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_X_005a - Architekton..." sheetId="2" r:id="rId2"/>
    <sheet name="2025_X_005b - VZT" sheetId="3" r:id="rId3"/>
    <sheet name="2025_X_005c - Vytápění" sheetId="4" r:id="rId4"/>
    <sheet name="2025_X_005d - Rozvod plynu" sheetId="5" r:id="rId5"/>
    <sheet name="2025_X_005e - Elektroinst..." sheetId="6" r:id="rId6"/>
    <sheet name="HUP - Doplnění HUP - plyn..." sheetId="7" r:id="rId7"/>
    <sheet name="VON - Vedlejší a ostatní 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'2025_X_005a - Architekton...'!$C$134:$K$445</definedName>
    <definedName name="_xlnm.Print_Area" localSheetId="1">'2025_X_005a - Architekton...'!$C$4:$J$76,'2025_X_005a - Architekton...'!$C$82:$J$116,'2025_X_005a - Architekton...'!$C$122:$K$445</definedName>
    <definedName name="_xlnm.Print_Titles" localSheetId="1">'2025_X_005a - Architekton...'!$134:$134</definedName>
    <definedName name="_xlnm._FilterDatabase" localSheetId="2" hidden="1">'2025_X_005b - VZT'!$C$122:$K$215</definedName>
    <definedName name="_xlnm.Print_Area" localSheetId="2">'2025_X_005b - VZT'!$C$4:$J$76,'2025_X_005b - VZT'!$C$82:$J$104,'2025_X_005b - VZT'!$C$110:$K$215</definedName>
    <definedName name="_xlnm.Print_Titles" localSheetId="2">'2025_X_005b - VZT'!$122:$122</definedName>
    <definedName name="_xlnm._FilterDatabase" localSheetId="3" hidden="1">'2025_X_005c - Vytápění'!$C$123:$K$202</definedName>
    <definedName name="_xlnm.Print_Area" localSheetId="3">'2025_X_005c - Vytápění'!$C$4:$J$76,'2025_X_005c - Vytápění'!$C$82:$J$105,'2025_X_005c - Vytápění'!$C$111:$K$202</definedName>
    <definedName name="_xlnm.Print_Titles" localSheetId="3">'2025_X_005c - Vytápění'!$123:$123</definedName>
    <definedName name="_xlnm._FilterDatabase" localSheetId="4" hidden="1">'2025_X_005d - Rozvod plynu'!$C$120:$K$160</definedName>
    <definedName name="_xlnm.Print_Area" localSheetId="4">'2025_X_005d - Rozvod plynu'!$C$4:$J$76,'2025_X_005d - Rozvod plynu'!$C$82:$J$102,'2025_X_005d - Rozvod plynu'!$C$108:$K$160</definedName>
    <definedName name="_xlnm.Print_Titles" localSheetId="4">'2025_X_005d - Rozvod plynu'!$120:$120</definedName>
    <definedName name="_xlnm._FilterDatabase" localSheetId="5" hidden="1">'2025_X_005e - Elektroinst...'!$C$118:$K$214</definedName>
    <definedName name="_xlnm.Print_Area" localSheetId="5">'2025_X_005e - Elektroinst...'!$C$4:$J$76,'2025_X_005e - Elektroinst...'!$C$82:$J$100,'2025_X_005e - Elektroinst...'!$C$106:$K$214</definedName>
    <definedName name="_xlnm.Print_Titles" localSheetId="5">'2025_X_005e - Elektroinst...'!$118:$118</definedName>
    <definedName name="_xlnm._FilterDatabase" localSheetId="6" hidden="1">'HUP - Doplnění HUP - plyn...'!$C$121:$K$147</definedName>
    <definedName name="_xlnm.Print_Area" localSheetId="6">'HUP - Doplnění HUP - plyn...'!$C$4:$J$76,'HUP - Doplnění HUP - plyn...'!$C$82:$J$103,'HUP - Doplnění HUP - plyn...'!$C$109:$K$147</definedName>
    <definedName name="_xlnm.Print_Titles" localSheetId="6">'HUP - Doplnění HUP - plyn...'!$121:$121</definedName>
    <definedName name="_xlnm._FilterDatabase" localSheetId="7" hidden="1">'VON - Vedlejší a ostatní ...'!$C$121:$K$143</definedName>
    <definedName name="_xlnm.Print_Area" localSheetId="7">'VON - Vedlejší a ostatní ...'!$C$4:$J$76,'VON - Vedlejší a ostatní ...'!$C$82:$J$103,'VON - Vedlejší a ostatní ...'!$C$109:$K$143</definedName>
    <definedName name="_xlnm.Print_Titles" localSheetId="7">'VON - Vedlejší a ostatní ...'!$121:$121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43"/>
  <c r="BH143"/>
  <c r="BG143"/>
  <c r="BF143"/>
  <c r="T143"/>
  <c r="T142"/>
  <c r="R143"/>
  <c r="R142"/>
  <c r="P143"/>
  <c r="P142"/>
  <c r="BI141"/>
  <c r="BH141"/>
  <c r="BG141"/>
  <c r="BF141"/>
  <c r="T141"/>
  <c r="T140"/>
  <c r="R141"/>
  <c r="R140"/>
  <c r="P141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7" r="J37"/>
  <c r="J36"/>
  <c i="1" r="AY100"/>
  <c i="7" r="J35"/>
  <c i="1" r="AX100"/>
  <c i="7" r="BI147"/>
  <c r="BH147"/>
  <c r="BG147"/>
  <c r="BF147"/>
  <c r="T147"/>
  <c r="T146"/>
  <c r="T145"/>
  <c r="R147"/>
  <c r="R146"/>
  <c r="R145"/>
  <c r="P147"/>
  <c r="P146"/>
  <c r="P145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J119"/>
  <c r="J118"/>
  <c r="F118"/>
  <c r="F116"/>
  <c r="E114"/>
  <c r="J92"/>
  <c r="J91"/>
  <c r="F91"/>
  <c r="F89"/>
  <c r="E87"/>
  <c r="J18"/>
  <c r="E18"/>
  <c r="F119"/>
  <c r="J17"/>
  <c r="J12"/>
  <c r="J116"/>
  <c r="E7"/>
  <c r="E112"/>
  <c i="6" r="J37"/>
  <c r="J36"/>
  <c i="1" r="AY99"/>
  <c i="6" r="J35"/>
  <c i="1" r="AX99"/>
  <c i="6"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J116"/>
  <c r="J115"/>
  <c r="F115"/>
  <c r="F113"/>
  <c r="E111"/>
  <c r="J92"/>
  <c r="J91"/>
  <c r="F91"/>
  <c r="F89"/>
  <c r="E87"/>
  <c r="J18"/>
  <c r="E18"/>
  <c r="F92"/>
  <c r="J17"/>
  <c r="J12"/>
  <c r="J113"/>
  <c r="E7"/>
  <c r="E109"/>
  <c i="5" r="J37"/>
  <c r="J36"/>
  <c i="1" r="AY98"/>
  <c i="5" r="J35"/>
  <c i="1" r="AX98"/>
  <c i="5" r="BI160"/>
  <c r="BH160"/>
  <c r="BG160"/>
  <c r="BF160"/>
  <c r="T160"/>
  <c r="R160"/>
  <c r="P160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85"/>
  <c i="4" r="J37"/>
  <c r="J36"/>
  <c i="1" r="AY97"/>
  <c i="4" r="J35"/>
  <c i="1" r="AX97"/>
  <c i="4" r="BI202"/>
  <c r="BH202"/>
  <c r="BG202"/>
  <c r="BF202"/>
  <c r="T202"/>
  <c r="R202"/>
  <c r="P202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J121"/>
  <c r="J120"/>
  <c r="F120"/>
  <c r="F118"/>
  <c r="E116"/>
  <c r="J92"/>
  <c r="J91"/>
  <c r="F91"/>
  <c r="F89"/>
  <c r="E87"/>
  <c r="J18"/>
  <c r="E18"/>
  <c r="F92"/>
  <c r="J17"/>
  <c r="J12"/>
  <c r="J118"/>
  <c r="E7"/>
  <c r="E85"/>
  <c i="3" r="J37"/>
  <c r="J36"/>
  <c i="1" r="AY96"/>
  <c i="3" r="J35"/>
  <c i="1" r="AX96"/>
  <c i="3" r="BI215"/>
  <c r="BH215"/>
  <c r="BG215"/>
  <c r="BF215"/>
  <c r="T215"/>
  <c r="T214"/>
  <c r="R215"/>
  <c r="R214"/>
  <c r="P215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8"/>
  <c r="BH188"/>
  <c r="BG188"/>
  <c r="BF188"/>
  <c r="T188"/>
  <c r="R188"/>
  <c r="P188"/>
  <c r="BI187"/>
  <c r="BH187"/>
  <c r="BG187"/>
  <c r="BF187"/>
  <c r="T187"/>
  <c r="R187"/>
  <c r="P187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113"/>
  <c i="2" r="J37"/>
  <c r="J36"/>
  <c i="1" r="AY95"/>
  <c i="2" r="J35"/>
  <c i="1" r="AX95"/>
  <c i="2" r="BI445"/>
  <c r="BH445"/>
  <c r="BG445"/>
  <c r="BF445"/>
  <c r="T445"/>
  <c r="R445"/>
  <c r="P445"/>
  <c r="BI440"/>
  <c r="BH440"/>
  <c r="BG440"/>
  <c r="BF440"/>
  <c r="T440"/>
  <c r="R440"/>
  <c r="P440"/>
  <c r="BI439"/>
  <c r="BH439"/>
  <c r="BG439"/>
  <c r="BF439"/>
  <c r="T439"/>
  <c r="R439"/>
  <c r="P439"/>
  <c r="BI437"/>
  <c r="BH437"/>
  <c r="BG437"/>
  <c r="BF437"/>
  <c r="T437"/>
  <c r="R437"/>
  <c r="P437"/>
  <c r="BI433"/>
  <c r="BH433"/>
  <c r="BG433"/>
  <c r="BF433"/>
  <c r="T433"/>
  <c r="R433"/>
  <c r="P433"/>
  <c r="BI430"/>
  <c r="BH430"/>
  <c r="BG430"/>
  <c r="BF430"/>
  <c r="T430"/>
  <c r="R430"/>
  <c r="P430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9"/>
  <c r="BH419"/>
  <c r="BG419"/>
  <c r="BF419"/>
  <c r="T419"/>
  <c r="R419"/>
  <c r="P419"/>
  <c r="BI418"/>
  <c r="BH418"/>
  <c r="BG418"/>
  <c r="BF418"/>
  <c r="T418"/>
  <c r="R418"/>
  <c r="P418"/>
  <c r="BI417"/>
  <c r="BH417"/>
  <c r="BG417"/>
  <c r="BF417"/>
  <c r="T417"/>
  <c r="R417"/>
  <c r="P417"/>
  <c r="BI416"/>
  <c r="BH416"/>
  <c r="BG416"/>
  <c r="BF416"/>
  <c r="T416"/>
  <c r="R416"/>
  <c r="P416"/>
  <c r="BI415"/>
  <c r="BH415"/>
  <c r="BG415"/>
  <c r="BF415"/>
  <c r="T415"/>
  <c r="R415"/>
  <c r="P415"/>
  <c r="BI414"/>
  <c r="BH414"/>
  <c r="BG414"/>
  <c r="BF414"/>
  <c r="T414"/>
  <c r="R414"/>
  <c r="P414"/>
  <c r="BI413"/>
  <c r="BH413"/>
  <c r="BG413"/>
  <c r="BF413"/>
  <c r="T413"/>
  <c r="R413"/>
  <c r="P413"/>
  <c r="BI412"/>
  <c r="BH412"/>
  <c r="BG412"/>
  <c r="BF412"/>
  <c r="T412"/>
  <c r="R412"/>
  <c r="P412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5"/>
  <c r="BH405"/>
  <c r="BG405"/>
  <c r="BF405"/>
  <c r="T405"/>
  <c r="R405"/>
  <c r="P405"/>
  <c r="BI403"/>
  <c r="BH403"/>
  <c r="BG403"/>
  <c r="BF403"/>
  <c r="T403"/>
  <c r="R403"/>
  <c r="P403"/>
  <c r="BI402"/>
  <c r="BH402"/>
  <c r="BG402"/>
  <c r="BF402"/>
  <c r="T402"/>
  <c r="R402"/>
  <c r="P402"/>
  <c r="BI401"/>
  <c r="BH401"/>
  <c r="BG401"/>
  <c r="BF401"/>
  <c r="T401"/>
  <c r="R401"/>
  <c r="P401"/>
  <c r="BI400"/>
  <c r="BH400"/>
  <c r="BG400"/>
  <c r="BF400"/>
  <c r="T400"/>
  <c r="R400"/>
  <c r="P400"/>
  <c r="BI399"/>
  <c r="BH399"/>
  <c r="BG399"/>
  <c r="BF399"/>
  <c r="T399"/>
  <c r="R399"/>
  <c r="P399"/>
  <c r="BI398"/>
  <c r="BH398"/>
  <c r="BG398"/>
  <c r="BF398"/>
  <c r="T398"/>
  <c r="R398"/>
  <c r="P398"/>
  <c r="BI397"/>
  <c r="BH397"/>
  <c r="BG397"/>
  <c r="BF397"/>
  <c r="T397"/>
  <c r="R397"/>
  <c r="P397"/>
  <c r="BI396"/>
  <c r="BH396"/>
  <c r="BG396"/>
  <c r="BF396"/>
  <c r="T396"/>
  <c r="R396"/>
  <c r="P396"/>
  <c r="BI395"/>
  <c r="BH395"/>
  <c r="BG395"/>
  <c r="BF395"/>
  <c r="T395"/>
  <c r="R395"/>
  <c r="P395"/>
  <c r="BI394"/>
  <c r="BH394"/>
  <c r="BG394"/>
  <c r="BF394"/>
  <c r="T394"/>
  <c r="R394"/>
  <c r="P394"/>
  <c r="BI386"/>
  <c r="BH386"/>
  <c r="BG386"/>
  <c r="BF386"/>
  <c r="T386"/>
  <c r="R386"/>
  <c r="P386"/>
  <c r="BI385"/>
  <c r="BH385"/>
  <c r="BG385"/>
  <c r="BF385"/>
  <c r="T385"/>
  <c r="R385"/>
  <c r="P385"/>
  <c r="BI384"/>
  <c r="BH384"/>
  <c r="BG384"/>
  <c r="BF384"/>
  <c r="T384"/>
  <c r="R384"/>
  <c r="P384"/>
  <c r="BI383"/>
  <c r="BH383"/>
  <c r="BG383"/>
  <c r="BF383"/>
  <c r="T383"/>
  <c r="R383"/>
  <c r="P383"/>
  <c r="BI369"/>
  <c r="BH369"/>
  <c r="BG369"/>
  <c r="BF369"/>
  <c r="T369"/>
  <c r="R369"/>
  <c r="P369"/>
  <c r="BI368"/>
  <c r="BH368"/>
  <c r="BG368"/>
  <c r="BF368"/>
  <c r="T368"/>
  <c r="R368"/>
  <c r="P368"/>
  <c r="BI364"/>
  <c r="BH364"/>
  <c r="BG364"/>
  <c r="BF364"/>
  <c r="T364"/>
  <c r="R364"/>
  <c r="P364"/>
  <c r="BI363"/>
  <c r="BH363"/>
  <c r="BG363"/>
  <c r="BF363"/>
  <c r="T363"/>
  <c r="R363"/>
  <c r="P363"/>
  <c r="BI362"/>
  <c r="BH362"/>
  <c r="BG362"/>
  <c r="BF362"/>
  <c r="T362"/>
  <c r="R362"/>
  <c r="P362"/>
  <c r="BI354"/>
  <c r="BH354"/>
  <c r="BG354"/>
  <c r="BF354"/>
  <c r="T354"/>
  <c r="R354"/>
  <c r="P354"/>
  <c r="BI353"/>
  <c r="BH353"/>
  <c r="BG353"/>
  <c r="BF353"/>
  <c r="T353"/>
  <c r="R353"/>
  <c r="P353"/>
  <c r="BI351"/>
  <c r="BH351"/>
  <c r="BG351"/>
  <c r="BF351"/>
  <c r="T351"/>
  <c r="R351"/>
  <c r="P351"/>
  <c r="BI349"/>
  <c r="BH349"/>
  <c r="BG349"/>
  <c r="BF349"/>
  <c r="T349"/>
  <c r="R349"/>
  <c r="P349"/>
  <c r="BI341"/>
  <c r="BH341"/>
  <c r="BG341"/>
  <c r="BF341"/>
  <c r="T341"/>
  <c r="R341"/>
  <c r="P341"/>
  <c r="BI331"/>
  <c r="BH331"/>
  <c r="BG331"/>
  <c r="BF331"/>
  <c r="T331"/>
  <c r="R331"/>
  <c r="P331"/>
  <c r="BI329"/>
  <c r="BH329"/>
  <c r="BG329"/>
  <c r="BF329"/>
  <c r="T329"/>
  <c r="R329"/>
  <c r="P329"/>
  <c r="BI328"/>
  <c r="BH328"/>
  <c r="BG328"/>
  <c r="BF328"/>
  <c r="T328"/>
  <c r="R328"/>
  <c r="P328"/>
  <c r="BI327"/>
  <c r="BH327"/>
  <c r="BG327"/>
  <c r="BF327"/>
  <c r="T327"/>
  <c r="R327"/>
  <c r="P327"/>
  <c r="BI326"/>
  <c r="BH326"/>
  <c r="BG326"/>
  <c r="BF326"/>
  <c r="T326"/>
  <c r="R326"/>
  <c r="P326"/>
  <c r="BI324"/>
  <c r="BH324"/>
  <c r="BG324"/>
  <c r="BF324"/>
  <c r="T324"/>
  <c r="R324"/>
  <c r="P324"/>
  <c r="BI323"/>
  <c r="BH323"/>
  <c r="BG323"/>
  <c r="BF323"/>
  <c r="T323"/>
  <c r="R323"/>
  <c r="P323"/>
  <c r="BI322"/>
  <c r="BH322"/>
  <c r="BG322"/>
  <c r="BF322"/>
  <c r="T322"/>
  <c r="R322"/>
  <c r="P322"/>
  <c r="BI321"/>
  <c r="BH321"/>
  <c r="BG321"/>
  <c r="BF321"/>
  <c r="T321"/>
  <c r="R321"/>
  <c r="P321"/>
  <c r="BI320"/>
  <c r="BH320"/>
  <c r="BG320"/>
  <c r="BF320"/>
  <c r="T320"/>
  <c r="R320"/>
  <c r="P320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1"/>
  <c r="BH301"/>
  <c r="BG301"/>
  <c r="BF301"/>
  <c r="T301"/>
  <c r="R301"/>
  <c r="P301"/>
  <c r="BI299"/>
  <c r="BH299"/>
  <c r="BG299"/>
  <c r="BF299"/>
  <c r="T299"/>
  <c r="R299"/>
  <c r="P299"/>
  <c r="BI289"/>
  <c r="BH289"/>
  <c r="BG289"/>
  <c r="BF289"/>
  <c r="T289"/>
  <c r="R289"/>
  <c r="P289"/>
  <c r="BI287"/>
  <c r="BH287"/>
  <c r="BG287"/>
  <c r="BF287"/>
  <c r="T287"/>
  <c r="R287"/>
  <c r="P287"/>
  <c r="BI284"/>
  <c r="BH284"/>
  <c r="BG284"/>
  <c r="BF284"/>
  <c r="T284"/>
  <c r="R284"/>
  <c r="P284"/>
  <c r="BI282"/>
  <c r="BH282"/>
  <c r="BG282"/>
  <c r="BF282"/>
  <c r="T282"/>
  <c r="R282"/>
  <c r="P282"/>
  <c r="BI281"/>
  <c r="BH281"/>
  <c r="BG281"/>
  <c r="BF281"/>
  <c r="T281"/>
  <c r="R281"/>
  <c r="P281"/>
  <c r="BI280"/>
  <c r="BH280"/>
  <c r="BG280"/>
  <c r="BF280"/>
  <c r="T280"/>
  <c r="R280"/>
  <c r="P280"/>
  <c r="BI279"/>
  <c r="BH279"/>
  <c r="BG279"/>
  <c r="BF279"/>
  <c r="T279"/>
  <c r="R279"/>
  <c r="P279"/>
  <c r="BI278"/>
  <c r="BH278"/>
  <c r="BG278"/>
  <c r="BF278"/>
  <c r="T278"/>
  <c r="R278"/>
  <c r="P278"/>
  <c r="BI277"/>
  <c r="BH277"/>
  <c r="BG277"/>
  <c r="BF277"/>
  <c r="T277"/>
  <c r="R277"/>
  <c r="P277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0"/>
  <c r="BH260"/>
  <c r="BG260"/>
  <c r="BF260"/>
  <c r="T260"/>
  <c r="T259"/>
  <c r="R260"/>
  <c r="R259"/>
  <c r="P260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44"/>
  <c r="BH244"/>
  <c r="BG244"/>
  <c r="BF244"/>
  <c r="T244"/>
  <c r="R244"/>
  <c r="P244"/>
  <c r="BI241"/>
  <c r="BH241"/>
  <c r="BG241"/>
  <c r="BF241"/>
  <c r="T241"/>
  <c r="R241"/>
  <c r="P241"/>
  <c r="BI238"/>
  <c r="BH238"/>
  <c r="BG238"/>
  <c r="BF238"/>
  <c r="T238"/>
  <c r="R238"/>
  <c r="P238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6"/>
  <c r="BH226"/>
  <c r="BG226"/>
  <c r="BF226"/>
  <c r="T226"/>
  <c r="R226"/>
  <c r="P226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2"/>
  <c r="BH192"/>
  <c r="BG192"/>
  <c r="BF192"/>
  <c r="T192"/>
  <c r="R192"/>
  <c r="P192"/>
  <c r="BI189"/>
  <c r="BH189"/>
  <c r="BG189"/>
  <c r="BF189"/>
  <c r="T189"/>
  <c r="R189"/>
  <c r="P189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8"/>
  <c r="BH138"/>
  <c r="BG138"/>
  <c r="BF138"/>
  <c r="T138"/>
  <c r="R138"/>
  <c r="P138"/>
  <c r="J132"/>
  <c r="J131"/>
  <c r="F131"/>
  <c r="F129"/>
  <c r="E127"/>
  <c r="J92"/>
  <c r="J91"/>
  <c r="F91"/>
  <c r="F89"/>
  <c r="E87"/>
  <c r="J18"/>
  <c r="E18"/>
  <c r="F132"/>
  <c r="J17"/>
  <c r="J12"/>
  <c r="J89"/>
  <c r="E7"/>
  <c r="E125"/>
  <c i="1" r="L90"/>
  <c r="AM90"/>
  <c r="AM89"/>
  <c r="L89"/>
  <c r="AM87"/>
  <c r="L87"/>
  <c r="L85"/>
  <c r="L84"/>
  <c i="8" r="J139"/>
  <c r="BK138"/>
  <c r="J136"/>
  <c r="J134"/>
  <c i="6" r="BK196"/>
  <c r="J194"/>
  <c r="J193"/>
  <c r="J191"/>
  <c r="J187"/>
  <c r="J186"/>
  <c r="BK179"/>
  <c r="BK173"/>
  <c r="BK172"/>
  <c r="J171"/>
  <c r="J169"/>
  <c r="BK168"/>
  <c r="J167"/>
  <c r="BK165"/>
  <c r="J160"/>
  <c r="J158"/>
  <c r="BK157"/>
  <c r="J156"/>
  <c r="J152"/>
  <c r="J151"/>
  <c r="BK148"/>
  <c r="J143"/>
  <c r="BK134"/>
  <c r="BK133"/>
  <c r="BK132"/>
  <c r="BK131"/>
  <c r="J128"/>
  <c r="J126"/>
  <c r="BK125"/>
  <c i="5" r="BK160"/>
  <c r="BK159"/>
  <c r="J157"/>
  <c r="BK156"/>
  <c r="BK154"/>
  <c r="BK150"/>
  <c r="BK149"/>
  <c r="BK148"/>
  <c r="BK145"/>
  <c r="BK144"/>
  <c r="J142"/>
  <c r="BK140"/>
  <c r="BK139"/>
  <c r="J133"/>
  <c r="BK130"/>
  <c r="BK128"/>
  <c r="J126"/>
  <c r="BK124"/>
  <c i="4" r="J198"/>
  <c r="J197"/>
  <c r="BK194"/>
  <c r="J192"/>
  <c r="J191"/>
  <c r="J188"/>
  <c r="J187"/>
  <c r="BK185"/>
  <c r="J182"/>
  <c r="J181"/>
  <c r="BK178"/>
  <c r="J176"/>
  <c r="BK174"/>
  <c r="J173"/>
  <c r="BK172"/>
  <c r="J169"/>
  <c r="J166"/>
  <c r="BK164"/>
  <c r="BK159"/>
  <c r="J156"/>
  <c r="BK154"/>
  <c r="J149"/>
  <c r="J148"/>
  <c r="BK145"/>
  <c r="BK141"/>
  <c r="J140"/>
  <c r="J139"/>
  <c r="J137"/>
  <c r="BK136"/>
  <c r="BK133"/>
  <c r="J130"/>
  <c r="J129"/>
  <c r="J128"/>
  <c i="3" r="BK215"/>
  <c r="J215"/>
  <c r="BK211"/>
  <c r="BK209"/>
  <c r="BK208"/>
  <c r="BK201"/>
  <c r="BK198"/>
  <c r="BK194"/>
  <c r="J193"/>
  <c r="J191"/>
  <c r="BK188"/>
  <c r="J184"/>
  <c r="BK183"/>
  <c r="BK179"/>
  <c r="J178"/>
  <c r="J177"/>
  <c r="BK176"/>
  <c r="J175"/>
  <c r="J173"/>
  <c r="BK172"/>
  <c r="J170"/>
  <c r="BK168"/>
  <c r="BK167"/>
  <c r="J165"/>
  <c r="J164"/>
  <c r="BK163"/>
  <c r="J162"/>
  <c r="J161"/>
  <c r="BK155"/>
  <c r="J154"/>
  <c r="BK150"/>
  <c r="J149"/>
  <c r="J139"/>
  <c r="J138"/>
  <c r="J136"/>
  <c r="J134"/>
  <c r="BK133"/>
  <c r="J126"/>
  <c i="2" r="BK445"/>
  <c r="J440"/>
  <c r="J439"/>
  <c r="J433"/>
  <c r="J430"/>
  <c r="J424"/>
  <c r="BK422"/>
  <c r="J419"/>
  <c r="J417"/>
  <c r="J415"/>
  <c r="BK414"/>
  <c r="J413"/>
  <c r="BK411"/>
  <c r="J410"/>
  <c r="BK407"/>
  <c r="BK405"/>
  <c r="J403"/>
  <c r="J402"/>
  <c r="J398"/>
  <c r="J396"/>
  <c r="J394"/>
  <c r="J385"/>
  <c r="J369"/>
  <c r="BK363"/>
  <c r="BK353"/>
  <c r="BK341"/>
  <c r="BK328"/>
  <c r="J324"/>
  <c r="BK321"/>
  <c r="J320"/>
  <c r="BK319"/>
  <c r="J318"/>
  <c r="BK311"/>
  <c r="BK301"/>
  <c r="BK289"/>
  <c r="J287"/>
  <c r="BK282"/>
  <c r="J281"/>
  <c r="J280"/>
  <c r="J278"/>
  <c r="BK274"/>
  <c r="BK272"/>
  <c r="J271"/>
  <c r="BK270"/>
  <c r="J264"/>
  <c r="J263"/>
  <c r="J258"/>
  <c r="BK244"/>
  <c r="BK241"/>
  <c r="BK233"/>
  <c r="BK228"/>
  <c r="J226"/>
  <c r="J225"/>
  <c r="J218"/>
  <c r="BK217"/>
  <c r="BK212"/>
  <c r="BK208"/>
  <c r="BK201"/>
  <c r="J183"/>
  <c r="BK181"/>
  <c r="J180"/>
  <c r="J171"/>
  <c r="BK169"/>
  <c r="J165"/>
  <c r="J161"/>
  <c r="BK159"/>
  <c r="J158"/>
  <c r="J153"/>
  <c r="BK145"/>
  <c r="BK143"/>
  <c r="BK140"/>
  <c i="8" r="BK143"/>
  <c r="J143"/>
  <c r="J135"/>
  <c i="7" r="J147"/>
  <c r="BK142"/>
  <c r="J141"/>
  <c r="BK138"/>
  <c r="J136"/>
  <c r="BK134"/>
  <c r="J133"/>
  <c r="BK132"/>
  <c r="BK129"/>
  <c r="J126"/>
  <c r="BK125"/>
  <c i="6" r="J213"/>
  <c r="BK212"/>
  <c r="BK211"/>
  <c r="J203"/>
  <c r="BK199"/>
  <c r="J198"/>
  <c r="BK194"/>
  <c r="BK193"/>
  <c r="BK191"/>
  <c r="J190"/>
  <c r="J189"/>
  <c r="BK186"/>
  <c r="BK185"/>
  <c r="BK182"/>
  <c r="J180"/>
  <c r="BK177"/>
  <c r="J175"/>
  <c r="BK174"/>
  <c r="BK169"/>
  <c r="J166"/>
  <c r="J165"/>
  <c r="J163"/>
  <c r="J162"/>
  <c r="J161"/>
  <c r="J159"/>
  <c r="BK155"/>
  <c r="BK154"/>
  <c r="BK152"/>
  <c r="J149"/>
  <c r="BK147"/>
  <c r="BK145"/>
  <c r="BK143"/>
  <c r="BK136"/>
  <c r="J135"/>
  <c r="BK129"/>
  <c r="J127"/>
  <c r="J124"/>
  <c i="5" r="J160"/>
  <c r="J159"/>
  <c r="J156"/>
  <c r="J152"/>
  <c r="J150"/>
  <c r="J141"/>
  <c r="J140"/>
  <c r="J138"/>
  <c r="J136"/>
  <c r="J135"/>
  <c r="BK133"/>
  <c r="J128"/>
  <c r="BK127"/>
  <c r="J125"/>
  <c i="4" r="BK202"/>
  <c r="J201"/>
  <c r="J199"/>
  <c r="BK198"/>
  <c r="J196"/>
  <c r="BK195"/>
  <c r="BK183"/>
  <c r="J180"/>
  <c r="BK179"/>
  <c r="J178"/>
  <c r="J171"/>
  <c r="J170"/>
  <c r="BK166"/>
  <c r="J165"/>
  <c r="J162"/>
  <c r="BK161"/>
  <c r="J158"/>
  <c r="BK151"/>
  <c r="J146"/>
  <c r="BK143"/>
  <c r="BK135"/>
  <c r="J133"/>
  <c r="BK132"/>
  <c r="BK131"/>
  <c r="BK130"/>
  <c i="3" r="J213"/>
  <c r="BK205"/>
  <c r="BK204"/>
  <c r="J187"/>
  <c r="BK180"/>
  <c r="J179"/>
  <c r="J176"/>
  <c r="BK175"/>
  <c r="J172"/>
  <c r="BK162"/>
  <c r="BK160"/>
  <c r="J150"/>
  <c r="J148"/>
  <c r="J146"/>
  <c r="BK144"/>
  <c r="BK143"/>
  <c r="BK142"/>
  <c r="BK141"/>
  <c r="BK138"/>
  <c r="J135"/>
  <c r="BK132"/>
  <c r="J128"/>
  <c i="2" r="BK415"/>
  <c r="J414"/>
  <c r="BK410"/>
  <c r="J407"/>
  <c r="J406"/>
  <c r="BK401"/>
  <c r="BK400"/>
  <c r="J399"/>
  <c r="J397"/>
  <c r="BK386"/>
  <c r="J384"/>
  <c r="J368"/>
  <c r="BK364"/>
  <c r="BK362"/>
  <c r="J354"/>
  <c r="J328"/>
  <c r="BK322"/>
  <c r="BK318"/>
  <c r="BK316"/>
  <c r="J315"/>
  <c r="BK313"/>
  <c r="J299"/>
  <c r="J284"/>
  <c r="J268"/>
  <c r="BK266"/>
  <c r="BK264"/>
  <c r="BK260"/>
  <c r="J256"/>
  <c r="BK255"/>
  <c r="BK238"/>
  <c r="J235"/>
  <c r="J234"/>
  <c r="J233"/>
  <c r="BK232"/>
  <c r="J230"/>
  <c r="J229"/>
  <c r="J223"/>
  <c r="BK213"/>
  <c r="BK202"/>
  <c r="J192"/>
  <c r="BK189"/>
  <c r="BK180"/>
  <c r="J179"/>
  <c r="J178"/>
  <c r="J177"/>
  <c r="BK176"/>
  <c r="BK174"/>
  <c r="J156"/>
  <c r="J154"/>
  <c r="BK150"/>
  <c r="BK148"/>
  <c r="J145"/>
  <c r="J140"/>
  <c r="BK138"/>
  <c i="1" r="AS94"/>
  <c i="7" r="J125"/>
  <c i="6" r="BK213"/>
  <c r="J212"/>
  <c r="J210"/>
  <c r="BK209"/>
  <c r="J206"/>
  <c r="J197"/>
  <c r="BK192"/>
  <c r="BK188"/>
  <c r="J184"/>
  <c r="J182"/>
  <c r="J181"/>
  <c r="J177"/>
  <c r="J176"/>
  <c r="J172"/>
  <c r="J168"/>
  <c r="BK166"/>
  <c r="BK164"/>
  <c r="BK163"/>
  <c r="BK162"/>
  <c r="BK161"/>
  <c r="BK159"/>
  <c r="J157"/>
  <c r="J154"/>
  <c r="J153"/>
  <c r="BK151"/>
  <c r="J150"/>
  <c r="BK149"/>
  <c r="J148"/>
  <c r="J146"/>
  <c r="BK144"/>
  <c r="BK141"/>
  <c r="J140"/>
  <c r="J138"/>
  <c r="J137"/>
  <c r="J132"/>
  <c r="J129"/>
  <c r="BK126"/>
  <c r="BK123"/>
  <c r="BK122"/>
  <c i="5" r="BK152"/>
  <c r="J149"/>
  <c r="J147"/>
  <c r="J143"/>
  <c r="BK141"/>
  <c r="BK138"/>
  <c r="BK137"/>
  <c r="J137"/>
  <c r="BK136"/>
  <c r="BK135"/>
  <c r="J134"/>
  <c r="BK132"/>
  <c r="J131"/>
  <c r="J130"/>
  <c r="BK129"/>
  <c r="J124"/>
  <c i="4" r="BK197"/>
  <c r="J190"/>
  <c r="BK189"/>
  <c r="BK186"/>
  <c r="BK180"/>
  <c r="BK177"/>
  <c r="BK175"/>
  <c r="J174"/>
  <c r="BK170"/>
  <c r="BK167"/>
  <c r="BK163"/>
  <c r="J161"/>
  <c r="J157"/>
  <c r="BK156"/>
  <c r="BK153"/>
  <c r="BK152"/>
  <c r="J147"/>
  <c r="J143"/>
  <c r="BK142"/>
  <c r="J141"/>
  <c r="J138"/>
  <c r="BK137"/>
  <c r="J135"/>
  <c r="J127"/>
  <c i="3" r="BK213"/>
  <c r="BK212"/>
  <c r="BK210"/>
  <c r="J204"/>
  <c r="BK203"/>
  <c r="BK202"/>
  <c r="J200"/>
  <c r="J199"/>
  <c r="BK196"/>
  <c r="J195"/>
  <c r="J194"/>
  <c r="J192"/>
  <c r="BK190"/>
  <c r="J183"/>
  <c i="8" r="BK141"/>
  <c r="J141"/>
  <c r="BK139"/>
  <c r="J138"/>
  <c r="BK136"/>
  <c r="BK135"/>
  <c r="BK134"/>
  <c r="BK133"/>
  <c r="J133"/>
  <c r="BK132"/>
  <c r="J132"/>
  <c r="BK131"/>
  <c r="J131"/>
  <c r="BK130"/>
  <c r="J130"/>
  <c r="BK129"/>
  <c r="J129"/>
  <c r="BK127"/>
  <c r="J127"/>
  <c r="BK126"/>
  <c r="J126"/>
  <c r="BK125"/>
  <c r="J125"/>
  <c i="7" r="BK147"/>
  <c r="J142"/>
  <c r="BK141"/>
  <c r="J138"/>
  <c r="BK137"/>
  <c r="J135"/>
  <c r="J131"/>
  <c r="BK130"/>
  <c r="J129"/>
  <c r="BK128"/>
  <c r="BK127"/>
  <c i="6" r="BK210"/>
  <c r="J209"/>
  <c r="J208"/>
  <c r="BK206"/>
  <c r="BK203"/>
  <c r="J202"/>
  <c r="J200"/>
  <c r="BK197"/>
  <c r="J195"/>
  <c r="BK187"/>
  <c r="BK183"/>
  <c r="BK178"/>
  <c r="BK175"/>
  <c r="BK171"/>
  <c r="J170"/>
  <c r="BK167"/>
  <c r="J164"/>
  <c r="BK160"/>
  <c r="BK156"/>
  <c r="J155"/>
  <c r="BK153"/>
  <c r="J147"/>
  <c r="BK146"/>
  <c r="J145"/>
  <c r="BK142"/>
  <c r="J141"/>
  <c r="BK139"/>
  <c r="J133"/>
  <c r="J130"/>
  <c r="BK128"/>
  <c r="BK127"/>
  <c r="J125"/>
  <c r="BK124"/>
  <c r="J123"/>
  <c i="5" r="BK153"/>
  <c r="BK151"/>
  <c r="J145"/>
  <c r="BK143"/>
  <c r="BK142"/>
  <c r="BK131"/>
  <c r="J127"/>
  <c r="BK126"/>
  <c r="BK125"/>
  <c i="4" r="BK196"/>
  <c r="BK191"/>
  <c r="BK190"/>
  <c r="J185"/>
  <c r="BK182"/>
  <c r="BK181"/>
  <c r="BK173"/>
  <c r="J172"/>
  <c r="BK171"/>
  <c r="BK169"/>
  <c r="BK168"/>
  <c r="J164"/>
  <c r="BK162"/>
  <c r="J155"/>
  <c r="J152"/>
  <c r="J151"/>
  <c r="BK150"/>
  <c r="BK149"/>
  <c r="BK148"/>
  <c r="J132"/>
  <c r="J131"/>
  <c r="BK128"/>
  <c r="BK127"/>
  <c i="3" r="J212"/>
  <c r="J210"/>
  <c r="J209"/>
  <c r="J207"/>
  <c r="J202"/>
  <c r="J198"/>
  <c r="J196"/>
  <c r="BK192"/>
  <c r="BK191"/>
  <c r="J190"/>
  <c r="J188"/>
  <c r="BK184"/>
  <c r="J174"/>
  <c r="J171"/>
  <c r="BK169"/>
  <c r="J168"/>
  <c r="J167"/>
  <c r="BK166"/>
  <c r="BK165"/>
  <c r="BK164"/>
  <c r="J163"/>
  <c r="J159"/>
  <c r="BK158"/>
  <c r="J155"/>
  <c r="BK153"/>
  <c r="BK149"/>
  <c r="J145"/>
  <c r="J144"/>
  <c r="J141"/>
  <c r="BK140"/>
  <c r="J137"/>
  <c r="BK135"/>
  <c r="BK134"/>
  <c r="J132"/>
  <c r="J129"/>
  <c r="BK126"/>
  <c i="2" r="J445"/>
  <c r="BK439"/>
  <c r="BK437"/>
  <c r="BK433"/>
  <c r="BK424"/>
  <c r="J422"/>
  <c r="J420"/>
  <c r="BK419"/>
  <c r="J412"/>
  <c r="BK408"/>
  <c r="BK406"/>
  <c r="J401"/>
  <c r="BK398"/>
  <c r="BK397"/>
  <c r="BK396"/>
  <c r="BK395"/>
  <c r="BK384"/>
  <c r="J363"/>
  <c r="J341"/>
  <c r="J331"/>
  <c r="J329"/>
  <c r="J327"/>
  <c r="J326"/>
  <c r="BK324"/>
  <c r="BK323"/>
  <c r="J322"/>
  <c r="J321"/>
  <c r="BK315"/>
  <c r="J282"/>
  <c r="BK281"/>
  <c r="BK279"/>
  <c r="J274"/>
  <c r="BK271"/>
  <c r="BK268"/>
  <c r="BK258"/>
  <c r="BK257"/>
  <c r="J253"/>
  <c r="BK252"/>
  <c r="BK251"/>
  <c r="J241"/>
  <c r="BK235"/>
  <c r="BK230"/>
  <c r="BK229"/>
  <c r="BK225"/>
  <c r="BK222"/>
  <c r="BK218"/>
  <c r="J213"/>
  <c r="J208"/>
  <c r="BK206"/>
  <c r="J198"/>
  <c r="J194"/>
  <c r="J168"/>
  <c r="BK163"/>
  <c r="BK161"/>
  <c r="BK156"/>
  <c r="J152"/>
  <c i="7" r="J137"/>
  <c r="BK136"/>
  <c r="BK135"/>
  <c r="J134"/>
  <c r="BK133"/>
  <c r="J132"/>
  <c r="BK131"/>
  <c r="J130"/>
  <c r="J128"/>
  <c r="J127"/>
  <c r="BK126"/>
  <c i="6" r="BK214"/>
  <c r="J214"/>
  <c r="J211"/>
  <c r="BK208"/>
  <c r="J207"/>
  <c r="J204"/>
  <c r="J201"/>
  <c r="J199"/>
  <c r="BK198"/>
  <c r="BK195"/>
  <c r="BK189"/>
  <c r="BK180"/>
  <c r="J174"/>
  <c r="J173"/>
  <c r="BK170"/>
  <c r="BK158"/>
  <c r="BK150"/>
  <c r="J144"/>
  <c r="J142"/>
  <c r="BK140"/>
  <c r="J139"/>
  <c r="BK138"/>
  <c r="BK137"/>
  <c r="J136"/>
  <c r="BK135"/>
  <c r="J134"/>
  <c r="J131"/>
  <c r="BK130"/>
  <c r="J122"/>
  <c i="5" r="BK157"/>
  <c r="J154"/>
  <c r="J153"/>
  <c r="J151"/>
  <c r="J148"/>
  <c r="BK147"/>
  <c r="J144"/>
  <c r="J139"/>
  <c r="BK134"/>
  <c r="J132"/>
  <c r="J129"/>
  <c i="4" r="J202"/>
  <c r="BK201"/>
  <c r="BK199"/>
  <c r="J195"/>
  <c r="J194"/>
  <c r="BK192"/>
  <c r="J189"/>
  <c r="BK188"/>
  <c r="BK187"/>
  <c r="J186"/>
  <c r="J183"/>
  <c r="J179"/>
  <c r="J177"/>
  <c r="BK176"/>
  <c r="J175"/>
  <c r="J168"/>
  <c r="J167"/>
  <c r="BK165"/>
  <c r="J163"/>
  <c r="J159"/>
  <c r="BK158"/>
  <c r="BK157"/>
  <c r="BK155"/>
  <c r="J154"/>
  <c r="J153"/>
  <c r="J150"/>
  <c r="BK147"/>
  <c r="BK146"/>
  <c r="J145"/>
  <c r="J142"/>
  <c r="BK140"/>
  <c r="BK139"/>
  <c r="BK138"/>
  <c r="J136"/>
  <c r="BK129"/>
  <c i="3" r="J211"/>
  <c r="J208"/>
  <c r="BK207"/>
  <c r="J205"/>
  <c r="J203"/>
  <c r="J201"/>
  <c r="BK200"/>
  <c r="BK199"/>
  <c r="BK195"/>
  <c r="BK193"/>
  <c r="BK187"/>
  <c r="J180"/>
  <c r="BK178"/>
  <c r="BK177"/>
  <c r="BK174"/>
  <c r="BK173"/>
  <c r="J169"/>
  <c r="J158"/>
  <c r="J153"/>
  <c r="J152"/>
  <c r="J147"/>
  <c r="BK145"/>
  <c r="J143"/>
  <c r="J142"/>
  <c r="BK139"/>
  <c r="BK137"/>
  <c r="BK136"/>
  <c r="J133"/>
  <c r="BK127"/>
  <c i="2" r="BK418"/>
  <c r="BK416"/>
  <c r="BK413"/>
  <c r="BK412"/>
  <c r="J411"/>
  <c r="BK409"/>
  <c r="J405"/>
  <c r="BK403"/>
  <c r="J386"/>
  <c r="BK385"/>
  <c r="J383"/>
  <c r="J364"/>
  <c r="J362"/>
  <c r="BK351"/>
  <c r="BK349"/>
  <c r="BK329"/>
  <c r="J323"/>
  <c r="J319"/>
  <c r="BK317"/>
  <c r="J316"/>
  <c r="J313"/>
  <c r="J311"/>
  <c r="J301"/>
  <c r="BK299"/>
  <c r="J289"/>
  <c r="J277"/>
  <c r="J266"/>
  <c r="J265"/>
  <c r="BK263"/>
  <c r="J260"/>
  <c r="BK256"/>
  <c r="J252"/>
  <c r="J244"/>
  <c r="J238"/>
  <c r="BK234"/>
  <c r="J228"/>
  <c r="BK223"/>
  <c r="J222"/>
  <c r="J217"/>
  <c r="BK215"/>
  <c r="J212"/>
  <c r="J210"/>
  <c r="J202"/>
  <c r="J200"/>
  <c r="BK198"/>
  <c r="BK194"/>
  <c r="J189"/>
  <c r="J181"/>
  <c r="BK179"/>
  <c r="BK178"/>
  <c r="BK177"/>
  <c r="BK173"/>
  <c r="BK168"/>
  <c r="BK165"/>
  <c r="J163"/>
  <c r="J159"/>
  <c r="BK158"/>
  <c r="BK157"/>
  <c r="BK155"/>
  <c r="BK153"/>
  <c r="BK152"/>
  <c r="J150"/>
  <c r="J138"/>
  <c i="6" r="BK207"/>
  <c r="BK204"/>
  <c r="BK202"/>
  <c r="BK201"/>
  <c r="BK200"/>
  <c r="J196"/>
  <c r="J192"/>
  <c r="BK190"/>
  <c r="J188"/>
  <c r="J185"/>
  <c r="BK184"/>
  <c r="J183"/>
  <c r="BK181"/>
  <c r="J179"/>
  <c r="J178"/>
  <c r="BK176"/>
  <c i="3" r="BK171"/>
  <c r="BK170"/>
  <c r="J166"/>
  <c r="BK161"/>
  <c r="J160"/>
  <c r="BK159"/>
  <c r="BK154"/>
  <c r="BK152"/>
  <c r="BK148"/>
  <c r="BK147"/>
  <c r="BK146"/>
  <c r="J140"/>
  <c r="BK129"/>
  <c r="BK128"/>
  <c r="J127"/>
  <c i="2" r="BK440"/>
  <c r="J437"/>
  <c r="BK430"/>
  <c r="BK420"/>
  <c r="J418"/>
  <c r="BK417"/>
  <c r="J416"/>
  <c r="J409"/>
  <c r="J408"/>
  <c r="BK402"/>
  <c r="J400"/>
  <c r="BK399"/>
  <c r="J395"/>
  <c r="BK394"/>
  <c r="BK383"/>
  <c r="BK369"/>
  <c r="BK368"/>
  <c r="BK354"/>
  <c r="J353"/>
  <c r="J351"/>
  <c r="J349"/>
  <c r="BK331"/>
  <c r="BK327"/>
  <c r="BK326"/>
  <c r="BK320"/>
  <c r="J317"/>
  <c r="BK287"/>
  <c r="BK284"/>
  <c r="BK280"/>
  <c r="J279"/>
  <c r="BK278"/>
  <c r="BK277"/>
  <c r="J272"/>
  <c r="J270"/>
  <c r="BK265"/>
  <c r="J257"/>
  <c r="J255"/>
  <c r="BK253"/>
  <c r="J251"/>
  <c r="J232"/>
  <c r="BK226"/>
  <c r="J215"/>
  <c r="BK210"/>
  <c r="J206"/>
  <c r="J201"/>
  <c r="BK200"/>
  <c r="BK192"/>
  <c r="BK183"/>
  <c r="J176"/>
  <c r="J174"/>
  <c r="J173"/>
  <c r="BK171"/>
  <c r="J169"/>
  <c r="J157"/>
  <c r="J155"/>
  <c r="BK154"/>
  <c r="J148"/>
  <c r="J143"/>
  <c l="1" r="T137"/>
  <c r="BK147"/>
  <c r="J147"/>
  <c r="J100"/>
  <c r="P167"/>
  <c r="T167"/>
  <c r="BK224"/>
  <c r="J224"/>
  <c r="J103"/>
  <c r="BK250"/>
  <c r="J250"/>
  <c r="J104"/>
  <c r="P262"/>
  <c r="R269"/>
  <c r="R273"/>
  <c r="T273"/>
  <c r="BK314"/>
  <c r="J314"/>
  <c r="J111"/>
  <c r="R314"/>
  <c r="P352"/>
  <c r="P423"/>
  <c r="P438"/>
  <c i="8" r="P128"/>
  <c r="T137"/>
  <c i="2" r="T142"/>
  <c r="BK167"/>
  <c r="J167"/>
  <c r="J101"/>
  <c r="R167"/>
  <c r="T182"/>
  <c r="R250"/>
  <c r="R262"/>
  <c r="P273"/>
  <c r="T283"/>
  <c r="T314"/>
  <c r="R352"/>
  <c r="R423"/>
  <c r="R438"/>
  <c i="3" r="T125"/>
  <c r="P151"/>
  <c r="BK197"/>
  <c r="J197"/>
  <c r="J101"/>
  <c r="BK206"/>
  <c r="J206"/>
  <c r="J102"/>
  <c i="4" r="R126"/>
  <c r="R134"/>
  <c r="BK160"/>
  <c r="J160"/>
  <c r="J101"/>
  <c r="BK184"/>
  <c r="J184"/>
  <c r="J102"/>
  <c r="BK193"/>
  <c r="J193"/>
  <c r="J103"/>
  <c r="BK200"/>
  <c r="J200"/>
  <c r="J104"/>
  <c i="5" r="R123"/>
  <c r="T146"/>
  <c r="P158"/>
  <c i="6" r="R121"/>
  <c r="R120"/>
  <c r="R119"/>
  <c r="R205"/>
  <c i="8" r="BK124"/>
  <c r="J124"/>
  <c r="J98"/>
  <c r="P124"/>
  <c r="R124"/>
  <c r="T124"/>
  <c r="P137"/>
  <c i="2" r="P137"/>
  <c r="R142"/>
  <c r="T147"/>
  <c r="P182"/>
  <c r="R224"/>
  <c r="T250"/>
  <c r="BK269"/>
  <c r="J269"/>
  <c r="J108"/>
  <c r="T269"/>
  <c r="P283"/>
  <c r="P314"/>
  <c r="P325"/>
  <c r="R325"/>
  <c r="T325"/>
  <c r="BK423"/>
  <c r="J423"/>
  <c r="J114"/>
  <c r="BK438"/>
  <c r="J438"/>
  <c r="J115"/>
  <c i="3" r="R125"/>
  <c r="R151"/>
  <c r="P189"/>
  <c r="T197"/>
  <c r="R206"/>
  <c i="4" r="P126"/>
  <c r="P134"/>
  <c r="R144"/>
  <c r="T160"/>
  <c r="P193"/>
  <c r="R200"/>
  <c i="5" r="BK123"/>
  <c r="J123"/>
  <c r="J98"/>
  <c r="BK146"/>
  <c r="J146"/>
  <c r="J99"/>
  <c r="BK155"/>
  <c r="J155"/>
  <c r="J100"/>
  <c r="BK158"/>
  <c r="J158"/>
  <c r="J101"/>
  <c i="6" r="P121"/>
  <c r="P120"/>
  <c r="P119"/>
  <c i="1" r="AU99"/>
  <c i="6" r="P205"/>
  <c i="7" r="BK124"/>
  <c r="J124"/>
  <c r="J98"/>
  <c r="P124"/>
  <c r="P123"/>
  <c r="R124"/>
  <c r="R123"/>
  <c r="T124"/>
  <c r="T123"/>
  <c r="BK140"/>
  <c r="J140"/>
  <c r="J100"/>
  <c r="P140"/>
  <c r="P139"/>
  <c r="R140"/>
  <c r="R139"/>
  <c r="T140"/>
  <c r="T139"/>
  <c i="8" r="T128"/>
  <c i="3" r="P125"/>
  <c r="P124"/>
  <c r="P123"/>
  <c i="1" r="AU96"/>
  <c i="3" r="T151"/>
  <c r="T189"/>
  <c r="P197"/>
  <c r="P206"/>
  <c i="4" r="BK126"/>
  <c r="J126"/>
  <c r="J98"/>
  <c r="BK134"/>
  <c r="J134"/>
  <c r="J99"/>
  <c r="T134"/>
  <c r="R160"/>
  <c r="T184"/>
  <c r="P200"/>
  <c i="5" r="P146"/>
  <c r="P155"/>
  <c r="T158"/>
  <c i="6" r="BK121"/>
  <c r="BK120"/>
  <c r="J120"/>
  <c r="J97"/>
  <c r="BK205"/>
  <c r="J205"/>
  <c r="J99"/>
  <c i="8" r="R128"/>
  <c i="2" r="R137"/>
  <c r="P142"/>
  <c r="R147"/>
  <c r="R182"/>
  <c r="T224"/>
  <c r="BK262"/>
  <c r="J262"/>
  <c r="J107"/>
  <c r="P269"/>
  <c r="R283"/>
  <c r="BK352"/>
  <c r="J352"/>
  <c r="J113"/>
  <c r="T423"/>
  <c i="4" r="BK144"/>
  <c r="J144"/>
  <c r="J100"/>
  <c r="T144"/>
  <c r="R184"/>
  <c r="R193"/>
  <c r="T200"/>
  <c i="5" r="T123"/>
  <c r="R155"/>
  <c r="R158"/>
  <c i="6" r="T121"/>
  <c r="T120"/>
  <c r="T119"/>
  <c r="T205"/>
  <c i="8" r="BK128"/>
  <c r="J128"/>
  <c r="J99"/>
  <c r="BK137"/>
  <c r="J137"/>
  <c r="J100"/>
  <c i="2" r="BK137"/>
  <c r="BK142"/>
  <c r="J142"/>
  <c r="J99"/>
  <c r="P147"/>
  <c r="BK182"/>
  <c r="J182"/>
  <c r="J102"/>
  <c r="P224"/>
  <c r="P250"/>
  <c r="T262"/>
  <c r="BK273"/>
  <c r="J273"/>
  <c r="J109"/>
  <c r="BK283"/>
  <c r="J283"/>
  <c r="J110"/>
  <c r="BK325"/>
  <c r="J325"/>
  <c r="J112"/>
  <c r="T352"/>
  <c r="T438"/>
  <c i="3" r="BK125"/>
  <c r="J125"/>
  <c r="J98"/>
  <c r="BK151"/>
  <c r="J151"/>
  <c r="J99"/>
  <c r="BK189"/>
  <c r="J189"/>
  <c r="J100"/>
  <c r="R189"/>
  <c r="R197"/>
  <c r="T206"/>
  <c i="4" r="T126"/>
  <c r="P144"/>
  <c r="P160"/>
  <c r="P184"/>
  <c r="T193"/>
  <c i="5" r="P123"/>
  <c r="P122"/>
  <c r="P121"/>
  <c i="1" r="AU98"/>
  <c i="5" r="R146"/>
  <c r="T155"/>
  <c i="8" r="R137"/>
  <c i="2" r="E85"/>
  <c r="J129"/>
  <c r="BE140"/>
  <c r="BE145"/>
  <c r="BE156"/>
  <c r="BE158"/>
  <c r="BE168"/>
  <c r="BE177"/>
  <c r="BE178"/>
  <c r="BE180"/>
  <c r="BE194"/>
  <c r="BE212"/>
  <c r="BE217"/>
  <c r="BE222"/>
  <c r="BE225"/>
  <c r="BE230"/>
  <c r="BE234"/>
  <c r="BE255"/>
  <c r="BE257"/>
  <c r="BE264"/>
  <c r="BE289"/>
  <c r="BE299"/>
  <c r="BE311"/>
  <c r="BE319"/>
  <c r="BE321"/>
  <c r="BE349"/>
  <c r="BE364"/>
  <c r="BE384"/>
  <c r="BE385"/>
  <c r="BE397"/>
  <c r="BE398"/>
  <c r="BE407"/>
  <c r="BE415"/>
  <c r="BE419"/>
  <c r="BE424"/>
  <c r="BE437"/>
  <c r="BE439"/>
  <c i="3" r="E85"/>
  <c r="F92"/>
  <c r="BE132"/>
  <c r="BE138"/>
  <c r="BE139"/>
  <c r="BE142"/>
  <c r="BE149"/>
  <c r="BE153"/>
  <c r="BE162"/>
  <c r="BE163"/>
  <c r="BE164"/>
  <c r="BE165"/>
  <c r="BE172"/>
  <c r="BE173"/>
  <c i="6" r="BE180"/>
  <c r="BE182"/>
  <c r="BE194"/>
  <c r="BE195"/>
  <c i="2" r="F92"/>
  <c r="BE143"/>
  <c r="BE183"/>
  <c r="BE201"/>
  <c r="BE229"/>
  <c r="BE232"/>
  <c r="BE238"/>
  <c r="BE263"/>
  <c r="BE265"/>
  <c r="BE268"/>
  <c r="BE272"/>
  <c r="BE274"/>
  <c r="BE278"/>
  <c r="BE284"/>
  <c r="BE287"/>
  <c r="BE315"/>
  <c r="BE318"/>
  <c r="BE320"/>
  <c r="BE327"/>
  <c r="BE341"/>
  <c r="BE354"/>
  <c r="BE369"/>
  <c r="BE394"/>
  <c r="BE399"/>
  <c r="BE408"/>
  <c r="BE410"/>
  <c i="3" r="J117"/>
  <c r="BE126"/>
  <c r="BE129"/>
  <c r="BE134"/>
  <c r="BE141"/>
  <c r="BE150"/>
  <c r="BE155"/>
  <c r="BE159"/>
  <c r="BE167"/>
  <c r="BE168"/>
  <c r="BE175"/>
  <c r="BE179"/>
  <c r="BE191"/>
  <c r="BE194"/>
  <c r="BE202"/>
  <c r="BE209"/>
  <c r="BE210"/>
  <c r="BK214"/>
  <c r="J214"/>
  <c r="J103"/>
  <c i="4" r="F121"/>
  <c r="BE128"/>
  <c r="BE131"/>
  <c r="BE135"/>
  <c r="BE143"/>
  <c r="BE156"/>
  <c r="BE162"/>
  <c r="BE167"/>
  <c r="BE169"/>
  <c r="BE170"/>
  <c r="BE185"/>
  <c r="BE190"/>
  <c r="BE192"/>
  <c r="BE198"/>
  <c i="5" r="J89"/>
  <c r="E111"/>
  <c r="BE125"/>
  <c r="BE128"/>
  <c r="BE131"/>
  <c r="BE135"/>
  <c r="BE137"/>
  <c r="BE138"/>
  <c r="BE140"/>
  <c r="BE142"/>
  <c r="BE143"/>
  <c r="BE150"/>
  <c i="6" r="E85"/>
  <c r="BE125"/>
  <c r="BE146"/>
  <c r="BE149"/>
  <c r="BE154"/>
  <c r="BE160"/>
  <c r="BE168"/>
  <c r="BE172"/>
  <c r="BE175"/>
  <c r="BE178"/>
  <c r="BE188"/>
  <c r="BE201"/>
  <c r="BE203"/>
  <c r="BE214"/>
  <c i="7" r="E85"/>
  <c r="BE132"/>
  <c r="BE135"/>
  <c i="2" r="BE138"/>
  <c r="BE148"/>
  <c r="BE150"/>
  <c r="BE171"/>
  <c r="BE174"/>
  <c r="BE176"/>
  <c r="BE179"/>
  <c r="BE189"/>
  <c r="BE202"/>
  <c r="BE210"/>
  <c r="BE228"/>
  <c r="BE233"/>
  <c r="BE252"/>
  <c r="BE256"/>
  <c r="BE260"/>
  <c r="BE279"/>
  <c r="BE301"/>
  <c r="BE313"/>
  <c r="BE324"/>
  <c r="BE328"/>
  <c r="BE353"/>
  <c r="BE362"/>
  <c r="BE400"/>
  <c r="BE403"/>
  <c r="BE411"/>
  <c r="BE414"/>
  <c r="BE430"/>
  <c r="BE433"/>
  <c r="BE440"/>
  <c r="BE445"/>
  <c i="3" r="BE128"/>
  <c r="BE143"/>
  <c r="BE146"/>
  <c r="BE154"/>
  <c r="BE170"/>
  <c r="BE176"/>
  <c r="BE180"/>
  <c r="BE183"/>
  <c r="BE187"/>
  <c r="BE199"/>
  <c r="BE208"/>
  <c r="BE211"/>
  <c i="4" r="J89"/>
  <c r="BE130"/>
  <c r="BE136"/>
  <c r="BE147"/>
  <c r="BE151"/>
  <c r="BE154"/>
  <c r="BE159"/>
  <c r="BE163"/>
  <c r="BE172"/>
  <c r="BE174"/>
  <c r="BE178"/>
  <c r="BE179"/>
  <c r="BE180"/>
  <c r="BE189"/>
  <c r="BE194"/>
  <c r="BE197"/>
  <c r="BE201"/>
  <c r="BE202"/>
  <c i="5" r="BE136"/>
  <c r="BE145"/>
  <c r="BE149"/>
  <c r="BE152"/>
  <c r="BE154"/>
  <c r="BE159"/>
  <c i="6" r="J89"/>
  <c r="BE129"/>
  <c r="BE135"/>
  <c r="BE138"/>
  <c r="BE143"/>
  <c r="BE162"/>
  <c r="BE169"/>
  <c r="BE174"/>
  <c r="BE177"/>
  <c r="BE179"/>
  <c r="BE185"/>
  <c r="BE186"/>
  <c r="BE193"/>
  <c r="BE199"/>
  <c r="BE202"/>
  <c r="BE207"/>
  <c r="BE208"/>
  <c r="BE211"/>
  <c r="BE213"/>
  <c i="7" r="BE125"/>
  <c r="BE126"/>
  <c r="BE129"/>
  <c r="BE134"/>
  <c r="BE136"/>
  <c r="BE138"/>
  <c r="BE141"/>
  <c r="BE142"/>
  <c r="BK146"/>
  <c r="J146"/>
  <c r="J102"/>
  <c i="8" r="E85"/>
  <c r="J89"/>
  <c r="F92"/>
  <c r="BE125"/>
  <c r="BE126"/>
  <c r="BE127"/>
  <c r="BE129"/>
  <c r="BE130"/>
  <c r="BE131"/>
  <c r="BE132"/>
  <c r="BE133"/>
  <c r="BE134"/>
  <c r="BE135"/>
  <c r="BE138"/>
  <c r="BE139"/>
  <c r="BE141"/>
  <c r="BE143"/>
  <c i="3" r="BE188"/>
  <c r="BE193"/>
  <c r="BE205"/>
  <c i="4" r="E114"/>
  <c r="BE127"/>
  <c r="BE133"/>
  <c r="BE139"/>
  <c r="BE146"/>
  <c r="BE164"/>
  <c r="BE166"/>
  <c r="BE168"/>
  <c r="BE176"/>
  <c r="BE181"/>
  <c r="BE183"/>
  <c r="BE188"/>
  <c r="BE191"/>
  <c r="BE195"/>
  <c i="5" r="F92"/>
  <c r="BE133"/>
  <c r="BE139"/>
  <c r="BE144"/>
  <c r="BE148"/>
  <c r="BE156"/>
  <c r="BE157"/>
  <c i="6" r="F116"/>
  <c r="BE128"/>
  <c r="BE131"/>
  <c r="BE136"/>
  <c r="BE140"/>
  <c r="BE145"/>
  <c r="BE147"/>
  <c r="BE152"/>
  <c r="BE153"/>
  <c r="BE158"/>
  <c r="BE167"/>
  <c r="BE170"/>
  <c r="BE171"/>
  <c r="BE173"/>
  <c r="BE187"/>
  <c r="BE189"/>
  <c r="BE191"/>
  <c r="BE200"/>
  <c r="BE210"/>
  <c r="BE212"/>
  <c i="7" r="J89"/>
  <c r="BE127"/>
  <c i="2" r="BE153"/>
  <c r="BE155"/>
  <c r="BE159"/>
  <c r="BE161"/>
  <c r="BE163"/>
  <c r="BE165"/>
  <c r="BE169"/>
  <c r="BE181"/>
  <c r="BE198"/>
  <c r="BE200"/>
  <c r="BE208"/>
  <c r="BE215"/>
  <c r="BE218"/>
  <c r="BE226"/>
  <c r="BE235"/>
  <c r="BE241"/>
  <c r="BE244"/>
  <c r="BE271"/>
  <c r="BE281"/>
  <c r="BE282"/>
  <c r="BE323"/>
  <c r="BE363"/>
  <c r="BE383"/>
  <c r="BE396"/>
  <c r="BE402"/>
  <c r="BE405"/>
  <c r="BE413"/>
  <c r="BE417"/>
  <c i="3" r="BE127"/>
  <c r="BE133"/>
  <c r="BE140"/>
  <c r="BE147"/>
  <c r="BE166"/>
  <c r="BE171"/>
  <c r="BE174"/>
  <c r="BE177"/>
  <c r="BE178"/>
  <c r="BE184"/>
  <c r="BE192"/>
  <c r="BE195"/>
  <c r="BE196"/>
  <c r="BE198"/>
  <c r="BE201"/>
  <c i="4" r="BE129"/>
  <c r="BE137"/>
  <c r="BE140"/>
  <c r="BE141"/>
  <c r="BE142"/>
  <c r="BE145"/>
  <c r="BE148"/>
  <c r="BE149"/>
  <c r="BE150"/>
  <c r="BE153"/>
  <c r="BE157"/>
  <c r="BE173"/>
  <c r="BE177"/>
  <c r="BE182"/>
  <c r="BE187"/>
  <c r="BE199"/>
  <c i="5" r="BE124"/>
  <c r="BE126"/>
  <c r="BE129"/>
  <c r="BE130"/>
  <c r="BE134"/>
  <c r="BE147"/>
  <c r="BE151"/>
  <c r="BE153"/>
  <c r="BE160"/>
  <c i="6" r="BE123"/>
  <c r="BE126"/>
  <c r="BE130"/>
  <c r="BE132"/>
  <c r="BE133"/>
  <c r="BE134"/>
  <c r="BE139"/>
  <c r="BE141"/>
  <c r="BE144"/>
  <c r="BE148"/>
  <c r="BE156"/>
  <c r="BE157"/>
  <c r="BE164"/>
  <c r="BE176"/>
  <c r="BE192"/>
  <c r="BE196"/>
  <c r="BE197"/>
  <c r="BE204"/>
  <c r="BE206"/>
  <c r="BE209"/>
  <c i="7" r="F92"/>
  <c r="BE128"/>
  <c r="BE130"/>
  <c r="BE131"/>
  <c r="BE133"/>
  <c r="BE137"/>
  <c r="BE147"/>
  <c i="8" r="BK142"/>
  <c r="J142"/>
  <c r="J102"/>
  <c i="2" r="BE152"/>
  <c r="BE154"/>
  <c r="BE157"/>
  <c r="BE173"/>
  <c r="BE192"/>
  <c r="BE206"/>
  <c r="BE213"/>
  <c r="BE223"/>
  <c r="BE251"/>
  <c r="BE253"/>
  <c r="BE258"/>
  <c r="BE266"/>
  <c r="BE270"/>
  <c r="BE277"/>
  <c r="BE280"/>
  <c r="BE316"/>
  <c r="BE317"/>
  <c r="BE322"/>
  <c r="BE326"/>
  <c r="BE329"/>
  <c r="BE331"/>
  <c r="BE351"/>
  <c r="BE368"/>
  <c r="BE386"/>
  <c r="BE395"/>
  <c r="BE401"/>
  <c r="BE406"/>
  <c r="BE409"/>
  <c r="BE412"/>
  <c r="BE416"/>
  <c r="BE418"/>
  <c r="BE420"/>
  <c r="BE422"/>
  <c r="BK259"/>
  <c r="J259"/>
  <c r="J105"/>
  <c i="3" r="BE135"/>
  <c r="BE136"/>
  <c r="BE137"/>
  <c r="BE144"/>
  <c r="BE145"/>
  <c r="BE148"/>
  <c r="BE152"/>
  <c r="BE158"/>
  <c r="BE160"/>
  <c r="BE161"/>
  <c r="BE169"/>
  <c r="BE190"/>
  <c r="BE200"/>
  <c r="BE203"/>
  <c r="BE204"/>
  <c r="BE207"/>
  <c r="BE212"/>
  <c r="BE213"/>
  <c r="BE215"/>
  <c i="4" r="BE132"/>
  <c r="BE138"/>
  <c r="BE152"/>
  <c r="BE155"/>
  <c r="BE158"/>
  <c r="BE161"/>
  <c r="BE165"/>
  <c r="BE171"/>
  <c r="BE175"/>
  <c r="BE186"/>
  <c r="BE196"/>
  <c i="5" r="BE127"/>
  <c r="BE132"/>
  <c r="BE141"/>
  <c i="6" r="BE122"/>
  <c r="BE124"/>
  <c r="BE127"/>
  <c r="BE137"/>
  <c r="BE142"/>
  <c r="BE150"/>
  <c r="BE151"/>
  <c r="BE155"/>
  <c r="BE159"/>
  <c r="BE161"/>
  <c r="BE163"/>
  <c r="BE165"/>
  <c r="BE166"/>
  <c r="BE181"/>
  <c r="BE183"/>
  <c r="BE184"/>
  <c r="BE190"/>
  <c r="BE198"/>
  <c i="8" r="BE136"/>
  <c r="BK140"/>
  <c r="J140"/>
  <c r="J101"/>
  <c i="2" r="J34"/>
  <c i="1" r="AW95"/>
  <c i="5" r="F35"/>
  <c i="1" r="BB98"/>
  <c i="4" r="F35"/>
  <c i="1" r="BB97"/>
  <c i="7" r="F34"/>
  <c i="1" r="BA100"/>
  <c i="7" r="F37"/>
  <c i="1" r="BD100"/>
  <c i="4" r="F34"/>
  <c i="1" r="BA97"/>
  <c i="8" r="J34"/>
  <c i="1" r="AW101"/>
  <c i="6" r="F35"/>
  <c i="1" r="BB99"/>
  <c i="2" r="F36"/>
  <c i="1" r="BC95"/>
  <c i="3" r="F37"/>
  <c i="1" r="BD96"/>
  <c i="8" r="F34"/>
  <c i="1" r="BA101"/>
  <c i="8" r="F36"/>
  <c i="1" r="BC101"/>
  <c i="5" r="J34"/>
  <c i="1" r="AW98"/>
  <c i="2" r="F37"/>
  <c i="1" r="BD95"/>
  <c i="4" r="J34"/>
  <c i="1" r="AW97"/>
  <c i="7" r="J34"/>
  <c i="1" r="AW100"/>
  <c i="3" r="F34"/>
  <c i="1" r="BA96"/>
  <c i="5" r="F36"/>
  <c i="1" r="BC98"/>
  <c i="8" r="F35"/>
  <c i="1" r="BB101"/>
  <c i="2" r="F34"/>
  <c i="1" r="BA95"/>
  <c i="5" r="F34"/>
  <c i="1" r="BA98"/>
  <c i="4" r="F37"/>
  <c i="1" r="BD97"/>
  <c i="6" r="J34"/>
  <c i="1" r="AW99"/>
  <c i="3" r="J34"/>
  <c i="1" r="AW96"/>
  <c i="5" r="F37"/>
  <c i="1" r="BD98"/>
  <c i="6" r="F37"/>
  <c i="1" r="BD99"/>
  <c i="6" r="F36"/>
  <c i="1" r="BC99"/>
  <c i="3" r="F35"/>
  <c i="1" r="BB96"/>
  <c i="3" r="F36"/>
  <c i="1" r="BC96"/>
  <c i="6" r="F34"/>
  <c i="1" r="BA99"/>
  <c i="7" r="F35"/>
  <c i="1" r="BB100"/>
  <c i="7" r="F36"/>
  <c i="1" r="BC100"/>
  <c i="4" r="F36"/>
  <c i="1" r="BC97"/>
  <c i="2" r="F35"/>
  <c i="1" r="BB95"/>
  <c i="8" r="F37"/>
  <c i="1" r="BD101"/>
  <c i="2" l="1" r="P261"/>
  <c i="7" r="P122"/>
  <c i="1" r="AU100"/>
  <c i="8" r="T123"/>
  <c r="T122"/>
  <c r="P123"/>
  <c r="P122"/>
  <c i="1" r="AU101"/>
  <c i="5" r="R122"/>
  <c r="R121"/>
  <c i="2" r="BK136"/>
  <c i="5" r="T122"/>
  <c r="T121"/>
  <c i="7" r="R122"/>
  <c i="4" r="P125"/>
  <c r="P124"/>
  <c i="1" r="AU97"/>
  <c i="3" r="R124"/>
  <c r="R123"/>
  <c i="2" r="T261"/>
  <c r="R261"/>
  <c r="T136"/>
  <c r="T135"/>
  <c i="4" r="T125"/>
  <c r="T124"/>
  <c i="2" r="R136"/>
  <c r="R135"/>
  <c i="7" r="T122"/>
  <c i="2" r="P136"/>
  <c r="P135"/>
  <c i="1" r="AU95"/>
  <c i="8" r="R123"/>
  <c r="R122"/>
  <c i="4" r="R125"/>
  <c r="R124"/>
  <c i="3" r="T124"/>
  <c r="T123"/>
  <c i="2" r="J137"/>
  <c r="J98"/>
  <c i="6" r="BK119"/>
  <c r="J119"/>
  <c r="J96"/>
  <c i="8" r="BK123"/>
  <c r="J123"/>
  <c r="J97"/>
  <c i="2" r="BK261"/>
  <c r="J261"/>
  <c r="J106"/>
  <c i="3" r="BK124"/>
  <c r="J124"/>
  <c r="J97"/>
  <c i="4" r="BK125"/>
  <c r="BK124"/>
  <c r="J124"/>
  <c r="J96"/>
  <c i="7" r="BK123"/>
  <c r="J123"/>
  <c r="J97"/>
  <c r="BK139"/>
  <c r="J139"/>
  <c r="J99"/>
  <c r="BK145"/>
  <c r="J145"/>
  <c r="J101"/>
  <c i="5" r="BK122"/>
  <c r="J122"/>
  <c r="J97"/>
  <c i="6" r="J121"/>
  <c r="J98"/>
  <c i="3" r="F33"/>
  <c i="1" r="AZ96"/>
  <c i="8" r="F33"/>
  <c i="1" r="AZ101"/>
  <c r="BC94"/>
  <c r="AY94"/>
  <c i="6" r="F33"/>
  <c i="1" r="AZ99"/>
  <c r="BB94"/>
  <c r="W31"/>
  <c i="5" r="J33"/>
  <c i="1" r="AV98"/>
  <c r="AT98"/>
  <c i="4" r="F33"/>
  <c i="1" r="AZ97"/>
  <c r="BA94"/>
  <c r="AW94"/>
  <c r="AK30"/>
  <c i="4" r="J33"/>
  <c i="1" r="AV97"/>
  <c r="AT97"/>
  <c i="3" r="J33"/>
  <c i="1" r="AV96"/>
  <c r="AT96"/>
  <c i="8" r="J33"/>
  <c i="1" r="AV101"/>
  <c r="AT101"/>
  <c i="2" r="F33"/>
  <c i="1" r="AZ95"/>
  <c r="BD94"/>
  <c r="W33"/>
  <c i="7" r="F33"/>
  <c i="1" r="AZ100"/>
  <c i="7" r="J33"/>
  <c i="1" r="AV100"/>
  <c r="AT100"/>
  <c i="5" r="F33"/>
  <c i="1" r="AZ98"/>
  <c i="6" r="J33"/>
  <c i="1" r="AV99"/>
  <c r="AT99"/>
  <c i="2" r="J33"/>
  <c i="1" r="AV95"/>
  <c r="AT95"/>
  <c i="2" l="1" r="BK135"/>
  <c r="J135"/>
  <c r="J96"/>
  <c r="J136"/>
  <c r="J97"/>
  <c i="5" r="BK121"/>
  <c r="J121"/>
  <c i="8" r="BK122"/>
  <c r="J122"/>
  <c r="J96"/>
  <c i="3" r="BK123"/>
  <c r="J123"/>
  <c i="7" r="BK122"/>
  <c r="J122"/>
  <c r="J96"/>
  <c i="4" r="J125"/>
  <c r="J97"/>
  <c i="1" r="AU94"/>
  <c r="AZ94"/>
  <c r="W29"/>
  <c r="W30"/>
  <c r="W32"/>
  <c i="4" r="J30"/>
  <c i="1" r="AG97"/>
  <c r="AN97"/>
  <c r="AX94"/>
  <c i="5" r="J30"/>
  <c i="1" r="AG98"/>
  <c r="AN98"/>
  <c i="3" r="J30"/>
  <c i="1" r="AG96"/>
  <c r="AN96"/>
  <c i="6" r="J30"/>
  <c i="1" r="AG99"/>
  <c r="AN99"/>
  <c i="4" l="1" r="J39"/>
  <c i="5" r="J39"/>
  <c i="3" r="J96"/>
  <c i="5" r="J96"/>
  <c i="3" r="J39"/>
  <c i="6" r="J39"/>
  <c i="2" r="J30"/>
  <c i="1" r="AG95"/>
  <c r="AN95"/>
  <c i="8" r="J30"/>
  <c i="1" r="AG101"/>
  <c r="AN101"/>
  <c i="7" r="J30"/>
  <c i="1" r="AG100"/>
  <c r="AN100"/>
  <c r="AV94"/>
  <c r="AK29"/>
  <c i="2" l="1" r="J39"/>
  <c i="8" r="J39"/>
  <c i="7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<sst xmlns="http://schemas.openxmlformats.org/spreadsheetml/2006/main">
  <si>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</si>
  <si>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</si>
  <si>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</si>
  <si>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</si>
  <si>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</si>
  <si>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{65b1fe0b-faf3-4467-99bc-df87f590dc7d}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</si>
  <si>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</si>
  <si>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</si>
  <si>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</si>
  <si>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</si>
  <si>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</si>
  <si>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</si>
  <si>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</si>
  <si>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</si>
  <si>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2025_X_005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</si>
  <si>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</si>
  <si>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</si>
  <si>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Snížení energetické náročnosti SŠTŘ Nový Bydžov -  dílny SPV Hlušice</t>
  </si>
  <si>
    <t>KSO:</t>
  </si>
  <si>
    <t>CC-CZ:</t>
  </si>
  <si>
    <t>Místo:</t>
  </si>
  <si>
    <t>pozemek s č. st. 1/10, k.ú. Hlušice</t>
  </si>
  <si>
    <t>Datum:</t>
  </si>
  <si>
    <t>31. 10. 2025</t>
  </si>
  <si>
    <t>Zadavatel:</t>
  </si>
  <si>
    <t>IČ:</t>
  </si>
  <si>
    <t>00087751</t>
  </si>
  <si>
    <t>SŠTŘ, Nový Bydžov, Dr. M. Tyrše 112, PSČ 504 01</t>
  </si>
  <si>
    <t>DIČ:</t>
  </si>
  <si>
    <t>CZ00087751</t>
  </si>
  <si>
    <t>Uchazeč:</t>
  </si>
  <si>
    <t>Vyplň údaj</t>
  </si>
  <si>
    <t>Projektant:</t>
  </si>
  <si>
    <t>29029210</t>
  </si>
  <si>
    <t>Energy Benefit Centre a.s.</t>
  </si>
  <si>
    <t>CZ29029210</t>
  </si>
  <si>
    <t>True</t>
  </si>
  <si>
    <t>Zpracovatel:</t>
  </si>
  <si>
    <t xml:space="preserve"> 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</si>
  <si>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</si>
  <si>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</si>
  <si>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</si>
  <si>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</si>
  <si>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</si>
  <si>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</si>
  <si>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</si>
  <si>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</si>
  <si>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</si>
  <si>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</si>
  <si>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</si>
  <si>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</si>
  <si>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</si>
  <si>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</si>
  <si>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</si>
  <si>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</si>
  <si>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</si>
  <si>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</si>
  <si>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</si>
  <si>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</si>
  <si>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</si>
  <si>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</si>
  <si>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</si>
  <si>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</si>
  <si>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</si>
  <si>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</si>
  <si>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</si>
  <si>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</si>
  <si>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</si>
  <si>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</si>
  <si>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</si>
  <si>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</si>
  <si>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</si>
  <si>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</si>
  <si>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</si>
  <si>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</si>
  <si>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</si>
  <si>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</si>
  <si>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</si>
  <si>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</si>
  <si>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</si>
  <si>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</si>
  <si>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</si>
  <si>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</si>
  <si>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</si>
  <si>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</si>
  <si>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2025_X_005a</t>
  </si>
  <si>
    <t>Architektonicko - stavební řešení</t>
  </si>
  <si>
    <t>STA</t>
  </si>
  <si>
    <t>1</t>
  </si>
  <si>
    <t>{a0f7eb57-a29d-427f-a8aa-313e46950488}</t>
  </si>
  <si>
    <t>2</t>
  </si>
  <si>
    <t>2025_X_005b</t>
  </si>
  <si>
    <t>VZT</t>
  </si>
  <si>
    <t>{9ed8d35b-412e-4d6c-b2ee-4a9263bbfab5}</t>
  </si>
  <si>
    <t>2025_X_005c</t>
  </si>
  <si>
    <t>Vytápění</t>
  </si>
  <si>
    <t>{95e92dfe-74be-43c3-844d-eb5d8926f38f}</t>
  </si>
  <si>
    <t>2025_X_005d</t>
  </si>
  <si>
    <t>Rozvod plynu</t>
  </si>
  <si>
    <t>{f59e9689-590e-408d-bc9b-fb877dd1c159}</t>
  </si>
  <si>
    <t>2025_X_005e</t>
  </si>
  <si>
    <t>Elektroinstalace</t>
  </si>
  <si>
    <t>{760b9955-2c5c-43c3-b89f-3af0fbd7e4e1}</t>
  </si>
  <si>
    <t>HUP</t>
  </si>
  <si>
    <t>Doplnění HUP - plynoměr</t>
  </si>
  <si>
    <t>{cc137c21-cebd-468e-80aa-5103b9a73dad}</t>
  </si>
  <si>
    <t>VON</t>
  </si>
  <si>
    <t>Vedlejší a ostatní náklady</t>
  </si>
  <si>
    <t>{bb4d3294-7ead-4349-ad68-04ee65f9142c}</t>
  </si>
  <si>
    <t>KRYCÍ LIST SOUPISU PRACÍ</t>
  </si>
  <si>
    <t>Objekt:</t>
  </si>
  <si>
    <t>2025_X_005a - Architektonicko - stavební řešení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</si>
  <si>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</si>
  <si>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</si>
  <si>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</si>
  <si>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</si>
  <si>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</si>
  <si>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</si>
  <si>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</si>
  <si>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</si>
  <si>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</si>
  <si>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4A - Konstrukce ze sendvičových panelů (obv. plášť, střecha)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</si>
  <si>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</si>
  <si>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</si>
  <si>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</si>
  <si>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</si>
  <si>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</si>
  <si>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</si>
  <si>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</si>
  <si>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751 - Vzduchotechnika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</si>
  <si>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</si>
  <si>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</si>
  <si>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</si>
  <si>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</si>
  <si>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781 - Dokončovací práce - obklady</t>
  </si>
  <si>
    <t xml:space="preserve">    786 - Dokončovací práce - stínící zařízení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</si>
  <si>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</si>
  <si>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</si>
  <si>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</si>
  <si>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</si>
  <si>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</si>
  <si>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</si>
  <si>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</si>
  <si>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</si>
  <si>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</si>
  <si>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</si>
  <si>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</si>
  <si>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</si>
  <si>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</si>
  <si>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</si>
  <si>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</si>
  <si>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</si>
  <si>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</si>
  <si>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</si>
  <si>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131313702</t>
  </si>
  <si>
    <t>Hloubení nezapažených jam v nesoudržných horninách třídy těžitelnosti II skupiny 4 ručně</t>
  </si>
  <si>
    <t>m3</t>
  </si>
  <si>
    <t>CS ÚRS 2025 02</t>
  </si>
  <si>
    <t>4</t>
  </si>
  <si>
    <t>1653064624</t>
  </si>
  <si>
    <t>VV</t>
  </si>
  <si>
    <t>0,08*7</t>
  </si>
  <si>
    <t>132312132</t>
  </si>
  <si>
    <t>Hloubení nezapažených rýh šířky do 800 mm v nesoudržných horninách třídy těžitelnosti II skupiny 4 ručně</t>
  </si>
  <si>
    <t>-1521640505</t>
  </si>
  <si>
    <t>0,50*1,80*0,90*2</t>
  </si>
  <si>
    <t>Zakládání</t>
  </si>
  <si>
    <t>3</t>
  </si>
  <si>
    <t>279113132</t>
  </si>
  <si>
    <t>Základová zeď tl přes 150 do 200 mm z tvárnic ztraceného bednění včetně výplně z betonu tř. C 16/20</t>
  </si>
  <si>
    <t>m2</t>
  </si>
  <si>
    <t>955550935</t>
  </si>
  <si>
    <t>1,50*0,90*2</t>
  </si>
  <si>
    <t>279361321</t>
  </si>
  <si>
    <t>Výztuž základových zdí nosných betonářskou ocelí 11 375</t>
  </si>
  <si>
    <t>t</t>
  </si>
  <si>
    <t>-1420499531</t>
  </si>
  <si>
    <t>18,00*0,000222</t>
  </si>
  <si>
    <t>Svislé a kompletní konstrukce</t>
  </si>
  <si>
    <t>5</t>
  </si>
  <si>
    <t>311113212</t>
  </si>
  <si>
    <t>Nosná zeď tl 200 mm ze štípaných tvárnic ztraceného bednění přírodních včetně výplně z betonu</t>
  </si>
  <si>
    <t>1302969503</t>
  </si>
  <si>
    <t>1,50*0,60*2</t>
  </si>
  <si>
    <t>6</t>
  </si>
  <si>
    <t>311361321</t>
  </si>
  <si>
    <t>Výztuž nosných zdí betonářskou ocelí 11 375</t>
  </si>
  <si>
    <t>927514231</t>
  </si>
  <si>
    <t>13,00*0,000222</t>
  </si>
  <si>
    <t>7</t>
  </si>
  <si>
    <t>M</t>
  </si>
  <si>
    <t>59321211</t>
  </si>
  <si>
    <t>překlad železobetonový RZP vylehčený 1490x140x140mm</t>
  </si>
  <si>
    <t>kus</t>
  </si>
  <si>
    <t>8</t>
  </si>
  <si>
    <t>-1074839932</t>
  </si>
  <si>
    <t>338171113</t>
  </si>
  <si>
    <t>Osazování sloupků a vzpěr plotových ocelových v do 2 m se zabetonováním</t>
  </si>
  <si>
    <t>300450438</t>
  </si>
  <si>
    <t>9</t>
  </si>
  <si>
    <t>55342263</t>
  </si>
  <si>
    <t>sloupek plotový koncový Pz a komaxitový 2500/48x1,5mm</t>
  </si>
  <si>
    <t>-1791913553</t>
  </si>
  <si>
    <t>10</t>
  </si>
  <si>
    <t>55342255</t>
  </si>
  <si>
    <t>sloupek plotový průběžný Pz a komaxitový 2500/38x1,5mm</t>
  </si>
  <si>
    <t>-987780563</t>
  </si>
  <si>
    <t>11</t>
  </si>
  <si>
    <t>55342274</t>
  </si>
  <si>
    <t>vzpěra plotová 38x1,5mm včetně krytky s uchem 2500mm</t>
  </si>
  <si>
    <t>-1413254384</t>
  </si>
  <si>
    <t>348101230</t>
  </si>
  <si>
    <t>Osazení vrat nebo vrátek k oplocení na ocelové sloupky pl přes 4 do 6 m2</t>
  </si>
  <si>
    <t>-215712125</t>
  </si>
  <si>
    <t>13</t>
  </si>
  <si>
    <t>55342349.1</t>
  </si>
  <si>
    <t>brána plotová dvoukřídlá Pz s PVC vrstvou 3000x2000mm</t>
  </si>
  <si>
    <t>1957993994</t>
  </si>
  <si>
    <t>14</t>
  </si>
  <si>
    <t>348401130</t>
  </si>
  <si>
    <t>Montáž oplocení ze strojového pletiva s napínacími dráty v přes 1,6 do 2,0 m</t>
  </si>
  <si>
    <t>m</t>
  </si>
  <si>
    <t>-1836851078</t>
  </si>
  <si>
    <t>6,18+3,295-3,00</t>
  </si>
  <si>
    <t>15</t>
  </si>
  <si>
    <t>31327504</t>
  </si>
  <si>
    <t>pletivo drátěné plastifikované se čtvercovými oky 50/2,2mm v 2000mm</t>
  </si>
  <si>
    <t>-1355781348</t>
  </si>
  <si>
    <t>6,475*1,05 "Přepočtené koeficientem množství</t>
  </si>
  <si>
    <t>16</t>
  </si>
  <si>
    <t>348401350</t>
  </si>
  <si>
    <t>Rozvinutí, montáž a napnutí napínacího drátu na oplocení</t>
  </si>
  <si>
    <t>-62202590</t>
  </si>
  <si>
    <t>(6,18+3,295-3,00)*3</t>
  </si>
  <si>
    <t>17</t>
  </si>
  <si>
    <t>15619100</t>
  </si>
  <si>
    <t>drát kruhový poplastovaný napínací 2,5/3,5mm</t>
  </si>
  <si>
    <t>-943119412</t>
  </si>
  <si>
    <t>19,425*1,05 "Přepočtené koeficientem množství</t>
  </si>
  <si>
    <t>4A</t>
  </si>
  <si>
    <t>Konstrukce ze sendvičových panelů (obv. plášť, střecha)</t>
  </si>
  <si>
    <t>18</t>
  </si>
  <si>
    <t>342151112</t>
  </si>
  <si>
    <t>Montáž opláštění stěn ocelových kcí ze sendvičových panelů šroubovaných budov v přes 6 do 12 m</t>
  </si>
  <si>
    <t>813436825</t>
  </si>
  <si>
    <t>19</t>
  </si>
  <si>
    <t>55324723.1</t>
  </si>
  <si>
    <t>SENDVIČOVÉ TEPELNĚ IZOLAČNÍ STĚNOVÉ PANELY S VÝPLNÍ Z IPN, součinitel prostupu tepla U=0,112W/m2k, tl. 200mm</t>
  </si>
  <si>
    <t>857459673</t>
  </si>
  <si>
    <t>755*1,1 "Přepočtené koeficientem množství</t>
  </si>
  <si>
    <t>20</t>
  </si>
  <si>
    <t>55324765.1</t>
  </si>
  <si>
    <t>SENDVIČOVÉ TEPELNĚ IZOLAČNÍ STĚNOVÉ PANELY S VÝPLNÍ Z MINERÁLNÍ VLNY, součinitel prostupu tepla U=0,203W/m2k, tl. 200mm</t>
  </si>
  <si>
    <t>-334371552</t>
  </si>
  <si>
    <t>105*1,1 "Přepočtené koeficientem množství</t>
  </si>
  <si>
    <t>444151112</t>
  </si>
  <si>
    <t>Montáž krytiny ocelových střech ze sendvičových panelů šroubovaných budov v přes 6 do 12 m</t>
  </si>
  <si>
    <t>1991553498</t>
  </si>
  <si>
    <t>22</t>
  </si>
  <si>
    <t>55324734.1</t>
  </si>
  <si>
    <t xml:space="preserve">SENDVIČOVÉ TEPELNĚ IZOLAČNÍ STŘEŠNÍ PANELY S VÝPLNÍ Z IPN, SE SOUČINITELEM TEPLENÉ VODIVOSTI 0,019W/mk,  součinitel prostupu tepla U=0,12w/m2k, tl. 160mm</t>
  </si>
  <si>
    <t>567555743</t>
  </si>
  <si>
    <t>1230*1,03 "Přepočtené koeficientem množství</t>
  </si>
  <si>
    <t>23</t>
  </si>
  <si>
    <t>499001R</t>
  </si>
  <si>
    <t>Systémové klempířské prvky - dle výpisu ozn. K01-K26, K31-32</t>
  </si>
  <si>
    <t>soub</t>
  </si>
  <si>
    <t>-1504153434</t>
  </si>
  <si>
    <t>24</t>
  </si>
  <si>
    <t>499002R</t>
  </si>
  <si>
    <t>Spojovací materiál</t>
  </si>
  <si>
    <t>-1629606706</t>
  </si>
  <si>
    <t>25</t>
  </si>
  <si>
    <t>499003R</t>
  </si>
  <si>
    <t>Těsnící a izolační materiál</t>
  </si>
  <si>
    <t>-851075035</t>
  </si>
  <si>
    <t>26</t>
  </si>
  <si>
    <t>499004R</t>
  </si>
  <si>
    <t>Ostatní - vč. přípravků a zámečnických konstrukcí (pomocné konstrukce dle výpisu ozn. Z01- Z05 (celkem cca 8800Kg), systémové sněhové zábrany ozn. Z08 celkem 123m</t>
  </si>
  <si>
    <t>-1145452063</t>
  </si>
  <si>
    <t>27</t>
  </si>
  <si>
    <t>499005R</t>
  </si>
  <si>
    <t>Kladečský plán</t>
  </si>
  <si>
    <t>-1438202563</t>
  </si>
  <si>
    <t>28</t>
  </si>
  <si>
    <t>499006R</t>
  </si>
  <si>
    <t>Doprava</t>
  </si>
  <si>
    <t>-1311647189</t>
  </si>
  <si>
    <t>Úpravy povrchů, podlahy a osazování výplní</t>
  </si>
  <si>
    <t>29</t>
  </si>
  <si>
    <t>622325103</t>
  </si>
  <si>
    <t>Oprava vnější vápenocementové hladké omítky složitosti 1 stěn v rozsahu přes 30 do 50 %</t>
  </si>
  <si>
    <t>-1456900886</t>
  </si>
  <si>
    <t xml:space="preserve">zateplený sokl (marmolit) </t>
  </si>
  <si>
    <t>180,00</t>
  </si>
  <si>
    <t xml:space="preserve">zateplené stěny ETICS </t>
  </si>
  <si>
    <t>25,00</t>
  </si>
  <si>
    <t>Součet</t>
  </si>
  <si>
    <t>30</t>
  </si>
  <si>
    <t>622211031</t>
  </si>
  <si>
    <t>Montáž kontaktního zateplení vnějších stěn lepením a mechanickým kotvením polystyrénových desek do betonu a zdiva tl přes 120 do 160 mm</t>
  </si>
  <si>
    <t>465893281</t>
  </si>
  <si>
    <t>31</t>
  </si>
  <si>
    <t>28376425</t>
  </si>
  <si>
    <t>deska XPS hrana polodrážková a hladký povrch 300kPA λ=0,034 tl 160mm</t>
  </si>
  <si>
    <t>-937453150</t>
  </si>
  <si>
    <t>180*1,05 "Přepočtené koeficientem množství</t>
  </si>
  <si>
    <t>32</t>
  </si>
  <si>
    <t>622221031</t>
  </si>
  <si>
    <t>Montáž kontaktního zateplení vnějších stěn lepením a mechanickým kotvením TI z minerální vlny s podélnou orientací do zdiva a betonu tl přes 120 do 160 mm</t>
  </si>
  <si>
    <t>-464586476</t>
  </si>
  <si>
    <t>33</t>
  </si>
  <si>
    <t>63142029</t>
  </si>
  <si>
    <t>deska tepelně izolační minerální kontaktních fasád podélné vlákno λ=0,035-0,036 tl 160mm</t>
  </si>
  <si>
    <t>306170864</t>
  </si>
  <si>
    <t>25*1,05 "Přepočtené koeficientem množství</t>
  </si>
  <si>
    <t>34</t>
  </si>
  <si>
    <t>622251101</t>
  </si>
  <si>
    <t>Příplatek k cenám kontaktního zateplení vnějších stěn za zápustnou montáž a použití tepelněizolačních zátek z polystyrenu</t>
  </si>
  <si>
    <t>1601041801</t>
  </si>
  <si>
    <t>35</t>
  </si>
  <si>
    <t>622251105</t>
  </si>
  <si>
    <t>Příplatek k cenám kontaktního zateplení vnějších stěn za zápustnou montáž a použití tepelněizolačních zátek z minerální vlny</t>
  </si>
  <si>
    <t>-2111689471</t>
  </si>
  <si>
    <t>36</t>
  </si>
  <si>
    <t>622212001</t>
  </si>
  <si>
    <t>Montáž kontaktního zateplení vnějšího ostění, nadpraží nebo parapetu hl. špalety do 200 mm lepením desek z polystyrenu tl do 40 mm</t>
  </si>
  <si>
    <t>519014028</t>
  </si>
  <si>
    <t>(0,82+1,50)*2</t>
  </si>
  <si>
    <t>2,00+0,80+2,00</t>
  </si>
  <si>
    <t>37</t>
  </si>
  <si>
    <t>28375932</t>
  </si>
  <si>
    <t>deska EPS 70 fasádní λ=0,039 tl 40mm</t>
  </si>
  <si>
    <t>911391999</t>
  </si>
  <si>
    <t>9,44*0,2 "Přepočtené koeficientem množství</t>
  </si>
  <si>
    <t>38</t>
  </si>
  <si>
    <t>622252001</t>
  </si>
  <si>
    <t>Montáž profilů kontaktního zateplení připevněných mechanicky</t>
  </si>
  <si>
    <t>-1962540235</t>
  </si>
  <si>
    <t>3,655+0,620+0,600+1,580+0,620+3,175</t>
  </si>
  <si>
    <t>39</t>
  </si>
  <si>
    <t>59051638</t>
  </si>
  <si>
    <t>profil zakládací Al tl 1,0mm pro ETICS pro izolant tl 160mm</t>
  </si>
  <si>
    <t>84620429</t>
  </si>
  <si>
    <t>10,25*1,05 "Přepočtené koeficientem množství</t>
  </si>
  <si>
    <t>40</t>
  </si>
  <si>
    <t>622252002</t>
  </si>
  <si>
    <t>Montáž profilů kontaktního zateplení lepených</t>
  </si>
  <si>
    <t>686608511</t>
  </si>
  <si>
    <t>41</t>
  </si>
  <si>
    <t>63127416</t>
  </si>
  <si>
    <t>profil rohový PVC 23x23mm s výztužnou tkaninou š 100mm pro ETICS</t>
  </si>
  <si>
    <t>-1226445814</t>
  </si>
  <si>
    <t>10*1,05 "Přepočtené koeficientem množství</t>
  </si>
  <si>
    <t>42</t>
  </si>
  <si>
    <t>59051476</t>
  </si>
  <si>
    <t>profil začišťovací PVC 9mm s výztužnou tkaninou pro ostění ETICS</t>
  </si>
  <si>
    <t>1039872143</t>
  </si>
  <si>
    <t>43</t>
  </si>
  <si>
    <t>622541012</t>
  </si>
  <si>
    <t>Tenkovrstvá silikonsilikátová zatíraná omítka zrnitost 1,5 mm vnějších stěn</t>
  </si>
  <si>
    <t>1178931631</t>
  </si>
  <si>
    <t>44</t>
  </si>
  <si>
    <t>629991012</t>
  </si>
  <si>
    <t>Zakrytí výplní otvorů fólií přilepenou na začišťovací lišty</t>
  </si>
  <si>
    <t>367309450</t>
  </si>
  <si>
    <t>0,82*1,50</t>
  </si>
  <si>
    <t>0,80*2,00</t>
  </si>
  <si>
    <t>45</t>
  </si>
  <si>
    <t>622151021</t>
  </si>
  <si>
    <t>Penetrační akrylátový nátěr vnějších mozaikových tenkovrstvých omítek stěn</t>
  </si>
  <si>
    <t>47804126</t>
  </si>
  <si>
    <t>46</t>
  </si>
  <si>
    <t>622511112</t>
  </si>
  <si>
    <t>Tenkovrstvá akrylátová mozaiková střednězrnná omítka vnějších stěn</t>
  </si>
  <si>
    <t>1344431453</t>
  </si>
  <si>
    <t>Ostatní konstrukce a práce, bourání</t>
  </si>
  <si>
    <t>47</t>
  </si>
  <si>
    <t>941111121</t>
  </si>
  <si>
    <t>Montáž lešení řadového trubkového lehkého s podlahami zatížení do 200 kg/m2 š od 0,9 do 1,2 m v do 10 m</t>
  </si>
  <si>
    <t>1094556743</t>
  </si>
  <si>
    <t>48</t>
  </si>
  <si>
    <t>941111221</t>
  </si>
  <si>
    <t>Příplatek k lešení řadovému trubkovému lehkému s podlahami do 200 kg/m2 š od 0,9 do 1,2 m v 10 m za každý den použití</t>
  </si>
  <si>
    <t>-1144190090</t>
  </si>
  <si>
    <t>1600*90 'Přepočtené koeficientem množství</t>
  </si>
  <si>
    <t>49</t>
  </si>
  <si>
    <t>941111821</t>
  </si>
  <si>
    <t>Demontáž lešení řadového trubkového lehkého s podlahami zatížení do 200 kg/m2 š od 0,9 do 1,2 m v do 10 m</t>
  </si>
  <si>
    <t>-585543465</t>
  </si>
  <si>
    <t>50</t>
  </si>
  <si>
    <t>944511111</t>
  </si>
  <si>
    <t>Montáž ochranné sítě z textilie z umělých vláken</t>
  </si>
  <si>
    <t>-463490707</t>
  </si>
  <si>
    <t>51</t>
  </si>
  <si>
    <t>944511211</t>
  </si>
  <si>
    <t>Příplatek k ochranné síti za každý den použití</t>
  </si>
  <si>
    <t>1274335293</t>
  </si>
  <si>
    <t>52</t>
  </si>
  <si>
    <t>944511811</t>
  </si>
  <si>
    <t>Demontáž ochranné sítě z textilie z umělých vláken</t>
  </si>
  <si>
    <t>1532690163</t>
  </si>
  <si>
    <t>53</t>
  </si>
  <si>
    <t>993111111</t>
  </si>
  <si>
    <t>Dovoz a odvoz lešení řadového do 10 km včetně naložení a složení</t>
  </si>
  <si>
    <t>1460911600</t>
  </si>
  <si>
    <t>54</t>
  </si>
  <si>
    <t>993111119</t>
  </si>
  <si>
    <t>Příplatek k ceně dovozu a odvozu lešení řadového ZKD 10 km přes 10 km</t>
  </si>
  <si>
    <t>1194360390</t>
  </si>
  <si>
    <t>55</t>
  </si>
  <si>
    <t>966072122</t>
  </si>
  <si>
    <t>Demontáž opláštění stěn ocelových kcí z tvarovaných ocelových plechů budov v přes 6 do 12 m</t>
  </si>
  <si>
    <t>1136027667</t>
  </si>
  <si>
    <t>2 vrstvy plechů</t>
  </si>
  <si>
    <t>860,00*2</t>
  </si>
  <si>
    <t>56</t>
  </si>
  <si>
    <t>966073122</t>
  </si>
  <si>
    <t>Demontáž krytiny ocelových střech z tvarovaných ocelových plechů šroubovaných budov v přes 6 do 12 m</t>
  </si>
  <si>
    <t>625904650</t>
  </si>
  <si>
    <t>2 vrstvy</t>
  </si>
  <si>
    <t>1230*2</t>
  </si>
  <si>
    <t>57</t>
  </si>
  <si>
    <t>966074124</t>
  </si>
  <si>
    <t>Demontáž prosvětlovacích pásů stěn z ocelových rámů s výplní jednoduchým sklem pl přes 15 m2</t>
  </si>
  <si>
    <t>-208657604</t>
  </si>
  <si>
    <t xml:space="preserve">sedlový světlík 4 ks, </t>
  </si>
  <si>
    <t>8,00*2,00*2*4</t>
  </si>
  <si>
    <t>58</t>
  </si>
  <si>
    <t>978015361</t>
  </si>
  <si>
    <t>Otlučení (osekání) vnější vápenné nebo vápenocementové omítky stupně členitosti 1 a 2 v rozsahu přes 40 do 50 %</t>
  </si>
  <si>
    <t>120466581</t>
  </si>
  <si>
    <t>997</t>
  </si>
  <si>
    <t>Přesun sutě</t>
  </si>
  <si>
    <t>59</t>
  </si>
  <si>
    <t>997013113</t>
  </si>
  <si>
    <t>Vnitrostaveništní doprava suti a vybouraných hmot pro budovy v přes 9 do 12 m s použitím mechanizace</t>
  </si>
  <si>
    <t>1002898917</t>
  </si>
  <si>
    <t>60</t>
  </si>
  <si>
    <t>997013501</t>
  </si>
  <si>
    <t>Odvoz suti a vybouraných hmot na skládku nebo meziskládku do 1 km se složením</t>
  </si>
  <si>
    <t>1058180442</t>
  </si>
  <si>
    <t>61</t>
  </si>
  <si>
    <t>997013509</t>
  </si>
  <si>
    <t>Příplatek k odvozu suti a vybouraných hmot na skládku ZKD 1 km přes 1 km - cca 20 km</t>
  </si>
  <si>
    <t>280450040</t>
  </si>
  <si>
    <t>79,876*20 "Přepočtené koeficientem množství</t>
  </si>
  <si>
    <t>62</t>
  </si>
  <si>
    <t>997013631</t>
  </si>
  <si>
    <t>Poplatek za uložení na skládce (skládkovné) stavebního odpadu směsného kód odpadu 17 09 04</t>
  </si>
  <si>
    <t>-1587042543</t>
  </si>
  <si>
    <t>63</t>
  </si>
  <si>
    <t>997013804</t>
  </si>
  <si>
    <t>Poplatek za uložení na skládce (skládkovné) stavebního odpadu ze skla kód odpadu 17 02 02</t>
  </si>
  <si>
    <t>-1229010444</t>
  </si>
  <si>
    <t>64</t>
  </si>
  <si>
    <t>997013814</t>
  </si>
  <si>
    <t>Poplatek za uložení na skládce (skládkovné) stavebního odpadu izolací kód odpadu 17 06 04</t>
  </si>
  <si>
    <t>-1520713022</t>
  </si>
  <si>
    <t>65</t>
  </si>
  <si>
    <t>9970138R</t>
  </si>
  <si>
    <t>Prodej kovového odpadu - sběrné suroviny</t>
  </si>
  <si>
    <t>55913776</t>
  </si>
  <si>
    <t>998</t>
  </si>
  <si>
    <t>Přesun hmot</t>
  </si>
  <si>
    <t>66</t>
  </si>
  <si>
    <t>998014221</t>
  </si>
  <si>
    <t>Přesun hmot pro budovy vícepodlažní v do 18 m z kovových dílců</t>
  </si>
  <si>
    <t>-1005442429</t>
  </si>
  <si>
    <t>PSV</t>
  </si>
  <si>
    <t>Práce a dodávky PSV</t>
  </si>
  <si>
    <t>713</t>
  </si>
  <si>
    <t>Izolace tepelné</t>
  </si>
  <si>
    <t>67</t>
  </si>
  <si>
    <t>713130811</t>
  </si>
  <si>
    <t>Odstranění tepelné izolace stěn volně kladené z vláknitých materiálů tl do 100 mm</t>
  </si>
  <si>
    <t>-311087512</t>
  </si>
  <si>
    <t>68</t>
  </si>
  <si>
    <t>713151811</t>
  </si>
  <si>
    <t>Odstranění tepelné izolace střech šikmých volně kladené mezi krokve z vláknitých materiálů suchých tl do 100 mm</t>
  </si>
  <si>
    <t>1210525223</t>
  </si>
  <si>
    <t>69</t>
  </si>
  <si>
    <t>713141136</t>
  </si>
  <si>
    <t>Montáž izolace tepelné střech plochých lepené za studena nízkoexpanzní (PUR) pěnou 1 vrstva desek</t>
  </si>
  <si>
    <t>-1768219776</t>
  </si>
  <si>
    <t>70</t>
  </si>
  <si>
    <t>28375960</t>
  </si>
  <si>
    <t>deska EPS 200 pro konstrukce s velmi vysokým zatížením λ=0,034 tl 140mm</t>
  </si>
  <si>
    <t>1612310741</t>
  </si>
  <si>
    <t>22*1,15 "Přepočtené koeficientem množství</t>
  </si>
  <si>
    <t>71</t>
  </si>
  <si>
    <t>998713202</t>
  </si>
  <si>
    <t>Přesun hmot procentní pro izolace tepelné v objektech v přes 6 do 12 m</t>
  </si>
  <si>
    <t>%</t>
  </si>
  <si>
    <t>-442693191</t>
  </si>
  <si>
    <t>721</t>
  </si>
  <si>
    <t>Zdravotechnika - vnitřní kanalizace</t>
  </si>
  <si>
    <t>72</t>
  </si>
  <si>
    <t>721242804R</t>
  </si>
  <si>
    <t>Demontáž lapače střešních splavenin DN 125 vč. vybourání</t>
  </si>
  <si>
    <t>293177684</t>
  </si>
  <si>
    <t>73</t>
  </si>
  <si>
    <t>72124110.1</t>
  </si>
  <si>
    <t>Lapač střešních splavenin DN 125 vč. zabetonování</t>
  </si>
  <si>
    <t>-1816101649</t>
  </si>
  <si>
    <t>74</t>
  </si>
  <si>
    <t>998721202</t>
  </si>
  <si>
    <t>Přesun hmot procentní pro vnitřní kanalizace v objektech v přes 6 do 12 m</t>
  </si>
  <si>
    <t>760421083</t>
  </si>
  <si>
    <t>751</t>
  </si>
  <si>
    <t>Vzduchotechnika</t>
  </si>
  <si>
    <t>75</t>
  </si>
  <si>
    <t>751398024</t>
  </si>
  <si>
    <t>Montáž větrací mřížky stěnové přes 0,150 do 0,200 m2</t>
  </si>
  <si>
    <t>-1308917658</t>
  </si>
  <si>
    <t>400x400mm</t>
  </si>
  <si>
    <t>76</t>
  </si>
  <si>
    <t>429721R</t>
  </si>
  <si>
    <t>kovová větrací mřížka s dešťovou žaluzií 400 x 400 mm</t>
  </si>
  <si>
    <t>-364199246</t>
  </si>
  <si>
    <t>77</t>
  </si>
  <si>
    <t>751398025</t>
  </si>
  <si>
    <t>Montáž větrací mřížky stěnové přes 0,200 m2</t>
  </si>
  <si>
    <t>-1302592742</t>
  </si>
  <si>
    <t>78</t>
  </si>
  <si>
    <t>429722R</t>
  </si>
  <si>
    <t>kovová větrací mřížka s dešťovou žaluzií 500 x 500 mm</t>
  </si>
  <si>
    <t>-190640358</t>
  </si>
  <si>
    <t>79</t>
  </si>
  <si>
    <t>429723R</t>
  </si>
  <si>
    <t>kovová větrací mřížka s dešťovou žaluzií 750 x 350 mm</t>
  </si>
  <si>
    <t>5664653</t>
  </si>
  <si>
    <t>80</t>
  </si>
  <si>
    <t>429724R</t>
  </si>
  <si>
    <t>kovová větrací mřížka s dešťovou žaluzií 400 x 800 mm</t>
  </si>
  <si>
    <t>1048208000</t>
  </si>
  <si>
    <t>81</t>
  </si>
  <si>
    <t>998751201</t>
  </si>
  <si>
    <t>Přesun hmot procentní pro vzduchotechniku v objektech v do 12 m</t>
  </si>
  <si>
    <t>1236341526</t>
  </si>
  <si>
    <t>763</t>
  </si>
  <si>
    <t>Konstrukce suché výstavby</t>
  </si>
  <si>
    <t>82</t>
  </si>
  <si>
    <t>763121448R</t>
  </si>
  <si>
    <t>SDK stěna předsazená tl 65 mm profil CW+UW 50 deska 1x akustická 12,5 Rw do 22 dB</t>
  </si>
  <si>
    <t>1933695089</t>
  </si>
  <si>
    <t>učebna 3.01</t>
  </si>
  <si>
    <t>18,49*2,33</t>
  </si>
  <si>
    <t>83</t>
  </si>
  <si>
    <t>KNF.00550249</t>
  </si>
  <si>
    <t>Děrované desky Knauf - rozptýlené obdélníkové děrování, bílá tkanina</t>
  </si>
  <si>
    <t>1980959721</t>
  </si>
  <si>
    <t>43,082*1,05 "Přepočtené koeficientem množství</t>
  </si>
  <si>
    <t>84</t>
  </si>
  <si>
    <t>763135002R</t>
  </si>
  <si>
    <t>Montáž SDK podhledu z desek perforovaných celoplošně, na dvouvrstvé kci z CD+UD</t>
  </si>
  <si>
    <t>1873889069</t>
  </si>
  <si>
    <t>učebna 2.01</t>
  </si>
  <si>
    <t>128,55</t>
  </si>
  <si>
    <t>233,17</t>
  </si>
  <si>
    <t>učebna 3.17</t>
  </si>
  <si>
    <t>47,41</t>
  </si>
  <si>
    <t>učebna 3.20</t>
  </si>
  <si>
    <t>93,31</t>
  </si>
  <si>
    <t>85</t>
  </si>
  <si>
    <t>-1735555162</t>
  </si>
  <si>
    <t>502,44*1,05 "Přepočtené koeficientem množství</t>
  </si>
  <si>
    <t>86</t>
  </si>
  <si>
    <t>763135701</t>
  </si>
  <si>
    <t>Příplatek k montáži SDK podhledu za montáž jedné vrstvy zvukové izolace</t>
  </si>
  <si>
    <t>-1572906442</t>
  </si>
  <si>
    <t>87</t>
  </si>
  <si>
    <t>63231220</t>
  </si>
  <si>
    <t>deska speciální akustická a tepelně izolační z čedičových vláken tl 40mm</t>
  </si>
  <si>
    <t>-593208521</t>
  </si>
  <si>
    <t>502,44*1,02 "Přepočtené koeficientem množství</t>
  </si>
  <si>
    <t>88</t>
  </si>
  <si>
    <t>998763402</t>
  </si>
  <si>
    <t>Přesun hmot procentní pro konstrukce montované z desek v objektech v přes 6 do 12 m</t>
  </si>
  <si>
    <t>98995053</t>
  </si>
  <si>
    <t>764</t>
  </si>
  <si>
    <t>Konstrukce klempířské</t>
  </si>
  <si>
    <t>89</t>
  </si>
  <si>
    <t>764001821</t>
  </si>
  <si>
    <t>Demontáž krytiny ze svitků nebo tabulí do suti</t>
  </si>
  <si>
    <t>-1535389886</t>
  </si>
  <si>
    <t>90</t>
  </si>
  <si>
    <t>764004801</t>
  </si>
  <si>
    <t>Demontáž podokapního žlabu do suti</t>
  </si>
  <si>
    <t>-1068336463</t>
  </si>
  <si>
    <t>91</t>
  </si>
  <si>
    <t>764004841</t>
  </si>
  <si>
    <t>Demontáž háku do suti</t>
  </si>
  <si>
    <t>-2025376435</t>
  </si>
  <si>
    <t>92</t>
  </si>
  <si>
    <t>764004861</t>
  </si>
  <si>
    <t>Demontáž svodu do suti</t>
  </si>
  <si>
    <t>-1247423670</t>
  </si>
  <si>
    <t>93</t>
  </si>
  <si>
    <t>764111641</t>
  </si>
  <si>
    <t>Krytina střechy rovné drážkováním ze svitků z Pz plechu s povrchovou úpravou do rš 670 mm sklonu do 30°</t>
  </si>
  <si>
    <t>820752059</t>
  </si>
  <si>
    <t>94</t>
  </si>
  <si>
    <t>764216602</t>
  </si>
  <si>
    <t>Oplechování rovných parapetů mechanicky kotvené z Pz s povrchovou úpravou rš 200 mm</t>
  </si>
  <si>
    <t>853545907</t>
  </si>
  <si>
    <t>95</t>
  </si>
  <si>
    <t>764511601</t>
  </si>
  <si>
    <t>Žlab podokapní půlkruhový z Pz s povrchovou úpravou rš 250 mm</t>
  </si>
  <si>
    <t>-328150582</t>
  </si>
  <si>
    <t>96</t>
  </si>
  <si>
    <t>764511641</t>
  </si>
  <si>
    <t>Kotlík oválný (trychtýřový) pro podokapní žlaby z Pz s povrchovou úpravou do 250/90 mm</t>
  </si>
  <si>
    <t>1307628539</t>
  </si>
  <si>
    <t>97</t>
  </si>
  <si>
    <t>764518622</t>
  </si>
  <si>
    <t>Svody kruhové včetně objímek, kolen, odskoků z Pz s povrchovou úpravou průměru 100 mm</t>
  </si>
  <si>
    <t>371209772</t>
  </si>
  <si>
    <t>98</t>
  </si>
  <si>
    <t>998764202</t>
  </si>
  <si>
    <t>Přesun hmot procentní pro konstrukce klempířské v objektech v přes 6 do 12 m</t>
  </si>
  <si>
    <t>997183142</t>
  </si>
  <si>
    <t>766</t>
  </si>
  <si>
    <t>Konstrukce truhlářské</t>
  </si>
  <si>
    <t>99</t>
  </si>
  <si>
    <t>766671008</t>
  </si>
  <si>
    <t>Montáž střešního okna do krytiny ploché 94 x 118 cm</t>
  </si>
  <si>
    <t>-473827064</t>
  </si>
  <si>
    <t>100</t>
  </si>
  <si>
    <t>611.w10</t>
  </si>
  <si>
    <t xml:space="preserve">W10 - DŘEVĚNÉ STŘEŠNÍ OKNO 940x1180mm vč. elektrického ovládání  - podrobný popis viz Výpis oken </t>
  </si>
  <si>
    <t>634883401</t>
  </si>
  <si>
    <t>101</t>
  </si>
  <si>
    <t>611.W10a</t>
  </si>
  <si>
    <t>W10 - lemování a zateplovací sada střešních oken na ploché krytiny do v 10mm 94x118cm</t>
  </si>
  <si>
    <t>79342022</t>
  </si>
  <si>
    <t>102</t>
  </si>
  <si>
    <t>766694126</t>
  </si>
  <si>
    <t>Montáž parapetních desek dřevěných nebo plastových š přes 30 cm</t>
  </si>
  <si>
    <t>1379168281</t>
  </si>
  <si>
    <t>9,84+158,00</t>
  </si>
  <si>
    <t>103</t>
  </si>
  <si>
    <t>61144404</t>
  </si>
  <si>
    <t>parapet plastový vnitřní komůrkový tl 20mm š 400mm</t>
  </si>
  <si>
    <t>53083060</t>
  </si>
  <si>
    <t>W02</t>
  </si>
  <si>
    <t>1,84*1</t>
  </si>
  <si>
    <t>W04</t>
  </si>
  <si>
    <t>1,00*2</t>
  </si>
  <si>
    <t>W06</t>
  </si>
  <si>
    <t>1,00*1</t>
  </si>
  <si>
    <t>W07</t>
  </si>
  <si>
    <t>1,00*5</t>
  </si>
  <si>
    <t>104</t>
  </si>
  <si>
    <t>61144405</t>
  </si>
  <si>
    <t>parapet plastový vnitřní komůrkový tl 20mm š 500mm</t>
  </si>
  <si>
    <t>-1771355518</t>
  </si>
  <si>
    <t>W03</t>
  </si>
  <si>
    <t>2,00*20</t>
  </si>
  <si>
    <t>W05</t>
  </si>
  <si>
    <t>1,00*55</t>
  </si>
  <si>
    <t>W08</t>
  </si>
  <si>
    <t>1,00*63</t>
  </si>
  <si>
    <t>105</t>
  </si>
  <si>
    <t>61144019</t>
  </si>
  <si>
    <t>koncovka k parapetu plastovému vnitřnímu 1 pár</t>
  </si>
  <si>
    <t>sada</t>
  </si>
  <si>
    <t>-369432605</t>
  </si>
  <si>
    <t>9+138</t>
  </si>
  <si>
    <t>106</t>
  </si>
  <si>
    <t>998766202</t>
  </si>
  <si>
    <t>Přesun hmot procentní pro kce truhlářské v objektech v přes 6 do 12 m</t>
  </si>
  <si>
    <t>-1926506616</t>
  </si>
  <si>
    <t>767</t>
  </si>
  <si>
    <t>Konstrukce zámečnické</t>
  </si>
  <si>
    <t>107</t>
  </si>
  <si>
    <t>767631800</t>
  </si>
  <si>
    <t>Demontáž oken pro beztmelé zasklení se zasklením</t>
  </si>
  <si>
    <t>-550654331</t>
  </si>
  <si>
    <t>108</t>
  </si>
  <si>
    <t>767620244</t>
  </si>
  <si>
    <t>Montáž oken kovových s izolačními skly otevíravých do panelů nebo ocelové konstrukce plochy přes 2,5 do 6 m2</t>
  </si>
  <si>
    <t>1563988264</t>
  </si>
  <si>
    <t>W01 P 24 ks</t>
  </si>
  <si>
    <t>1,00*3,00*24</t>
  </si>
  <si>
    <t>W01 L 24 ks</t>
  </si>
  <si>
    <t>W02 1 ks</t>
  </si>
  <si>
    <t>1,84*1,50*1</t>
  </si>
  <si>
    <t>109</t>
  </si>
  <si>
    <t>553.w01</t>
  </si>
  <si>
    <t>W01 - okno Al otevíravé/sklopné dvojsklo přes plochu 1m2 přes v 2,5m - podrobný popis viz Výpis oken</t>
  </si>
  <si>
    <t>1001523615</t>
  </si>
  <si>
    <t>110</t>
  </si>
  <si>
    <t>553.w02</t>
  </si>
  <si>
    <t>W02 - okno Al otevíravé/sklopné dvojsklo přes plochu 1m2 do v 1,5m - podrobný popis viz Výpis oken</t>
  </si>
  <si>
    <t>409490244</t>
  </si>
  <si>
    <t>111</t>
  </si>
  <si>
    <t>767620214</t>
  </si>
  <si>
    <t>Montáž oken kovových s izolačními dvojskly pevných do panelů nebo ocelové konstrukce plochy přes 2,5 do 6 m2</t>
  </si>
  <si>
    <t>1301238457</t>
  </si>
  <si>
    <t>W03 fix 20 ks</t>
  </si>
  <si>
    <t>2,00*1,50*20</t>
  </si>
  <si>
    <t>112</t>
  </si>
  <si>
    <t>553.w03</t>
  </si>
  <si>
    <t>W03 - okno Al s fixním zasklením dvojsklo přes plochu 1m2 do v 1,5m - podrobný popis viz Výpis oken</t>
  </si>
  <si>
    <t>1017534161</t>
  </si>
  <si>
    <t>113</t>
  </si>
  <si>
    <t>767620242</t>
  </si>
  <si>
    <t>Montáž oken kovových s izolačními dvojskly otevíravých do panelů nebo ocelové konstrukce plochy přes 0,6 do 1,5 m2</t>
  </si>
  <si>
    <t>1630617186</t>
  </si>
  <si>
    <t>W04 P 1 ks</t>
  </si>
  <si>
    <t>1,00*1,50*1</t>
  </si>
  <si>
    <t>W04 L 1 ks</t>
  </si>
  <si>
    <t xml:space="preserve">W05  P 26 ks</t>
  </si>
  <si>
    <t>1,00*1,50*26</t>
  </si>
  <si>
    <t xml:space="preserve">W05  L 29 ks</t>
  </si>
  <si>
    <t>1,00*1,50*29</t>
  </si>
  <si>
    <t>W07 P 2 ks</t>
  </si>
  <si>
    <t>1,00*1,50*2</t>
  </si>
  <si>
    <t>W07 L 3 ks</t>
  </si>
  <si>
    <t>1,00*1,50*3</t>
  </si>
  <si>
    <t>114</t>
  </si>
  <si>
    <t>553.w04</t>
  </si>
  <si>
    <t>W04 - okno Al otevíravé/sklopné dvojsklo přes plochu 1m2 do v 1,5m - podrobný popis viz Výpis oken</t>
  </si>
  <si>
    <t>-1691249626</t>
  </si>
  <si>
    <t>115</t>
  </si>
  <si>
    <t>553.w05</t>
  </si>
  <si>
    <t>W05 - okno Al otevíravé/sklopné dvojsklo přes plochu 1m2 do v 1,5m - podrobný popis viz Výpis oken</t>
  </si>
  <si>
    <t>1277940152</t>
  </si>
  <si>
    <t>116</t>
  </si>
  <si>
    <t>553.w07</t>
  </si>
  <si>
    <t>W07 - okno Al otevíravé/sklopné dvojsklo přes plochu 1m2 do v 1,5m - podrobný popis viz Výpis oken</t>
  </si>
  <si>
    <t>1280052528</t>
  </si>
  <si>
    <t>117</t>
  </si>
  <si>
    <t>767620212</t>
  </si>
  <si>
    <t>Montáž oken kovových s izolačními dvojskly pevných do panelů nebo ocelové konstrukce plochy přes 0,6 do 1,5 m2</t>
  </si>
  <si>
    <t>750571372</t>
  </si>
  <si>
    <t>W06 fix 1 ks</t>
  </si>
  <si>
    <t>W08 fix 63 ks</t>
  </si>
  <si>
    <t>1,00*1,50*63</t>
  </si>
  <si>
    <t>W09 fix 1 ks</t>
  </si>
  <si>
    <t>0,82*1,50*1</t>
  </si>
  <si>
    <t>118</t>
  </si>
  <si>
    <t>553.w06</t>
  </si>
  <si>
    <t>W06 - okno Al s fixním zasklením dvojsklo přes plochu 1m2 do v 1,5m - podrobný popis viz Výpis oken</t>
  </si>
  <si>
    <t>-1220670207</t>
  </si>
  <si>
    <t>119</t>
  </si>
  <si>
    <t>553.w08</t>
  </si>
  <si>
    <t>W08 - okno Al s fixním zasklením dvojsklo přes plochu 1m2 do v 1,5m - podrobný popis viz Výpis oken</t>
  </si>
  <si>
    <t>393628705</t>
  </si>
  <si>
    <t>120</t>
  </si>
  <si>
    <t>553.w09</t>
  </si>
  <si>
    <t>W09 - okno Al s fixním zasklením dvojsklo přes plochu 1m2 do v 1,5m - podrobný popis viz Výpis oken</t>
  </si>
  <si>
    <t>1254010422</t>
  </si>
  <si>
    <t>121</t>
  </si>
  <si>
    <t>767641800</t>
  </si>
  <si>
    <t>Demontáž zárubní dveří odřezáním plochy do 2,5 m2</t>
  </si>
  <si>
    <t>1451394467</t>
  </si>
  <si>
    <t>122</t>
  </si>
  <si>
    <t>767641805</t>
  </si>
  <si>
    <t>Demontáž zárubní dveří odřezáním plochy přes 2,5 do 4,5 m2</t>
  </si>
  <si>
    <t>-1774136665</t>
  </si>
  <si>
    <t>123</t>
  </si>
  <si>
    <t>767640111</t>
  </si>
  <si>
    <t>Montáž dveří ocelových nebo hliníkových vchodových jednokřídlových bez nadsvětlíku</t>
  </si>
  <si>
    <t>2052678220</t>
  </si>
  <si>
    <t>124</t>
  </si>
  <si>
    <t>55344R</t>
  </si>
  <si>
    <t xml:space="preserve">DE5- VENKOVNÍ VCHODOVÉ JEDNOŘÍDLÉ  HLINÍKOVÉ DVEŘE S RÁMOVOU ZÁRUBNÍ 1050x2100 mm</t>
  </si>
  <si>
    <t>1288442550</t>
  </si>
  <si>
    <t>125</t>
  </si>
  <si>
    <t>55345R</t>
  </si>
  <si>
    <t xml:space="preserve">DE6 - VENKOVNÍ VCHODOVÉ JEDNOKŘÍDLÉ  HLINÍKOVÉ DVEŘE S RÁMOVOU ZÁRUBNÍ 800x2050 mm</t>
  </si>
  <si>
    <t>1916976166</t>
  </si>
  <si>
    <t>126</t>
  </si>
  <si>
    <t>767640221</t>
  </si>
  <si>
    <t>Montáž dveří ocelových nebo hliníkových vchodových dvoukřídlových bez nadsvětlíku</t>
  </si>
  <si>
    <t>1733812736</t>
  </si>
  <si>
    <t>127</t>
  </si>
  <si>
    <t>5534133.1</t>
  </si>
  <si>
    <t xml:space="preserve">DE4 - VENKOVNÍ VCHODOVÉ DVOUKŘÍDLÉ  HLINÍKOVÉ DVEŘE S RÁMOVOU ZÁRUBNÍ 1500x2050 mm</t>
  </si>
  <si>
    <t>2126843364</t>
  </si>
  <si>
    <t>"DE4"1</t>
  </si>
  <si>
    <t>128</t>
  </si>
  <si>
    <t>767646432</t>
  </si>
  <si>
    <t>Montáž revizních dveří a dvířek dvoukřídlových s rámem plochy přes 1 do 2 m2</t>
  </si>
  <si>
    <t>300235751</t>
  </si>
  <si>
    <t>129</t>
  </si>
  <si>
    <t>55343548</t>
  </si>
  <si>
    <t>atypická dvířka do zateplovacího systému dvoukřídlá zakrývající přípojkovou skříň 1500x1000mm, plech tl. 0,55mm, povrch lakovaný práškovou barvou, barevný odstín tmavě hnědá</t>
  </si>
  <si>
    <t>-1972422692</t>
  </si>
  <si>
    <t>130</t>
  </si>
  <si>
    <t>767651114R</t>
  </si>
  <si>
    <t>Montáž vrat garážových sekčních zajížděcích pod strop pl přes 13 m2</t>
  </si>
  <si>
    <t>732531373</t>
  </si>
  <si>
    <t>131</t>
  </si>
  <si>
    <t>55341R</t>
  </si>
  <si>
    <t>DE1 - vrata garážová sekční zateplená - 5000/5650mm</t>
  </si>
  <si>
    <t>1640409594</t>
  </si>
  <si>
    <t>132</t>
  </si>
  <si>
    <t>767651115R</t>
  </si>
  <si>
    <t>1385619770</t>
  </si>
  <si>
    <t>133</t>
  </si>
  <si>
    <t>55342R</t>
  </si>
  <si>
    <t>DE2 - vrata garážová sekční zateplená - 4000/4150mm</t>
  </si>
  <si>
    <t>471945229</t>
  </si>
  <si>
    <t>134</t>
  </si>
  <si>
    <t>767651113R</t>
  </si>
  <si>
    <t>Montáž vrat garážových sekčních zajížděcích pod strop pl přes 9 do 13 m2</t>
  </si>
  <si>
    <t>-1306683711</t>
  </si>
  <si>
    <t>135</t>
  </si>
  <si>
    <t>55343R</t>
  </si>
  <si>
    <t>DE3 - vrata garážová sekční zateplená - 3000/4150mm</t>
  </si>
  <si>
    <t>-2064088688</t>
  </si>
  <si>
    <t>136</t>
  </si>
  <si>
    <t>767651823R</t>
  </si>
  <si>
    <t>Demontáž vrat garážových otvíravých pl přes 9 do 13 m2</t>
  </si>
  <si>
    <t>853224410</t>
  </si>
  <si>
    <t>137</t>
  </si>
  <si>
    <t>767651824R</t>
  </si>
  <si>
    <t>Demontáž vrat garážových otvíravých pl přes 13 m2</t>
  </si>
  <si>
    <t>332296619</t>
  </si>
  <si>
    <t>138</t>
  </si>
  <si>
    <t>767832112</t>
  </si>
  <si>
    <t>Montáž venkovních požárních žebříků do ocelové konstrukce bez suchovodu</t>
  </si>
  <si>
    <t>1413738530</t>
  </si>
  <si>
    <t>139</t>
  </si>
  <si>
    <t>4498305.1</t>
  </si>
  <si>
    <t>žebřík venkovní s nepřímým výstupem a ochranným košem bez suchovodu z pozinkované oceli, vč.povrchové úpravy - ozn.Z11</t>
  </si>
  <si>
    <t>2073132041</t>
  </si>
  <si>
    <t>140</t>
  </si>
  <si>
    <t>76788.Z09-10</t>
  </si>
  <si>
    <t xml:space="preserve">Montáž a dodávka záchytného systému na střeše (4x kotvící bod+112,1m lanový systém -  - podrobný popis viz Výpis zám.výrobků ozn. Z09 a Z10</t>
  </si>
  <si>
    <t>soubor</t>
  </si>
  <si>
    <t>-1011304320</t>
  </si>
  <si>
    <t>141</t>
  </si>
  <si>
    <t>767893811R</t>
  </si>
  <si>
    <t>Demontáž stříšek nad vstupy s výplní z umělých hmot</t>
  </si>
  <si>
    <t>-472297143</t>
  </si>
  <si>
    <t>142</t>
  </si>
  <si>
    <t>767893117R</t>
  </si>
  <si>
    <t>Montáž stříšek nad vstupy kotvených pomocí závěsů rovných, výplň z plechu š do 1,50 m</t>
  </si>
  <si>
    <t>-1513545203</t>
  </si>
  <si>
    <t>143</t>
  </si>
  <si>
    <t>7679001.1</t>
  </si>
  <si>
    <t>Montáž a dodávka ostatních zámečnických výrobků vč. povrchové úpravy</t>
  </si>
  <si>
    <t>kg</t>
  </si>
  <si>
    <t>-338686381</t>
  </si>
  <si>
    <t>"ozn Z12"109.8</t>
  </si>
  <si>
    <t>144</t>
  </si>
  <si>
    <t>998767202</t>
  </si>
  <si>
    <t>Přesun hmot procentní pro zámečnické konstrukce v objektech v přes 6 do 12 m</t>
  </si>
  <si>
    <t>1598193811</t>
  </si>
  <si>
    <t>781</t>
  </si>
  <si>
    <t>Dokončovací práce - obklady</t>
  </si>
  <si>
    <t>145</t>
  </si>
  <si>
    <t>781674113.1</t>
  </si>
  <si>
    <t>Montáž obkladů parapetů š přes 150 mm z dlaždic keramických lepených flexibilním lepidlem</t>
  </si>
  <si>
    <t>-1229955511</t>
  </si>
  <si>
    <t>W01</t>
  </si>
  <si>
    <t>1,00*48</t>
  </si>
  <si>
    <t>W09</t>
  </si>
  <si>
    <t>0,98*1</t>
  </si>
  <si>
    <t>146</t>
  </si>
  <si>
    <t>59761116</t>
  </si>
  <si>
    <t>dlažba keramická slinutá mrazuvzdorná do interiéru i exteriéru R9 povrch hladký/matný tl do 10mm přes 2 do 4ks/m2</t>
  </si>
  <si>
    <t>-604168315</t>
  </si>
  <si>
    <t>0,98*0,40*1</t>
  </si>
  <si>
    <t>0,392*1,05 "Přepočtené koeficientem množství</t>
  </si>
  <si>
    <t>147</t>
  </si>
  <si>
    <t>59761117</t>
  </si>
  <si>
    <t>dlažba keramická slinutá mrazuvzdorná do interiéru i exteriéru R9 povrch hladký/matný tl do 10mm přes 4 do 6ks/m2</t>
  </si>
  <si>
    <t>-957042889</t>
  </si>
  <si>
    <t>0,50*1,00*48</t>
  </si>
  <si>
    <t>24*1,05 "Přepočtené koeficientem množství</t>
  </si>
  <si>
    <t>148</t>
  </si>
  <si>
    <t>998781202</t>
  </si>
  <si>
    <t>Přesun hmot procentní pro obklady keramické v objektech v přes 6 do 12 m</t>
  </si>
  <si>
    <t>500321350</t>
  </si>
  <si>
    <t>786</t>
  </si>
  <si>
    <t>Dokončovací práce - stínící zařízení</t>
  </si>
  <si>
    <t>149</t>
  </si>
  <si>
    <t>7866140R</t>
  </si>
  <si>
    <t>W10 - Montáž a dodávka venkovní rolety ovládané motorem plochy do 4 m2</t>
  </si>
  <si>
    <t>520462472</t>
  </si>
  <si>
    <t>150</t>
  </si>
  <si>
    <t>78661.6</t>
  </si>
  <si>
    <t>Montáž a dodávka venkovních hliník. žaluzií do oken, el. pohon, vč. schránky - podrobně viz Výpis oken</t>
  </si>
  <si>
    <t>-968857599</t>
  </si>
  <si>
    <t>"P1/01"1,00*4,54*44</t>
  </si>
  <si>
    <t>"P1/02"2,00*1,50*11</t>
  </si>
  <si>
    <t>"P1/03"1,00*1,50*29</t>
  </si>
  <si>
    <t>151</t>
  </si>
  <si>
    <t>998786202</t>
  </si>
  <si>
    <t>Přesun hmot procentní pro stínění a čalounické úpravy v objektech v přes 6 do 12 m</t>
  </si>
  <si>
    <t>-117988197</t>
  </si>
  <si>
    <t>2025_X_005b - VZT</t>
  </si>
  <si>
    <t xml:space="preserve">    751-1 - Zařízení č.1</t>
  </si>
  <si>
    <t xml:space="preserve">    751-2 - Zařízení č.2</t>
  </si>
  <si>
    <t xml:space="preserve">    751-3 - Zařízení č.3</t>
  </si>
  <si>
    <t xml:space="preserve">    751-4 - Zařízení pro svařovnu</t>
  </si>
  <si>
    <t xml:space="preserve">    ostatní - ostatní</t>
  </si>
  <si>
    <t>HZS - Hodinové zúčtovací sazby</t>
  </si>
  <si>
    <t>751-1</t>
  </si>
  <si>
    <t>Zařízení č.1</t>
  </si>
  <si>
    <t>751510042</t>
  </si>
  <si>
    <t>Vzduchotechnické potrubí z pozinkovaného plechu kruhové, trouba spirálně vinutá bez příruby, průměru přes 100 do 200 mm</t>
  </si>
  <si>
    <t>-727505462</t>
  </si>
  <si>
    <t>751510043</t>
  </si>
  <si>
    <t>Vzduchotechnické potrubí z pozinkovaného plechu kruhové, trouba spirálně vinutá bez příruby, průměru přes 200 do 300 mm</t>
  </si>
  <si>
    <t>206049442</t>
  </si>
  <si>
    <t>751537146</t>
  </si>
  <si>
    <t>Montáž potrubí ohebného kruhového izolovaného minerální vatou Al hadice (izolace tepelná i hluková), průměru přes 100 do 150 mm</t>
  </si>
  <si>
    <t>-970942774</t>
  </si>
  <si>
    <t>42981729</t>
  </si>
  <si>
    <t>hadice ohebná z Al s tepelnou a hlukovou izolací 25mm, délka 10m D 102mm</t>
  </si>
  <si>
    <t>1170907875</t>
  </si>
  <si>
    <t>8,33333333333333*1,2 "Přepočtené koeficientem množství</t>
  </si>
  <si>
    <t>751311111</t>
  </si>
  <si>
    <t>Montáž vyústi čtyřhranné do kruhového potrubí, průřezu do 0,040 m2</t>
  </si>
  <si>
    <t>973470041</t>
  </si>
  <si>
    <t>42973011</t>
  </si>
  <si>
    <t>výusť jednořadá do kruhového potrubí SPIRO Pz 300x75mm</t>
  </si>
  <si>
    <t>1046398459</t>
  </si>
  <si>
    <t>751322011</t>
  </si>
  <si>
    <t>Montáž talířových ventilů, anemostatů, dýz talířového ventilu, průměru do 100 mm</t>
  </si>
  <si>
    <t>1701462488</t>
  </si>
  <si>
    <t>42972201</t>
  </si>
  <si>
    <t>ventil talířový pro přívod a odvod vzduchu plastový D 100mm</t>
  </si>
  <si>
    <t>-118516489</t>
  </si>
  <si>
    <t>751344113</t>
  </si>
  <si>
    <t>Montáž tlumičů hluku pro kruhové potrubí, průměru přes 200 do 300 mm</t>
  </si>
  <si>
    <t>285367498</t>
  </si>
  <si>
    <t>42976008A</t>
  </si>
  <si>
    <t>tlumič hluku kruhový Pz, D 250mm, l=900mm</t>
  </si>
  <si>
    <t>1332561632</t>
  </si>
  <si>
    <t>751514777</t>
  </si>
  <si>
    <t>Montáž protidešťové stříšky nebo výfukové hlavice do plechového potrubí kruhové bez příruby, průměru přes 200 do 300 mm</t>
  </si>
  <si>
    <t>961693033</t>
  </si>
  <si>
    <t>42974010A</t>
  </si>
  <si>
    <t>Výfuková hlavice protidešťová pozink D 250mm</t>
  </si>
  <si>
    <t>1565920730</t>
  </si>
  <si>
    <t>751398041</t>
  </si>
  <si>
    <t>Montáž ostatních zařízení protidešťové žaluzie nebo žaluziové klapky na kruhové potrubí, průměru do 300 mm</t>
  </si>
  <si>
    <t>873743220</t>
  </si>
  <si>
    <t>42972903</t>
  </si>
  <si>
    <t>žaluzie protidešťová plastová s pevnými lamelami, pro potrubí D 250mm</t>
  </si>
  <si>
    <t>1590361581</t>
  </si>
  <si>
    <t>751613113</t>
  </si>
  <si>
    <t>Montáž ostatních zařízení dodatečné izolace potrubí kruhového izolačním návlekem</t>
  </si>
  <si>
    <t>-1108101995</t>
  </si>
  <si>
    <t>63152507.1</t>
  </si>
  <si>
    <t>návlek tepelně izolační tl 25mm s hliníkovým laminátem pro VZT potrubí, délka 10m D 254mm</t>
  </si>
  <si>
    <t>-1149424270</t>
  </si>
  <si>
    <t>751572063</t>
  </si>
  <si>
    <t>Závěs kruhového potrubí pomocí objímky, kotvené do trapézového plechu průměru potrubí přes 200 do 300 mm</t>
  </si>
  <si>
    <t>-756882696</t>
  </si>
  <si>
    <t>751572064</t>
  </si>
  <si>
    <t>Závěs kruhového potrubí pomocí objímky, kotvené do trapézového plechu průměru potrubí přes 300 do 400 mm</t>
  </si>
  <si>
    <t>-1424928398</t>
  </si>
  <si>
    <t>751611120</t>
  </si>
  <si>
    <t>Montáž vzduchotechnické jednotky s rekuperací tepla centrální podstropní s výměnou vzduchu přes 300 do 500 m3/h</t>
  </si>
  <si>
    <t>576759936</t>
  </si>
  <si>
    <t>42944029</t>
  </si>
  <si>
    <t>jednotka VZT podstropní s rekuperací tepla a ovládací jednotkou do 500m3/hod</t>
  </si>
  <si>
    <t>-66102381</t>
  </si>
  <si>
    <t>751614130</t>
  </si>
  <si>
    <t>Montáž monitorovacího, řídícího a ovládacího zařízení regulace, ovladače, dotykového ovladače, mechanického ovladače VZT jednotky na omítku</t>
  </si>
  <si>
    <t>-1940881219</t>
  </si>
  <si>
    <t>7511999999</t>
  </si>
  <si>
    <t>Instalace CO2 v provedení IR čidla, propojení s VZT jednotkou, uvedení do provozu</t>
  </si>
  <si>
    <t>1942354248</t>
  </si>
  <si>
    <t>751691111</t>
  </si>
  <si>
    <t>Zaregulování systému vzduchotechnického zařízení za 1 koncový (distribuční) prvek</t>
  </si>
  <si>
    <t>668325887</t>
  </si>
  <si>
    <t>751-2</t>
  </si>
  <si>
    <t>Zařízení č.2</t>
  </si>
  <si>
    <t>-1317018610</t>
  </si>
  <si>
    <t>1206139660</t>
  </si>
  <si>
    <t>808651610</t>
  </si>
  <si>
    <t>923578346</t>
  </si>
  <si>
    <t>4,16666666666667*1,2 "Přepočtené koeficientem množství</t>
  </si>
  <si>
    <t>-1662304817</t>
  </si>
  <si>
    <t>42973014</t>
  </si>
  <si>
    <t>výusť jednořadá do kruhového potrubí SPIRO Pz 400x75mm</t>
  </si>
  <si>
    <t>1069369258</t>
  </si>
  <si>
    <t>-1309332113</t>
  </si>
  <si>
    <t>-859992194</t>
  </si>
  <si>
    <t>803556824</t>
  </si>
  <si>
    <t>-774068795</t>
  </si>
  <si>
    <t>-1410805658</t>
  </si>
  <si>
    <t>499983333</t>
  </si>
  <si>
    <t>-1787303773</t>
  </si>
  <si>
    <t>557813840</t>
  </si>
  <si>
    <t>-1960525419</t>
  </si>
  <si>
    <t>-584356117</t>
  </si>
  <si>
    <t>-2128208949</t>
  </si>
  <si>
    <t>360438215</t>
  </si>
  <si>
    <t>751611121</t>
  </si>
  <si>
    <t>Montáž vzduchotechnické jednotky s rekuperací tepla centrální podstropní s výměnou vzduchu přes 500 do 1000 m3/h</t>
  </si>
  <si>
    <t>-476383511</t>
  </si>
  <si>
    <t>42944030</t>
  </si>
  <si>
    <t>jednotka VZT podstropní s rekuperací tepla a ovládací jednotkou do 1000m3/hod</t>
  </si>
  <si>
    <t>58368009</t>
  </si>
  <si>
    <t>-1036021888</t>
  </si>
  <si>
    <t>-1394047426</t>
  </si>
  <si>
    <t>410329961</t>
  </si>
  <si>
    <t>751721111a</t>
  </si>
  <si>
    <t>Montáž klimatizační jednotky venkovní pro VZT</t>
  </si>
  <si>
    <t>-1422880850</t>
  </si>
  <si>
    <t>42952015</t>
  </si>
  <si>
    <t>Jednotka klimatizační venkovní pro VZT - přímý výpar o minimálním výkonu 2,89kW</t>
  </si>
  <si>
    <t>-315288542</t>
  </si>
  <si>
    <t>751791123</t>
  </si>
  <si>
    <t>Montáž napojovacího potrubí měděného předizolované dvojice, D mm (") 10-16 (3/8"-5/8")</t>
  </si>
  <si>
    <t>-1507243160</t>
  </si>
  <si>
    <t>42981915</t>
  </si>
  <si>
    <t>trubka dvojitě předizolovaná Cu 3/8" -5/8" (10-16 mm), stěna tl 0,8/1,0mm, izolace 9 mm</t>
  </si>
  <si>
    <t>-791745999</t>
  </si>
  <si>
    <t>30*1,03 "Přepočtené koeficientem množství</t>
  </si>
  <si>
    <t>751792004</t>
  </si>
  <si>
    <t>Montáž ostatních zařízení uložení pro klimatizační jednotky na stěnu konzol (2 ks)</t>
  </si>
  <si>
    <t>1100685397</t>
  </si>
  <si>
    <t>42990006</t>
  </si>
  <si>
    <t>konzole pevná nástěnná pro klimatizační jednotku, délka podpěry 620mm, nosnost konzoly 80kg</t>
  </si>
  <si>
    <t>1334942738</t>
  </si>
  <si>
    <t>1*2 "Přepočtené koeficientem množství</t>
  </si>
  <si>
    <t>751793001</t>
  </si>
  <si>
    <t>Doplnění chladiva do systému</t>
  </si>
  <si>
    <t>-444928575</t>
  </si>
  <si>
    <t>10892003</t>
  </si>
  <si>
    <t>chladivo R410A 10kg</t>
  </si>
  <si>
    <t>1618677691</t>
  </si>
  <si>
    <t>751-3</t>
  </si>
  <si>
    <t>Zařízení č.3</t>
  </si>
  <si>
    <t>751611115</t>
  </si>
  <si>
    <t>Montáž vzduchotechnické jednotky s rekuperací tepla centrální stojaté s výměnou vzduchu přes 500 do 1000 m3/h</t>
  </si>
  <si>
    <t>-149598411</t>
  </si>
  <si>
    <t>42944016</t>
  </si>
  <si>
    <t>jednotka VZT stojatá s rekuperací tepla a ovládací jednotkou do 800m3/hod</t>
  </si>
  <si>
    <t>1129733759</t>
  </si>
  <si>
    <t>626552308</t>
  </si>
  <si>
    <t>-1872728298</t>
  </si>
  <si>
    <t>7511999998</t>
  </si>
  <si>
    <t>Prodloužený akustický kryt u jednotky VZT4 ve 3.NP</t>
  </si>
  <si>
    <t>533442218</t>
  </si>
  <si>
    <t>84210964</t>
  </si>
  <si>
    <t>998751101</t>
  </si>
  <si>
    <t>Přesun hmot pro vzduchotechniku stanovený z hmotnosti přesunovaného materiálu vodorovná dopravní vzdálenost do 100 m v objektech výšky do 12 m</t>
  </si>
  <si>
    <t>1720006131</t>
  </si>
  <si>
    <t>751-4</t>
  </si>
  <si>
    <t>Zařízení pro svařovnu</t>
  </si>
  <si>
    <t>751510013</t>
  </si>
  <si>
    <t>Vzduchotechnické potrubí z pozinkovaného plechu čtyřhranné s přírubou, průřezu přes 0,07 do 0,13 m2</t>
  </si>
  <si>
    <t>1100760608</t>
  </si>
  <si>
    <t>751510014</t>
  </si>
  <si>
    <t>Vzduchotechnické potrubí z pozinkovaného plechu čtyřhranné s přírubou, průřezu přes 0,13 do 0,28 m2</t>
  </si>
  <si>
    <t>-683435885</t>
  </si>
  <si>
    <t>Montáž ostatních zařízení větrací mřížky stěnové, průřezu přes 0,200 m2</t>
  </si>
  <si>
    <t>1268741591</t>
  </si>
  <si>
    <t>751398025a</t>
  </si>
  <si>
    <t>KRYCÍ OCHRANNÁ VĚTRACÍ MŘÍŽKA 450x450mm</t>
  </si>
  <si>
    <t>-201564230</t>
  </si>
  <si>
    <t>751311093</t>
  </si>
  <si>
    <t>Montáž vyústi čtyřhranné do čtyřhranného potrubí, průřezu přes 0,080 do 0,150 m2</t>
  </si>
  <si>
    <t>1214306770</t>
  </si>
  <si>
    <t>42972671a</t>
  </si>
  <si>
    <t>výustka komfortní jednořadá Al 400x200mm</t>
  </si>
  <si>
    <t>-1943174593</t>
  </si>
  <si>
    <t>751398052</t>
  </si>
  <si>
    <t>Montáž ostatních zařízení protidešťové žaluzie nebo žaluziové klapky na čtyřhranné potrubí, průřezu přes 0,150 do 0,300 m2</t>
  </si>
  <si>
    <t>195374526</t>
  </si>
  <si>
    <t>751398052a</t>
  </si>
  <si>
    <t>Přetlaková klapka 450x450mm pro samočinné uzavírání čtyřhranného vzduchotechnického potrubí pro samočinné přetlakové větrání skrz zeď.</t>
  </si>
  <si>
    <t>-626253916</t>
  </si>
  <si>
    <t>ostatní</t>
  </si>
  <si>
    <t>Odvod kondenzátu od podstropních vnitřních jednotek</t>
  </si>
  <si>
    <t>ks</t>
  </si>
  <si>
    <t>427596249</t>
  </si>
  <si>
    <t>těsnící materiál</t>
  </si>
  <si>
    <t>2025060895</t>
  </si>
  <si>
    <t>spojovací materiál</t>
  </si>
  <si>
    <t>1038080311</t>
  </si>
  <si>
    <t>montážní materiál</t>
  </si>
  <si>
    <t>393200082</t>
  </si>
  <si>
    <t>dílenská dokumentace, inženýrská činnost</t>
  </si>
  <si>
    <t>kpt</t>
  </si>
  <si>
    <t>308913995</t>
  </si>
  <si>
    <t>zaškolení obsluhy a předávací dokumentace</t>
  </si>
  <si>
    <t>1382419050</t>
  </si>
  <si>
    <t>Provedení průrazů, začistění, jádrové vrtání</t>
  </si>
  <si>
    <t>316785977</t>
  </si>
  <si>
    <t>HZS</t>
  </si>
  <si>
    <t>Hodinové zúčtovací sazby</t>
  </si>
  <si>
    <t>HZS3212</t>
  </si>
  <si>
    <t>Hodinové zúčtovací sazby montáží technologických zařízení na stavebních objektech montér vzduchotechniky odborný</t>
  </si>
  <si>
    <t>hod</t>
  </si>
  <si>
    <t>262144</t>
  </si>
  <si>
    <t>-1838734207</t>
  </si>
  <si>
    <t>2025_X_005c - Vytápění</t>
  </si>
  <si>
    <t xml:space="preserve">    731 - Ústřední vytápění - kotelny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</si>
  <si>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</si>
  <si>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</si>
  <si>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</si>
  <si>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</si>
  <si>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783 - Dokončovací práce - nátěry</t>
  </si>
  <si>
    <t>731</t>
  </si>
  <si>
    <t>Ústřední vytápění - kotelny</t>
  </si>
  <si>
    <t>731200829</t>
  </si>
  <si>
    <t>Demontáž kotlů ocelových na kapalná nebo plynná paliva, o výkonu přes 100 do 125 kW</t>
  </si>
  <si>
    <t>-504492938</t>
  </si>
  <si>
    <t>731244494</t>
  </si>
  <si>
    <t>Kotle ocelové teplovodní plynové stacionární kondenzační montáž kotlů kondenzačních ostatních typů o výkonu přes 28 do 50 kW</t>
  </si>
  <si>
    <t>355616695</t>
  </si>
  <si>
    <t>731244010</t>
  </si>
  <si>
    <t>Kotle ocelové teplovodní plynové závěsné kondenzační pro vytápění 6,6-49,9 kW</t>
  </si>
  <si>
    <t>-800988038</t>
  </si>
  <si>
    <t>731810322</t>
  </si>
  <si>
    <t>Nucené odtahy spalin od kondenzačních kotlů soustředným potrubím vedeným svisle plochou střechou, průměru 80/125 mm</t>
  </si>
  <si>
    <t>-510073109</t>
  </si>
  <si>
    <t>731999001</t>
  </si>
  <si>
    <t>PLYNOVÉ TEPELNÉ ČERPADLO VZDUCH/VODA - VYSOKOTEPLOTNÍ, TICHÉ PROVEDENÍ CELKOVÝ JMENOVITÝ VÝKON 38,3 kW včetně uvedení do provozu, osazení a zapojení regulace</t>
  </si>
  <si>
    <t>336286630</t>
  </si>
  <si>
    <t>731999002</t>
  </si>
  <si>
    <t xml:space="preserve">Teplovzdušné plynové agregáty s odkouřením, příslušenstvím, regulací a uvedením do provozu:_x000d_
_x000d_
- TEPLOVZDUŠNÝ PLYNOVÝ AGREGÁT O VÝKONU do 26kW S RADIÁLNÍM VENTILÁTOREM, SMĚŠOVAVCÍ KOMOROU A PŘÍRUBOU PRO PŘIPOJENÍ VZT POTRUBÍ - 1ks_x000d_
- TEPLOVZDUŠNÝ PLYNOVÝ AGREGÁT O VÝKONU do 26kW - 1ks_x000d_
- TEPLOVZDUŠNÝ PLYNOVÝ AGREGÁT SE SMĚŠOVAVCÍ KOMOROU O VÝKONU do 26kW - 2ks_x000d_
- TEPLOVZDUŠNÝ PLYNOVÝ AGREGÁT O VÝKONU do 15kW - 2ks_x000d_
_x000d_
</t>
  </si>
  <si>
    <t>398300282</t>
  </si>
  <si>
    <t>998731102</t>
  </si>
  <si>
    <t>Přesun hmot pro kotelny stanovený z hmotnosti přesunovaného materiálu vodorovná dopravní vzdálenost do 50 m v objektech výšky přes 6 do 12 m</t>
  </si>
  <si>
    <t>-2145517038</t>
  </si>
  <si>
    <t>732</t>
  </si>
  <si>
    <t>Ústřední vytápění - strojovny</t>
  </si>
  <si>
    <t>732111322</t>
  </si>
  <si>
    <t>Rozdělovače a sběrače trubková hrdla rozdělovačů a sběračů bez přírub DN 65</t>
  </si>
  <si>
    <t>441813284</t>
  </si>
  <si>
    <t>732199100</t>
  </si>
  <si>
    <t>Montáž štítků orientačních</t>
  </si>
  <si>
    <t>2035571467</t>
  </si>
  <si>
    <t>732231008</t>
  </si>
  <si>
    <t>Akumulační nádrže bez přípravy TUV bez teplosměnného výměníku PN 0,3 MPa / t = 95°C objem nádrže 1000 l</t>
  </si>
  <si>
    <t>1578851495</t>
  </si>
  <si>
    <t>732331779</t>
  </si>
  <si>
    <t>Nádoby expanzní tlakové pro topné a chladicí soustavy příslušenství k expanzním nádobám bezpečnostní uzávěr k měření tlaku G 5/4</t>
  </si>
  <si>
    <t>634770357</t>
  </si>
  <si>
    <t>732390912</t>
  </si>
  <si>
    <t>Opravy nádob a nádrží mechanické čištění vnitřních ploch, vypláchnutí vodou a dvojnásobný nátěr vnitřních ploch, o obsahu přes 250 do 700 l</t>
  </si>
  <si>
    <t>2129506136</t>
  </si>
  <si>
    <t>732391902</t>
  </si>
  <si>
    <t>Opravy nádob a nádrží zpětná montáž nádob a nádrží o obsahu přes 200 do 600 l</t>
  </si>
  <si>
    <t>-946813191</t>
  </si>
  <si>
    <t>732420813</t>
  </si>
  <si>
    <t>Demontáž čerpadel oběhových spirálních (do potrubí) DN 50</t>
  </si>
  <si>
    <t>-32433679</t>
  </si>
  <si>
    <t>732422223</t>
  </si>
  <si>
    <t>Čerpadla teplovodní mokroběžná přírubová oběhová pro teplovodní vytápění jednodílná PN 6/10, do 110°C DN příruby/dopravní výška H (m) - čerpací výkon Q (m3/h) DN 50/ do 8,0 m / 12,0 m3/h</t>
  </si>
  <si>
    <t>258676811</t>
  </si>
  <si>
    <t>998732102</t>
  </si>
  <si>
    <t>Přesun hmot pro strojovny stanovený z hmotnosti přesunovaného materiálu vodorovná dopravní vzdálenost do 50 m v objektech výšky přes 6 do 12 m</t>
  </si>
  <si>
    <t>461753199</t>
  </si>
  <si>
    <t>733</t>
  </si>
  <si>
    <t>Ústřední vytápění - rozvodné potrubí</t>
  </si>
  <si>
    <t>733110810</t>
  </si>
  <si>
    <t>Demontáž potrubí z trubek ocelových závitových DN přes 50 do 80</t>
  </si>
  <si>
    <t>1418618366</t>
  </si>
  <si>
    <t>733111103</t>
  </si>
  <si>
    <t>Potrubí z trubek ocelových závitových černých spojovaných svařováním bezešvých běžných nízkotlakých PN 16 do 115°C DN 15</t>
  </si>
  <si>
    <t>487704458</t>
  </si>
  <si>
    <t>733111104</t>
  </si>
  <si>
    <t>Potrubí z trubek ocelových závitových černých spojovaných svařováním bezešvých běžných nízkotlakých PN 16 do 115°C DN 20</t>
  </si>
  <si>
    <t>15895920</t>
  </si>
  <si>
    <t>733113113</t>
  </si>
  <si>
    <t>Potrubí z trubek ocelových závitových černých Příplatek k ceně za zhotovení přípojky z ocelových trubek závitových DN 15</t>
  </si>
  <si>
    <t>-642779676</t>
  </si>
  <si>
    <t>733113114</t>
  </si>
  <si>
    <t>Potrubí z trubek ocelových závitových černých Příplatek k ceně za zhotovení přípojky z ocelových trubek závitových DN 20</t>
  </si>
  <si>
    <t>-1318009805</t>
  </si>
  <si>
    <t>733122102</t>
  </si>
  <si>
    <t>Potrubí z trubek ocelových hladkých spojovaných lisováním černých bezešvých PN 16, T= +110°C Ø 26,9/2,6</t>
  </si>
  <si>
    <t>-1825726312</t>
  </si>
  <si>
    <t>733122104</t>
  </si>
  <si>
    <t>Potrubí z trubek ocelových hladkých spojovaných lisováním černých bezešvých PN 16, T= +110°C Ø 42,4/3,2</t>
  </si>
  <si>
    <t>-1437052312</t>
  </si>
  <si>
    <t>733122106</t>
  </si>
  <si>
    <t>Potrubí z trubek ocelových hladkých spojovaných lisováním černých bezešvých PN 16, T= +110°C Ø 60,3/4,0</t>
  </si>
  <si>
    <t>-1882253250</t>
  </si>
  <si>
    <t>733123119</t>
  </si>
  <si>
    <t>Potrubí z trubek ocelových hladkých Příplatek k cenám za zhotovení přípojky z trubek ocelových hladkých Ø 60,3/4,0</t>
  </si>
  <si>
    <t>-758213782</t>
  </si>
  <si>
    <t>733190217</t>
  </si>
  <si>
    <t>Zkoušky těsnosti potrubí, manžety prostupové z trubek ocelových zkoušky těsnosti potrubí (za provozu) z trubek ocelových hladkých Ø do 51/2,6</t>
  </si>
  <si>
    <t>1792953321</t>
  </si>
  <si>
    <t>733190219</t>
  </si>
  <si>
    <t>Zkoušky těsnosti potrubí, manžety prostupové z trubek ocelových zkoušky těsnosti potrubí (za provozu) z trubek ocelových hladkých Ø přes 51/2,6 do 60,3/2,9</t>
  </si>
  <si>
    <t>-822412027</t>
  </si>
  <si>
    <t>733191114</t>
  </si>
  <si>
    <t>Zkoušky těsnosti potrubí, manžety prostupové z trubek ocelových manžety prostupové pro trubky DN přes 50 do 60</t>
  </si>
  <si>
    <t>-421092683</t>
  </si>
  <si>
    <t>733811253</t>
  </si>
  <si>
    <t>Ochrana potrubí termoizolačními trubicemi z pěnového polyetylenu PE přilepenými v příčných a podélných spojích, tloušťky izolace přes 20 do 25 mm, vnitřního průměru izolace DN přes 45 do 63 mm</t>
  </si>
  <si>
    <t>1492173425</t>
  </si>
  <si>
    <t>63154030</t>
  </si>
  <si>
    <t>pouzdro izolační potrubní z minerální vlny s Al fólií max. 250/100°C 64/60mm</t>
  </si>
  <si>
    <t>-732747494</t>
  </si>
  <si>
    <t>998733102</t>
  </si>
  <si>
    <t>Přesun hmot pro rozvody potrubí stanovený z hmotnosti přesunovaného materiálu vodorovná dopravní vzdálenost do 50 m v objektech výšky přes 6 do 12 m</t>
  </si>
  <si>
    <t>270763126</t>
  </si>
  <si>
    <t>734</t>
  </si>
  <si>
    <t>Ústřední vytápění - armatury</t>
  </si>
  <si>
    <t>734211126</t>
  </si>
  <si>
    <t>Ventily odvzdušňovací závitové automatické se zpětnou klapkou PN 14 do 120°C G 3/8</t>
  </si>
  <si>
    <t>-467007883</t>
  </si>
  <si>
    <t>734220105</t>
  </si>
  <si>
    <t>Ventily regulační závitové vyvažovací přímé bez vypouštění PN 20 do 100°C G 2</t>
  </si>
  <si>
    <t>108461684</t>
  </si>
  <si>
    <t>734221545</t>
  </si>
  <si>
    <t>Ventily regulační závitové termostatické, bez hlavice ovládání PN 16 do 110°C přímé jednoregulační G 1/2</t>
  </si>
  <si>
    <t>-812543868</t>
  </si>
  <si>
    <t>734221546</t>
  </si>
  <si>
    <t>Ventily regulační závitové termostatické, bez hlavice ovládání PN 16 do 110°C přímé jednoregulační G 3/4</t>
  </si>
  <si>
    <t>545211496</t>
  </si>
  <si>
    <t>734221684</t>
  </si>
  <si>
    <t>Ventily regulační závitové hlavice termostatické, pro ovládání ventilů PN 10 do 110°C kapalinové pro veřejné prostory</t>
  </si>
  <si>
    <t>2024319242</t>
  </si>
  <si>
    <t>734242416</t>
  </si>
  <si>
    <t>Ventily zpětné závitové PN 16 do 110°C přímé G 6/4</t>
  </si>
  <si>
    <t>2030032194</t>
  </si>
  <si>
    <t>734242417</t>
  </si>
  <si>
    <t>Ventily zpětné závitové PN 16 do 110°C přímé G 2</t>
  </si>
  <si>
    <t>811621928</t>
  </si>
  <si>
    <t>734251211</t>
  </si>
  <si>
    <t>Ventily pojistné závitové a čepové rohové provozní tlak od 2,5 do 6 bar G 1/2</t>
  </si>
  <si>
    <t>1462804690</t>
  </si>
  <si>
    <t>734261235</t>
  </si>
  <si>
    <t>Šroubení topenářské PN 16 do 120°C přímé G 1</t>
  </si>
  <si>
    <t>-1785192601</t>
  </si>
  <si>
    <t>734261236</t>
  </si>
  <si>
    <t>Šroubení topenářské PN 16 do 120°C přímé G 5/4</t>
  </si>
  <si>
    <t>-2115539150</t>
  </si>
  <si>
    <t>734261238</t>
  </si>
  <si>
    <t>Šroubení topenářské PN 16 do 120°C přímé G 2</t>
  </si>
  <si>
    <t>257712814</t>
  </si>
  <si>
    <t>734261417</t>
  </si>
  <si>
    <t>Šroubení regulační radiátorové rohové s vypouštěním G 1/2</t>
  </si>
  <si>
    <t>-789184481</t>
  </si>
  <si>
    <t>734261418</t>
  </si>
  <si>
    <t>Šroubení regulační radiátorové rohové s vypouštěním G 3/4</t>
  </si>
  <si>
    <t>-1188026777</t>
  </si>
  <si>
    <t>734291123</t>
  </si>
  <si>
    <t>Ostatní armatury kohouty plnicí a vypouštěcí PN 10 do 90°C G 1/2</t>
  </si>
  <si>
    <t>174632682</t>
  </si>
  <si>
    <t>734291257</t>
  </si>
  <si>
    <t>Ostatní armatury filtry závitové pro topné a chladicí systémy PN 16 do 160°C přímé s vnitřními závity G 1 1/2</t>
  </si>
  <si>
    <t>1626775121</t>
  </si>
  <si>
    <t>734291258</t>
  </si>
  <si>
    <t>Ostatní armatury filtry závitové pro topné a chladicí systémy PN 16 do 160°C přímé s vnitřními závity G 2</t>
  </si>
  <si>
    <t>-1251198687</t>
  </si>
  <si>
    <t>734292776</t>
  </si>
  <si>
    <t>Ostatní armatury kulové kohouty PN 42 do 185°C plnoprůtokové vnitřní závit G 1 1/2</t>
  </si>
  <si>
    <t>-351454585</t>
  </si>
  <si>
    <t>734292777</t>
  </si>
  <si>
    <t>Ostatní armatury kulové kohouty PN 42 do 185°C plnoprůtokové vnitřní závit G 2</t>
  </si>
  <si>
    <t>-483938156</t>
  </si>
  <si>
    <t>734411101</t>
  </si>
  <si>
    <t>Teploměry technické s pevným stonkem a jímkou zadní připojení (axiální) průměr 63 mm délka stonku 50 mm</t>
  </si>
  <si>
    <t>614027653</t>
  </si>
  <si>
    <t>734412114</t>
  </si>
  <si>
    <t>Měřič tepla kompaktní Qn 6,5</t>
  </si>
  <si>
    <t>-539834151</t>
  </si>
  <si>
    <t>734421101</t>
  </si>
  <si>
    <t>Tlakoměry s pevným stonkem a zpětnou klapkou spodní připojení (radiální) tlaku 0–16 bar průměru 50 mm</t>
  </si>
  <si>
    <t>849933091</t>
  </si>
  <si>
    <t>734424101</t>
  </si>
  <si>
    <t>Tlakoměry kondenzační smyčky k přivaření, PN 250 do 300°C zahnuté</t>
  </si>
  <si>
    <t>111695495</t>
  </si>
  <si>
    <t>998734102</t>
  </si>
  <si>
    <t>Přesun hmot pro armatury stanovený z hmotnosti přesunovaného materiálu vodorovná dopravní vzdálenost do 50 m v objektech výšky přes 6 do 12 m</t>
  </si>
  <si>
    <t>-842025713</t>
  </si>
  <si>
    <t>735</t>
  </si>
  <si>
    <t>Ústřední vytápění - otopná tělesa</t>
  </si>
  <si>
    <t>735000912</t>
  </si>
  <si>
    <t>Regulace otopného systému při opravách vyregulování dvojregulačních ventilů a kohoutů s termostatickým ovládáním</t>
  </si>
  <si>
    <t>-671649518</t>
  </si>
  <si>
    <t>735151579</t>
  </si>
  <si>
    <t>Otopná tělesa panelová dvoudesková PN 1,0 MPa, T do 110°C se dvěma přídavnými přestupními plochami výšky tělesa 600 mm stavební délky / výkonu 1200 mm / 2015 W</t>
  </si>
  <si>
    <t>-2430184</t>
  </si>
  <si>
    <t>735151822</t>
  </si>
  <si>
    <t>Demontáž otopných těles panelových dvouřadých stavební délky přes 1500 do 2820 mm</t>
  </si>
  <si>
    <t>789629481</t>
  </si>
  <si>
    <t>735191903</t>
  </si>
  <si>
    <t>Ostatní opravy otopných těles vyčištění propláchnutím vodou otopných těles ocelových nebo hliníkových</t>
  </si>
  <si>
    <t>986877522</t>
  </si>
  <si>
    <t>735191905</t>
  </si>
  <si>
    <t>Ostatní opravy otopných těles odvzdušnění tělesa</t>
  </si>
  <si>
    <t>-196143792</t>
  </si>
  <si>
    <t>735191910</t>
  </si>
  <si>
    <t>Ostatní opravy otopných těles napuštění vody do otopného systému včetně potrubí (bez kotle a ohříváků) otopných těles</t>
  </si>
  <si>
    <t>-1948286378</t>
  </si>
  <si>
    <t>735191911a</t>
  </si>
  <si>
    <t>Výměna horní mřížky otopného tělesa deskového dvořadého - horní kryt + držák - rozsah upřesněn při realizaci</t>
  </si>
  <si>
    <t>1834425405</t>
  </si>
  <si>
    <t>735192924</t>
  </si>
  <si>
    <t>Ostatní opravy otopných těles zpětná montáž otopných těles panelových dvouřadých přes 1500 do 2820 mm</t>
  </si>
  <si>
    <t>959724838</t>
  </si>
  <si>
    <t>783</t>
  </si>
  <si>
    <t>Dokončovací práce - nátěry</t>
  </si>
  <si>
    <t>783601317</t>
  </si>
  <si>
    <t>Příprava podkladu otopných těles před provedením nátěrů deskových odmaštěním rozpouštědlovým</t>
  </si>
  <si>
    <t>-165504391</t>
  </si>
  <si>
    <t>783601411</t>
  </si>
  <si>
    <t>Příprava podkladu otopných těles před provedením nátěrů deskových očištění ometením</t>
  </si>
  <si>
    <t>-229167834</t>
  </si>
  <si>
    <t>783614121</t>
  </si>
  <si>
    <t>Základní jednonásobný syntetický nátěr deskových otopných těles - rozsah upřesněn při realizaci</t>
  </si>
  <si>
    <t>293241794</t>
  </si>
  <si>
    <t>783614551</t>
  </si>
  <si>
    <t>Základní nátěr armatur a kovových potrubí jednonásobný potrubí do DN 50 mm syntetický</t>
  </si>
  <si>
    <t>-367484136</t>
  </si>
  <si>
    <t>783617127</t>
  </si>
  <si>
    <t>Krycí dvojnásobný syntetický nátěr deskových otopných těles - rozsah upřesněn při realizaci</t>
  </si>
  <si>
    <t>-579010234</t>
  </si>
  <si>
    <t>783627513</t>
  </si>
  <si>
    <t>Krycí nátěr (email) armatur a kovových potrubí armatur do DN 100 mm dvojnásobný silikonový tepelně odolný</t>
  </si>
  <si>
    <t>-979484761</t>
  </si>
  <si>
    <t>HZS2212</t>
  </si>
  <si>
    <t>Hodinové zúčtovací sazby profesí PSV provádění stavebních instalací instalatér odborný</t>
  </si>
  <si>
    <t>-2126898239</t>
  </si>
  <si>
    <t>HZS3231</t>
  </si>
  <si>
    <t>Hodinové zúčtovací sazby montáží technologických zařízení na stavebních objektech montér měřících a regulačních zařízení</t>
  </si>
  <si>
    <t>635543889</t>
  </si>
  <si>
    <t>2025_X_005d - Rozvod plynu</t>
  </si>
  <si>
    <t xml:space="preserve">    723 - Zdravotechnika - vnitřní plynovod</t>
  </si>
  <si>
    <t>723</t>
  </si>
  <si>
    <t>Zdravotechnika - vnitřní plynovod</t>
  </si>
  <si>
    <t>723111202</t>
  </si>
  <si>
    <t>Potrubí z ocelových trubek závitových černých spojovaných svařováním, bezešvých běžných DN 15</t>
  </si>
  <si>
    <t>-1951206683</t>
  </si>
  <si>
    <t>723111203</t>
  </si>
  <si>
    <t>Potrubí z ocelových trubek závitových černých spojovaných svařováním, bezešvých běžných DN 20</t>
  </si>
  <si>
    <t>-1354181542</t>
  </si>
  <si>
    <t>723111204</t>
  </si>
  <si>
    <t>Potrubí z ocelových trubek závitových černých spojovaných svařováním, bezešvých běžných DN 25</t>
  </si>
  <si>
    <t>-559250736</t>
  </si>
  <si>
    <t>723111206</t>
  </si>
  <si>
    <t>Potrubí z ocelových trubek závitových černých spojovaných svařováním, bezešvých běžných DN 40</t>
  </si>
  <si>
    <t>-669405570</t>
  </si>
  <si>
    <t>723120809</t>
  </si>
  <si>
    <t>Demontáž potrubí svařovaného z ocelových trubek závitových přes 50 do DN 80</t>
  </si>
  <si>
    <t>-1078458514</t>
  </si>
  <si>
    <t>723150365</t>
  </si>
  <si>
    <t>Potrubí z ocelových trubek hladkých černých spojovaných chráničky Ø 38/2,6</t>
  </si>
  <si>
    <t>-249652949</t>
  </si>
  <si>
    <t>723160204</t>
  </si>
  <si>
    <t>Přípojka k plynoměru spojované na závit bez ochozu G 1"</t>
  </si>
  <si>
    <t>-1069051227</t>
  </si>
  <si>
    <t>723160334</t>
  </si>
  <si>
    <t>Rozpěrka přípojek plynoměru G 1"</t>
  </si>
  <si>
    <t>-2027645919</t>
  </si>
  <si>
    <t>723190110</t>
  </si>
  <si>
    <t>Přípojky plynovodní ke spotřebičům z hadic nerezových vnější závit G 1/2" FM, délky 150 cm</t>
  </si>
  <si>
    <t>-628236497</t>
  </si>
  <si>
    <t>723190203</t>
  </si>
  <si>
    <t>Přípojky plynovodní ke strojům a zařízením z trubek ocelových závitových černých spojovaných na závit, bezešvých, běžných DN 20</t>
  </si>
  <si>
    <t>228244816</t>
  </si>
  <si>
    <t>723190206</t>
  </si>
  <si>
    <t>Přípojky plynovodní ke strojům a zařízením z trubek ocelových závitových černých spojovaných na závit, bezešvých, běžných DN 40</t>
  </si>
  <si>
    <t>1951071449</t>
  </si>
  <si>
    <t>723190901</t>
  </si>
  <si>
    <t>Opravy plynovodního potrubí uzavření nebo otevření potrubí</t>
  </si>
  <si>
    <t>151398302</t>
  </si>
  <si>
    <t>723190907</t>
  </si>
  <si>
    <t>Opravy plynovodního potrubí odvzdušnění a napuštění potrubí</t>
  </si>
  <si>
    <t>-1902176643</t>
  </si>
  <si>
    <t>723190913</t>
  </si>
  <si>
    <t>Opravy plynovodního potrubí navaření odbočky na potrubí DN 20</t>
  </si>
  <si>
    <t>-444240256</t>
  </si>
  <si>
    <t>723190914</t>
  </si>
  <si>
    <t>Opravy plynovodního potrubí navaření odbočky na potrubí DN 25</t>
  </si>
  <si>
    <t>-916011777</t>
  </si>
  <si>
    <t>723190916</t>
  </si>
  <si>
    <t>Opravy plynovodního potrubí navaření odbočky na potrubí DN 40</t>
  </si>
  <si>
    <t>756072920</t>
  </si>
  <si>
    <t>723230102</t>
  </si>
  <si>
    <t>Armatury se dvěma závity s protipožární armaturou PN 5 kulové uzávěry přímé závity vnitřní G 1/2" FF</t>
  </si>
  <si>
    <t>-246797390</t>
  </si>
  <si>
    <t>723230103</t>
  </si>
  <si>
    <t>Armatury se dvěma závity s protipožární armaturou PN 5 kulové uzávěry přímé závity vnitřní G 3/4" FF</t>
  </si>
  <si>
    <t>-6778202</t>
  </si>
  <si>
    <t>723230104</t>
  </si>
  <si>
    <t>Armatury se dvěma závity s protipožární armaturou PN 5 kulové uzávěry přímé závity vnitřní G 1" FF</t>
  </si>
  <si>
    <t>-1577664318</t>
  </si>
  <si>
    <t>GAS.132100JC</t>
  </si>
  <si>
    <t>plynoměr membránový nízkotlaký BK se šroubením G6, PN 0,05MPa, rozteč 250</t>
  </si>
  <si>
    <t>-2081908175</t>
  </si>
  <si>
    <t>723231166</t>
  </si>
  <si>
    <t>Armatury se dvěma závity kohouty kulové PN 42 do 185°C plnoprůtokové vnitřní závit těžká řada G 1 1/2"</t>
  </si>
  <si>
    <t>1780144799</t>
  </si>
  <si>
    <t>998723102</t>
  </si>
  <si>
    <t>Přesun hmot pro vnitřní plynovod stanovený z hmotnosti přesunovaného materiálu vodorovná dopravní vzdálenost do 50 m v objektech výšky přes 6 do 12 m</t>
  </si>
  <si>
    <t>-195470553</t>
  </si>
  <si>
    <t>734261234</t>
  </si>
  <si>
    <t>Šroubení topenářské PN 16 do 120°C přímé G 3/4</t>
  </si>
  <si>
    <t>-1766435228</t>
  </si>
  <si>
    <t>1815586191</t>
  </si>
  <si>
    <t>734261237</t>
  </si>
  <si>
    <t>Šroubení topenářské PN 16 do 120°C přímé G 6/4</t>
  </si>
  <si>
    <t>1043883863</t>
  </si>
  <si>
    <t>734421102</t>
  </si>
  <si>
    <t>Tlakoměry s pevným stonkem a zpětnou klapkou spodní připojení (radiální) tlaku 0–16 bar průměru 63 mm</t>
  </si>
  <si>
    <t>293132711</t>
  </si>
  <si>
    <t>1922054289</t>
  </si>
  <si>
    <t>210230132a</t>
  </si>
  <si>
    <t>Montáž armatur a příslušenství kohoutů manometrových, zkušebních</t>
  </si>
  <si>
    <t>-480782557</t>
  </si>
  <si>
    <t>210230132b</t>
  </si>
  <si>
    <t>Kohout k manometru zkušební</t>
  </si>
  <si>
    <t>1703460606</t>
  </si>
  <si>
    <t>1170867571</t>
  </si>
  <si>
    <t>-1287743901</t>
  </si>
  <si>
    <t>783617611</t>
  </si>
  <si>
    <t>Krycí nátěr (email) armatur a kovových potrubí potrubí do DN 50 mm dvojnásobný syntetický standardní</t>
  </si>
  <si>
    <t>-1662844537</t>
  </si>
  <si>
    <t>1083412794</t>
  </si>
  <si>
    <t>HZS4212</t>
  </si>
  <si>
    <t>Hodinové zúčtovací sazby ostatních profesí revizní a kontrolní činnost revizní technik specialista</t>
  </si>
  <si>
    <t>-1433841572</t>
  </si>
  <si>
    <t>2025_X_005e - Elektroinstalace</t>
  </si>
  <si>
    <t>M - Práce a dodávky M</t>
  </si>
  <si>
    <t xml:space="preserve">    21-M - Elektromontáže</t>
  </si>
  <si>
    <t xml:space="preserve">    46-M - Zemní práce při extr.mont.pracích</t>
  </si>
  <si>
    <t>Práce a dodávky M</t>
  </si>
  <si>
    <t>21-M</t>
  </si>
  <si>
    <t>Elektromontáže</t>
  </si>
  <si>
    <t>demontáž RH - pole 5,6 a kompenzace (3ks)</t>
  </si>
  <si>
    <t>1211853025</t>
  </si>
  <si>
    <t>demontáže stývajících roštů na svítidla</t>
  </si>
  <si>
    <t>1751232852</t>
  </si>
  <si>
    <t>přezbrojení rozvaděče RH, podle výkresu rozváděče RH</t>
  </si>
  <si>
    <t>644358786</t>
  </si>
  <si>
    <t>3.1</t>
  </si>
  <si>
    <t>přezbrojení rozvaděče RS1, podle výkresu rozváděče RS1</t>
  </si>
  <si>
    <t>-1363483483</t>
  </si>
  <si>
    <t>3.2</t>
  </si>
  <si>
    <t>přezbrojení rozvaděče RS2, podle výkresu rozváděče RS2</t>
  </si>
  <si>
    <t>-2031593117</t>
  </si>
  <si>
    <t>3.3</t>
  </si>
  <si>
    <t>přezbrojení rozvaděče RS3, podle výkresu rozváděče RS3</t>
  </si>
  <si>
    <t>1978633629</t>
  </si>
  <si>
    <t>3.4</t>
  </si>
  <si>
    <t>přezbrojení rozvaděče RS4, podle výkresu rozváděče RS4</t>
  </si>
  <si>
    <t>-356731660</t>
  </si>
  <si>
    <t>zařízení bezdrátového přenosu povelu HDO, vč. montáže a zprovoznění</t>
  </si>
  <si>
    <t>-2016900992</t>
  </si>
  <si>
    <t>úprava rozváděče RE pro možnost, spínání HDO solární elektrárny</t>
  </si>
  <si>
    <t>-1562497755</t>
  </si>
  <si>
    <t>210800214RT3</t>
  </si>
  <si>
    <t>Kabel bezhalogenový CXKH 3 x 1,5 mm2 volně uložený, včetně dodávky kabelu CXKH-V</t>
  </si>
  <si>
    <t>646670506</t>
  </si>
  <si>
    <t>210810016RT1</t>
  </si>
  <si>
    <t>Kabel CYKY-m 750 V 5 x 2,5 mm2 volně uložený, včetně dodávky kabelu</t>
  </si>
  <si>
    <t>-1072230634</t>
  </si>
  <si>
    <t>210810006RT1</t>
  </si>
  <si>
    <t>Kabel CYKY-m 750 V 3 x 2,5 mm2 volně uložený, včetně dodávky kabelu</t>
  </si>
  <si>
    <t>-1772139894</t>
  </si>
  <si>
    <t>210810005RT1</t>
  </si>
  <si>
    <t>Kabel CYKY-m 750 V 3 x 1,5 mm2 volně uložený, včetně dodávky kabelu</t>
  </si>
  <si>
    <t>-519827243</t>
  </si>
  <si>
    <t>210800507RT1</t>
  </si>
  <si>
    <t>Vodič H07V-U (CY) 6 mm2 uložený v trubkách, včetně dodávky vodiče CY 6</t>
  </si>
  <si>
    <t>288651065</t>
  </si>
  <si>
    <t>210800528RT1</t>
  </si>
  <si>
    <t>Vodič H07V-U (CY) 10 mm2 uložený volně, včetně dodávky vodiče CY 10</t>
  </si>
  <si>
    <t>-1039001349</t>
  </si>
  <si>
    <t>210800509RT1</t>
  </si>
  <si>
    <t>Vodič H07V-U (CY) 16 mm2 uložený v trubkách, včetně dodávky vodiče CY 16</t>
  </si>
  <si>
    <t>-182875900</t>
  </si>
  <si>
    <t>210800530RT1</t>
  </si>
  <si>
    <t>Vodič H07V-U (CY) 25 mm2 uložený volně, včetně dodávky vodiče CY 25</t>
  </si>
  <si>
    <t>-1245854012</t>
  </si>
  <si>
    <t>Kabel UTP 5E vč. montáže</t>
  </si>
  <si>
    <t>146776783</t>
  </si>
  <si>
    <t>sběrna MET vč. montáže</t>
  </si>
  <si>
    <t>166839321</t>
  </si>
  <si>
    <t>Spínač nástěnný jednopól.- řaz. 1, IP44, včetně dodávky spínače pod omítku</t>
  </si>
  <si>
    <t>-766834560</t>
  </si>
  <si>
    <t>7.1</t>
  </si>
  <si>
    <t>Spínač nástěnný jednopól.- řaz. 5, IP44, včetně dodávky spínače pod omítku</t>
  </si>
  <si>
    <t>32608024</t>
  </si>
  <si>
    <t>7.2</t>
  </si>
  <si>
    <t>Spínač nástěnný jednopól.- řaz. 6, IP44, včetně dodávky spínače pod omítku</t>
  </si>
  <si>
    <t>1321308588</t>
  </si>
  <si>
    <t>7.3</t>
  </si>
  <si>
    <t>Spínač nástěnný jednopól.- řaz. 6+6, IP44, včetně dodávky spínače pod omítku</t>
  </si>
  <si>
    <t>452536357</t>
  </si>
  <si>
    <t>7.4</t>
  </si>
  <si>
    <t>Spínač nástěnný jednopól.- řaz. 7, IP44, včetně dodávky spínače pod omítku</t>
  </si>
  <si>
    <t>-772732376</t>
  </si>
  <si>
    <t>210110062RT2</t>
  </si>
  <si>
    <t>Infrapasivní spínač osvětlení, včetně dodávky stropního interiérového čidla</t>
  </si>
  <si>
    <t>-365213535</t>
  </si>
  <si>
    <t>210110021RT1</t>
  </si>
  <si>
    <t>Spínač nástěnný jednopól.- řaz. 1, venkovní, včetně dodávky spínače</t>
  </si>
  <si>
    <t>-766043464</t>
  </si>
  <si>
    <t>210110023RT2</t>
  </si>
  <si>
    <t>Spínač nástěnný seriový - řaz. 5, venkovní, včetně dodávky spínače</t>
  </si>
  <si>
    <t>-521563573</t>
  </si>
  <si>
    <t>210110024RT2</t>
  </si>
  <si>
    <t>Spínač nástěnný střídavý - řaz. 6, venkovní, včetně dodávky spínače</t>
  </si>
  <si>
    <t>-183704842</t>
  </si>
  <si>
    <t>210110025RT1</t>
  </si>
  <si>
    <t>Spínač nástěnný křížový - řaz. 7, venkovní, včetně dodávky spínače</t>
  </si>
  <si>
    <t>1522277520</t>
  </si>
  <si>
    <t>210010301RT1</t>
  </si>
  <si>
    <t>Krabice přístrojová KP, bez zapojení, kruhová, včetně dodávky KP 68</t>
  </si>
  <si>
    <t>-1870778995</t>
  </si>
  <si>
    <t>210010322RT1</t>
  </si>
  <si>
    <t>Krabice rozvodná KR 97, se zapojením, kruhová, včetně dodávky KR 97/5 s víčkem</t>
  </si>
  <si>
    <t>297138873</t>
  </si>
  <si>
    <t>210010351RT1</t>
  </si>
  <si>
    <t>Rozvodka krabicová z lis. izol. 6455-11 do 4 mm2, včetně dodávky krabice 6455-11</t>
  </si>
  <si>
    <t>-388993070</t>
  </si>
  <si>
    <t>Kruhové přisazené LED svítidlo, opálový kryt, , O 190mm, 13W + montáž</t>
  </si>
  <si>
    <t>-128502524</t>
  </si>
  <si>
    <t>Přisazené LED svítidlo, opálový kryt 36W, + montáž</t>
  </si>
  <si>
    <t>-1795008400</t>
  </si>
  <si>
    <t>8.1</t>
  </si>
  <si>
    <t>Kruhové přisazené LED svítidlo, opálový kryt, , O 190mm, 19W + montáž</t>
  </si>
  <si>
    <t>-1215327325</t>
  </si>
  <si>
    <t>LED prachotěsné svítidlo, polyesterové tělo, opálový PC kryt, IK08 32W + montáž</t>
  </si>
  <si>
    <t>681339373</t>
  </si>
  <si>
    <t>10.1</t>
  </si>
  <si>
    <t>LED prachotěsné svítidlo, polyesterové tělo, opálový PC kryt, IK08 40W + montáž</t>
  </si>
  <si>
    <t>-271290047</t>
  </si>
  <si>
    <t>Kruhové přisazené LED svítidlo, opálový kryt, O 370mm, 34W + montáž</t>
  </si>
  <si>
    <t>-2066880547</t>
  </si>
  <si>
    <t>Přisazené LED svítidlo, IP65, opálový PMMA, kryt, průměr 300mm 18W + montáž</t>
  </si>
  <si>
    <t>-376543115</t>
  </si>
  <si>
    <t>Průmyslové LED svítidlo, širokozářič 92W, polykarbonátový kryt, IK10 + montáž</t>
  </si>
  <si>
    <t>1779152120</t>
  </si>
  <si>
    <t>Přisazené LED svítidlo, opálový kryt 18W, + montáž</t>
  </si>
  <si>
    <t>1951546763</t>
  </si>
  <si>
    <t>Závěsné/přisazené, LED svítidlo, leštěná AL mřížka, 26W + montáž</t>
  </si>
  <si>
    <t>-1738357520</t>
  </si>
  <si>
    <t>Venkovní nástěnné LED svítidlo 15W IP44, + montáž</t>
  </si>
  <si>
    <t>1165992507</t>
  </si>
  <si>
    <t>Nouzové sv.3W LED/1.hod IP44, + montáž</t>
  </si>
  <si>
    <t>-1717896559</t>
  </si>
  <si>
    <t>monokrystalický panel s vysokou účinností 450Wp, + montáž</t>
  </si>
  <si>
    <t>-741519505</t>
  </si>
  <si>
    <t>konstrukce pod FV panely</t>
  </si>
  <si>
    <t>1185530309</t>
  </si>
  <si>
    <t>kotvení FV panelů do střešní konstrukce</t>
  </si>
  <si>
    <t>1199441945</t>
  </si>
  <si>
    <t>Rack 19" stojanový rozvaděč 42U s ventilačnou , jednotkou</t>
  </si>
  <si>
    <t>-1397769800</t>
  </si>
  <si>
    <t>solární baterie 4,8kWh 48V 100Ah LiFePO4</t>
  </si>
  <si>
    <t>1094903370</t>
  </si>
  <si>
    <t>slární střídač 50kW, vč. montáže a programu</t>
  </si>
  <si>
    <t>582369416</t>
  </si>
  <si>
    <t>měnič 50kW vč. montáže a programu</t>
  </si>
  <si>
    <t>-550684875</t>
  </si>
  <si>
    <t>Solární kabel 6mm , + montáž</t>
  </si>
  <si>
    <t>2067850582</t>
  </si>
  <si>
    <t>kabelový žlab plný s víkem 100x250, kotvení , do střechy + montáž</t>
  </si>
  <si>
    <t>104753121</t>
  </si>
  <si>
    <t>izolovaný hromosvodní vodič + montáž</t>
  </si>
  <si>
    <t>-267538988</t>
  </si>
  <si>
    <t>ukončení izolovaného vodiče + montáž</t>
  </si>
  <si>
    <t>1692875724</t>
  </si>
  <si>
    <t>210220021RT1</t>
  </si>
  <si>
    <t>Vedení uzemňovací v zemi FeZn do 120 mm2 vč.svorek, včetně pásku FeZn 30 x 4 mm</t>
  </si>
  <si>
    <t>1871259724</t>
  </si>
  <si>
    <t>210220022RT1</t>
  </si>
  <si>
    <t>Vedení uzemňovací v zemi FeZn, D 8 - 10 mm, včetně drátu FeZn 10 mm</t>
  </si>
  <si>
    <t>-431601345</t>
  </si>
  <si>
    <t>210220212RT2</t>
  </si>
  <si>
    <t>Tyč jímací s upev. na stř.hřeben do 3 m, do zdi, včetně dodávky tyče JP 30 + 2xdržák DJ 1</t>
  </si>
  <si>
    <t>636969231</t>
  </si>
  <si>
    <t>210220353RT2</t>
  </si>
  <si>
    <t>Deska zemnicí ZD 01 2000 x 250 mm, včetně dodávky desky ZD 01</t>
  </si>
  <si>
    <t>-517355907</t>
  </si>
  <si>
    <t>210220401RT1</t>
  </si>
  <si>
    <t>Označení svodu štítky, smaltované, umělá hmota, včetně dodávky štítku</t>
  </si>
  <si>
    <t>506605172</t>
  </si>
  <si>
    <t>210220372RT1</t>
  </si>
  <si>
    <t>Úhelník ochranný nebo trubka s držáky do zdiva, včetně ochran.úhelníku + 2 držáky do zdi</t>
  </si>
  <si>
    <t>1284525393</t>
  </si>
  <si>
    <t>210220301RT3</t>
  </si>
  <si>
    <t>Svorka hromosvodová do 2 šroubů /SS, SZ, SO/, včetně dodávky svorky SZ</t>
  </si>
  <si>
    <t>739375622</t>
  </si>
  <si>
    <t>zemní krabice pro zkušební svorku, vč. dodávky krabice</t>
  </si>
  <si>
    <t>-779429807</t>
  </si>
  <si>
    <t>podpěra vedení pro izol. vodič, vč. montáže</t>
  </si>
  <si>
    <t>1355783291</t>
  </si>
  <si>
    <t>210220302RT1</t>
  </si>
  <si>
    <t>Svorka hromosvodová nad 2 šrouby /ST, SJ, SR, atd/, včetně dodávky svorky SR 2b Fe pro pásek 30x4 mm</t>
  </si>
  <si>
    <t>-1350928441</t>
  </si>
  <si>
    <t>210220302RT3</t>
  </si>
  <si>
    <t>Svorka hromosvodová nad 2 šrouby /ST, SJ, SR, atd/, včetně dodávky svorky SK pro vodič d 6-10 mm</t>
  </si>
  <si>
    <t>-1832379277</t>
  </si>
  <si>
    <t>210220010R00</t>
  </si>
  <si>
    <t>Nátěr zemnicího pásku do 120 mm2</t>
  </si>
  <si>
    <t>1619820707</t>
  </si>
  <si>
    <t>210020582RT1</t>
  </si>
  <si>
    <t>Podložka požárně izolační do 1 m2, tl.8 mm, včetně dodávky izolační desky</t>
  </si>
  <si>
    <t>-417699966</t>
  </si>
  <si>
    <t>210020922R00</t>
  </si>
  <si>
    <t>Ucpávka protipožární, průchod stěnou, tl. 30 cm</t>
  </si>
  <si>
    <t>547531173</t>
  </si>
  <si>
    <t>210020302RT1</t>
  </si>
  <si>
    <t>Žlab kabelový s příslušenstvím, 62/50 mm bez víka, včetně dodávky žlabu 62/50</t>
  </si>
  <si>
    <t>1977069212</t>
  </si>
  <si>
    <t>Žlab kabelový s příslušenstvím, 100/50 mm bez víka, včetně dodávky žlabu 100/50</t>
  </si>
  <si>
    <t>-2027805476</t>
  </si>
  <si>
    <t>33.1</t>
  </si>
  <si>
    <t>Žlab kabelový s příslušenstvím, 400/200 mm , včetně dodávky žlabu 400/200 bez víka</t>
  </si>
  <si>
    <t>1986851065</t>
  </si>
  <si>
    <t>210010083RT1</t>
  </si>
  <si>
    <t xml:space="preserve">Trubka pancéřová z PH, uložená pevně, 21 mm, včetně dodávky trubky  + kolena</t>
  </si>
  <si>
    <t>-280109296</t>
  </si>
  <si>
    <t>210010084RT1</t>
  </si>
  <si>
    <t>Trubka pancéřová z PH, uložená pevně, 29 mm, včetně dodávky trubky + kolena</t>
  </si>
  <si>
    <t>-1720785944</t>
  </si>
  <si>
    <t>Kabel CYKY-m 750 V 3 x 1,5 mm2 volně uložený, včetně dodávky kabelu,</t>
  </si>
  <si>
    <t>730537452</t>
  </si>
  <si>
    <t>Kabel CYKY-m 750 V 5 x 1,5 mm2 volně uložený, včetně dodávky kabelu</t>
  </si>
  <si>
    <t>-802288423</t>
  </si>
  <si>
    <t xml:space="preserve">žaluziový ovladač, včetně dodávky </t>
  </si>
  <si>
    <t>-1952273961</t>
  </si>
  <si>
    <t>Trubka tuhá z PVC uložená pevně, 29 mm, včetně dodávky trubky 4032</t>
  </si>
  <si>
    <t>-792711460</t>
  </si>
  <si>
    <t>revize nn a FVE</t>
  </si>
  <si>
    <t>1140961378</t>
  </si>
  <si>
    <t>revize bleskosvod</t>
  </si>
  <si>
    <t>-309407548</t>
  </si>
  <si>
    <t>mimlostaveništní doprava</t>
  </si>
  <si>
    <t>-1459573737</t>
  </si>
  <si>
    <t>mechanizace, plošiny</t>
  </si>
  <si>
    <t>1378496704</t>
  </si>
  <si>
    <t>likvidace odpadu, úklid</t>
  </si>
  <si>
    <t>103275881</t>
  </si>
  <si>
    <t>46-M</t>
  </si>
  <si>
    <t>Zemní práce při extr.mont.pracích</t>
  </si>
  <si>
    <t>460010022RT2</t>
  </si>
  <si>
    <t>Vytýčení kabelové trasy podél silnice, délka trasy do 500 m</t>
  </si>
  <si>
    <t>km</t>
  </si>
  <si>
    <t>-852255238</t>
  </si>
  <si>
    <t>460070101RT1</t>
  </si>
  <si>
    <t>Jáma pro páskový zemnič ZD 01-FeZn, hor.1, ruční výkop jámy</t>
  </si>
  <si>
    <t>-44201256</t>
  </si>
  <si>
    <t>460200252RT2</t>
  </si>
  <si>
    <t xml:space="preserve">Výkop kabelové rýhy 50/70 cm  hor.2, ruční výkop rýhy</t>
  </si>
  <si>
    <t>733199538</t>
  </si>
  <si>
    <t>460570252R00</t>
  </si>
  <si>
    <t>Zához rýhy 50/70 cm, hornina třídy 2, se zhutněním</t>
  </si>
  <si>
    <t>1334760030</t>
  </si>
  <si>
    <t>460600001RT8</t>
  </si>
  <si>
    <t>Naložení a odvoz zeminy, odvoz na vzdálenost 10000 m</t>
  </si>
  <si>
    <t>-1798584163</t>
  </si>
  <si>
    <t>460650024RT2</t>
  </si>
  <si>
    <t>Vozovka jednovrstvá z betonu 20 cm, kryt z BP 12,5</t>
  </si>
  <si>
    <t>1050472697</t>
  </si>
  <si>
    <t>460030081RT3</t>
  </si>
  <si>
    <t>Řezání spáry v asfaltu nebo betonu, v tloušťce vrstvy do 8-10 cm</t>
  </si>
  <si>
    <t>-888677213</t>
  </si>
  <si>
    <t>460030072RT3</t>
  </si>
  <si>
    <t>Bourání živičných povrchů tl. vrstvy 5 - 10 cm, v ploše nad 10 m2</t>
  </si>
  <si>
    <t>413218550</t>
  </si>
  <si>
    <t>uložení na skládku + skládkovné</t>
  </si>
  <si>
    <t>1455692529</t>
  </si>
  <si>
    <t>HUP - Doplnění HUP - plynoměr</t>
  </si>
  <si>
    <t xml:space="preserve"> </t>
  </si>
  <si>
    <t>080 82 308</t>
  </si>
  <si>
    <t>CZ080 82 308</t>
  </si>
  <si>
    <t xml:space="preserve">    58-M - Revize vyhrazených technických zařízení</t>
  </si>
  <si>
    <t>N00 - Nepojmenované práce</t>
  </si>
  <si>
    <t xml:space="preserve">    N01 - Nepojmenovaný díl</t>
  </si>
  <si>
    <t>723150803</t>
  </si>
  <si>
    <t>Demontáž potrubí svařovaného z ocelových trubek hladkých přes 44,5 do Ø 76</t>
  </si>
  <si>
    <t>CS ÚRS 2026 01</t>
  </si>
  <si>
    <t>-80680952</t>
  </si>
  <si>
    <t>163</t>
  </si>
  <si>
    <t>723150312</t>
  </si>
  <si>
    <t>Potrubí ocelové hladké černé svařované DN50</t>
  </si>
  <si>
    <t>-808962164</t>
  </si>
  <si>
    <t>723150306</t>
  </si>
  <si>
    <t>Potrubí z ocelových trubek hladkých černých spojovaných svařováním tvářených za tepla Ø 44,5/3,2</t>
  </si>
  <si>
    <t>1216692835</t>
  </si>
  <si>
    <t>Pol1</t>
  </si>
  <si>
    <t>Kulový kohout pro topné plyny, plnoprůtokový, se žlutou ovládací páčkou, 2xvnitřní závit, DN 50 vč šroubení</t>
  </si>
  <si>
    <t>-1212842688</t>
  </si>
  <si>
    <t>177</t>
  </si>
  <si>
    <t>723239106R00</t>
  </si>
  <si>
    <t>Montáž plynovodních armatur, 2 závity, G 2</t>
  </si>
  <si>
    <t>-932379006</t>
  </si>
  <si>
    <t>723160336</t>
  </si>
  <si>
    <t>Přípojky k plynoměrům rozpěrky přípojek G 6/4"</t>
  </si>
  <si>
    <t>-702875616</t>
  </si>
  <si>
    <t>Pol2</t>
  </si>
  <si>
    <t>Honeywell Plynoměr membránový BK G16, rozteč 280 mm , Qmax - 25 m3/hod, 0,5 bar, včetně šroubení</t>
  </si>
  <si>
    <t>-1412776458</t>
  </si>
  <si>
    <t>723261915</t>
  </si>
  <si>
    <t>Montáž plynoměrů při rekonstrukci plynoinstalací s odvzdušněním a odzkoušením maximální průtok Q (m3/h) 65 m3/h</t>
  </si>
  <si>
    <t>1991828330</t>
  </si>
  <si>
    <t>723190917</t>
  </si>
  <si>
    <t>Opravy plynovodního potrubí navaření odbočky na potrubí DN 50</t>
  </si>
  <si>
    <t>1112805595</t>
  </si>
  <si>
    <t>Pol3</t>
  </si>
  <si>
    <t>T-kus ocelový varný, P235, rozměr 48,3 x 2,6 mm</t>
  </si>
  <si>
    <t>2141382777</t>
  </si>
  <si>
    <t>183</t>
  </si>
  <si>
    <t>723190909R00</t>
  </si>
  <si>
    <t>Zkouška tlaková plynového potrubí</t>
  </si>
  <si>
    <t>1176718258</t>
  </si>
  <si>
    <t>186</t>
  </si>
  <si>
    <t>723NA0001VD</t>
  </si>
  <si>
    <t>Nátěr potrubí, 1x synt. základní, 2x vrchní barva žlutá do DN50</t>
  </si>
  <si>
    <t>2126923551</t>
  </si>
  <si>
    <t>998723101</t>
  </si>
  <si>
    <t>Přesun hmot pro vnitřní plynovod stanovený z hmotnosti přesunovaného materiálu vodorovná dopravní vzdálenost do 50 m základní v objektech výšky do 6 m</t>
  </si>
  <si>
    <t>-225262608</t>
  </si>
  <si>
    <t>Dpr</t>
  </si>
  <si>
    <t>Doprava osob tam i zpět 104km, materiálu na stavbu</t>
  </si>
  <si>
    <t>733234916</t>
  </si>
  <si>
    <t>58-M</t>
  </si>
  <si>
    <t>Revize vyhrazených technických zařízení</t>
  </si>
  <si>
    <t>Pol4</t>
  </si>
  <si>
    <t>Revize plynového zařízení</t>
  </si>
  <si>
    <t>-778566600</t>
  </si>
  <si>
    <t>580506035</t>
  </si>
  <si>
    <t>Domovní plynovody odvzdušnění plynovodu DN do 50 délky do 20 m</t>
  </si>
  <si>
    <t>úsek</t>
  </si>
  <si>
    <t>-116523388</t>
  </si>
  <si>
    <t xml:space="preserve">1"v RTS cena 44,51  Kč/m</t>
  </si>
  <si>
    <t>N00</t>
  </si>
  <si>
    <t>Nepojmenované práce</t>
  </si>
  <si>
    <t>N01</t>
  </si>
  <si>
    <t>Nepojmenovaný díl</t>
  </si>
  <si>
    <t>INR001</t>
  </si>
  <si>
    <t>Vypuštění a vyfoukání potrubí inertním plynem</t>
  </si>
  <si>
    <t>kpl</t>
  </si>
  <si>
    <t>971337248</t>
  </si>
  <si>
    <t>VON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</si>
  <si>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</si>
  <si>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</si>
  <si>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</si>
  <si>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</si>
  <si>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</si>
  <si>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</si>
  <si>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</si>
  <si>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</si>
  <si>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</si>
  <si>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</si>
  <si>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011514000</t>
  </si>
  <si>
    <t>Stavebně-technický průzkum</t>
  </si>
  <si>
    <t>1024</t>
  </si>
  <si>
    <t>-1061052638</t>
  </si>
  <si>
    <t>013254000</t>
  </si>
  <si>
    <t>Dokumentace skutečného provedení stavby</t>
  </si>
  <si>
    <t>1498911930</t>
  </si>
  <si>
    <t>0132940.1</t>
  </si>
  <si>
    <t>Dílenská a výrobní dokumentace</t>
  </si>
  <si>
    <t>-422748507</t>
  </si>
  <si>
    <t>VRN3</t>
  </si>
  <si>
    <t>Zařízení staveniště</t>
  </si>
  <si>
    <t>032002000</t>
  </si>
  <si>
    <t xml:space="preserve">Vybavení staveniště-mobilní WC,sklad,kancelář,zdvihací mechanizmy  </t>
  </si>
  <si>
    <t>-244278699</t>
  </si>
  <si>
    <t>032903000</t>
  </si>
  <si>
    <t>Náklady na provoz a údržbu vybavení staveniště</t>
  </si>
  <si>
    <t>-1415861069</t>
  </si>
  <si>
    <t>033103000</t>
  </si>
  <si>
    <t>Připojení energií</t>
  </si>
  <si>
    <t>1135029142</t>
  </si>
  <si>
    <t>034103000</t>
  </si>
  <si>
    <t>Oplocení staveniště</t>
  </si>
  <si>
    <t>-1881426450</t>
  </si>
  <si>
    <t>034103001</t>
  </si>
  <si>
    <t>Ploty oddělující prostor (ochrana proti pohybu žáků)</t>
  </si>
  <si>
    <t>1373099562</t>
  </si>
  <si>
    <t>034103002</t>
  </si>
  <si>
    <t xml:space="preserve">2 kontejnery 6x2,5m pro umístění vybavení z haly </t>
  </si>
  <si>
    <t>576771248</t>
  </si>
  <si>
    <t>034503000</t>
  </si>
  <si>
    <t>Informační tabule na staveništi</t>
  </si>
  <si>
    <t>619276339</t>
  </si>
  <si>
    <t>039103000</t>
  </si>
  <si>
    <t>Rozebrání, bourání a odvoz zařízení staveniště</t>
  </si>
  <si>
    <t>987397028</t>
  </si>
  <si>
    <t>VRN4</t>
  </si>
  <si>
    <t>Inženýrská činnost</t>
  </si>
  <si>
    <t>041203000</t>
  </si>
  <si>
    <t>Technický dozor investora</t>
  </si>
  <si>
    <t>675883632</t>
  </si>
  <si>
    <t>045303000</t>
  </si>
  <si>
    <t>Koordinační činnost</t>
  </si>
  <si>
    <t>990313271</t>
  </si>
  <si>
    <t>VRN7</t>
  </si>
  <si>
    <t>Provozní vlivy</t>
  </si>
  <si>
    <t>071103000</t>
  </si>
  <si>
    <t>Provoz investora</t>
  </si>
  <si>
    <t>1411405829</t>
  </si>
  <si>
    <t>VRN9</t>
  </si>
  <si>
    <t>Ostatní náklady</t>
  </si>
  <si>
    <t>092203001</t>
  </si>
  <si>
    <t>Zátěžové zkoušky a revize</t>
  </si>
  <si>
    <t>-283289521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</si>
</sst>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31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31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28</v>
      </c>
      <c r="AL14" s="22"/>
      <c r="AM14" s="22"/>
      <c r="AN14" s="34" t="s">
        <v>31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33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28</v>
      </c>
      <c r="AL17" s="22"/>
      <c r="AM17" s="22"/>
      <c r="AN17" s="27" t="s">
        <v>35</v>
      </c>
      <c r="AO17" s="22"/>
      <c r="AP17" s="22"/>
      <c r="AQ17" s="22"/>
      <c r="AR17" s="20"/>
      <c r="BE17" s="31"/>
      <c r="BS17" s="17" t="s">
        <v>36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37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40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41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42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43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44</v>
      </c>
      <c r="E29" s="47"/>
      <c r="F29" s="32" t="s">
        <v>45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46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47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48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49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50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51</v>
      </c>
      <c r="U35" s="54"/>
      <c r="V35" s="54"/>
      <c r="W35" s="54"/>
      <c r="X35" s="56" t="s">
        <v>52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53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54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55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56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55</v>
      </c>
      <c r="AI60" s="42"/>
      <c r="AJ60" s="42"/>
      <c r="AK60" s="42"/>
      <c r="AL60" s="42"/>
      <c r="AM60" s="64" t="s">
        <v>56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57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58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55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56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55</v>
      </c>
      <c r="AI75" s="42"/>
      <c r="AJ75" s="42"/>
      <c r="AK75" s="42"/>
      <c r="AL75" s="42"/>
      <c r="AM75" s="64" t="s">
        <v>56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59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2025_X_005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 xml:space="preserve">Snížení energetické náročnosti SŠTŘ Nový Bydžov -  dílny SPV Hlušice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pozemek s č. st. 1/10, k.ú. Hlušice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31. 10. 2025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SŠTŘ, Nový Bydžov, Dr. M. Tyrše 112, PSČ 504 01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32</v>
      </c>
      <c r="AJ89" s="40"/>
      <c r="AK89" s="40"/>
      <c r="AL89" s="40"/>
      <c r="AM89" s="80" t="str">
        <f>IF(E17="","",E17)</f>
        <v>Energy Benefit Centre a.s.</v>
      </c>
      <c r="AN89" s="71"/>
      <c r="AO89" s="71"/>
      <c r="AP89" s="71"/>
      <c r="AQ89" s="40"/>
      <c r="AR89" s="44"/>
      <c r="AS89" s="81" t="s">
        <v>60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30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37</v>
      </c>
      <c r="AJ90" s="40"/>
      <c r="AK90" s="40"/>
      <c r="AL90" s="40"/>
      <c r="AM90" s="80" t="str">
        <f>IF(E20="","",E20)</f>
        <v xml:space="preserve"> 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61</v>
      </c>
      <c r="D92" s="94"/>
      <c r="E92" s="94"/>
      <c r="F92" s="94"/>
      <c r="G92" s="94"/>
      <c r="H92" s="95"/>
      <c r="I92" s="96" t="s">
        <v>62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63</v>
      </c>
      <c r="AH92" s="94"/>
      <c r="AI92" s="94"/>
      <c r="AJ92" s="94"/>
      <c r="AK92" s="94"/>
      <c r="AL92" s="94"/>
      <c r="AM92" s="94"/>
      <c r="AN92" s="96" t="s">
        <v>64</v>
      </c>
      <c r="AO92" s="94"/>
      <c r="AP92" s="98"/>
      <c r="AQ92" s="99" t="s">
        <v>65</v>
      </c>
      <c r="AR92" s="44"/>
      <c r="AS92" s="100" t="s">
        <v>66</v>
      </c>
      <c r="AT92" s="101" t="s">
        <v>67</v>
      </c>
      <c r="AU92" s="101" t="s">
        <v>68</v>
      </c>
      <c r="AV92" s="101" t="s">
        <v>69</v>
      </c>
      <c r="AW92" s="101" t="s">
        <v>70</v>
      </c>
      <c r="AX92" s="101" t="s">
        <v>71</v>
      </c>
      <c r="AY92" s="101" t="s">
        <v>72</v>
      </c>
      <c r="AZ92" s="101" t="s">
        <v>73</v>
      </c>
      <c r="BA92" s="101" t="s">
        <v>74</v>
      </c>
      <c r="BB92" s="101" t="s">
        <v>75</v>
      </c>
      <c r="BC92" s="101" t="s">
        <v>76</v>
      </c>
      <c r="BD92" s="102" t="s">
        <v>77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78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ROUND(SUM(AG95:AG101),2)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ROUND(SUM(AS95:AS101),2)</f>
        <v>0</v>
      </c>
      <c r="AT94" s="114">
        <f>ROUND(SUM(AV94:AW94),2)</f>
        <v>0</v>
      </c>
      <c r="AU94" s="115">
        <f>ROUND(SUM(AU95:AU101),5)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ROUND(SUM(AZ95:AZ101),2)</f>
        <v>0</v>
      </c>
      <c r="BA94" s="114">
        <f>ROUND(SUM(BA95:BA101),2)</f>
        <v>0</v>
      </c>
      <c r="BB94" s="114">
        <f>ROUND(SUM(BB95:BB101),2)</f>
        <v>0</v>
      </c>
      <c r="BC94" s="114">
        <f>ROUND(SUM(BC95:BC101),2)</f>
        <v>0</v>
      </c>
      <c r="BD94" s="116">
        <f>ROUND(SUM(BD95:BD101),2)</f>
        <v>0</v>
      </c>
      <c r="BE94" s="6"/>
      <c r="BS94" s="117" t="s">
        <v>79</v>
      </c>
      <c r="BT94" s="117" t="s">
        <v>80</v>
      </c>
      <c r="BU94" s="118" t="s">
        <v>81</v>
      </c>
      <c r="BV94" s="117" t="s">
        <v>82</v>
      </c>
      <c r="BW94" s="117" t="s">
        <v>5</v>
      </c>
      <c r="BX94" s="117" t="s">
        <v>83</v>
      </c>
      <c r="CL94" s="117" t="s">
        <v>1</v>
      </c>
    </row>
    <row r="95" s="7" customFormat="1" ht="24.75" customHeight="1">
      <c r="A95" s="119" t="s">
        <v>84</v>
      </c>
      <c r="B95" s="120"/>
      <c r="C95" s="121"/>
      <c r="D95" s="122" t="s">
        <v>85</v>
      </c>
      <c r="E95" s="122"/>
      <c r="F95" s="122"/>
      <c r="G95" s="122"/>
      <c r="H95" s="122"/>
      <c r="I95" s="123"/>
      <c r="J95" s="122" t="s">
        <v>86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'2025_X_005a - Architekton...'!J30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87</v>
      </c>
      <c r="AR95" s="126"/>
      <c r="AS95" s="127">
        <v>0</v>
      </c>
      <c r="AT95" s="128">
        <f>ROUND(SUM(AV95:AW95),2)</f>
        <v>0</v>
      </c>
      <c r="AU95" s="129">
        <f>'2025_X_005a - Architekton...'!P135</f>
        <v>0</v>
      </c>
      <c r="AV95" s="128">
        <f>'2025_X_005a - Architekton...'!J33</f>
        <v>0</v>
      </c>
      <c r="AW95" s="128">
        <f>'2025_X_005a - Architekton...'!J34</f>
        <v>0</v>
      </c>
      <c r="AX95" s="128">
        <f>'2025_X_005a - Architekton...'!J35</f>
        <v>0</v>
      </c>
      <c r="AY95" s="128">
        <f>'2025_X_005a - Architekton...'!J36</f>
        <v>0</v>
      </c>
      <c r="AZ95" s="128">
        <f>'2025_X_005a - Architekton...'!F33</f>
        <v>0</v>
      </c>
      <c r="BA95" s="128">
        <f>'2025_X_005a - Architekton...'!F34</f>
        <v>0</v>
      </c>
      <c r="BB95" s="128">
        <f>'2025_X_005a - Architekton...'!F35</f>
        <v>0</v>
      </c>
      <c r="BC95" s="128">
        <f>'2025_X_005a - Architekton...'!F36</f>
        <v>0</v>
      </c>
      <c r="BD95" s="130">
        <f>'2025_X_005a - Architekton...'!F37</f>
        <v>0</v>
      </c>
      <c r="BE95" s="7"/>
      <c r="BT95" s="131" t="s">
        <v>88</v>
      </c>
      <c r="BV95" s="131" t="s">
        <v>82</v>
      </c>
      <c r="BW95" s="131" t="s">
        <v>89</v>
      </c>
      <c r="BX95" s="131" t="s">
        <v>5</v>
      </c>
      <c r="CL95" s="131" t="s">
        <v>1</v>
      </c>
      <c r="CM95" s="131" t="s">
        <v>90</v>
      </c>
    </row>
    <row r="96" s="7" customFormat="1" ht="24.75" customHeight="1">
      <c r="A96" s="119" t="s">
        <v>84</v>
      </c>
      <c r="B96" s="120"/>
      <c r="C96" s="121"/>
      <c r="D96" s="122" t="s">
        <v>91</v>
      </c>
      <c r="E96" s="122"/>
      <c r="F96" s="122"/>
      <c r="G96" s="122"/>
      <c r="H96" s="122"/>
      <c r="I96" s="123"/>
      <c r="J96" s="122" t="s">
        <v>92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'2025_X_005b - VZT'!J30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87</v>
      </c>
      <c r="AR96" s="126"/>
      <c r="AS96" s="127">
        <v>0</v>
      </c>
      <c r="AT96" s="128">
        <f>ROUND(SUM(AV96:AW96),2)</f>
        <v>0</v>
      </c>
      <c r="AU96" s="129">
        <f>'2025_X_005b - VZT'!P123</f>
        <v>0</v>
      </c>
      <c r="AV96" s="128">
        <f>'2025_X_005b - VZT'!J33</f>
        <v>0</v>
      </c>
      <c r="AW96" s="128">
        <f>'2025_X_005b - VZT'!J34</f>
        <v>0</v>
      </c>
      <c r="AX96" s="128">
        <f>'2025_X_005b - VZT'!J35</f>
        <v>0</v>
      </c>
      <c r="AY96" s="128">
        <f>'2025_X_005b - VZT'!J36</f>
        <v>0</v>
      </c>
      <c r="AZ96" s="128">
        <f>'2025_X_005b - VZT'!F33</f>
        <v>0</v>
      </c>
      <c r="BA96" s="128">
        <f>'2025_X_005b - VZT'!F34</f>
        <v>0</v>
      </c>
      <c r="BB96" s="128">
        <f>'2025_X_005b - VZT'!F35</f>
        <v>0</v>
      </c>
      <c r="BC96" s="128">
        <f>'2025_X_005b - VZT'!F36</f>
        <v>0</v>
      </c>
      <c r="BD96" s="130">
        <f>'2025_X_005b - VZT'!F37</f>
        <v>0</v>
      </c>
      <c r="BE96" s="7"/>
      <c r="BT96" s="131" t="s">
        <v>88</v>
      </c>
      <c r="BV96" s="131" t="s">
        <v>82</v>
      </c>
      <c r="BW96" s="131" t="s">
        <v>93</v>
      </c>
      <c r="BX96" s="131" t="s">
        <v>5</v>
      </c>
      <c r="CL96" s="131" t="s">
        <v>1</v>
      </c>
      <c r="CM96" s="131" t="s">
        <v>90</v>
      </c>
    </row>
    <row r="97" s="7" customFormat="1" ht="24.75" customHeight="1">
      <c r="A97" s="119" t="s">
        <v>84</v>
      </c>
      <c r="B97" s="120"/>
      <c r="C97" s="121"/>
      <c r="D97" s="122" t="s">
        <v>94</v>
      </c>
      <c r="E97" s="122"/>
      <c r="F97" s="122"/>
      <c r="G97" s="122"/>
      <c r="H97" s="122"/>
      <c r="I97" s="123"/>
      <c r="J97" s="122" t="s">
        <v>95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'2025_X_005c - Vytápění'!J30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87</v>
      </c>
      <c r="AR97" s="126"/>
      <c r="AS97" s="127">
        <v>0</v>
      </c>
      <c r="AT97" s="128">
        <f>ROUND(SUM(AV97:AW97),2)</f>
        <v>0</v>
      </c>
      <c r="AU97" s="129">
        <f>'2025_X_005c - Vytápění'!P124</f>
        <v>0</v>
      </c>
      <c r="AV97" s="128">
        <f>'2025_X_005c - Vytápění'!J33</f>
        <v>0</v>
      </c>
      <c r="AW97" s="128">
        <f>'2025_X_005c - Vytápění'!J34</f>
        <v>0</v>
      </c>
      <c r="AX97" s="128">
        <f>'2025_X_005c - Vytápění'!J35</f>
        <v>0</v>
      </c>
      <c r="AY97" s="128">
        <f>'2025_X_005c - Vytápění'!J36</f>
        <v>0</v>
      </c>
      <c r="AZ97" s="128">
        <f>'2025_X_005c - Vytápění'!F33</f>
        <v>0</v>
      </c>
      <c r="BA97" s="128">
        <f>'2025_X_005c - Vytápění'!F34</f>
        <v>0</v>
      </c>
      <c r="BB97" s="128">
        <f>'2025_X_005c - Vytápění'!F35</f>
        <v>0</v>
      </c>
      <c r="BC97" s="128">
        <f>'2025_X_005c - Vytápění'!F36</f>
        <v>0</v>
      </c>
      <c r="BD97" s="130">
        <f>'2025_X_005c - Vytápění'!F37</f>
        <v>0</v>
      </c>
      <c r="BE97" s="7"/>
      <c r="BT97" s="131" t="s">
        <v>88</v>
      </c>
      <c r="BV97" s="131" t="s">
        <v>82</v>
      </c>
      <c r="BW97" s="131" t="s">
        <v>96</v>
      </c>
      <c r="BX97" s="131" t="s">
        <v>5</v>
      </c>
      <c r="CL97" s="131" t="s">
        <v>1</v>
      </c>
      <c r="CM97" s="131" t="s">
        <v>90</v>
      </c>
    </row>
    <row r="98" s="7" customFormat="1" ht="24.75" customHeight="1">
      <c r="A98" s="119" t="s">
        <v>84</v>
      </c>
      <c r="B98" s="120"/>
      <c r="C98" s="121"/>
      <c r="D98" s="122" t="s">
        <v>97</v>
      </c>
      <c r="E98" s="122"/>
      <c r="F98" s="122"/>
      <c r="G98" s="122"/>
      <c r="H98" s="122"/>
      <c r="I98" s="123"/>
      <c r="J98" s="122" t="s">
        <v>98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'2025_X_005d - Rozvod plynu'!J30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87</v>
      </c>
      <c r="AR98" s="126"/>
      <c r="AS98" s="127">
        <v>0</v>
      </c>
      <c r="AT98" s="128">
        <f>ROUND(SUM(AV98:AW98),2)</f>
        <v>0</v>
      </c>
      <c r="AU98" s="129">
        <f>'2025_X_005d - Rozvod plynu'!P121</f>
        <v>0</v>
      </c>
      <c r="AV98" s="128">
        <f>'2025_X_005d - Rozvod plynu'!J33</f>
        <v>0</v>
      </c>
      <c r="AW98" s="128">
        <f>'2025_X_005d - Rozvod plynu'!J34</f>
        <v>0</v>
      </c>
      <c r="AX98" s="128">
        <f>'2025_X_005d - Rozvod plynu'!J35</f>
        <v>0</v>
      </c>
      <c r="AY98" s="128">
        <f>'2025_X_005d - Rozvod plynu'!J36</f>
        <v>0</v>
      </c>
      <c r="AZ98" s="128">
        <f>'2025_X_005d - Rozvod plynu'!F33</f>
        <v>0</v>
      </c>
      <c r="BA98" s="128">
        <f>'2025_X_005d - Rozvod plynu'!F34</f>
        <v>0</v>
      </c>
      <c r="BB98" s="128">
        <f>'2025_X_005d - Rozvod plynu'!F35</f>
        <v>0</v>
      </c>
      <c r="BC98" s="128">
        <f>'2025_X_005d - Rozvod plynu'!F36</f>
        <v>0</v>
      </c>
      <c r="BD98" s="130">
        <f>'2025_X_005d - Rozvod plynu'!F37</f>
        <v>0</v>
      </c>
      <c r="BE98" s="7"/>
      <c r="BT98" s="131" t="s">
        <v>88</v>
      </c>
      <c r="BV98" s="131" t="s">
        <v>82</v>
      </c>
      <c r="BW98" s="131" t="s">
        <v>99</v>
      </c>
      <c r="BX98" s="131" t="s">
        <v>5</v>
      </c>
      <c r="CL98" s="131" t="s">
        <v>1</v>
      </c>
      <c r="CM98" s="131" t="s">
        <v>90</v>
      </c>
    </row>
    <row r="99" s="7" customFormat="1" ht="24.75" customHeight="1">
      <c r="A99" s="119" t="s">
        <v>84</v>
      </c>
      <c r="B99" s="120"/>
      <c r="C99" s="121"/>
      <c r="D99" s="122" t="s">
        <v>100</v>
      </c>
      <c r="E99" s="122"/>
      <c r="F99" s="122"/>
      <c r="G99" s="122"/>
      <c r="H99" s="122"/>
      <c r="I99" s="123"/>
      <c r="J99" s="122" t="s">
        <v>101</v>
      </c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4">
        <f>'2025_X_005e - Elektroinst...'!J30</f>
        <v>0</v>
      </c>
      <c r="AH99" s="123"/>
      <c r="AI99" s="123"/>
      <c r="AJ99" s="123"/>
      <c r="AK99" s="123"/>
      <c r="AL99" s="123"/>
      <c r="AM99" s="123"/>
      <c r="AN99" s="124">
        <f>SUM(AG99,AT99)</f>
        <v>0</v>
      </c>
      <c r="AO99" s="123"/>
      <c r="AP99" s="123"/>
      <c r="AQ99" s="125" t="s">
        <v>87</v>
      </c>
      <c r="AR99" s="126"/>
      <c r="AS99" s="127">
        <v>0</v>
      </c>
      <c r="AT99" s="128">
        <f>ROUND(SUM(AV99:AW99),2)</f>
        <v>0</v>
      </c>
      <c r="AU99" s="129">
        <f>'2025_X_005e - Elektroinst...'!P119</f>
        <v>0</v>
      </c>
      <c r="AV99" s="128">
        <f>'2025_X_005e - Elektroinst...'!J33</f>
        <v>0</v>
      </c>
      <c r="AW99" s="128">
        <f>'2025_X_005e - Elektroinst...'!J34</f>
        <v>0</v>
      </c>
      <c r="AX99" s="128">
        <f>'2025_X_005e - Elektroinst...'!J35</f>
        <v>0</v>
      </c>
      <c r="AY99" s="128">
        <f>'2025_X_005e - Elektroinst...'!J36</f>
        <v>0</v>
      </c>
      <c r="AZ99" s="128">
        <f>'2025_X_005e - Elektroinst...'!F33</f>
        <v>0</v>
      </c>
      <c r="BA99" s="128">
        <f>'2025_X_005e - Elektroinst...'!F34</f>
        <v>0</v>
      </c>
      <c r="BB99" s="128">
        <f>'2025_X_005e - Elektroinst...'!F35</f>
        <v>0</v>
      </c>
      <c r="BC99" s="128">
        <f>'2025_X_005e - Elektroinst...'!F36</f>
        <v>0</v>
      </c>
      <c r="BD99" s="130">
        <f>'2025_X_005e - Elektroinst...'!F37</f>
        <v>0</v>
      </c>
      <c r="BE99" s="7"/>
      <c r="BT99" s="131" t="s">
        <v>88</v>
      </c>
      <c r="BV99" s="131" t="s">
        <v>82</v>
      </c>
      <c r="BW99" s="131" t="s">
        <v>102</v>
      </c>
      <c r="BX99" s="131" t="s">
        <v>5</v>
      </c>
      <c r="CL99" s="131" t="s">
        <v>1</v>
      </c>
      <c r="CM99" s="131" t="s">
        <v>90</v>
      </c>
    </row>
    <row r="100" s="7" customFormat="1" ht="16.5" customHeight="1">
      <c r="A100" s="119" t="s">
        <v>84</v>
      </c>
      <c r="B100" s="120"/>
      <c r="C100" s="121"/>
      <c r="D100" s="122" t="s">
        <v>103</v>
      </c>
      <c r="E100" s="122"/>
      <c r="F100" s="122"/>
      <c r="G100" s="122"/>
      <c r="H100" s="122"/>
      <c r="I100" s="123"/>
      <c r="J100" s="122" t="s">
        <v>104</v>
      </c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4">
        <f>'HUP - Doplnění HUP - plyn...'!J30</f>
        <v>0</v>
      </c>
      <c r="AH100" s="123"/>
      <c r="AI100" s="123"/>
      <c r="AJ100" s="123"/>
      <c r="AK100" s="123"/>
      <c r="AL100" s="123"/>
      <c r="AM100" s="123"/>
      <c r="AN100" s="124">
        <f>SUM(AG100,AT100)</f>
        <v>0</v>
      </c>
      <c r="AO100" s="123"/>
      <c r="AP100" s="123"/>
      <c r="AQ100" s="125" t="s">
        <v>87</v>
      </c>
      <c r="AR100" s="126"/>
      <c r="AS100" s="127">
        <v>0</v>
      </c>
      <c r="AT100" s="128">
        <f>ROUND(SUM(AV100:AW100),2)</f>
        <v>0</v>
      </c>
      <c r="AU100" s="129">
        <f>'HUP - Doplnění HUP - plyn...'!P122</f>
        <v>0</v>
      </c>
      <c r="AV100" s="128">
        <f>'HUP - Doplnění HUP - plyn...'!J33</f>
        <v>0</v>
      </c>
      <c r="AW100" s="128">
        <f>'HUP - Doplnění HUP - plyn...'!J34</f>
        <v>0</v>
      </c>
      <c r="AX100" s="128">
        <f>'HUP - Doplnění HUP - plyn...'!J35</f>
        <v>0</v>
      </c>
      <c r="AY100" s="128">
        <f>'HUP - Doplnění HUP - plyn...'!J36</f>
        <v>0</v>
      </c>
      <c r="AZ100" s="128">
        <f>'HUP - Doplnění HUP - plyn...'!F33</f>
        <v>0</v>
      </c>
      <c r="BA100" s="128">
        <f>'HUP - Doplnění HUP - plyn...'!F34</f>
        <v>0</v>
      </c>
      <c r="BB100" s="128">
        <f>'HUP - Doplnění HUP - plyn...'!F35</f>
        <v>0</v>
      </c>
      <c r="BC100" s="128">
        <f>'HUP - Doplnění HUP - plyn...'!F36</f>
        <v>0</v>
      </c>
      <c r="BD100" s="130">
        <f>'HUP - Doplnění HUP - plyn...'!F37</f>
        <v>0</v>
      </c>
      <c r="BE100" s="7"/>
      <c r="BT100" s="131" t="s">
        <v>88</v>
      </c>
      <c r="BV100" s="131" t="s">
        <v>82</v>
      </c>
      <c r="BW100" s="131" t="s">
        <v>105</v>
      </c>
      <c r="BX100" s="131" t="s">
        <v>5</v>
      </c>
      <c r="CL100" s="131" t="s">
        <v>1</v>
      </c>
      <c r="CM100" s="131" t="s">
        <v>90</v>
      </c>
    </row>
    <row r="101" s="7" customFormat="1" ht="16.5" customHeight="1">
      <c r="A101" s="119" t="s">
        <v>84</v>
      </c>
      <c r="B101" s="120"/>
      <c r="C101" s="121"/>
      <c r="D101" s="122" t="s">
        <v>106</v>
      </c>
      <c r="E101" s="122"/>
      <c r="F101" s="122"/>
      <c r="G101" s="122"/>
      <c r="H101" s="122"/>
      <c r="I101" s="123"/>
      <c r="J101" s="122" t="s">
        <v>107</v>
      </c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4">
        <f>'VON - Vedlejší a ostatní ...'!J30</f>
        <v>0</v>
      </c>
      <c r="AH101" s="123"/>
      <c r="AI101" s="123"/>
      <c r="AJ101" s="123"/>
      <c r="AK101" s="123"/>
      <c r="AL101" s="123"/>
      <c r="AM101" s="123"/>
      <c r="AN101" s="124">
        <f>SUM(AG101,AT101)</f>
        <v>0</v>
      </c>
      <c r="AO101" s="123"/>
      <c r="AP101" s="123"/>
      <c r="AQ101" s="125" t="s">
        <v>87</v>
      </c>
      <c r="AR101" s="126"/>
      <c r="AS101" s="132">
        <v>0</v>
      </c>
      <c r="AT101" s="133">
        <f>ROUND(SUM(AV101:AW101),2)</f>
        <v>0</v>
      </c>
      <c r="AU101" s="134">
        <f>'VON - Vedlejší a ostatní ...'!P122</f>
        <v>0</v>
      </c>
      <c r="AV101" s="133">
        <f>'VON - Vedlejší a ostatní ...'!J33</f>
        <v>0</v>
      </c>
      <c r="AW101" s="133">
        <f>'VON - Vedlejší a ostatní ...'!J34</f>
        <v>0</v>
      </c>
      <c r="AX101" s="133">
        <f>'VON - Vedlejší a ostatní ...'!J35</f>
        <v>0</v>
      </c>
      <c r="AY101" s="133">
        <f>'VON - Vedlejší a ostatní ...'!J36</f>
        <v>0</v>
      </c>
      <c r="AZ101" s="133">
        <f>'VON - Vedlejší a ostatní ...'!F33</f>
        <v>0</v>
      </c>
      <c r="BA101" s="133">
        <f>'VON - Vedlejší a ostatní ...'!F34</f>
        <v>0</v>
      </c>
      <c r="BB101" s="133">
        <f>'VON - Vedlejší a ostatní ...'!F35</f>
        <v>0</v>
      </c>
      <c r="BC101" s="133">
        <f>'VON - Vedlejší a ostatní ...'!F36</f>
        <v>0</v>
      </c>
      <c r="BD101" s="135">
        <f>'VON - Vedlejší a ostatní ...'!F37</f>
        <v>0</v>
      </c>
      <c r="BE101" s="7"/>
      <c r="BT101" s="131" t="s">
        <v>88</v>
      </c>
      <c r="BV101" s="131" t="s">
        <v>82</v>
      </c>
      <c r="BW101" s="131" t="s">
        <v>108</v>
      </c>
      <c r="BX101" s="131" t="s">
        <v>5</v>
      </c>
      <c r="CL101" s="131" t="s">
        <v>1</v>
      </c>
      <c r="CM101" s="131" t="s">
        <v>90</v>
      </c>
    </row>
    <row r="102" s="2" customFormat="1" ht="30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4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44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</sheetData>
  <sheetProtection sheet="1" formatColumns="0" formatRows="0" objects="1" scenarios="1" spinCount="100000" saltValue="tgWDabT0e+mGlkENbMu311WGVBvZkXODgTG6zAw+50Cg+c1+jIGMtGRt8hnABfag9+DKnJ6sE/0wrdP3pVMmLA==" hashValue="+ZrTHGEKfIToWC+Yg+Zme8RZfWX6nb64khxGYXQFlHNwq5KUDdJiDishKpz70a45EDHY2hmtXvmAeQpoQ5U4cw==" algorithmName="SHA-512" password="CC35"/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025_X_005a - Architekton...'!C2" display="/"/>
    <hyperlink ref="A96" location="'2025_X_005b - VZT'!C2" display="/"/>
    <hyperlink ref="A97" location="'2025_X_005c - Vytápění'!C2" display="/"/>
    <hyperlink ref="A98" location="'2025_X_005d - Rozvod plynu'!C2" display="/"/>
    <hyperlink ref="A99" location="'2025_X_005e - Elektroinst...'!C2" display="/"/>
    <hyperlink ref="A100" location="'HUP - Doplnění HUP - plyn...'!C2" display="/"/>
    <hyperlink ref="A101" location="'VON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 xml:space="preserve">Snížení energetické náročnosti SŠTŘ Nový Bydžov -  dílny SPV Hlušice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ROUND(J135,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ROUND((SUM(BE135:BE445)),  2)</f>
        <v>0</v>
      </c>
      <c r="G33" s="38"/>
      <c r="H33" s="38"/>
      <c r="I33" s="155">
        <v>0.20999999999999999</v>
      </c>
      <c r="J33" s="154">
        <f>ROUND(((SUM(BE135:BE445))*I33),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ROUND((SUM(BF135:BF445)),  2)</f>
        <v>0</v>
      </c>
      <c r="G34" s="38"/>
      <c r="H34" s="38"/>
      <c r="I34" s="155">
        <v>0.12</v>
      </c>
      <c r="J34" s="154">
        <f>ROUND(((SUM(BF135:BF445))*I34),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ROUND((SUM(BG135:BG445)),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ROUND((SUM(BH135:BH445)),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ROUND((SUM(BI135:BI445)),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Snížení energetické náročnosti SŠTŘ Nový Bydžov -  dílny SPV Hlušice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2025_X_005a - Architektonicko - stavební řešení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pozemek s č. st. 1/10, k.ú. Hlušice</v>
      </c>
      <c r="G89" s="40"/>
      <c r="H89" s="40"/>
      <c r="I89" s="32" t="s">
        <v>22</v>
      </c>
      <c r="J89" s="79" t="str">
        <f>IF(J12="","",J12)</f>
        <v>31. 10. 2025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SŠTŘ, Nový Bydžov, Dr. M. Tyrše 112, PSČ 504 01</v>
      </c>
      <c r="G91" s="40"/>
      <c r="H91" s="40"/>
      <c r="I91" s="32" t="s">
        <v>32</v>
      </c>
      <c r="J91" s="36" t="str">
        <f>E21</f>
        <v>Energy Benefit Centre a.s.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113</v>
      </c>
      <c r="D94" s="176"/>
      <c r="E94" s="176"/>
      <c r="F94" s="176"/>
      <c r="G94" s="176"/>
      <c r="H94" s="176"/>
      <c r="I94" s="176"/>
      <c r="J94" s="177" t="s">
        <v>114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115</v>
      </c>
      <c r="D96" s="40"/>
      <c r="E96" s="40"/>
      <c r="F96" s="40"/>
      <c r="G96" s="40"/>
      <c r="H96" s="40"/>
      <c r="I96" s="40"/>
      <c r="J96" s="110">
        <f>J135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116</v>
      </c>
    </row>
    <row r="97" s="9" customFormat="1" ht="24.96" customHeight="1">
      <c r="A97" s="9"/>
      <c r="B97" s="179"/>
      <c r="C97" s="180"/>
      <c r="D97" s="181" t="s">
        <v>117</v>
      </c>
      <c r="E97" s="182"/>
      <c r="F97" s="182"/>
      <c r="G97" s="182"/>
      <c r="H97" s="182"/>
      <c r="I97" s="182"/>
      <c r="J97" s="183">
        <f>J136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118</v>
      </c>
      <c r="E98" s="188"/>
      <c r="F98" s="188"/>
      <c r="G98" s="188"/>
      <c r="H98" s="188"/>
      <c r="I98" s="188"/>
      <c r="J98" s="189">
        <f>J137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119</v>
      </c>
      <c r="E99" s="188"/>
      <c r="F99" s="188"/>
      <c r="G99" s="188"/>
      <c r="H99" s="188"/>
      <c r="I99" s="188"/>
      <c r="J99" s="189">
        <f>J142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120</v>
      </c>
      <c r="E100" s="188"/>
      <c r="F100" s="188"/>
      <c r="G100" s="188"/>
      <c r="H100" s="188"/>
      <c r="I100" s="188"/>
      <c r="J100" s="189">
        <f>J147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121</v>
      </c>
      <c r="E101" s="188"/>
      <c r="F101" s="188"/>
      <c r="G101" s="188"/>
      <c r="H101" s="188"/>
      <c r="I101" s="188"/>
      <c r="J101" s="189">
        <f>J167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122</v>
      </c>
      <c r="E102" s="188"/>
      <c r="F102" s="188"/>
      <c r="G102" s="188"/>
      <c r="H102" s="188"/>
      <c r="I102" s="188"/>
      <c r="J102" s="189">
        <f>J182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123</v>
      </c>
      <c r="E103" s="188"/>
      <c r="F103" s="188"/>
      <c r="G103" s="188"/>
      <c r="H103" s="188"/>
      <c r="I103" s="188"/>
      <c r="J103" s="189">
        <f>J224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124</v>
      </c>
      <c r="E104" s="188"/>
      <c r="F104" s="188"/>
      <c r="G104" s="188"/>
      <c r="H104" s="188"/>
      <c r="I104" s="188"/>
      <c r="J104" s="189">
        <f>J250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125</v>
      </c>
      <c r="E105" s="188"/>
      <c r="F105" s="188"/>
      <c r="G105" s="188"/>
      <c r="H105" s="188"/>
      <c r="I105" s="188"/>
      <c r="J105" s="189">
        <f>J259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9"/>
      <c r="C106" s="180"/>
      <c r="D106" s="181" t="s">
        <v>126</v>
      </c>
      <c r="E106" s="182"/>
      <c r="F106" s="182"/>
      <c r="G106" s="182"/>
      <c r="H106" s="182"/>
      <c r="I106" s="182"/>
      <c r="J106" s="183">
        <f>J261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5"/>
      <c r="C107" s="186"/>
      <c r="D107" s="187" t="s">
        <v>127</v>
      </c>
      <c r="E107" s="188"/>
      <c r="F107" s="188"/>
      <c r="G107" s="188"/>
      <c r="H107" s="188"/>
      <c r="I107" s="188"/>
      <c r="J107" s="189">
        <f>J262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128</v>
      </c>
      <c r="E108" s="188"/>
      <c r="F108" s="188"/>
      <c r="G108" s="188"/>
      <c r="H108" s="188"/>
      <c r="I108" s="188"/>
      <c r="J108" s="189">
        <f>J269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129</v>
      </c>
      <c r="E109" s="188"/>
      <c r="F109" s="188"/>
      <c r="G109" s="188"/>
      <c r="H109" s="188"/>
      <c r="I109" s="188"/>
      <c r="J109" s="189">
        <f>J273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130</v>
      </c>
      <c r="E110" s="188"/>
      <c r="F110" s="188"/>
      <c r="G110" s="188"/>
      <c r="H110" s="188"/>
      <c r="I110" s="188"/>
      <c r="J110" s="189">
        <f>J283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131</v>
      </c>
      <c r="E111" s="188"/>
      <c r="F111" s="188"/>
      <c r="G111" s="188"/>
      <c r="H111" s="188"/>
      <c r="I111" s="188"/>
      <c r="J111" s="189">
        <f>J314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132</v>
      </c>
      <c r="E112" s="188"/>
      <c r="F112" s="188"/>
      <c r="G112" s="188"/>
      <c r="H112" s="188"/>
      <c r="I112" s="188"/>
      <c r="J112" s="189">
        <f>J325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133</v>
      </c>
      <c r="E113" s="188"/>
      <c r="F113" s="188"/>
      <c r="G113" s="188"/>
      <c r="H113" s="188"/>
      <c r="I113" s="188"/>
      <c r="J113" s="189">
        <f>J352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134</v>
      </c>
      <c r="E114" s="188"/>
      <c r="F114" s="188"/>
      <c r="G114" s="188"/>
      <c r="H114" s="188"/>
      <c r="I114" s="188"/>
      <c r="J114" s="189">
        <f>J423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5"/>
      <c r="C115" s="186"/>
      <c r="D115" s="187" t="s">
        <v>135</v>
      </c>
      <c r="E115" s="188"/>
      <c r="F115" s="188"/>
      <c r="G115" s="188"/>
      <c r="H115" s="188"/>
      <c r="I115" s="188"/>
      <c r="J115" s="189">
        <f>J438</f>
        <v>0</v>
      </c>
      <c r="K115" s="186"/>
      <c r="L115" s="19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2" customFormat="1" ht="21.84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21" s="2" customFormat="1" ht="6.96" customHeight="1">
      <c r="A121" s="38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3" t="s">
        <v>136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26.25" customHeight="1">
      <c r="A125" s="38"/>
      <c r="B125" s="39"/>
      <c r="C125" s="40"/>
      <c r="D125" s="40"/>
      <c r="E125" s="174" t="str">
        <f>E7</f>
        <v xml:space="preserve">Snížení energetické náročnosti SŠTŘ Nový Bydžov -  dílny SPV Hlušice</v>
      </c>
      <c r="F125" s="32"/>
      <c r="G125" s="32"/>
      <c r="H125" s="32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110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E9</f>
        <v>2025_X_005a - Architektonicko - stavební řešení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F12</f>
        <v>pozemek s č. st. 1/10, k.ú. Hlušice</v>
      </c>
      <c r="G129" s="40"/>
      <c r="H129" s="40"/>
      <c r="I129" s="32" t="s">
        <v>22</v>
      </c>
      <c r="J129" s="79" t="str">
        <f>IF(J12="","",J12)</f>
        <v>31. 10. 2025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25.65" customHeight="1">
      <c r="A131" s="38"/>
      <c r="B131" s="39"/>
      <c r="C131" s="32" t="s">
        <v>24</v>
      </c>
      <c r="D131" s="40"/>
      <c r="E131" s="40"/>
      <c r="F131" s="27" t="str">
        <f>E15</f>
        <v>SŠTŘ, Nový Bydžov, Dr. M. Tyrše 112, PSČ 504 01</v>
      </c>
      <c r="G131" s="40"/>
      <c r="H131" s="40"/>
      <c r="I131" s="32" t="s">
        <v>32</v>
      </c>
      <c r="J131" s="36" t="str">
        <f>E21</f>
        <v>Energy Benefit Centre a.s.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30</v>
      </c>
      <c r="D132" s="40"/>
      <c r="E132" s="40"/>
      <c r="F132" s="27" t="str">
        <f>IF(E18="","",E18)</f>
        <v>Vyplň údaj</v>
      </c>
      <c r="G132" s="40"/>
      <c r="H132" s="40"/>
      <c r="I132" s="32" t="s">
        <v>37</v>
      </c>
      <c r="J132" s="36" t="str">
        <f>E24</f>
        <v xml:space="preserve"> 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91"/>
      <c r="B134" s="192"/>
      <c r="C134" s="193" t="s">
        <v>137</v>
      </c>
      <c r="D134" s="194" t="s">
        <v>65</v>
      </c>
      <c r="E134" s="194" t="s">
        <v>61</v>
      </c>
      <c r="F134" s="194" t="s">
        <v>62</v>
      </c>
      <c r="G134" s="194" t="s">
        <v>138</v>
      </c>
      <c r="H134" s="194" t="s">
        <v>139</v>
      </c>
      <c r="I134" s="194" t="s">
        <v>140</v>
      </c>
      <c r="J134" s="194" t="s">
        <v>114</v>
      </c>
      <c r="K134" s="195" t="s">
        <v>141</v>
      </c>
      <c r="L134" s="196"/>
      <c r="M134" s="100" t="s">
        <v>1</v>
      </c>
      <c r="N134" s="101" t="s">
        <v>44</v>
      </c>
      <c r="O134" s="101" t="s">
        <v>142</v>
      </c>
      <c r="P134" s="101" t="s">
        <v>143</v>
      </c>
      <c r="Q134" s="101" t="s">
        <v>144</v>
      </c>
      <c r="R134" s="101" t="s">
        <v>145</v>
      </c>
      <c r="S134" s="101" t="s">
        <v>146</v>
      </c>
      <c r="T134" s="102" t="s">
        <v>147</v>
      </c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</row>
    <row r="135" s="2" customFormat="1" ht="22.8" customHeight="1">
      <c r="A135" s="38"/>
      <c r="B135" s="39"/>
      <c r="C135" s="107" t="s">
        <v>148</v>
      </c>
      <c r="D135" s="40"/>
      <c r="E135" s="40"/>
      <c r="F135" s="40"/>
      <c r="G135" s="40"/>
      <c r="H135" s="40"/>
      <c r="I135" s="40"/>
      <c r="J135" s="197">
        <f>BK135</f>
        <v>0</v>
      </c>
      <c r="K135" s="40"/>
      <c r="L135" s="44"/>
      <c r="M135" s="103"/>
      <c r="N135" s="198"/>
      <c r="O135" s="104"/>
      <c r="P135" s="199">
        <f>P136+P261</f>
        <v>0</v>
      </c>
      <c r="Q135" s="104"/>
      <c r="R135" s="199">
        <f>R136+R261</f>
        <v>66.916388209999994</v>
      </c>
      <c r="S135" s="104"/>
      <c r="T135" s="200">
        <f>T136+T261</f>
        <v>107.20837830000001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79</v>
      </c>
      <c r="AU135" s="17" t="s">
        <v>116</v>
      </c>
      <c r="BK135" s="201">
        <f>BK136+BK261</f>
        <v>0</v>
      </c>
    </row>
    <row r="136" s="12" customFormat="1" ht="25.92" customHeight="1">
      <c r="A136" s="12"/>
      <c r="B136" s="202"/>
      <c r="C136" s="203"/>
      <c r="D136" s="204" t="s">
        <v>79</v>
      </c>
      <c r="E136" s="205" t="s">
        <v>149</v>
      </c>
      <c r="F136" s="205" t="s">
        <v>150</v>
      </c>
      <c r="G136" s="203"/>
      <c r="H136" s="203"/>
      <c r="I136" s="206"/>
      <c r="J136" s="207">
        <f>BK136</f>
        <v>0</v>
      </c>
      <c r="K136" s="203"/>
      <c r="L136" s="208"/>
      <c r="M136" s="209"/>
      <c r="N136" s="210"/>
      <c r="O136" s="210"/>
      <c r="P136" s="211">
        <f>P137+P142+P147+P167+P182+P224+P250+P259</f>
        <v>0</v>
      </c>
      <c r="Q136" s="210"/>
      <c r="R136" s="211">
        <f>R137+R142+R147+R167+R182+R224+R250+R259</f>
        <v>46.140819209999997</v>
      </c>
      <c r="S136" s="210"/>
      <c r="T136" s="212">
        <f>T137+T142+T147+T167+T182+T224+T250+T259</f>
        <v>47.405028299999998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3" t="s">
        <v>88</v>
      </c>
      <c r="AT136" s="214" t="s">
        <v>79</v>
      </c>
      <c r="AU136" s="214" t="s">
        <v>80</v>
      </c>
      <c r="AY136" s="213" t="s">
        <v>151</v>
      </c>
      <c r="BK136" s="215">
        <f>BK137+BK142+BK147+BK167+BK182+BK224+BK250+BK259</f>
        <v>0</v>
      </c>
    </row>
    <row r="137" s="12" customFormat="1" ht="22.8" customHeight="1">
      <c r="A137" s="12"/>
      <c r="B137" s="202"/>
      <c r="C137" s="203"/>
      <c r="D137" s="204" t="s">
        <v>79</v>
      </c>
      <c r="E137" s="216" t="s">
        <v>88</v>
      </c>
      <c r="F137" s="216" t="s">
        <v>152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SUM(P138:P141)</f>
        <v>0</v>
      </c>
      <c r="Q137" s="210"/>
      <c r="R137" s="211">
        <f>SUM(R138:R141)</f>
        <v>0</v>
      </c>
      <c r="S137" s="210"/>
      <c r="T137" s="212">
        <f>SUM(T138:T141)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88</v>
      </c>
      <c r="AT137" s="214" t="s">
        <v>79</v>
      </c>
      <c r="AU137" s="214" t="s">
        <v>88</v>
      </c>
      <c r="AY137" s="213" t="s">
        <v>151</v>
      </c>
      <c r="BK137" s="215">
        <f>SUM(BK138:BK141)</f>
        <v>0</v>
      </c>
    </row>
    <row r="138" s="2" customFormat="1" ht="24.15" customHeight="1">
      <c r="A138" s="38"/>
      <c r="B138" s="39"/>
      <c r="C138" s="218" t="s">
        <v>88</v>
      </c>
      <c r="D138" s="218" t="s">
        <v>153</v>
      </c>
      <c r="E138" s="219" t="s">
        <v>154</v>
      </c>
      <c r="F138" s="220" t="s">
        <v>155</v>
      </c>
      <c r="G138" s="221" t="s">
        <v>156</v>
      </c>
      <c r="H138" s="222">
        <v>0.56000000000000005</v>
      </c>
      <c r="I138" s="223"/>
      <c r="J138" s="224">
        <f>ROUND(I138*H138,2)</f>
        <v>0</v>
      </c>
      <c r="K138" s="220" t="s">
        <v>157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158</v>
      </c>
      <c r="AT138" s="229" t="s">
        <v>153</v>
      </c>
      <c r="AU138" s="229" t="s">
        <v>90</v>
      </c>
      <c r="AY138" s="17" t="s">
        <v>151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158</v>
      </c>
      <c r="BM138" s="229" t="s">
        <v>159</v>
      </c>
    </row>
    <row r="139" s="13" customFormat="1">
      <c r="A139" s="13"/>
      <c r="B139" s="231"/>
      <c r="C139" s="232"/>
      <c r="D139" s="233" t="s">
        <v>160</v>
      </c>
      <c r="E139" s="234" t="s">
        <v>1</v>
      </c>
      <c r="F139" s="235" t="s">
        <v>161</v>
      </c>
      <c r="G139" s="232"/>
      <c r="H139" s="236">
        <v>0.56000000000000005</v>
      </c>
      <c r="I139" s="237"/>
      <c r="J139" s="232"/>
      <c r="K139" s="232"/>
      <c r="L139" s="238"/>
      <c r="M139" s="239"/>
      <c r="N139" s="240"/>
      <c r="O139" s="240"/>
      <c r="P139" s="240"/>
      <c r="Q139" s="240"/>
      <c r="R139" s="240"/>
      <c r="S139" s="240"/>
      <c r="T139" s="24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2" t="s">
        <v>160</v>
      </c>
      <c r="AU139" s="242" t="s">
        <v>90</v>
      </c>
      <c r="AV139" s="13" t="s">
        <v>90</v>
      </c>
      <c r="AW139" s="13" t="s">
        <v>36</v>
      </c>
      <c r="AX139" s="13" t="s">
        <v>88</v>
      </c>
      <c r="AY139" s="242" t="s">
        <v>151</v>
      </c>
    </row>
    <row r="140" s="2" customFormat="1" ht="37.8" customHeight="1">
      <c r="A140" s="38"/>
      <c r="B140" s="39"/>
      <c r="C140" s="218" t="s">
        <v>90</v>
      </c>
      <c r="D140" s="218" t="s">
        <v>153</v>
      </c>
      <c r="E140" s="219" t="s">
        <v>162</v>
      </c>
      <c r="F140" s="220" t="s">
        <v>163</v>
      </c>
      <c r="G140" s="221" t="s">
        <v>156</v>
      </c>
      <c r="H140" s="222">
        <v>1.6200000000000001</v>
      </c>
      <c r="I140" s="223"/>
      <c r="J140" s="224">
        <f>ROUND(I140*H140,2)</f>
        <v>0</v>
      </c>
      <c r="K140" s="220" t="s">
        <v>157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158</v>
      </c>
      <c r="AT140" s="229" t="s">
        <v>153</v>
      </c>
      <c r="AU140" s="229" t="s">
        <v>90</v>
      </c>
      <c r="AY140" s="17" t="s">
        <v>151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158</v>
      </c>
      <c r="BM140" s="229" t="s">
        <v>164</v>
      </c>
    </row>
    <row r="141" s="13" customFormat="1">
      <c r="A141" s="13"/>
      <c r="B141" s="231"/>
      <c r="C141" s="232"/>
      <c r="D141" s="233" t="s">
        <v>160</v>
      </c>
      <c r="E141" s="234" t="s">
        <v>1</v>
      </c>
      <c r="F141" s="235" t="s">
        <v>165</v>
      </c>
      <c r="G141" s="232"/>
      <c r="H141" s="236">
        <v>1.6200000000000001</v>
      </c>
      <c r="I141" s="237"/>
      <c r="J141" s="232"/>
      <c r="K141" s="232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160</v>
      </c>
      <c r="AU141" s="242" t="s">
        <v>90</v>
      </c>
      <c r="AV141" s="13" t="s">
        <v>90</v>
      </c>
      <c r="AW141" s="13" t="s">
        <v>36</v>
      </c>
      <c r="AX141" s="13" t="s">
        <v>88</v>
      </c>
      <c r="AY141" s="242" t="s">
        <v>151</v>
      </c>
    </row>
    <row r="142" s="12" customFormat="1" ht="22.8" customHeight="1">
      <c r="A142" s="12"/>
      <c r="B142" s="202"/>
      <c r="C142" s="203"/>
      <c r="D142" s="204" t="s">
        <v>79</v>
      </c>
      <c r="E142" s="216" t="s">
        <v>90</v>
      </c>
      <c r="F142" s="216" t="s">
        <v>166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SUM(P143:P146)</f>
        <v>0</v>
      </c>
      <c r="Q142" s="210"/>
      <c r="R142" s="211">
        <f>SUM(R143:R146)</f>
        <v>1.2931596000000003</v>
      </c>
      <c r="S142" s="210"/>
      <c r="T142" s="212">
        <f>SUM(T143:T146)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88</v>
      </c>
      <c r="AT142" s="214" t="s">
        <v>79</v>
      </c>
      <c r="AU142" s="214" t="s">
        <v>88</v>
      </c>
      <c r="AY142" s="213" t="s">
        <v>151</v>
      </c>
      <c r="BK142" s="215">
        <f>SUM(BK143:BK146)</f>
        <v>0</v>
      </c>
    </row>
    <row r="143" s="2" customFormat="1" ht="33" customHeight="1">
      <c r="A143" s="38"/>
      <c r="B143" s="39"/>
      <c r="C143" s="218" t="s">
        <v>167</v>
      </c>
      <c r="D143" s="218" t="s">
        <v>153</v>
      </c>
      <c r="E143" s="219" t="s">
        <v>168</v>
      </c>
      <c r="F143" s="220" t="s">
        <v>169</v>
      </c>
      <c r="G143" s="221" t="s">
        <v>170</v>
      </c>
      <c r="H143" s="222">
        <v>2.7000000000000002</v>
      </c>
      <c r="I143" s="223"/>
      <c r="J143" s="224">
        <f>ROUND(I143*H143,2)</f>
        <v>0</v>
      </c>
      <c r="K143" s="220" t="s">
        <v>157</v>
      </c>
      <c r="L143" s="44"/>
      <c r="M143" s="225" t="s">
        <v>1</v>
      </c>
      <c r="N143" s="226" t="s">
        <v>45</v>
      </c>
      <c r="O143" s="91"/>
      <c r="P143" s="227">
        <f>O143*H143</f>
        <v>0</v>
      </c>
      <c r="Q143" s="227">
        <v>0.47738000000000003</v>
      </c>
      <c r="R143" s="227">
        <f>Q143*H143</f>
        <v>1.2889260000000002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158</v>
      </c>
      <c r="AT143" s="229" t="s">
        <v>153</v>
      </c>
      <c r="AU143" s="229" t="s">
        <v>90</v>
      </c>
      <c r="AY143" s="17" t="s">
        <v>151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158</v>
      </c>
      <c r="BM143" s="229" t="s">
        <v>171</v>
      </c>
    </row>
    <row r="144" s="13" customFormat="1">
      <c r="A144" s="13"/>
      <c r="B144" s="231"/>
      <c r="C144" s="232"/>
      <c r="D144" s="233" t="s">
        <v>160</v>
      </c>
      <c r="E144" s="234" t="s">
        <v>1</v>
      </c>
      <c r="F144" s="235" t="s">
        <v>172</v>
      </c>
      <c r="G144" s="232"/>
      <c r="H144" s="236">
        <v>2.7000000000000002</v>
      </c>
      <c r="I144" s="237"/>
      <c r="J144" s="232"/>
      <c r="K144" s="232"/>
      <c r="L144" s="238"/>
      <c r="M144" s="239"/>
      <c r="N144" s="240"/>
      <c r="O144" s="240"/>
      <c r="P144" s="240"/>
      <c r="Q144" s="240"/>
      <c r="R144" s="240"/>
      <c r="S144" s="240"/>
      <c r="T144" s="241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2" t="s">
        <v>160</v>
      </c>
      <c r="AU144" s="242" t="s">
        <v>90</v>
      </c>
      <c r="AV144" s="13" t="s">
        <v>90</v>
      </c>
      <c r="AW144" s="13" t="s">
        <v>36</v>
      </c>
      <c r="AX144" s="13" t="s">
        <v>88</v>
      </c>
      <c r="AY144" s="242" t="s">
        <v>151</v>
      </c>
    </row>
    <row r="145" s="2" customFormat="1" ht="24.15" customHeight="1">
      <c r="A145" s="38"/>
      <c r="B145" s="39"/>
      <c r="C145" s="218" t="s">
        <v>158</v>
      </c>
      <c r="D145" s="218" t="s">
        <v>153</v>
      </c>
      <c r="E145" s="219" t="s">
        <v>173</v>
      </c>
      <c r="F145" s="220" t="s">
        <v>174</v>
      </c>
      <c r="G145" s="221" t="s">
        <v>175</v>
      </c>
      <c r="H145" s="222">
        <v>0.0040000000000000001</v>
      </c>
      <c r="I145" s="223"/>
      <c r="J145" s="224">
        <f>ROUND(I145*H145,2)</f>
        <v>0</v>
      </c>
      <c r="K145" s="220" t="s">
        <v>157</v>
      </c>
      <c r="L145" s="44"/>
      <c r="M145" s="225" t="s">
        <v>1</v>
      </c>
      <c r="N145" s="226" t="s">
        <v>45</v>
      </c>
      <c r="O145" s="91"/>
      <c r="P145" s="227">
        <f>O145*H145</f>
        <v>0</v>
      </c>
      <c r="Q145" s="227">
        <v>1.0584</v>
      </c>
      <c r="R145" s="227">
        <f>Q145*H145</f>
        <v>0.0042335999999999997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158</v>
      </c>
      <c r="AT145" s="229" t="s">
        <v>153</v>
      </c>
      <c r="AU145" s="229" t="s">
        <v>90</v>
      </c>
      <c r="AY145" s="17" t="s">
        <v>151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88</v>
      </c>
      <c r="BK145" s="230">
        <f>ROUND(I145*H145,2)</f>
        <v>0</v>
      </c>
      <c r="BL145" s="17" t="s">
        <v>158</v>
      </c>
      <c r="BM145" s="229" t="s">
        <v>176</v>
      </c>
    </row>
    <row r="146" s="13" customFormat="1">
      <c r="A146" s="13"/>
      <c r="B146" s="231"/>
      <c r="C146" s="232"/>
      <c r="D146" s="233" t="s">
        <v>160</v>
      </c>
      <c r="E146" s="234" t="s">
        <v>1</v>
      </c>
      <c r="F146" s="235" t="s">
        <v>177</v>
      </c>
      <c r="G146" s="232"/>
      <c r="H146" s="236">
        <v>0.0040000000000000001</v>
      </c>
      <c r="I146" s="237"/>
      <c r="J146" s="232"/>
      <c r="K146" s="232"/>
      <c r="L146" s="238"/>
      <c r="M146" s="239"/>
      <c r="N146" s="240"/>
      <c r="O146" s="240"/>
      <c r="P146" s="240"/>
      <c r="Q146" s="240"/>
      <c r="R146" s="240"/>
      <c r="S146" s="240"/>
      <c r="T146" s="241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2" t="s">
        <v>160</v>
      </c>
      <c r="AU146" s="242" t="s">
        <v>90</v>
      </c>
      <c r="AV146" s="13" t="s">
        <v>90</v>
      </c>
      <c r="AW146" s="13" t="s">
        <v>36</v>
      </c>
      <c r="AX146" s="13" t="s">
        <v>88</v>
      </c>
      <c r="AY146" s="242" t="s">
        <v>151</v>
      </c>
    </row>
    <row r="147" s="12" customFormat="1" ht="22.8" customHeight="1">
      <c r="A147" s="12"/>
      <c r="B147" s="202"/>
      <c r="C147" s="203"/>
      <c r="D147" s="204" t="s">
        <v>79</v>
      </c>
      <c r="E147" s="216" t="s">
        <v>167</v>
      </c>
      <c r="F147" s="216" t="s">
        <v>178</v>
      </c>
      <c r="G147" s="203"/>
      <c r="H147" s="203"/>
      <c r="I147" s="206"/>
      <c r="J147" s="217">
        <f>BK147</f>
        <v>0</v>
      </c>
      <c r="K147" s="203"/>
      <c r="L147" s="208"/>
      <c r="M147" s="209"/>
      <c r="N147" s="210"/>
      <c r="O147" s="210"/>
      <c r="P147" s="211">
        <f>SUM(P148:P166)</f>
        <v>0</v>
      </c>
      <c r="Q147" s="210"/>
      <c r="R147" s="211">
        <f>SUM(R148:R166)</f>
        <v>2.2751890499999998</v>
      </c>
      <c r="S147" s="210"/>
      <c r="T147" s="212">
        <f>SUM(T148:T166)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3" t="s">
        <v>88</v>
      </c>
      <c r="AT147" s="214" t="s">
        <v>79</v>
      </c>
      <c r="AU147" s="214" t="s">
        <v>88</v>
      </c>
      <c r="AY147" s="213" t="s">
        <v>151</v>
      </c>
      <c r="BK147" s="215">
        <f>SUM(BK148:BK166)</f>
        <v>0</v>
      </c>
    </row>
    <row r="148" s="2" customFormat="1" ht="33" customHeight="1">
      <c r="A148" s="38"/>
      <c r="B148" s="39"/>
      <c r="C148" s="218" t="s">
        <v>179</v>
      </c>
      <c r="D148" s="218" t="s">
        <v>153</v>
      </c>
      <c r="E148" s="219" t="s">
        <v>180</v>
      </c>
      <c r="F148" s="220" t="s">
        <v>181</v>
      </c>
      <c r="G148" s="221" t="s">
        <v>170</v>
      </c>
      <c r="H148" s="222">
        <v>1.8</v>
      </c>
      <c r="I148" s="223"/>
      <c r="J148" s="224">
        <f>ROUND(I148*H148,2)</f>
        <v>0</v>
      </c>
      <c r="K148" s="220" t="s">
        <v>157</v>
      </c>
      <c r="L148" s="44"/>
      <c r="M148" s="225" t="s">
        <v>1</v>
      </c>
      <c r="N148" s="226" t="s">
        <v>45</v>
      </c>
      <c r="O148" s="91"/>
      <c r="P148" s="227">
        <f>O148*H148</f>
        <v>0</v>
      </c>
      <c r="Q148" s="227">
        <v>0.43939</v>
      </c>
      <c r="R148" s="227">
        <f>Q148*H148</f>
        <v>0.79090199999999999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158</v>
      </c>
      <c r="AT148" s="229" t="s">
        <v>153</v>
      </c>
      <c r="AU148" s="229" t="s">
        <v>90</v>
      </c>
      <c r="AY148" s="17" t="s">
        <v>151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88</v>
      </c>
      <c r="BK148" s="230">
        <f>ROUND(I148*H148,2)</f>
        <v>0</v>
      </c>
      <c r="BL148" s="17" t="s">
        <v>158</v>
      </c>
      <c r="BM148" s="229" t="s">
        <v>182</v>
      </c>
    </row>
    <row r="149" s="13" customFormat="1">
      <c r="A149" s="13"/>
      <c r="B149" s="231"/>
      <c r="C149" s="232"/>
      <c r="D149" s="233" t="s">
        <v>160</v>
      </c>
      <c r="E149" s="234" t="s">
        <v>1</v>
      </c>
      <c r="F149" s="235" t="s">
        <v>183</v>
      </c>
      <c r="G149" s="232"/>
      <c r="H149" s="236">
        <v>1.8</v>
      </c>
      <c r="I149" s="237"/>
      <c r="J149" s="232"/>
      <c r="K149" s="232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160</v>
      </c>
      <c r="AU149" s="242" t="s">
        <v>90</v>
      </c>
      <c r="AV149" s="13" t="s">
        <v>90</v>
      </c>
      <c r="AW149" s="13" t="s">
        <v>36</v>
      </c>
      <c r="AX149" s="13" t="s">
        <v>88</v>
      </c>
      <c r="AY149" s="242" t="s">
        <v>151</v>
      </c>
    </row>
    <row r="150" s="2" customFormat="1" ht="16.5" customHeight="1">
      <c r="A150" s="38"/>
      <c r="B150" s="39"/>
      <c r="C150" s="218" t="s">
        <v>184</v>
      </c>
      <c r="D150" s="218" t="s">
        <v>153</v>
      </c>
      <c r="E150" s="219" t="s">
        <v>185</v>
      </c>
      <c r="F150" s="220" t="s">
        <v>186</v>
      </c>
      <c r="G150" s="221" t="s">
        <v>175</v>
      </c>
      <c r="H150" s="222">
        <v>0.0030000000000000001</v>
      </c>
      <c r="I150" s="223"/>
      <c r="J150" s="224">
        <f>ROUND(I150*H150,2)</f>
        <v>0</v>
      </c>
      <c r="K150" s="220" t="s">
        <v>157</v>
      </c>
      <c r="L150" s="44"/>
      <c r="M150" s="225" t="s">
        <v>1</v>
      </c>
      <c r="N150" s="226" t="s">
        <v>45</v>
      </c>
      <c r="O150" s="91"/>
      <c r="P150" s="227">
        <f>O150*H150</f>
        <v>0</v>
      </c>
      <c r="Q150" s="227">
        <v>1.0475699999999999</v>
      </c>
      <c r="R150" s="227">
        <f>Q150*H150</f>
        <v>0.0031427099999999999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158</v>
      </c>
      <c r="AT150" s="229" t="s">
        <v>153</v>
      </c>
      <c r="AU150" s="229" t="s">
        <v>90</v>
      </c>
      <c r="AY150" s="17" t="s">
        <v>151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88</v>
      </c>
      <c r="BK150" s="230">
        <f>ROUND(I150*H150,2)</f>
        <v>0</v>
      </c>
      <c r="BL150" s="17" t="s">
        <v>158</v>
      </c>
      <c r="BM150" s="229" t="s">
        <v>187</v>
      </c>
    </row>
    <row r="151" s="13" customFormat="1">
      <c r="A151" s="13"/>
      <c r="B151" s="231"/>
      <c r="C151" s="232"/>
      <c r="D151" s="233" t="s">
        <v>160</v>
      </c>
      <c r="E151" s="234" t="s">
        <v>1</v>
      </c>
      <c r="F151" s="235" t="s">
        <v>188</v>
      </c>
      <c r="G151" s="232"/>
      <c r="H151" s="236">
        <v>0.0030000000000000001</v>
      </c>
      <c r="I151" s="237"/>
      <c r="J151" s="232"/>
      <c r="K151" s="232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160</v>
      </c>
      <c r="AU151" s="242" t="s">
        <v>90</v>
      </c>
      <c r="AV151" s="13" t="s">
        <v>90</v>
      </c>
      <c r="AW151" s="13" t="s">
        <v>36</v>
      </c>
      <c r="AX151" s="13" t="s">
        <v>88</v>
      </c>
      <c r="AY151" s="242" t="s">
        <v>151</v>
      </c>
    </row>
    <row r="152" s="2" customFormat="1" ht="24.15" customHeight="1">
      <c r="A152" s="38"/>
      <c r="B152" s="39"/>
      <c r="C152" s="243" t="s">
        <v>189</v>
      </c>
      <c r="D152" s="243" t="s">
        <v>190</v>
      </c>
      <c r="E152" s="244" t="s">
        <v>191</v>
      </c>
      <c r="F152" s="245" t="s">
        <v>192</v>
      </c>
      <c r="G152" s="246" t="s">
        <v>193</v>
      </c>
      <c r="H152" s="247">
        <v>2</v>
      </c>
      <c r="I152" s="248"/>
      <c r="J152" s="249">
        <f>ROUND(I152*H152,2)</f>
        <v>0</v>
      </c>
      <c r="K152" s="245" t="s">
        <v>157</v>
      </c>
      <c r="L152" s="250"/>
      <c r="M152" s="251" t="s">
        <v>1</v>
      </c>
      <c r="N152" s="252" t="s">
        <v>45</v>
      </c>
      <c r="O152" s="91"/>
      <c r="P152" s="227">
        <f>O152*H152</f>
        <v>0</v>
      </c>
      <c r="Q152" s="227">
        <v>0.072999999999999995</v>
      </c>
      <c r="R152" s="227">
        <f>Q152*H152</f>
        <v>0.14599999999999999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194</v>
      </c>
      <c r="AT152" s="229" t="s">
        <v>190</v>
      </c>
      <c r="AU152" s="229" t="s">
        <v>90</v>
      </c>
      <c r="AY152" s="17" t="s">
        <v>151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88</v>
      </c>
      <c r="BK152" s="230">
        <f>ROUND(I152*H152,2)</f>
        <v>0</v>
      </c>
      <c r="BL152" s="17" t="s">
        <v>158</v>
      </c>
      <c r="BM152" s="229" t="s">
        <v>195</v>
      </c>
    </row>
    <row r="153" s="2" customFormat="1" ht="24.15" customHeight="1">
      <c r="A153" s="38"/>
      <c r="B153" s="39"/>
      <c r="C153" s="218" t="s">
        <v>194</v>
      </c>
      <c r="D153" s="218" t="s">
        <v>153</v>
      </c>
      <c r="E153" s="219" t="s">
        <v>196</v>
      </c>
      <c r="F153" s="220" t="s">
        <v>197</v>
      </c>
      <c r="G153" s="221" t="s">
        <v>193</v>
      </c>
      <c r="H153" s="222">
        <v>7</v>
      </c>
      <c r="I153" s="223"/>
      <c r="J153" s="224">
        <f>ROUND(I153*H153,2)</f>
        <v>0</v>
      </c>
      <c r="K153" s="220" t="s">
        <v>157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0.17488999999999999</v>
      </c>
      <c r="R153" s="227">
        <f>Q153*H153</f>
        <v>1.2242299999999999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158</v>
      </c>
      <c r="AT153" s="229" t="s">
        <v>153</v>
      </c>
      <c r="AU153" s="229" t="s">
        <v>90</v>
      </c>
      <c r="AY153" s="17" t="s">
        <v>151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158</v>
      </c>
      <c r="BM153" s="229" t="s">
        <v>198</v>
      </c>
    </row>
    <row r="154" s="2" customFormat="1" ht="24.15" customHeight="1">
      <c r="A154" s="38"/>
      <c r="B154" s="39"/>
      <c r="C154" s="243" t="s">
        <v>199</v>
      </c>
      <c r="D154" s="243" t="s">
        <v>190</v>
      </c>
      <c r="E154" s="244" t="s">
        <v>200</v>
      </c>
      <c r="F154" s="245" t="s">
        <v>201</v>
      </c>
      <c r="G154" s="246" t="s">
        <v>193</v>
      </c>
      <c r="H154" s="247">
        <v>2</v>
      </c>
      <c r="I154" s="248"/>
      <c r="J154" s="249">
        <f>ROUND(I154*H154,2)</f>
        <v>0</v>
      </c>
      <c r="K154" s="245" t="s">
        <v>157</v>
      </c>
      <c r="L154" s="250"/>
      <c r="M154" s="251" t="s">
        <v>1</v>
      </c>
      <c r="N154" s="252" t="s">
        <v>45</v>
      </c>
      <c r="O154" s="91"/>
      <c r="P154" s="227">
        <f>O154*H154</f>
        <v>0</v>
      </c>
      <c r="Q154" s="227">
        <v>0.0043</v>
      </c>
      <c r="R154" s="227">
        <f>Q154*H154</f>
        <v>0.0086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194</v>
      </c>
      <c r="AT154" s="229" t="s">
        <v>190</v>
      </c>
      <c r="AU154" s="229" t="s">
        <v>90</v>
      </c>
      <c r="AY154" s="17" t="s">
        <v>151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88</v>
      </c>
      <c r="BK154" s="230">
        <f>ROUND(I154*H154,2)</f>
        <v>0</v>
      </c>
      <c r="BL154" s="17" t="s">
        <v>158</v>
      </c>
      <c r="BM154" s="229" t="s">
        <v>202</v>
      </c>
    </row>
    <row r="155" s="2" customFormat="1" ht="24.15" customHeight="1">
      <c r="A155" s="38"/>
      <c r="B155" s="39"/>
      <c r="C155" s="243" t="s">
        <v>203</v>
      </c>
      <c r="D155" s="243" t="s">
        <v>190</v>
      </c>
      <c r="E155" s="244" t="s">
        <v>204</v>
      </c>
      <c r="F155" s="245" t="s">
        <v>205</v>
      </c>
      <c r="G155" s="246" t="s">
        <v>193</v>
      </c>
      <c r="H155" s="247">
        <v>5</v>
      </c>
      <c r="I155" s="248"/>
      <c r="J155" s="249">
        <f>ROUND(I155*H155,2)</f>
        <v>0</v>
      </c>
      <c r="K155" s="245" t="s">
        <v>157</v>
      </c>
      <c r="L155" s="250"/>
      <c r="M155" s="251" t="s">
        <v>1</v>
      </c>
      <c r="N155" s="252" t="s">
        <v>45</v>
      </c>
      <c r="O155" s="91"/>
      <c r="P155" s="227">
        <f>O155*H155</f>
        <v>0</v>
      </c>
      <c r="Q155" s="227">
        <v>0.0035000000000000001</v>
      </c>
      <c r="R155" s="227">
        <f>Q155*H155</f>
        <v>0.017500000000000002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194</v>
      </c>
      <c r="AT155" s="229" t="s">
        <v>190</v>
      </c>
      <c r="AU155" s="229" t="s">
        <v>90</v>
      </c>
      <c r="AY155" s="17" t="s">
        <v>151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88</v>
      </c>
      <c r="BK155" s="230">
        <f>ROUND(I155*H155,2)</f>
        <v>0</v>
      </c>
      <c r="BL155" s="17" t="s">
        <v>158</v>
      </c>
      <c r="BM155" s="229" t="s">
        <v>206</v>
      </c>
    </row>
    <row r="156" s="2" customFormat="1" ht="24.15" customHeight="1">
      <c r="A156" s="38"/>
      <c r="B156" s="39"/>
      <c r="C156" s="243" t="s">
        <v>207</v>
      </c>
      <c r="D156" s="243" t="s">
        <v>190</v>
      </c>
      <c r="E156" s="244" t="s">
        <v>208</v>
      </c>
      <c r="F156" s="245" t="s">
        <v>209</v>
      </c>
      <c r="G156" s="246" t="s">
        <v>193</v>
      </c>
      <c r="H156" s="247">
        <v>5</v>
      </c>
      <c r="I156" s="248"/>
      <c r="J156" s="249">
        <f>ROUND(I156*H156,2)</f>
        <v>0</v>
      </c>
      <c r="K156" s="245" t="s">
        <v>157</v>
      </c>
      <c r="L156" s="250"/>
      <c r="M156" s="251" t="s">
        <v>1</v>
      </c>
      <c r="N156" s="252" t="s">
        <v>45</v>
      </c>
      <c r="O156" s="91"/>
      <c r="P156" s="227">
        <f>O156*H156</f>
        <v>0</v>
      </c>
      <c r="Q156" s="227">
        <v>0.0033999999999999998</v>
      </c>
      <c r="R156" s="227">
        <f>Q156*H156</f>
        <v>0.016999999999999998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194</v>
      </c>
      <c r="AT156" s="229" t="s">
        <v>190</v>
      </c>
      <c r="AU156" s="229" t="s">
        <v>90</v>
      </c>
      <c r="AY156" s="17" t="s">
        <v>151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88</v>
      </c>
      <c r="BK156" s="230">
        <f>ROUND(I156*H156,2)</f>
        <v>0</v>
      </c>
      <c r="BL156" s="17" t="s">
        <v>158</v>
      </c>
      <c r="BM156" s="229" t="s">
        <v>210</v>
      </c>
    </row>
    <row r="157" s="2" customFormat="1" ht="24.15" customHeight="1">
      <c r="A157" s="38"/>
      <c r="B157" s="39"/>
      <c r="C157" s="218" t="s">
        <v>8</v>
      </c>
      <c r="D157" s="218" t="s">
        <v>153</v>
      </c>
      <c r="E157" s="219" t="s">
        <v>211</v>
      </c>
      <c r="F157" s="220" t="s">
        <v>212</v>
      </c>
      <c r="G157" s="221" t="s">
        <v>193</v>
      </c>
      <c r="H157" s="222">
        <v>1</v>
      </c>
      <c r="I157" s="223"/>
      <c r="J157" s="224">
        <f>ROUND(I157*H157,2)</f>
        <v>0</v>
      </c>
      <c r="K157" s="220" t="s">
        <v>157</v>
      </c>
      <c r="L157" s="44"/>
      <c r="M157" s="225" t="s">
        <v>1</v>
      </c>
      <c r="N157" s="226" t="s">
        <v>45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158</v>
      </c>
      <c r="AT157" s="229" t="s">
        <v>153</v>
      </c>
      <c r="AU157" s="229" t="s">
        <v>90</v>
      </c>
      <c r="AY157" s="17" t="s">
        <v>151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88</v>
      </c>
      <c r="BK157" s="230">
        <f>ROUND(I157*H157,2)</f>
        <v>0</v>
      </c>
      <c r="BL157" s="17" t="s">
        <v>158</v>
      </c>
      <c r="BM157" s="229" t="s">
        <v>213</v>
      </c>
    </row>
    <row r="158" s="2" customFormat="1" ht="24.15" customHeight="1">
      <c r="A158" s="38"/>
      <c r="B158" s="39"/>
      <c r="C158" s="243" t="s">
        <v>214</v>
      </c>
      <c r="D158" s="243" t="s">
        <v>190</v>
      </c>
      <c r="E158" s="244" t="s">
        <v>215</v>
      </c>
      <c r="F158" s="245" t="s">
        <v>216</v>
      </c>
      <c r="G158" s="246" t="s">
        <v>193</v>
      </c>
      <c r="H158" s="247">
        <v>1</v>
      </c>
      <c r="I158" s="248"/>
      <c r="J158" s="249">
        <f>ROUND(I158*H158,2)</f>
        <v>0</v>
      </c>
      <c r="K158" s="245" t="s">
        <v>1</v>
      </c>
      <c r="L158" s="250"/>
      <c r="M158" s="251" t="s">
        <v>1</v>
      </c>
      <c r="N158" s="252" t="s">
        <v>45</v>
      </c>
      <c r="O158" s="91"/>
      <c r="P158" s="227">
        <f>O158*H158</f>
        <v>0</v>
      </c>
      <c r="Q158" s="227">
        <v>0.056800000000000003</v>
      </c>
      <c r="R158" s="227">
        <f>Q158*H158</f>
        <v>0.056800000000000003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194</v>
      </c>
      <c r="AT158" s="229" t="s">
        <v>190</v>
      </c>
      <c r="AU158" s="229" t="s">
        <v>90</v>
      </c>
      <c r="AY158" s="17" t="s">
        <v>151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88</v>
      </c>
      <c r="BK158" s="230">
        <f>ROUND(I158*H158,2)</f>
        <v>0</v>
      </c>
      <c r="BL158" s="17" t="s">
        <v>158</v>
      </c>
      <c r="BM158" s="229" t="s">
        <v>217</v>
      </c>
    </row>
    <row r="159" s="2" customFormat="1" ht="24.15" customHeight="1">
      <c r="A159" s="38"/>
      <c r="B159" s="39"/>
      <c r="C159" s="218" t="s">
        <v>218</v>
      </c>
      <c r="D159" s="218" t="s">
        <v>153</v>
      </c>
      <c r="E159" s="219" t="s">
        <v>219</v>
      </c>
      <c r="F159" s="220" t="s">
        <v>220</v>
      </c>
      <c r="G159" s="221" t="s">
        <v>221</v>
      </c>
      <c r="H159" s="222">
        <v>6.4749999999999996</v>
      </c>
      <c r="I159" s="223"/>
      <c r="J159" s="224">
        <f>ROUND(I159*H159,2)</f>
        <v>0</v>
      </c>
      <c r="K159" s="220" t="s">
        <v>157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158</v>
      </c>
      <c r="AT159" s="229" t="s">
        <v>153</v>
      </c>
      <c r="AU159" s="229" t="s">
        <v>90</v>
      </c>
      <c r="AY159" s="17" t="s">
        <v>151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158</v>
      </c>
      <c r="BM159" s="229" t="s">
        <v>222</v>
      </c>
    </row>
    <row r="160" s="13" customFormat="1">
      <c r="A160" s="13"/>
      <c r="B160" s="231"/>
      <c r="C160" s="232"/>
      <c r="D160" s="233" t="s">
        <v>160</v>
      </c>
      <c r="E160" s="234" t="s">
        <v>1</v>
      </c>
      <c r="F160" s="235" t="s">
        <v>223</v>
      </c>
      <c r="G160" s="232"/>
      <c r="H160" s="236">
        <v>6.4749999999999996</v>
      </c>
      <c r="I160" s="237"/>
      <c r="J160" s="232"/>
      <c r="K160" s="232"/>
      <c r="L160" s="238"/>
      <c r="M160" s="239"/>
      <c r="N160" s="240"/>
      <c r="O160" s="240"/>
      <c r="P160" s="240"/>
      <c r="Q160" s="240"/>
      <c r="R160" s="240"/>
      <c r="S160" s="240"/>
      <c r="T160" s="24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2" t="s">
        <v>160</v>
      </c>
      <c r="AU160" s="242" t="s">
        <v>90</v>
      </c>
      <c r="AV160" s="13" t="s">
        <v>90</v>
      </c>
      <c r="AW160" s="13" t="s">
        <v>36</v>
      </c>
      <c r="AX160" s="13" t="s">
        <v>88</v>
      </c>
      <c r="AY160" s="242" t="s">
        <v>151</v>
      </c>
    </row>
    <row r="161" s="2" customFormat="1" ht="24.15" customHeight="1">
      <c r="A161" s="38"/>
      <c r="B161" s="39"/>
      <c r="C161" s="243" t="s">
        <v>224</v>
      </c>
      <c r="D161" s="243" t="s">
        <v>190</v>
      </c>
      <c r="E161" s="244" t="s">
        <v>225</v>
      </c>
      <c r="F161" s="245" t="s">
        <v>226</v>
      </c>
      <c r="G161" s="246" t="s">
        <v>221</v>
      </c>
      <c r="H161" s="247">
        <v>6.7990000000000004</v>
      </c>
      <c r="I161" s="248"/>
      <c r="J161" s="249">
        <f>ROUND(I161*H161,2)</f>
        <v>0</v>
      </c>
      <c r="K161" s="245" t="s">
        <v>157</v>
      </c>
      <c r="L161" s="250"/>
      <c r="M161" s="251" t="s">
        <v>1</v>
      </c>
      <c r="N161" s="252" t="s">
        <v>45</v>
      </c>
      <c r="O161" s="91"/>
      <c r="P161" s="227">
        <f>O161*H161</f>
        <v>0</v>
      </c>
      <c r="Q161" s="227">
        <v>0.0015</v>
      </c>
      <c r="R161" s="227">
        <f>Q161*H161</f>
        <v>0.010198500000000001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194</v>
      </c>
      <c r="AT161" s="229" t="s">
        <v>190</v>
      </c>
      <c r="AU161" s="229" t="s">
        <v>90</v>
      </c>
      <c r="AY161" s="17" t="s">
        <v>151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88</v>
      </c>
      <c r="BK161" s="230">
        <f>ROUND(I161*H161,2)</f>
        <v>0</v>
      </c>
      <c r="BL161" s="17" t="s">
        <v>158</v>
      </c>
      <c r="BM161" s="229" t="s">
        <v>227</v>
      </c>
    </row>
    <row r="162" s="13" customFormat="1">
      <c r="A162" s="13"/>
      <c r="B162" s="231"/>
      <c r="C162" s="232"/>
      <c r="D162" s="233" t="s">
        <v>160</v>
      </c>
      <c r="E162" s="234" t="s">
        <v>1</v>
      </c>
      <c r="F162" s="235" t="s">
        <v>228</v>
      </c>
      <c r="G162" s="232"/>
      <c r="H162" s="236">
        <v>6.7990000000000004</v>
      </c>
      <c r="I162" s="237"/>
      <c r="J162" s="232"/>
      <c r="K162" s="232"/>
      <c r="L162" s="238"/>
      <c r="M162" s="239"/>
      <c r="N162" s="240"/>
      <c r="O162" s="240"/>
      <c r="P162" s="240"/>
      <c r="Q162" s="240"/>
      <c r="R162" s="240"/>
      <c r="S162" s="240"/>
      <c r="T162" s="241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2" t="s">
        <v>160</v>
      </c>
      <c r="AU162" s="242" t="s">
        <v>90</v>
      </c>
      <c r="AV162" s="13" t="s">
        <v>90</v>
      </c>
      <c r="AW162" s="13" t="s">
        <v>36</v>
      </c>
      <c r="AX162" s="13" t="s">
        <v>88</v>
      </c>
      <c r="AY162" s="242" t="s">
        <v>151</v>
      </c>
    </row>
    <row r="163" s="2" customFormat="1" ht="24.15" customHeight="1">
      <c r="A163" s="38"/>
      <c r="B163" s="39"/>
      <c r="C163" s="218" t="s">
        <v>229</v>
      </c>
      <c r="D163" s="218" t="s">
        <v>153</v>
      </c>
      <c r="E163" s="219" t="s">
        <v>230</v>
      </c>
      <c r="F163" s="220" t="s">
        <v>231</v>
      </c>
      <c r="G163" s="221" t="s">
        <v>221</v>
      </c>
      <c r="H163" s="222">
        <v>19.425000000000001</v>
      </c>
      <c r="I163" s="223"/>
      <c r="J163" s="224">
        <f>ROUND(I163*H163,2)</f>
        <v>0</v>
      </c>
      <c r="K163" s="220" t="s">
        <v>157</v>
      </c>
      <c r="L163" s="44"/>
      <c r="M163" s="225" t="s">
        <v>1</v>
      </c>
      <c r="N163" s="226" t="s">
        <v>45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158</v>
      </c>
      <c r="AT163" s="229" t="s">
        <v>153</v>
      </c>
      <c r="AU163" s="229" t="s">
        <v>90</v>
      </c>
      <c r="AY163" s="17" t="s">
        <v>151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88</v>
      </c>
      <c r="BK163" s="230">
        <f>ROUND(I163*H163,2)</f>
        <v>0</v>
      </c>
      <c r="BL163" s="17" t="s">
        <v>158</v>
      </c>
      <c r="BM163" s="229" t="s">
        <v>232</v>
      </c>
    </row>
    <row r="164" s="13" customFormat="1">
      <c r="A164" s="13"/>
      <c r="B164" s="231"/>
      <c r="C164" s="232"/>
      <c r="D164" s="233" t="s">
        <v>160</v>
      </c>
      <c r="E164" s="234" t="s">
        <v>1</v>
      </c>
      <c r="F164" s="235" t="s">
        <v>233</v>
      </c>
      <c r="G164" s="232"/>
      <c r="H164" s="236">
        <v>19.425000000000001</v>
      </c>
      <c r="I164" s="237"/>
      <c r="J164" s="232"/>
      <c r="K164" s="232"/>
      <c r="L164" s="238"/>
      <c r="M164" s="239"/>
      <c r="N164" s="240"/>
      <c r="O164" s="240"/>
      <c r="P164" s="240"/>
      <c r="Q164" s="240"/>
      <c r="R164" s="240"/>
      <c r="S164" s="240"/>
      <c r="T164" s="24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2" t="s">
        <v>160</v>
      </c>
      <c r="AU164" s="242" t="s">
        <v>90</v>
      </c>
      <c r="AV164" s="13" t="s">
        <v>90</v>
      </c>
      <c r="AW164" s="13" t="s">
        <v>36</v>
      </c>
      <c r="AX164" s="13" t="s">
        <v>88</v>
      </c>
      <c r="AY164" s="242" t="s">
        <v>151</v>
      </c>
    </row>
    <row r="165" s="2" customFormat="1" ht="16.5" customHeight="1">
      <c r="A165" s="38"/>
      <c r="B165" s="39"/>
      <c r="C165" s="243" t="s">
        <v>234</v>
      </c>
      <c r="D165" s="243" t="s">
        <v>190</v>
      </c>
      <c r="E165" s="244" t="s">
        <v>235</v>
      </c>
      <c r="F165" s="245" t="s">
        <v>236</v>
      </c>
      <c r="G165" s="246" t="s">
        <v>221</v>
      </c>
      <c r="H165" s="247">
        <v>20.396000000000001</v>
      </c>
      <c r="I165" s="248"/>
      <c r="J165" s="249">
        <f>ROUND(I165*H165,2)</f>
        <v>0</v>
      </c>
      <c r="K165" s="245" t="s">
        <v>157</v>
      </c>
      <c r="L165" s="250"/>
      <c r="M165" s="251" t="s">
        <v>1</v>
      </c>
      <c r="N165" s="252" t="s">
        <v>45</v>
      </c>
      <c r="O165" s="91"/>
      <c r="P165" s="227">
        <f>O165*H165</f>
        <v>0</v>
      </c>
      <c r="Q165" s="227">
        <v>4.0000000000000003E-05</v>
      </c>
      <c r="R165" s="227">
        <f>Q165*H165</f>
        <v>0.00081584000000000008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194</v>
      </c>
      <c r="AT165" s="229" t="s">
        <v>190</v>
      </c>
      <c r="AU165" s="229" t="s">
        <v>90</v>
      </c>
      <c r="AY165" s="17" t="s">
        <v>151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158</v>
      </c>
      <c r="BM165" s="229" t="s">
        <v>237</v>
      </c>
    </row>
    <row r="166" s="13" customFormat="1">
      <c r="A166" s="13"/>
      <c r="B166" s="231"/>
      <c r="C166" s="232"/>
      <c r="D166" s="233" t="s">
        <v>160</v>
      </c>
      <c r="E166" s="234" t="s">
        <v>1</v>
      </c>
      <c r="F166" s="235" t="s">
        <v>238</v>
      </c>
      <c r="G166" s="232"/>
      <c r="H166" s="236">
        <v>20.396000000000001</v>
      </c>
      <c r="I166" s="237"/>
      <c r="J166" s="232"/>
      <c r="K166" s="232"/>
      <c r="L166" s="238"/>
      <c r="M166" s="239"/>
      <c r="N166" s="240"/>
      <c r="O166" s="240"/>
      <c r="P166" s="240"/>
      <c r="Q166" s="240"/>
      <c r="R166" s="240"/>
      <c r="S166" s="240"/>
      <c r="T166" s="24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2" t="s">
        <v>160</v>
      </c>
      <c r="AU166" s="242" t="s">
        <v>90</v>
      </c>
      <c r="AV166" s="13" t="s">
        <v>90</v>
      </c>
      <c r="AW166" s="13" t="s">
        <v>36</v>
      </c>
      <c r="AX166" s="13" t="s">
        <v>88</v>
      </c>
      <c r="AY166" s="242" t="s">
        <v>151</v>
      </c>
    </row>
    <row r="167" s="12" customFormat="1" ht="22.8" customHeight="1">
      <c r="A167" s="12"/>
      <c r="B167" s="202"/>
      <c r="C167" s="203"/>
      <c r="D167" s="204" t="s">
        <v>79</v>
      </c>
      <c r="E167" s="216" t="s">
        <v>239</v>
      </c>
      <c r="F167" s="216" t="s">
        <v>240</v>
      </c>
      <c r="G167" s="203"/>
      <c r="H167" s="203"/>
      <c r="I167" s="206"/>
      <c r="J167" s="217">
        <f>BK167</f>
        <v>0</v>
      </c>
      <c r="K167" s="203"/>
      <c r="L167" s="208"/>
      <c r="M167" s="209"/>
      <c r="N167" s="210"/>
      <c r="O167" s="210"/>
      <c r="P167" s="211">
        <f>SUM(P168:P181)</f>
        <v>0</v>
      </c>
      <c r="Q167" s="210"/>
      <c r="R167" s="211">
        <f>SUM(R168:R181)</f>
        <v>34.026060000000001</v>
      </c>
      <c r="S167" s="210"/>
      <c r="T167" s="212">
        <f>SUM(T168:T181)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3" t="s">
        <v>88</v>
      </c>
      <c r="AT167" s="214" t="s">
        <v>79</v>
      </c>
      <c r="AU167" s="214" t="s">
        <v>88</v>
      </c>
      <c r="AY167" s="213" t="s">
        <v>151</v>
      </c>
      <c r="BK167" s="215">
        <f>SUM(BK168:BK181)</f>
        <v>0</v>
      </c>
    </row>
    <row r="168" s="2" customFormat="1" ht="33" customHeight="1">
      <c r="A168" s="38"/>
      <c r="B168" s="39"/>
      <c r="C168" s="218" t="s">
        <v>241</v>
      </c>
      <c r="D168" s="218" t="s">
        <v>153</v>
      </c>
      <c r="E168" s="219" t="s">
        <v>242</v>
      </c>
      <c r="F168" s="220" t="s">
        <v>243</v>
      </c>
      <c r="G168" s="221" t="s">
        <v>170</v>
      </c>
      <c r="H168" s="222">
        <v>860</v>
      </c>
      <c r="I168" s="223"/>
      <c r="J168" s="224">
        <f>ROUND(I168*H168,2)</f>
        <v>0</v>
      </c>
      <c r="K168" s="220" t="s">
        <v>157</v>
      </c>
      <c r="L168" s="44"/>
      <c r="M168" s="225" t="s">
        <v>1</v>
      </c>
      <c r="N168" s="226" t="s">
        <v>45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158</v>
      </c>
      <c r="AT168" s="229" t="s">
        <v>153</v>
      </c>
      <c r="AU168" s="229" t="s">
        <v>90</v>
      </c>
      <c r="AY168" s="17" t="s">
        <v>151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88</v>
      </c>
      <c r="BK168" s="230">
        <f>ROUND(I168*H168,2)</f>
        <v>0</v>
      </c>
      <c r="BL168" s="17" t="s">
        <v>158</v>
      </c>
      <c r="BM168" s="229" t="s">
        <v>244</v>
      </c>
    </row>
    <row r="169" s="2" customFormat="1" ht="37.8" customHeight="1">
      <c r="A169" s="38"/>
      <c r="B169" s="39"/>
      <c r="C169" s="243" t="s">
        <v>245</v>
      </c>
      <c r="D169" s="243" t="s">
        <v>190</v>
      </c>
      <c r="E169" s="244" t="s">
        <v>246</v>
      </c>
      <c r="F169" s="245" t="s">
        <v>247</v>
      </c>
      <c r="G169" s="246" t="s">
        <v>170</v>
      </c>
      <c r="H169" s="247">
        <v>830.5</v>
      </c>
      <c r="I169" s="248"/>
      <c r="J169" s="249">
        <f>ROUND(I169*H169,2)</f>
        <v>0</v>
      </c>
      <c r="K169" s="245" t="s">
        <v>1</v>
      </c>
      <c r="L169" s="250"/>
      <c r="M169" s="251" t="s">
        <v>1</v>
      </c>
      <c r="N169" s="252" t="s">
        <v>45</v>
      </c>
      <c r="O169" s="91"/>
      <c r="P169" s="227">
        <f>O169*H169</f>
        <v>0</v>
      </c>
      <c r="Q169" s="227">
        <v>0.016799999999999999</v>
      </c>
      <c r="R169" s="227">
        <f>Q169*H169</f>
        <v>13.952399999999999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194</v>
      </c>
      <c r="AT169" s="229" t="s">
        <v>190</v>
      </c>
      <c r="AU169" s="229" t="s">
        <v>90</v>
      </c>
      <c r="AY169" s="17" t="s">
        <v>151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158</v>
      </c>
      <c r="BM169" s="229" t="s">
        <v>248</v>
      </c>
    </row>
    <row r="170" s="13" customFormat="1">
      <c r="A170" s="13"/>
      <c r="B170" s="231"/>
      <c r="C170" s="232"/>
      <c r="D170" s="233" t="s">
        <v>160</v>
      </c>
      <c r="E170" s="234" t="s">
        <v>1</v>
      </c>
      <c r="F170" s="235" t="s">
        <v>249</v>
      </c>
      <c r="G170" s="232"/>
      <c r="H170" s="236">
        <v>830.5</v>
      </c>
      <c r="I170" s="237"/>
      <c r="J170" s="232"/>
      <c r="K170" s="232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160</v>
      </c>
      <c r="AU170" s="242" t="s">
        <v>90</v>
      </c>
      <c r="AV170" s="13" t="s">
        <v>90</v>
      </c>
      <c r="AW170" s="13" t="s">
        <v>36</v>
      </c>
      <c r="AX170" s="13" t="s">
        <v>88</v>
      </c>
      <c r="AY170" s="242" t="s">
        <v>151</v>
      </c>
    </row>
    <row r="171" s="2" customFormat="1" ht="44.25" customHeight="1">
      <c r="A171" s="38"/>
      <c r="B171" s="39"/>
      <c r="C171" s="243" t="s">
        <v>250</v>
      </c>
      <c r="D171" s="243" t="s">
        <v>190</v>
      </c>
      <c r="E171" s="244" t="s">
        <v>251</v>
      </c>
      <c r="F171" s="245" t="s">
        <v>252</v>
      </c>
      <c r="G171" s="246" t="s">
        <v>170</v>
      </c>
      <c r="H171" s="247">
        <v>115.5</v>
      </c>
      <c r="I171" s="248"/>
      <c r="J171" s="249">
        <f>ROUND(I171*H171,2)</f>
        <v>0</v>
      </c>
      <c r="K171" s="245" t="s">
        <v>1</v>
      </c>
      <c r="L171" s="250"/>
      <c r="M171" s="251" t="s">
        <v>1</v>
      </c>
      <c r="N171" s="252" t="s">
        <v>45</v>
      </c>
      <c r="O171" s="91"/>
      <c r="P171" s="227">
        <f>O171*H171</f>
        <v>0</v>
      </c>
      <c r="Q171" s="227">
        <v>0.032300000000000002</v>
      </c>
      <c r="R171" s="227">
        <f>Q171*H171</f>
        <v>3.7306500000000002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194</v>
      </c>
      <c r="AT171" s="229" t="s">
        <v>190</v>
      </c>
      <c r="AU171" s="229" t="s">
        <v>90</v>
      </c>
      <c r="AY171" s="17" t="s">
        <v>151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88</v>
      </c>
      <c r="BK171" s="230">
        <f>ROUND(I171*H171,2)</f>
        <v>0</v>
      </c>
      <c r="BL171" s="17" t="s">
        <v>158</v>
      </c>
      <c r="BM171" s="229" t="s">
        <v>253</v>
      </c>
    </row>
    <row r="172" s="13" customFormat="1">
      <c r="A172" s="13"/>
      <c r="B172" s="231"/>
      <c r="C172" s="232"/>
      <c r="D172" s="233" t="s">
        <v>160</v>
      </c>
      <c r="E172" s="234" t="s">
        <v>1</v>
      </c>
      <c r="F172" s="235" t="s">
        <v>254</v>
      </c>
      <c r="G172" s="232"/>
      <c r="H172" s="236">
        <v>115.5</v>
      </c>
      <c r="I172" s="237"/>
      <c r="J172" s="232"/>
      <c r="K172" s="232"/>
      <c r="L172" s="238"/>
      <c r="M172" s="239"/>
      <c r="N172" s="240"/>
      <c r="O172" s="240"/>
      <c r="P172" s="240"/>
      <c r="Q172" s="240"/>
      <c r="R172" s="240"/>
      <c r="S172" s="240"/>
      <c r="T172" s="241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2" t="s">
        <v>160</v>
      </c>
      <c r="AU172" s="242" t="s">
        <v>90</v>
      </c>
      <c r="AV172" s="13" t="s">
        <v>90</v>
      </c>
      <c r="AW172" s="13" t="s">
        <v>36</v>
      </c>
      <c r="AX172" s="13" t="s">
        <v>88</v>
      </c>
      <c r="AY172" s="242" t="s">
        <v>151</v>
      </c>
    </row>
    <row r="173" s="2" customFormat="1" ht="24.15" customHeight="1">
      <c r="A173" s="38"/>
      <c r="B173" s="39"/>
      <c r="C173" s="218" t="s">
        <v>7</v>
      </c>
      <c r="D173" s="218" t="s">
        <v>153</v>
      </c>
      <c r="E173" s="219" t="s">
        <v>255</v>
      </c>
      <c r="F173" s="220" t="s">
        <v>256</v>
      </c>
      <c r="G173" s="221" t="s">
        <v>170</v>
      </c>
      <c r="H173" s="222">
        <v>1230</v>
      </c>
      <c r="I173" s="223"/>
      <c r="J173" s="224">
        <f>ROUND(I173*H173,2)</f>
        <v>0</v>
      </c>
      <c r="K173" s="220" t="s">
        <v>157</v>
      </c>
      <c r="L173" s="44"/>
      <c r="M173" s="225" t="s">
        <v>1</v>
      </c>
      <c r="N173" s="226" t="s">
        <v>45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158</v>
      </c>
      <c r="AT173" s="229" t="s">
        <v>153</v>
      </c>
      <c r="AU173" s="229" t="s">
        <v>90</v>
      </c>
      <c r="AY173" s="17" t="s">
        <v>151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88</v>
      </c>
      <c r="BK173" s="230">
        <f>ROUND(I173*H173,2)</f>
        <v>0</v>
      </c>
      <c r="BL173" s="17" t="s">
        <v>158</v>
      </c>
      <c r="BM173" s="229" t="s">
        <v>257</v>
      </c>
    </row>
    <row r="174" s="2" customFormat="1" ht="49.05" customHeight="1">
      <c r="A174" s="38"/>
      <c r="B174" s="39"/>
      <c r="C174" s="243" t="s">
        <v>258</v>
      </c>
      <c r="D174" s="243" t="s">
        <v>190</v>
      </c>
      <c r="E174" s="244" t="s">
        <v>259</v>
      </c>
      <c r="F174" s="245" t="s">
        <v>260</v>
      </c>
      <c r="G174" s="246" t="s">
        <v>170</v>
      </c>
      <c r="H174" s="247">
        <v>1266.9000000000001</v>
      </c>
      <c r="I174" s="248"/>
      <c r="J174" s="249">
        <f>ROUND(I174*H174,2)</f>
        <v>0</v>
      </c>
      <c r="K174" s="245" t="s">
        <v>1</v>
      </c>
      <c r="L174" s="250"/>
      <c r="M174" s="251" t="s">
        <v>1</v>
      </c>
      <c r="N174" s="252" t="s">
        <v>45</v>
      </c>
      <c r="O174" s="91"/>
      <c r="P174" s="227">
        <f>O174*H174</f>
        <v>0</v>
      </c>
      <c r="Q174" s="227">
        <v>0.0129</v>
      </c>
      <c r="R174" s="227">
        <f>Q174*H174</f>
        <v>16.34301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194</v>
      </c>
      <c r="AT174" s="229" t="s">
        <v>190</v>
      </c>
      <c r="AU174" s="229" t="s">
        <v>90</v>
      </c>
      <c r="AY174" s="17" t="s">
        <v>151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88</v>
      </c>
      <c r="BK174" s="230">
        <f>ROUND(I174*H174,2)</f>
        <v>0</v>
      </c>
      <c r="BL174" s="17" t="s">
        <v>158</v>
      </c>
      <c r="BM174" s="229" t="s">
        <v>261</v>
      </c>
    </row>
    <row r="175" s="13" customFormat="1">
      <c r="A175" s="13"/>
      <c r="B175" s="231"/>
      <c r="C175" s="232"/>
      <c r="D175" s="233" t="s">
        <v>160</v>
      </c>
      <c r="E175" s="234" t="s">
        <v>1</v>
      </c>
      <c r="F175" s="235" t="s">
        <v>262</v>
      </c>
      <c r="G175" s="232"/>
      <c r="H175" s="236">
        <v>1266.9000000000001</v>
      </c>
      <c r="I175" s="237"/>
      <c r="J175" s="232"/>
      <c r="K175" s="232"/>
      <c r="L175" s="238"/>
      <c r="M175" s="239"/>
      <c r="N175" s="240"/>
      <c r="O175" s="240"/>
      <c r="P175" s="240"/>
      <c r="Q175" s="240"/>
      <c r="R175" s="240"/>
      <c r="S175" s="240"/>
      <c r="T175" s="241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2" t="s">
        <v>160</v>
      </c>
      <c r="AU175" s="242" t="s">
        <v>90</v>
      </c>
      <c r="AV175" s="13" t="s">
        <v>90</v>
      </c>
      <c r="AW175" s="13" t="s">
        <v>36</v>
      </c>
      <c r="AX175" s="13" t="s">
        <v>88</v>
      </c>
      <c r="AY175" s="242" t="s">
        <v>151</v>
      </c>
    </row>
    <row r="176" s="2" customFormat="1" ht="24.15" customHeight="1">
      <c r="A176" s="38"/>
      <c r="B176" s="39"/>
      <c r="C176" s="218" t="s">
        <v>263</v>
      </c>
      <c r="D176" s="218" t="s">
        <v>153</v>
      </c>
      <c r="E176" s="219" t="s">
        <v>264</v>
      </c>
      <c r="F176" s="220" t="s">
        <v>265</v>
      </c>
      <c r="G176" s="221" t="s">
        <v>266</v>
      </c>
      <c r="H176" s="222">
        <v>1</v>
      </c>
      <c r="I176" s="223"/>
      <c r="J176" s="224">
        <f>ROUND(I176*H176,2)</f>
        <v>0</v>
      </c>
      <c r="K176" s="220" t="s">
        <v>1</v>
      </c>
      <c r="L176" s="44"/>
      <c r="M176" s="225" t="s">
        <v>1</v>
      </c>
      <c r="N176" s="226" t="s">
        <v>45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158</v>
      </c>
      <c r="AT176" s="229" t="s">
        <v>153</v>
      </c>
      <c r="AU176" s="229" t="s">
        <v>90</v>
      </c>
      <c r="AY176" s="17" t="s">
        <v>151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88</v>
      </c>
      <c r="BK176" s="230">
        <f>ROUND(I176*H176,2)</f>
        <v>0</v>
      </c>
      <c r="BL176" s="17" t="s">
        <v>158</v>
      </c>
      <c r="BM176" s="229" t="s">
        <v>267</v>
      </c>
    </row>
    <row r="177" s="2" customFormat="1" ht="16.5" customHeight="1">
      <c r="A177" s="38"/>
      <c r="B177" s="39"/>
      <c r="C177" s="218" t="s">
        <v>268</v>
      </c>
      <c r="D177" s="218" t="s">
        <v>153</v>
      </c>
      <c r="E177" s="219" t="s">
        <v>269</v>
      </c>
      <c r="F177" s="220" t="s">
        <v>270</v>
      </c>
      <c r="G177" s="221" t="s">
        <v>266</v>
      </c>
      <c r="H177" s="222">
        <v>1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45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158</v>
      </c>
      <c r="AT177" s="229" t="s">
        <v>153</v>
      </c>
      <c r="AU177" s="229" t="s">
        <v>90</v>
      </c>
      <c r="AY177" s="17" t="s">
        <v>151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88</v>
      </c>
      <c r="BK177" s="230">
        <f>ROUND(I177*H177,2)</f>
        <v>0</v>
      </c>
      <c r="BL177" s="17" t="s">
        <v>158</v>
      </c>
      <c r="BM177" s="229" t="s">
        <v>271</v>
      </c>
    </row>
    <row r="178" s="2" customFormat="1" ht="16.5" customHeight="1">
      <c r="A178" s="38"/>
      <c r="B178" s="39"/>
      <c r="C178" s="218" t="s">
        <v>272</v>
      </c>
      <c r="D178" s="218" t="s">
        <v>153</v>
      </c>
      <c r="E178" s="219" t="s">
        <v>273</v>
      </c>
      <c r="F178" s="220" t="s">
        <v>274</v>
      </c>
      <c r="G178" s="221" t="s">
        <v>266</v>
      </c>
      <c r="H178" s="222">
        <v>1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45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158</v>
      </c>
      <c r="AT178" s="229" t="s">
        <v>153</v>
      </c>
      <c r="AU178" s="229" t="s">
        <v>90</v>
      </c>
      <c r="AY178" s="17" t="s">
        <v>151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88</v>
      </c>
      <c r="BK178" s="230">
        <f>ROUND(I178*H178,2)</f>
        <v>0</v>
      </c>
      <c r="BL178" s="17" t="s">
        <v>158</v>
      </c>
      <c r="BM178" s="229" t="s">
        <v>275</v>
      </c>
    </row>
    <row r="179" s="2" customFormat="1" ht="49.05" customHeight="1">
      <c r="A179" s="38"/>
      <c r="B179" s="39"/>
      <c r="C179" s="218" t="s">
        <v>276</v>
      </c>
      <c r="D179" s="218" t="s">
        <v>153</v>
      </c>
      <c r="E179" s="219" t="s">
        <v>277</v>
      </c>
      <c r="F179" s="220" t="s">
        <v>278</v>
      </c>
      <c r="G179" s="221" t="s">
        <v>266</v>
      </c>
      <c r="H179" s="222">
        <v>1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45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158</v>
      </c>
      <c r="AT179" s="229" t="s">
        <v>153</v>
      </c>
      <c r="AU179" s="229" t="s">
        <v>90</v>
      </c>
      <c r="AY179" s="17" t="s">
        <v>151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88</v>
      </c>
      <c r="BK179" s="230">
        <f>ROUND(I179*H179,2)</f>
        <v>0</v>
      </c>
      <c r="BL179" s="17" t="s">
        <v>158</v>
      </c>
      <c r="BM179" s="229" t="s">
        <v>279</v>
      </c>
    </row>
    <row r="180" s="2" customFormat="1" ht="16.5" customHeight="1">
      <c r="A180" s="38"/>
      <c r="B180" s="39"/>
      <c r="C180" s="218" t="s">
        <v>280</v>
      </c>
      <c r="D180" s="218" t="s">
        <v>153</v>
      </c>
      <c r="E180" s="219" t="s">
        <v>281</v>
      </c>
      <c r="F180" s="220" t="s">
        <v>282</v>
      </c>
      <c r="G180" s="221" t="s">
        <v>266</v>
      </c>
      <c r="H180" s="222">
        <v>1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45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158</v>
      </c>
      <c r="AT180" s="229" t="s">
        <v>153</v>
      </c>
      <c r="AU180" s="229" t="s">
        <v>90</v>
      </c>
      <c r="AY180" s="17" t="s">
        <v>151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88</v>
      </c>
      <c r="BK180" s="230">
        <f>ROUND(I180*H180,2)</f>
        <v>0</v>
      </c>
      <c r="BL180" s="17" t="s">
        <v>158</v>
      </c>
      <c r="BM180" s="229" t="s">
        <v>283</v>
      </c>
    </row>
    <row r="181" s="2" customFormat="1" ht="16.5" customHeight="1">
      <c r="A181" s="38"/>
      <c r="B181" s="39"/>
      <c r="C181" s="218" t="s">
        <v>284</v>
      </c>
      <c r="D181" s="218" t="s">
        <v>153</v>
      </c>
      <c r="E181" s="219" t="s">
        <v>285</v>
      </c>
      <c r="F181" s="220" t="s">
        <v>286</v>
      </c>
      <c r="G181" s="221" t="s">
        <v>266</v>
      </c>
      <c r="H181" s="222">
        <v>1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45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158</v>
      </c>
      <c r="AT181" s="229" t="s">
        <v>153</v>
      </c>
      <c r="AU181" s="229" t="s">
        <v>90</v>
      </c>
      <c r="AY181" s="17" t="s">
        <v>151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88</v>
      </c>
      <c r="BK181" s="230">
        <f>ROUND(I181*H181,2)</f>
        <v>0</v>
      </c>
      <c r="BL181" s="17" t="s">
        <v>158</v>
      </c>
      <c r="BM181" s="229" t="s">
        <v>287</v>
      </c>
    </row>
    <row r="182" s="12" customFormat="1" ht="22.8" customHeight="1">
      <c r="A182" s="12"/>
      <c r="B182" s="202"/>
      <c r="C182" s="203"/>
      <c r="D182" s="204" t="s">
        <v>79</v>
      </c>
      <c r="E182" s="216" t="s">
        <v>184</v>
      </c>
      <c r="F182" s="216" t="s">
        <v>288</v>
      </c>
      <c r="G182" s="203"/>
      <c r="H182" s="203"/>
      <c r="I182" s="206"/>
      <c r="J182" s="217">
        <f>BK182</f>
        <v>0</v>
      </c>
      <c r="K182" s="203"/>
      <c r="L182" s="208"/>
      <c r="M182" s="209"/>
      <c r="N182" s="210"/>
      <c r="O182" s="210"/>
      <c r="P182" s="211">
        <f>SUM(P183:P223)</f>
        <v>0</v>
      </c>
      <c r="Q182" s="210"/>
      <c r="R182" s="211">
        <f>SUM(R183:R223)</f>
        <v>8.54641056</v>
      </c>
      <c r="S182" s="210"/>
      <c r="T182" s="212">
        <f>SUM(T183:T223)</f>
        <v>2.8300000000000003E-05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3" t="s">
        <v>88</v>
      </c>
      <c r="AT182" s="214" t="s">
        <v>79</v>
      </c>
      <c r="AU182" s="214" t="s">
        <v>88</v>
      </c>
      <c r="AY182" s="213" t="s">
        <v>151</v>
      </c>
      <c r="BK182" s="215">
        <f>SUM(BK183:BK223)</f>
        <v>0</v>
      </c>
    </row>
    <row r="183" s="2" customFormat="1" ht="24.15" customHeight="1">
      <c r="A183" s="38"/>
      <c r="B183" s="39"/>
      <c r="C183" s="218" t="s">
        <v>289</v>
      </c>
      <c r="D183" s="218" t="s">
        <v>153</v>
      </c>
      <c r="E183" s="219" t="s">
        <v>290</v>
      </c>
      <c r="F183" s="220" t="s">
        <v>291</v>
      </c>
      <c r="G183" s="221" t="s">
        <v>170</v>
      </c>
      <c r="H183" s="222">
        <v>205</v>
      </c>
      <c r="I183" s="223"/>
      <c r="J183" s="224">
        <f>ROUND(I183*H183,2)</f>
        <v>0</v>
      </c>
      <c r="K183" s="220" t="s">
        <v>157</v>
      </c>
      <c r="L183" s="44"/>
      <c r="M183" s="225" t="s">
        <v>1</v>
      </c>
      <c r="N183" s="226" t="s">
        <v>45</v>
      </c>
      <c r="O183" s="91"/>
      <c r="P183" s="227">
        <f>O183*H183</f>
        <v>0</v>
      </c>
      <c r="Q183" s="227">
        <v>0.019390000000000001</v>
      </c>
      <c r="R183" s="227">
        <f>Q183*H183</f>
        <v>3.9749500000000002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158</v>
      </c>
      <c r="AT183" s="229" t="s">
        <v>153</v>
      </c>
      <c r="AU183" s="229" t="s">
        <v>90</v>
      </c>
      <c r="AY183" s="17" t="s">
        <v>151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88</v>
      </c>
      <c r="BK183" s="230">
        <f>ROUND(I183*H183,2)</f>
        <v>0</v>
      </c>
      <c r="BL183" s="17" t="s">
        <v>158</v>
      </c>
      <c r="BM183" s="229" t="s">
        <v>292</v>
      </c>
    </row>
    <row r="184" s="14" customFormat="1">
      <c r="A184" s="14"/>
      <c r="B184" s="253"/>
      <c r="C184" s="254"/>
      <c r="D184" s="233" t="s">
        <v>160</v>
      </c>
      <c r="E184" s="255" t="s">
        <v>1</v>
      </c>
      <c r="F184" s="256" t="s">
        <v>293</v>
      </c>
      <c r="G184" s="254"/>
      <c r="H184" s="255" t="s">
        <v>1</v>
      </c>
      <c r="I184" s="257"/>
      <c r="J184" s="254"/>
      <c r="K184" s="254"/>
      <c r="L184" s="258"/>
      <c r="M184" s="259"/>
      <c r="N184" s="260"/>
      <c r="O184" s="260"/>
      <c r="P184" s="260"/>
      <c r="Q184" s="260"/>
      <c r="R184" s="260"/>
      <c r="S184" s="260"/>
      <c r="T184" s="26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2" t="s">
        <v>160</v>
      </c>
      <c r="AU184" s="262" t="s">
        <v>90</v>
      </c>
      <c r="AV184" s="14" t="s">
        <v>88</v>
      </c>
      <c r="AW184" s="14" t="s">
        <v>36</v>
      </c>
      <c r="AX184" s="14" t="s">
        <v>80</v>
      </c>
      <c r="AY184" s="262" t="s">
        <v>151</v>
      </c>
    </row>
    <row r="185" s="13" customFormat="1">
      <c r="A185" s="13"/>
      <c r="B185" s="231"/>
      <c r="C185" s="232"/>
      <c r="D185" s="233" t="s">
        <v>160</v>
      </c>
      <c r="E185" s="234" t="s">
        <v>1</v>
      </c>
      <c r="F185" s="235" t="s">
        <v>294</v>
      </c>
      <c r="G185" s="232"/>
      <c r="H185" s="236">
        <v>180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160</v>
      </c>
      <c r="AU185" s="242" t="s">
        <v>90</v>
      </c>
      <c r="AV185" s="13" t="s">
        <v>90</v>
      </c>
      <c r="AW185" s="13" t="s">
        <v>36</v>
      </c>
      <c r="AX185" s="13" t="s">
        <v>80</v>
      </c>
      <c r="AY185" s="242" t="s">
        <v>151</v>
      </c>
    </row>
    <row r="186" s="14" customFormat="1">
      <c r="A186" s="14"/>
      <c r="B186" s="253"/>
      <c r="C186" s="254"/>
      <c r="D186" s="233" t="s">
        <v>160</v>
      </c>
      <c r="E186" s="255" t="s">
        <v>1</v>
      </c>
      <c r="F186" s="256" t="s">
        <v>295</v>
      </c>
      <c r="G186" s="254"/>
      <c r="H186" s="255" t="s">
        <v>1</v>
      </c>
      <c r="I186" s="257"/>
      <c r="J186" s="254"/>
      <c r="K186" s="254"/>
      <c r="L186" s="258"/>
      <c r="M186" s="259"/>
      <c r="N186" s="260"/>
      <c r="O186" s="260"/>
      <c r="P186" s="260"/>
      <c r="Q186" s="260"/>
      <c r="R186" s="260"/>
      <c r="S186" s="260"/>
      <c r="T186" s="26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2" t="s">
        <v>160</v>
      </c>
      <c r="AU186" s="262" t="s">
        <v>90</v>
      </c>
      <c r="AV186" s="14" t="s">
        <v>88</v>
      </c>
      <c r="AW186" s="14" t="s">
        <v>36</v>
      </c>
      <c r="AX186" s="14" t="s">
        <v>80</v>
      </c>
      <c r="AY186" s="262" t="s">
        <v>151</v>
      </c>
    </row>
    <row r="187" s="13" customFormat="1">
      <c r="A187" s="13"/>
      <c r="B187" s="231"/>
      <c r="C187" s="232"/>
      <c r="D187" s="233" t="s">
        <v>160</v>
      </c>
      <c r="E187" s="234" t="s">
        <v>1</v>
      </c>
      <c r="F187" s="235" t="s">
        <v>296</v>
      </c>
      <c r="G187" s="232"/>
      <c r="H187" s="236">
        <v>25</v>
      </c>
      <c r="I187" s="237"/>
      <c r="J187" s="232"/>
      <c r="K187" s="232"/>
      <c r="L187" s="238"/>
      <c r="M187" s="239"/>
      <c r="N187" s="240"/>
      <c r="O187" s="240"/>
      <c r="P187" s="240"/>
      <c r="Q187" s="240"/>
      <c r="R187" s="240"/>
      <c r="S187" s="240"/>
      <c r="T187" s="24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2" t="s">
        <v>160</v>
      </c>
      <c r="AU187" s="242" t="s">
        <v>90</v>
      </c>
      <c r="AV187" s="13" t="s">
        <v>90</v>
      </c>
      <c r="AW187" s="13" t="s">
        <v>36</v>
      </c>
      <c r="AX187" s="13" t="s">
        <v>80</v>
      </c>
      <c r="AY187" s="242" t="s">
        <v>151</v>
      </c>
    </row>
    <row r="188" s="15" customFormat="1">
      <c r="A188" s="15"/>
      <c r="B188" s="263"/>
      <c r="C188" s="264"/>
      <c r="D188" s="233" t="s">
        <v>160</v>
      </c>
      <c r="E188" s="265" t="s">
        <v>1</v>
      </c>
      <c r="F188" s="266" t="s">
        <v>297</v>
      </c>
      <c r="G188" s="264"/>
      <c r="H188" s="267">
        <v>205</v>
      </c>
      <c r="I188" s="268"/>
      <c r="J188" s="264"/>
      <c r="K188" s="264"/>
      <c r="L188" s="269"/>
      <c r="M188" s="270"/>
      <c r="N188" s="271"/>
      <c r="O188" s="271"/>
      <c r="P188" s="271"/>
      <c r="Q188" s="271"/>
      <c r="R188" s="271"/>
      <c r="S188" s="271"/>
      <c r="T188" s="272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3" t="s">
        <v>160</v>
      </c>
      <c r="AU188" s="273" t="s">
        <v>90</v>
      </c>
      <c r="AV188" s="15" t="s">
        <v>158</v>
      </c>
      <c r="AW188" s="15" t="s">
        <v>36</v>
      </c>
      <c r="AX188" s="15" t="s">
        <v>88</v>
      </c>
      <c r="AY188" s="273" t="s">
        <v>151</v>
      </c>
    </row>
    <row r="189" s="2" customFormat="1" ht="44.25" customHeight="1">
      <c r="A189" s="38"/>
      <c r="B189" s="39"/>
      <c r="C189" s="218" t="s">
        <v>298</v>
      </c>
      <c r="D189" s="218" t="s">
        <v>153</v>
      </c>
      <c r="E189" s="219" t="s">
        <v>299</v>
      </c>
      <c r="F189" s="220" t="s">
        <v>300</v>
      </c>
      <c r="G189" s="221" t="s">
        <v>170</v>
      </c>
      <c r="H189" s="222">
        <v>180</v>
      </c>
      <c r="I189" s="223"/>
      <c r="J189" s="224">
        <f>ROUND(I189*H189,2)</f>
        <v>0</v>
      </c>
      <c r="K189" s="220" t="s">
        <v>157</v>
      </c>
      <c r="L189" s="44"/>
      <c r="M189" s="225" t="s">
        <v>1</v>
      </c>
      <c r="N189" s="226" t="s">
        <v>45</v>
      </c>
      <c r="O189" s="91"/>
      <c r="P189" s="227">
        <f>O189*H189</f>
        <v>0</v>
      </c>
      <c r="Q189" s="227">
        <v>0.0086</v>
      </c>
      <c r="R189" s="227">
        <f>Q189*H189</f>
        <v>1.548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158</v>
      </c>
      <c r="AT189" s="229" t="s">
        <v>153</v>
      </c>
      <c r="AU189" s="229" t="s">
        <v>90</v>
      </c>
      <c r="AY189" s="17" t="s">
        <v>151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88</v>
      </c>
      <c r="BK189" s="230">
        <f>ROUND(I189*H189,2)</f>
        <v>0</v>
      </c>
      <c r="BL189" s="17" t="s">
        <v>158</v>
      </c>
      <c r="BM189" s="229" t="s">
        <v>301</v>
      </c>
    </row>
    <row r="190" s="14" customFormat="1">
      <c r="A190" s="14"/>
      <c r="B190" s="253"/>
      <c r="C190" s="254"/>
      <c r="D190" s="233" t="s">
        <v>160</v>
      </c>
      <c r="E190" s="255" t="s">
        <v>1</v>
      </c>
      <c r="F190" s="256" t="s">
        <v>293</v>
      </c>
      <c r="G190" s="254"/>
      <c r="H190" s="255" t="s">
        <v>1</v>
      </c>
      <c r="I190" s="257"/>
      <c r="J190" s="254"/>
      <c r="K190" s="254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160</v>
      </c>
      <c r="AU190" s="262" t="s">
        <v>90</v>
      </c>
      <c r="AV190" s="14" t="s">
        <v>88</v>
      </c>
      <c r="AW190" s="14" t="s">
        <v>36</v>
      </c>
      <c r="AX190" s="14" t="s">
        <v>80</v>
      </c>
      <c r="AY190" s="262" t="s">
        <v>151</v>
      </c>
    </row>
    <row r="191" s="13" customFormat="1">
      <c r="A191" s="13"/>
      <c r="B191" s="231"/>
      <c r="C191" s="232"/>
      <c r="D191" s="233" t="s">
        <v>160</v>
      </c>
      <c r="E191" s="234" t="s">
        <v>1</v>
      </c>
      <c r="F191" s="235" t="s">
        <v>294</v>
      </c>
      <c r="G191" s="232"/>
      <c r="H191" s="236">
        <v>180</v>
      </c>
      <c r="I191" s="237"/>
      <c r="J191" s="232"/>
      <c r="K191" s="232"/>
      <c r="L191" s="238"/>
      <c r="M191" s="239"/>
      <c r="N191" s="240"/>
      <c r="O191" s="240"/>
      <c r="P191" s="240"/>
      <c r="Q191" s="240"/>
      <c r="R191" s="240"/>
      <c r="S191" s="240"/>
      <c r="T191" s="241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2" t="s">
        <v>160</v>
      </c>
      <c r="AU191" s="242" t="s">
        <v>90</v>
      </c>
      <c r="AV191" s="13" t="s">
        <v>90</v>
      </c>
      <c r="AW191" s="13" t="s">
        <v>36</v>
      </c>
      <c r="AX191" s="13" t="s">
        <v>88</v>
      </c>
      <c r="AY191" s="242" t="s">
        <v>151</v>
      </c>
    </row>
    <row r="192" s="2" customFormat="1" ht="24.15" customHeight="1">
      <c r="A192" s="38"/>
      <c r="B192" s="39"/>
      <c r="C192" s="243" t="s">
        <v>302</v>
      </c>
      <c r="D192" s="243" t="s">
        <v>190</v>
      </c>
      <c r="E192" s="244" t="s">
        <v>303</v>
      </c>
      <c r="F192" s="245" t="s">
        <v>304</v>
      </c>
      <c r="G192" s="246" t="s">
        <v>170</v>
      </c>
      <c r="H192" s="247">
        <v>189</v>
      </c>
      <c r="I192" s="248"/>
      <c r="J192" s="249">
        <f>ROUND(I192*H192,2)</f>
        <v>0</v>
      </c>
      <c r="K192" s="245" t="s">
        <v>157</v>
      </c>
      <c r="L192" s="250"/>
      <c r="M192" s="251" t="s">
        <v>1</v>
      </c>
      <c r="N192" s="252" t="s">
        <v>45</v>
      </c>
      <c r="O192" s="91"/>
      <c r="P192" s="227">
        <f>O192*H192</f>
        <v>0</v>
      </c>
      <c r="Q192" s="227">
        <v>0.0047999999999999996</v>
      </c>
      <c r="R192" s="227">
        <f>Q192*H192</f>
        <v>0.9071999999999999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194</v>
      </c>
      <c r="AT192" s="229" t="s">
        <v>190</v>
      </c>
      <c r="AU192" s="229" t="s">
        <v>90</v>
      </c>
      <c r="AY192" s="17" t="s">
        <v>151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88</v>
      </c>
      <c r="BK192" s="230">
        <f>ROUND(I192*H192,2)</f>
        <v>0</v>
      </c>
      <c r="BL192" s="17" t="s">
        <v>158</v>
      </c>
      <c r="BM192" s="229" t="s">
        <v>305</v>
      </c>
    </row>
    <row r="193" s="13" customFormat="1">
      <c r="A193" s="13"/>
      <c r="B193" s="231"/>
      <c r="C193" s="232"/>
      <c r="D193" s="233" t="s">
        <v>160</v>
      </c>
      <c r="E193" s="234" t="s">
        <v>1</v>
      </c>
      <c r="F193" s="235" t="s">
        <v>306</v>
      </c>
      <c r="G193" s="232"/>
      <c r="H193" s="236">
        <v>189</v>
      </c>
      <c r="I193" s="237"/>
      <c r="J193" s="232"/>
      <c r="K193" s="232"/>
      <c r="L193" s="238"/>
      <c r="M193" s="239"/>
      <c r="N193" s="240"/>
      <c r="O193" s="240"/>
      <c r="P193" s="240"/>
      <c r="Q193" s="240"/>
      <c r="R193" s="240"/>
      <c r="S193" s="240"/>
      <c r="T193" s="24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2" t="s">
        <v>160</v>
      </c>
      <c r="AU193" s="242" t="s">
        <v>90</v>
      </c>
      <c r="AV193" s="13" t="s">
        <v>90</v>
      </c>
      <c r="AW193" s="13" t="s">
        <v>36</v>
      </c>
      <c r="AX193" s="13" t="s">
        <v>88</v>
      </c>
      <c r="AY193" s="242" t="s">
        <v>151</v>
      </c>
    </row>
    <row r="194" s="2" customFormat="1" ht="44.25" customHeight="1">
      <c r="A194" s="38"/>
      <c r="B194" s="39"/>
      <c r="C194" s="218" t="s">
        <v>307</v>
      </c>
      <c r="D194" s="218" t="s">
        <v>153</v>
      </c>
      <c r="E194" s="219" t="s">
        <v>308</v>
      </c>
      <c r="F194" s="220" t="s">
        <v>309</v>
      </c>
      <c r="G194" s="221" t="s">
        <v>170</v>
      </c>
      <c r="H194" s="222">
        <v>25</v>
      </c>
      <c r="I194" s="223"/>
      <c r="J194" s="224">
        <f>ROUND(I194*H194,2)</f>
        <v>0</v>
      </c>
      <c r="K194" s="220" t="s">
        <v>157</v>
      </c>
      <c r="L194" s="44"/>
      <c r="M194" s="225" t="s">
        <v>1</v>
      </c>
      <c r="N194" s="226" t="s">
        <v>45</v>
      </c>
      <c r="O194" s="91"/>
      <c r="P194" s="227">
        <f>O194*H194</f>
        <v>0</v>
      </c>
      <c r="Q194" s="227">
        <v>0.011599999999999999</v>
      </c>
      <c r="R194" s="227">
        <f>Q194*H194</f>
        <v>0.28999999999999998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158</v>
      </c>
      <c r="AT194" s="229" t="s">
        <v>153</v>
      </c>
      <c r="AU194" s="229" t="s">
        <v>90</v>
      </c>
      <c r="AY194" s="17" t="s">
        <v>151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88</v>
      </c>
      <c r="BK194" s="230">
        <f>ROUND(I194*H194,2)</f>
        <v>0</v>
      </c>
      <c r="BL194" s="17" t="s">
        <v>158</v>
      </c>
      <c r="BM194" s="229" t="s">
        <v>310</v>
      </c>
    </row>
    <row r="195" s="14" customFormat="1">
      <c r="A195" s="14"/>
      <c r="B195" s="253"/>
      <c r="C195" s="254"/>
      <c r="D195" s="233" t="s">
        <v>160</v>
      </c>
      <c r="E195" s="255" t="s">
        <v>1</v>
      </c>
      <c r="F195" s="256" t="s">
        <v>295</v>
      </c>
      <c r="G195" s="254"/>
      <c r="H195" s="255" t="s">
        <v>1</v>
      </c>
      <c r="I195" s="257"/>
      <c r="J195" s="254"/>
      <c r="K195" s="254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160</v>
      </c>
      <c r="AU195" s="262" t="s">
        <v>90</v>
      </c>
      <c r="AV195" s="14" t="s">
        <v>88</v>
      </c>
      <c r="AW195" s="14" t="s">
        <v>36</v>
      </c>
      <c r="AX195" s="14" t="s">
        <v>80</v>
      </c>
      <c r="AY195" s="262" t="s">
        <v>151</v>
      </c>
    </row>
    <row r="196" s="13" customFormat="1">
      <c r="A196" s="13"/>
      <c r="B196" s="231"/>
      <c r="C196" s="232"/>
      <c r="D196" s="233" t="s">
        <v>160</v>
      </c>
      <c r="E196" s="234" t="s">
        <v>1</v>
      </c>
      <c r="F196" s="235" t="s">
        <v>296</v>
      </c>
      <c r="G196" s="232"/>
      <c r="H196" s="236">
        <v>25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160</v>
      </c>
      <c r="AU196" s="242" t="s">
        <v>90</v>
      </c>
      <c r="AV196" s="13" t="s">
        <v>90</v>
      </c>
      <c r="AW196" s="13" t="s">
        <v>36</v>
      </c>
      <c r="AX196" s="13" t="s">
        <v>80</v>
      </c>
      <c r="AY196" s="242" t="s">
        <v>151</v>
      </c>
    </row>
    <row r="197" s="15" customFormat="1">
      <c r="A197" s="15"/>
      <c r="B197" s="263"/>
      <c r="C197" s="264"/>
      <c r="D197" s="233" t="s">
        <v>160</v>
      </c>
      <c r="E197" s="265" t="s">
        <v>1</v>
      </c>
      <c r="F197" s="266" t="s">
        <v>297</v>
      </c>
      <c r="G197" s="264"/>
      <c r="H197" s="267">
        <v>25</v>
      </c>
      <c r="I197" s="268"/>
      <c r="J197" s="264"/>
      <c r="K197" s="264"/>
      <c r="L197" s="269"/>
      <c r="M197" s="270"/>
      <c r="N197" s="271"/>
      <c r="O197" s="271"/>
      <c r="P197" s="271"/>
      <c r="Q197" s="271"/>
      <c r="R197" s="271"/>
      <c r="S197" s="271"/>
      <c r="T197" s="272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3" t="s">
        <v>160</v>
      </c>
      <c r="AU197" s="273" t="s">
        <v>90</v>
      </c>
      <c r="AV197" s="15" t="s">
        <v>158</v>
      </c>
      <c r="AW197" s="15" t="s">
        <v>36</v>
      </c>
      <c r="AX197" s="15" t="s">
        <v>88</v>
      </c>
      <c r="AY197" s="273" t="s">
        <v>151</v>
      </c>
    </row>
    <row r="198" s="2" customFormat="1" ht="24.15" customHeight="1">
      <c r="A198" s="38"/>
      <c r="B198" s="39"/>
      <c r="C198" s="243" t="s">
        <v>311</v>
      </c>
      <c r="D198" s="243" t="s">
        <v>190</v>
      </c>
      <c r="E198" s="244" t="s">
        <v>312</v>
      </c>
      <c r="F198" s="245" t="s">
        <v>313</v>
      </c>
      <c r="G198" s="246" t="s">
        <v>170</v>
      </c>
      <c r="H198" s="247">
        <v>26.25</v>
      </c>
      <c r="I198" s="248"/>
      <c r="J198" s="249">
        <f>ROUND(I198*H198,2)</f>
        <v>0</v>
      </c>
      <c r="K198" s="245" t="s">
        <v>157</v>
      </c>
      <c r="L198" s="250"/>
      <c r="M198" s="251" t="s">
        <v>1</v>
      </c>
      <c r="N198" s="252" t="s">
        <v>45</v>
      </c>
      <c r="O198" s="91"/>
      <c r="P198" s="227">
        <f>O198*H198</f>
        <v>0</v>
      </c>
      <c r="Q198" s="227">
        <v>0.025000000000000001</v>
      </c>
      <c r="R198" s="227">
        <f>Q198*H198</f>
        <v>0.65625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194</v>
      </c>
      <c r="AT198" s="229" t="s">
        <v>190</v>
      </c>
      <c r="AU198" s="229" t="s">
        <v>90</v>
      </c>
      <c r="AY198" s="17" t="s">
        <v>151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88</v>
      </c>
      <c r="BK198" s="230">
        <f>ROUND(I198*H198,2)</f>
        <v>0</v>
      </c>
      <c r="BL198" s="17" t="s">
        <v>158</v>
      </c>
      <c r="BM198" s="229" t="s">
        <v>314</v>
      </c>
    </row>
    <row r="199" s="13" customFormat="1">
      <c r="A199" s="13"/>
      <c r="B199" s="231"/>
      <c r="C199" s="232"/>
      <c r="D199" s="233" t="s">
        <v>160</v>
      </c>
      <c r="E199" s="234" t="s">
        <v>1</v>
      </c>
      <c r="F199" s="235" t="s">
        <v>315</v>
      </c>
      <c r="G199" s="232"/>
      <c r="H199" s="236">
        <v>26.25</v>
      </c>
      <c r="I199" s="237"/>
      <c r="J199" s="232"/>
      <c r="K199" s="232"/>
      <c r="L199" s="238"/>
      <c r="M199" s="239"/>
      <c r="N199" s="240"/>
      <c r="O199" s="240"/>
      <c r="P199" s="240"/>
      <c r="Q199" s="240"/>
      <c r="R199" s="240"/>
      <c r="S199" s="240"/>
      <c r="T199" s="24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2" t="s">
        <v>160</v>
      </c>
      <c r="AU199" s="242" t="s">
        <v>90</v>
      </c>
      <c r="AV199" s="13" t="s">
        <v>90</v>
      </c>
      <c r="AW199" s="13" t="s">
        <v>36</v>
      </c>
      <c r="AX199" s="13" t="s">
        <v>88</v>
      </c>
      <c r="AY199" s="242" t="s">
        <v>151</v>
      </c>
    </row>
    <row r="200" s="2" customFormat="1" ht="37.8" customHeight="1">
      <c r="A200" s="38"/>
      <c r="B200" s="39"/>
      <c r="C200" s="218" t="s">
        <v>316</v>
      </c>
      <c r="D200" s="218" t="s">
        <v>153</v>
      </c>
      <c r="E200" s="219" t="s">
        <v>317</v>
      </c>
      <c r="F200" s="220" t="s">
        <v>318</v>
      </c>
      <c r="G200" s="221" t="s">
        <v>170</v>
      </c>
      <c r="H200" s="222">
        <v>180</v>
      </c>
      <c r="I200" s="223"/>
      <c r="J200" s="224">
        <f>ROUND(I200*H200,2)</f>
        <v>0</v>
      </c>
      <c r="K200" s="220" t="s">
        <v>157</v>
      </c>
      <c r="L200" s="44"/>
      <c r="M200" s="225" t="s">
        <v>1</v>
      </c>
      <c r="N200" s="226" t="s">
        <v>45</v>
      </c>
      <c r="O200" s="91"/>
      <c r="P200" s="227">
        <f>O200*H200</f>
        <v>0</v>
      </c>
      <c r="Q200" s="227">
        <v>8.0000000000000007E-05</v>
      </c>
      <c r="R200" s="227">
        <f>Q200*H200</f>
        <v>0.014400000000000001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158</v>
      </c>
      <c r="AT200" s="229" t="s">
        <v>153</v>
      </c>
      <c r="AU200" s="229" t="s">
        <v>90</v>
      </c>
      <c r="AY200" s="17" t="s">
        <v>151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88</v>
      </c>
      <c r="BK200" s="230">
        <f>ROUND(I200*H200,2)</f>
        <v>0</v>
      </c>
      <c r="BL200" s="17" t="s">
        <v>158</v>
      </c>
      <c r="BM200" s="229" t="s">
        <v>319</v>
      </c>
    </row>
    <row r="201" s="2" customFormat="1" ht="37.8" customHeight="1">
      <c r="A201" s="38"/>
      <c r="B201" s="39"/>
      <c r="C201" s="218" t="s">
        <v>320</v>
      </c>
      <c r="D201" s="218" t="s">
        <v>153</v>
      </c>
      <c r="E201" s="219" t="s">
        <v>321</v>
      </c>
      <c r="F201" s="220" t="s">
        <v>322</v>
      </c>
      <c r="G201" s="221" t="s">
        <v>170</v>
      </c>
      <c r="H201" s="222">
        <v>25</v>
      </c>
      <c r="I201" s="223"/>
      <c r="J201" s="224">
        <f>ROUND(I201*H201,2)</f>
        <v>0</v>
      </c>
      <c r="K201" s="220" t="s">
        <v>157</v>
      </c>
      <c r="L201" s="44"/>
      <c r="M201" s="225" t="s">
        <v>1</v>
      </c>
      <c r="N201" s="226" t="s">
        <v>45</v>
      </c>
      <c r="O201" s="91"/>
      <c r="P201" s="227">
        <f>O201*H201</f>
        <v>0</v>
      </c>
      <c r="Q201" s="227">
        <v>8.0000000000000007E-05</v>
      </c>
      <c r="R201" s="227">
        <f>Q201*H201</f>
        <v>0.002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158</v>
      </c>
      <c r="AT201" s="229" t="s">
        <v>153</v>
      </c>
      <c r="AU201" s="229" t="s">
        <v>90</v>
      </c>
      <c r="AY201" s="17" t="s">
        <v>151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88</v>
      </c>
      <c r="BK201" s="230">
        <f>ROUND(I201*H201,2)</f>
        <v>0</v>
      </c>
      <c r="BL201" s="17" t="s">
        <v>158</v>
      </c>
      <c r="BM201" s="229" t="s">
        <v>323</v>
      </c>
    </row>
    <row r="202" s="2" customFormat="1" ht="37.8" customHeight="1">
      <c r="A202" s="38"/>
      <c r="B202" s="39"/>
      <c r="C202" s="218" t="s">
        <v>324</v>
      </c>
      <c r="D202" s="218" t="s">
        <v>153</v>
      </c>
      <c r="E202" s="219" t="s">
        <v>325</v>
      </c>
      <c r="F202" s="220" t="s">
        <v>326</v>
      </c>
      <c r="G202" s="221" t="s">
        <v>221</v>
      </c>
      <c r="H202" s="222">
        <v>9.4399999999999995</v>
      </c>
      <c r="I202" s="223"/>
      <c r="J202" s="224">
        <f>ROUND(I202*H202,2)</f>
        <v>0</v>
      </c>
      <c r="K202" s="220" t="s">
        <v>157</v>
      </c>
      <c r="L202" s="44"/>
      <c r="M202" s="225" t="s">
        <v>1</v>
      </c>
      <c r="N202" s="226" t="s">
        <v>45</v>
      </c>
      <c r="O202" s="91"/>
      <c r="P202" s="227">
        <f>O202*H202</f>
        <v>0</v>
      </c>
      <c r="Q202" s="227">
        <v>0.0017600000000000001</v>
      </c>
      <c r="R202" s="227">
        <f>Q202*H202</f>
        <v>0.016614400000000001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158</v>
      </c>
      <c r="AT202" s="229" t="s">
        <v>153</v>
      </c>
      <c r="AU202" s="229" t="s">
        <v>90</v>
      </c>
      <c r="AY202" s="17" t="s">
        <v>151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88</v>
      </c>
      <c r="BK202" s="230">
        <f>ROUND(I202*H202,2)</f>
        <v>0</v>
      </c>
      <c r="BL202" s="17" t="s">
        <v>158</v>
      </c>
      <c r="BM202" s="229" t="s">
        <v>327</v>
      </c>
    </row>
    <row r="203" s="13" customFormat="1">
      <c r="A203" s="13"/>
      <c r="B203" s="231"/>
      <c r="C203" s="232"/>
      <c r="D203" s="233" t="s">
        <v>160</v>
      </c>
      <c r="E203" s="234" t="s">
        <v>1</v>
      </c>
      <c r="F203" s="235" t="s">
        <v>328</v>
      </c>
      <c r="G203" s="232"/>
      <c r="H203" s="236">
        <v>4.6399999999999997</v>
      </c>
      <c r="I203" s="237"/>
      <c r="J203" s="232"/>
      <c r="K203" s="232"/>
      <c r="L203" s="238"/>
      <c r="M203" s="239"/>
      <c r="N203" s="240"/>
      <c r="O203" s="240"/>
      <c r="P203" s="240"/>
      <c r="Q203" s="240"/>
      <c r="R203" s="240"/>
      <c r="S203" s="240"/>
      <c r="T203" s="24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2" t="s">
        <v>160</v>
      </c>
      <c r="AU203" s="242" t="s">
        <v>90</v>
      </c>
      <c r="AV203" s="13" t="s">
        <v>90</v>
      </c>
      <c r="AW203" s="13" t="s">
        <v>36</v>
      </c>
      <c r="AX203" s="13" t="s">
        <v>80</v>
      </c>
      <c r="AY203" s="242" t="s">
        <v>151</v>
      </c>
    </row>
    <row r="204" s="13" customFormat="1">
      <c r="A204" s="13"/>
      <c r="B204" s="231"/>
      <c r="C204" s="232"/>
      <c r="D204" s="233" t="s">
        <v>160</v>
      </c>
      <c r="E204" s="234" t="s">
        <v>1</v>
      </c>
      <c r="F204" s="235" t="s">
        <v>329</v>
      </c>
      <c r="G204" s="232"/>
      <c r="H204" s="236">
        <v>4.7999999999999998</v>
      </c>
      <c r="I204" s="237"/>
      <c r="J204" s="232"/>
      <c r="K204" s="232"/>
      <c r="L204" s="238"/>
      <c r="M204" s="239"/>
      <c r="N204" s="240"/>
      <c r="O204" s="240"/>
      <c r="P204" s="240"/>
      <c r="Q204" s="240"/>
      <c r="R204" s="240"/>
      <c r="S204" s="240"/>
      <c r="T204" s="241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2" t="s">
        <v>160</v>
      </c>
      <c r="AU204" s="242" t="s">
        <v>90</v>
      </c>
      <c r="AV204" s="13" t="s">
        <v>90</v>
      </c>
      <c r="AW204" s="13" t="s">
        <v>36</v>
      </c>
      <c r="AX204" s="13" t="s">
        <v>80</v>
      </c>
      <c r="AY204" s="242" t="s">
        <v>151</v>
      </c>
    </row>
    <row r="205" s="15" customFormat="1">
      <c r="A205" s="15"/>
      <c r="B205" s="263"/>
      <c r="C205" s="264"/>
      <c r="D205" s="233" t="s">
        <v>160</v>
      </c>
      <c r="E205" s="265" t="s">
        <v>1</v>
      </c>
      <c r="F205" s="266" t="s">
        <v>297</v>
      </c>
      <c r="G205" s="264"/>
      <c r="H205" s="267">
        <v>9.4399999999999995</v>
      </c>
      <c r="I205" s="268"/>
      <c r="J205" s="264"/>
      <c r="K205" s="264"/>
      <c r="L205" s="269"/>
      <c r="M205" s="270"/>
      <c r="N205" s="271"/>
      <c r="O205" s="271"/>
      <c r="P205" s="271"/>
      <c r="Q205" s="271"/>
      <c r="R205" s="271"/>
      <c r="S205" s="271"/>
      <c r="T205" s="272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3" t="s">
        <v>160</v>
      </c>
      <c r="AU205" s="273" t="s">
        <v>90</v>
      </c>
      <c r="AV205" s="15" t="s">
        <v>158</v>
      </c>
      <c r="AW205" s="15" t="s">
        <v>36</v>
      </c>
      <c r="AX205" s="15" t="s">
        <v>88</v>
      </c>
      <c r="AY205" s="273" t="s">
        <v>151</v>
      </c>
    </row>
    <row r="206" s="2" customFormat="1" ht="16.5" customHeight="1">
      <c r="A206" s="38"/>
      <c r="B206" s="39"/>
      <c r="C206" s="243" t="s">
        <v>330</v>
      </c>
      <c r="D206" s="243" t="s">
        <v>190</v>
      </c>
      <c r="E206" s="244" t="s">
        <v>331</v>
      </c>
      <c r="F206" s="245" t="s">
        <v>332</v>
      </c>
      <c r="G206" s="246" t="s">
        <v>170</v>
      </c>
      <c r="H206" s="247">
        <v>1.8879999999999999</v>
      </c>
      <c r="I206" s="248"/>
      <c r="J206" s="249">
        <f>ROUND(I206*H206,2)</f>
        <v>0</v>
      </c>
      <c r="K206" s="245" t="s">
        <v>157</v>
      </c>
      <c r="L206" s="250"/>
      <c r="M206" s="251" t="s">
        <v>1</v>
      </c>
      <c r="N206" s="252" t="s">
        <v>45</v>
      </c>
      <c r="O206" s="91"/>
      <c r="P206" s="227">
        <f>O206*H206</f>
        <v>0</v>
      </c>
      <c r="Q206" s="227">
        <v>0.00055999999999999995</v>
      </c>
      <c r="R206" s="227">
        <f>Q206*H206</f>
        <v>0.0010572799999999999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194</v>
      </c>
      <c r="AT206" s="229" t="s">
        <v>190</v>
      </c>
      <c r="AU206" s="229" t="s">
        <v>90</v>
      </c>
      <c r="AY206" s="17" t="s">
        <v>151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88</v>
      </c>
      <c r="BK206" s="230">
        <f>ROUND(I206*H206,2)</f>
        <v>0</v>
      </c>
      <c r="BL206" s="17" t="s">
        <v>158</v>
      </c>
      <c r="BM206" s="229" t="s">
        <v>333</v>
      </c>
    </row>
    <row r="207" s="13" customFormat="1">
      <c r="A207" s="13"/>
      <c r="B207" s="231"/>
      <c r="C207" s="232"/>
      <c r="D207" s="233" t="s">
        <v>160</v>
      </c>
      <c r="E207" s="234" t="s">
        <v>1</v>
      </c>
      <c r="F207" s="235" t="s">
        <v>334</v>
      </c>
      <c r="G207" s="232"/>
      <c r="H207" s="236">
        <v>1.8879999999999999</v>
      </c>
      <c r="I207" s="237"/>
      <c r="J207" s="232"/>
      <c r="K207" s="232"/>
      <c r="L207" s="238"/>
      <c r="M207" s="239"/>
      <c r="N207" s="240"/>
      <c r="O207" s="240"/>
      <c r="P207" s="240"/>
      <c r="Q207" s="240"/>
      <c r="R207" s="240"/>
      <c r="S207" s="240"/>
      <c r="T207" s="24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2" t="s">
        <v>160</v>
      </c>
      <c r="AU207" s="242" t="s">
        <v>90</v>
      </c>
      <c r="AV207" s="13" t="s">
        <v>90</v>
      </c>
      <c r="AW207" s="13" t="s">
        <v>36</v>
      </c>
      <c r="AX207" s="13" t="s">
        <v>88</v>
      </c>
      <c r="AY207" s="242" t="s">
        <v>151</v>
      </c>
    </row>
    <row r="208" s="2" customFormat="1" ht="24.15" customHeight="1">
      <c r="A208" s="38"/>
      <c r="B208" s="39"/>
      <c r="C208" s="218" t="s">
        <v>335</v>
      </c>
      <c r="D208" s="218" t="s">
        <v>153</v>
      </c>
      <c r="E208" s="219" t="s">
        <v>336</v>
      </c>
      <c r="F208" s="220" t="s">
        <v>337</v>
      </c>
      <c r="G208" s="221" t="s">
        <v>221</v>
      </c>
      <c r="H208" s="222">
        <v>10.25</v>
      </c>
      <c r="I208" s="223"/>
      <c r="J208" s="224">
        <f>ROUND(I208*H208,2)</f>
        <v>0</v>
      </c>
      <c r="K208" s="220" t="s">
        <v>157</v>
      </c>
      <c r="L208" s="44"/>
      <c r="M208" s="225" t="s">
        <v>1</v>
      </c>
      <c r="N208" s="226" t="s">
        <v>45</v>
      </c>
      <c r="O208" s="91"/>
      <c r="P208" s="227">
        <f>O208*H208</f>
        <v>0</v>
      </c>
      <c r="Q208" s="227">
        <v>0.00010000000000000001</v>
      </c>
      <c r="R208" s="227">
        <f>Q208*H208</f>
        <v>0.0010250000000000001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158</v>
      </c>
      <c r="AT208" s="229" t="s">
        <v>153</v>
      </c>
      <c r="AU208" s="229" t="s">
        <v>90</v>
      </c>
      <c r="AY208" s="17" t="s">
        <v>151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88</v>
      </c>
      <c r="BK208" s="230">
        <f>ROUND(I208*H208,2)</f>
        <v>0</v>
      </c>
      <c r="BL208" s="17" t="s">
        <v>158</v>
      </c>
      <c r="BM208" s="229" t="s">
        <v>338</v>
      </c>
    </row>
    <row r="209" s="13" customFormat="1">
      <c r="A209" s="13"/>
      <c r="B209" s="231"/>
      <c r="C209" s="232"/>
      <c r="D209" s="233" t="s">
        <v>160</v>
      </c>
      <c r="E209" s="234" t="s">
        <v>1</v>
      </c>
      <c r="F209" s="235" t="s">
        <v>339</v>
      </c>
      <c r="G209" s="232"/>
      <c r="H209" s="236">
        <v>10.25</v>
      </c>
      <c r="I209" s="237"/>
      <c r="J209" s="232"/>
      <c r="K209" s="232"/>
      <c r="L209" s="238"/>
      <c r="M209" s="239"/>
      <c r="N209" s="240"/>
      <c r="O209" s="240"/>
      <c r="P209" s="240"/>
      <c r="Q209" s="240"/>
      <c r="R209" s="240"/>
      <c r="S209" s="240"/>
      <c r="T209" s="24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2" t="s">
        <v>160</v>
      </c>
      <c r="AU209" s="242" t="s">
        <v>90</v>
      </c>
      <c r="AV209" s="13" t="s">
        <v>90</v>
      </c>
      <c r="AW209" s="13" t="s">
        <v>36</v>
      </c>
      <c r="AX209" s="13" t="s">
        <v>88</v>
      </c>
      <c r="AY209" s="242" t="s">
        <v>151</v>
      </c>
    </row>
    <row r="210" s="2" customFormat="1" ht="24.15" customHeight="1">
      <c r="A210" s="38"/>
      <c r="B210" s="39"/>
      <c r="C210" s="243" t="s">
        <v>340</v>
      </c>
      <c r="D210" s="243" t="s">
        <v>190</v>
      </c>
      <c r="E210" s="244" t="s">
        <v>341</v>
      </c>
      <c r="F210" s="245" t="s">
        <v>342</v>
      </c>
      <c r="G210" s="246" t="s">
        <v>221</v>
      </c>
      <c r="H210" s="247">
        <v>10.763</v>
      </c>
      <c r="I210" s="248"/>
      <c r="J210" s="249">
        <f>ROUND(I210*H210,2)</f>
        <v>0</v>
      </c>
      <c r="K210" s="245" t="s">
        <v>157</v>
      </c>
      <c r="L210" s="250"/>
      <c r="M210" s="251" t="s">
        <v>1</v>
      </c>
      <c r="N210" s="252" t="s">
        <v>45</v>
      </c>
      <c r="O210" s="91"/>
      <c r="P210" s="227">
        <f>O210*H210</f>
        <v>0</v>
      </c>
      <c r="Q210" s="227">
        <v>0.00055999999999999995</v>
      </c>
      <c r="R210" s="227">
        <f>Q210*H210</f>
        <v>0.0060272799999999994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194</v>
      </c>
      <c r="AT210" s="229" t="s">
        <v>190</v>
      </c>
      <c r="AU210" s="229" t="s">
        <v>90</v>
      </c>
      <c r="AY210" s="17" t="s">
        <v>151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88</v>
      </c>
      <c r="BK210" s="230">
        <f>ROUND(I210*H210,2)</f>
        <v>0</v>
      </c>
      <c r="BL210" s="17" t="s">
        <v>158</v>
      </c>
      <c r="BM210" s="229" t="s">
        <v>343</v>
      </c>
    </row>
    <row r="211" s="13" customFormat="1">
      <c r="A211" s="13"/>
      <c r="B211" s="231"/>
      <c r="C211" s="232"/>
      <c r="D211" s="233" t="s">
        <v>160</v>
      </c>
      <c r="E211" s="234" t="s">
        <v>1</v>
      </c>
      <c r="F211" s="235" t="s">
        <v>344</v>
      </c>
      <c r="G211" s="232"/>
      <c r="H211" s="236">
        <v>10.763</v>
      </c>
      <c r="I211" s="237"/>
      <c r="J211" s="232"/>
      <c r="K211" s="232"/>
      <c r="L211" s="238"/>
      <c r="M211" s="239"/>
      <c r="N211" s="240"/>
      <c r="O211" s="240"/>
      <c r="P211" s="240"/>
      <c r="Q211" s="240"/>
      <c r="R211" s="240"/>
      <c r="S211" s="240"/>
      <c r="T211" s="241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2" t="s">
        <v>160</v>
      </c>
      <c r="AU211" s="242" t="s">
        <v>90</v>
      </c>
      <c r="AV211" s="13" t="s">
        <v>90</v>
      </c>
      <c r="AW211" s="13" t="s">
        <v>36</v>
      </c>
      <c r="AX211" s="13" t="s">
        <v>88</v>
      </c>
      <c r="AY211" s="242" t="s">
        <v>151</v>
      </c>
    </row>
    <row r="212" s="2" customFormat="1" ht="16.5" customHeight="1">
      <c r="A212" s="38"/>
      <c r="B212" s="39"/>
      <c r="C212" s="218" t="s">
        <v>345</v>
      </c>
      <c r="D212" s="218" t="s">
        <v>153</v>
      </c>
      <c r="E212" s="219" t="s">
        <v>346</v>
      </c>
      <c r="F212" s="220" t="s">
        <v>347</v>
      </c>
      <c r="G212" s="221" t="s">
        <v>221</v>
      </c>
      <c r="H212" s="222">
        <v>20</v>
      </c>
      <c r="I212" s="223"/>
      <c r="J212" s="224">
        <f>ROUND(I212*H212,2)</f>
        <v>0</v>
      </c>
      <c r="K212" s="220" t="s">
        <v>157</v>
      </c>
      <c r="L212" s="44"/>
      <c r="M212" s="225" t="s">
        <v>1</v>
      </c>
      <c r="N212" s="226" t="s">
        <v>45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158</v>
      </c>
      <c r="AT212" s="229" t="s">
        <v>153</v>
      </c>
      <c r="AU212" s="229" t="s">
        <v>90</v>
      </c>
      <c r="AY212" s="17" t="s">
        <v>151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88</v>
      </c>
      <c r="BK212" s="230">
        <f>ROUND(I212*H212,2)</f>
        <v>0</v>
      </c>
      <c r="BL212" s="17" t="s">
        <v>158</v>
      </c>
      <c r="BM212" s="229" t="s">
        <v>348</v>
      </c>
    </row>
    <row r="213" s="2" customFormat="1" ht="24.15" customHeight="1">
      <c r="A213" s="38"/>
      <c r="B213" s="39"/>
      <c r="C213" s="243" t="s">
        <v>349</v>
      </c>
      <c r="D213" s="243" t="s">
        <v>190</v>
      </c>
      <c r="E213" s="244" t="s">
        <v>350</v>
      </c>
      <c r="F213" s="245" t="s">
        <v>351</v>
      </c>
      <c r="G213" s="246" t="s">
        <v>221</v>
      </c>
      <c r="H213" s="247">
        <v>10.5</v>
      </c>
      <c r="I213" s="248"/>
      <c r="J213" s="249">
        <f>ROUND(I213*H213,2)</f>
        <v>0</v>
      </c>
      <c r="K213" s="245" t="s">
        <v>157</v>
      </c>
      <c r="L213" s="250"/>
      <c r="M213" s="251" t="s">
        <v>1</v>
      </c>
      <c r="N213" s="252" t="s">
        <v>45</v>
      </c>
      <c r="O213" s="91"/>
      <c r="P213" s="227">
        <f>O213*H213</f>
        <v>0</v>
      </c>
      <c r="Q213" s="227">
        <v>0.00012</v>
      </c>
      <c r="R213" s="227">
        <f>Q213*H213</f>
        <v>0.0012600000000000001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194</v>
      </c>
      <c r="AT213" s="229" t="s">
        <v>190</v>
      </c>
      <c r="AU213" s="229" t="s">
        <v>90</v>
      </c>
      <c r="AY213" s="17" t="s">
        <v>151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88</v>
      </c>
      <c r="BK213" s="230">
        <f>ROUND(I213*H213,2)</f>
        <v>0</v>
      </c>
      <c r="BL213" s="17" t="s">
        <v>158</v>
      </c>
      <c r="BM213" s="229" t="s">
        <v>352</v>
      </c>
    </row>
    <row r="214" s="13" customFormat="1">
      <c r="A214" s="13"/>
      <c r="B214" s="231"/>
      <c r="C214" s="232"/>
      <c r="D214" s="233" t="s">
        <v>160</v>
      </c>
      <c r="E214" s="234" t="s">
        <v>1</v>
      </c>
      <c r="F214" s="235" t="s">
        <v>353</v>
      </c>
      <c r="G214" s="232"/>
      <c r="H214" s="236">
        <v>10.5</v>
      </c>
      <c r="I214" s="237"/>
      <c r="J214" s="232"/>
      <c r="K214" s="232"/>
      <c r="L214" s="238"/>
      <c r="M214" s="239"/>
      <c r="N214" s="240"/>
      <c r="O214" s="240"/>
      <c r="P214" s="240"/>
      <c r="Q214" s="240"/>
      <c r="R214" s="240"/>
      <c r="S214" s="240"/>
      <c r="T214" s="24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2" t="s">
        <v>160</v>
      </c>
      <c r="AU214" s="242" t="s">
        <v>90</v>
      </c>
      <c r="AV214" s="13" t="s">
        <v>90</v>
      </c>
      <c r="AW214" s="13" t="s">
        <v>36</v>
      </c>
      <c r="AX214" s="13" t="s">
        <v>88</v>
      </c>
      <c r="AY214" s="242" t="s">
        <v>151</v>
      </c>
    </row>
    <row r="215" s="2" customFormat="1" ht="24.15" customHeight="1">
      <c r="A215" s="38"/>
      <c r="B215" s="39"/>
      <c r="C215" s="243" t="s">
        <v>354</v>
      </c>
      <c r="D215" s="243" t="s">
        <v>190</v>
      </c>
      <c r="E215" s="244" t="s">
        <v>355</v>
      </c>
      <c r="F215" s="245" t="s">
        <v>356</v>
      </c>
      <c r="G215" s="246" t="s">
        <v>221</v>
      </c>
      <c r="H215" s="247">
        <v>10.5</v>
      </c>
      <c r="I215" s="248"/>
      <c r="J215" s="249">
        <f>ROUND(I215*H215,2)</f>
        <v>0</v>
      </c>
      <c r="K215" s="245" t="s">
        <v>157</v>
      </c>
      <c r="L215" s="250"/>
      <c r="M215" s="251" t="s">
        <v>1</v>
      </c>
      <c r="N215" s="252" t="s">
        <v>45</v>
      </c>
      <c r="O215" s="91"/>
      <c r="P215" s="227">
        <f>O215*H215</f>
        <v>0</v>
      </c>
      <c r="Q215" s="227">
        <v>4.0000000000000003E-05</v>
      </c>
      <c r="R215" s="227">
        <f>Q215*H215</f>
        <v>0.00042000000000000002</v>
      </c>
      <c r="S215" s="227">
        <v>0</v>
      </c>
      <c r="T215" s="228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194</v>
      </c>
      <c r="AT215" s="229" t="s">
        <v>190</v>
      </c>
      <c r="AU215" s="229" t="s">
        <v>90</v>
      </c>
      <c r="AY215" s="17" t="s">
        <v>151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88</v>
      </c>
      <c r="BK215" s="230">
        <f>ROUND(I215*H215,2)</f>
        <v>0</v>
      </c>
      <c r="BL215" s="17" t="s">
        <v>158</v>
      </c>
      <c r="BM215" s="229" t="s">
        <v>357</v>
      </c>
    </row>
    <row r="216" s="13" customFormat="1">
      <c r="A216" s="13"/>
      <c r="B216" s="231"/>
      <c r="C216" s="232"/>
      <c r="D216" s="233" t="s">
        <v>160</v>
      </c>
      <c r="E216" s="234" t="s">
        <v>1</v>
      </c>
      <c r="F216" s="235" t="s">
        <v>353</v>
      </c>
      <c r="G216" s="232"/>
      <c r="H216" s="236">
        <v>10.5</v>
      </c>
      <c r="I216" s="237"/>
      <c r="J216" s="232"/>
      <c r="K216" s="232"/>
      <c r="L216" s="238"/>
      <c r="M216" s="239"/>
      <c r="N216" s="240"/>
      <c r="O216" s="240"/>
      <c r="P216" s="240"/>
      <c r="Q216" s="240"/>
      <c r="R216" s="240"/>
      <c r="S216" s="240"/>
      <c r="T216" s="241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2" t="s">
        <v>160</v>
      </c>
      <c r="AU216" s="242" t="s">
        <v>90</v>
      </c>
      <c r="AV216" s="13" t="s">
        <v>90</v>
      </c>
      <c r="AW216" s="13" t="s">
        <v>36</v>
      </c>
      <c r="AX216" s="13" t="s">
        <v>88</v>
      </c>
      <c r="AY216" s="242" t="s">
        <v>151</v>
      </c>
    </row>
    <row r="217" s="2" customFormat="1" ht="24.15" customHeight="1">
      <c r="A217" s="38"/>
      <c r="B217" s="39"/>
      <c r="C217" s="218" t="s">
        <v>358</v>
      </c>
      <c r="D217" s="218" t="s">
        <v>153</v>
      </c>
      <c r="E217" s="219" t="s">
        <v>359</v>
      </c>
      <c r="F217" s="220" t="s">
        <v>360</v>
      </c>
      <c r="G217" s="221" t="s">
        <v>170</v>
      </c>
      <c r="H217" s="222">
        <v>25</v>
      </c>
      <c r="I217" s="223"/>
      <c r="J217" s="224">
        <f>ROUND(I217*H217,2)</f>
        <v>0</v>
      </c>
      <c r="K217" s="220" t="s">
        <v>157</v>
      </c>
      <c r="L217" s="44"/>
      <c r="M217" s="225" t="s">
        <v>1</v>
      </c>
      <c r="N217" s="226" t="s">
        <v>45</v>
      </c>
      <c r="O217" s="91"/>
      <c r="P217" s="227">
        <f>O217*H217</f>
        <v>0</v>
      </c>
      <c r="Q217" s="227">
        <v>0.0027499999999999998</v>
      </c>
      <c r="R217" s="227">
        <f>Q217*H217</f>
        <v>0.068749999999999992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158</v>
      </c>
      <c r="AT217" s="229" t="s">
        <v>153</v>
      </c>
      <c r="AU217" s="229" t="s">
        <v>90</v>
      </c>
      <c r="AY217" s="17" t="s">
        <v>151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88</v>
      </c>
      <c r="BK217" s="230">
        <f>ROUND(I217*H217,2)</f>
        <v>0</v>
      </c>
      <c r="BL217" s="17" t="s">
        <v>158</v>
      </c>
      <c r="BM217" s="229" t="s">
        <v>361</v>
      </c>
    </row>
    <row r="218" s="2" customFormat="1" ht="21.75" customHeight="1">
      <c r="A218" s="38"/>
      <c r="B218" s="39"/>
      <c r="C218" s="218" t="s">
        <v>362</v>
      </c>
      <c r="D218" s="218" t="s">
        <v>153</v>
      </c>
      <c r="E218" s="219" t="s">
        <v>363</v>
      </c>
      <c r="F218" s="220" t="s">
        <v>364</v>
      </c>
      <c r="G218" s="221" t="s">
        <v>170</v>
      </c>
      <c r="H218" s="222">
        <v>2.8300000000000001</v>
      </c>
      <c r="I218" s="223"/>
      <c r="J218" s="224">
        <f>ROUND(I218*H218,2)</f>
        <v>0</v>
      </c>
      <c r="K218" s="220" t="s">
        <v>157</v>
      </c>
      <c r="L218" s="44"/>
      <c r="M218" s="225" t="s">
        <v>1</v>
      </c>
      <c r="N218" s="226" t="s">
        <v>45</v>
      </c>
      <c r="O218" s="91"/>
      <c r="P218" s="227">
        <f>O218*H218</f>
        <v>0</v>
      </c>
      <c r="Q218" s="227">
        <v>2.0000000000000002E-05</v>
      </c>
      <c r="R218" s="227">
        <f>Q218*H218</f>
        <v>5.6600000000000007E-05</v>
      </c>
      <c r="S218" s="227">
        <v>1.0000000000000001E-05</v>
      </c>
      <c r="T218" s="228">
        <f>S218*H218</f>
        <v>2.8300000000000003E-05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29" t="s">
        <v>158</v>
      </c>
      <c r="AT218" s="229" t="s">
        <v>153</v>
      </c>
      <c r="AU218" s="229" t="s">
        <v>90</v>
      </c>
      <c r="AY218" s="17" t="s">
        <v>151</v>
      </c>
      <c r="BE218" s="230">
        <f>IF(N218="základní",J218,0)</f>
        <v>0</v>
      </c>
      <c r="BF218" s="230">
        <f>IF(N218="snížená",J218,0)</f>
        <v>0</v>
      </c>
      <c r="BG218" s="230">
        <f>IF(N218="zákl. přenesená",J218,0)</f>
        <v>0</v>
      </c>
      <c r="BH218" s="230">
        <f>IF(N218="sníž. přenesená",J218,0)</f>
        <v>0</v>
      </c>
      <c r="BI218" s="230">
        <f>IF(N218="nulová",J218,0)</f>
        <v>0</v>
      </c>
      <c r="BJ218" s="17" t="s">
        <v>88</v>
      </c>
      <c r="BK218" s="230">
        <f>ROUND(I218*H218,2)</f>
        <v>0</v>
      </c>
      <c r="BL218" s="17" t="s">
        <v>158</v>
      </c>
      <c r="BM218" s="229" t="s">
        <v>365</v>
      </c>
    </row>
    <row r="219" s="13" customFormat="1">
      <c r="A219" s="13"/>
      <c r="B219" s="231"/>
      <c r="C219" s="232"/>
      <c r="D219" s="233" t="s">
        <v>160</v>
      </c>
      <c r="E219" s="234" t="s">
        <v>1</v>
      </c>
      <c r="F219" s="235" t="s">
        <v>366</v>
      </c>
      <c r="G219" s="232"/>
      <c r="H219" s="236">
        <v>1.23</v>
      </c>
      <c r="I219" s="237"/>
      <c r="J219" s="232"/>
      <c r="K219" s="232"/>
      <c r="L219" s="238"/>
      <c r="M219" s="239"/>
      <c r="N219" s="240"/>
      <c r="O219" s="240"/>
      <c r="P219" s="240"/>
      <c r="Q219" s="240"/>
      <c r="R219" s="240"/>
      <c r="S219" s="240"/>
      <c r="T219" s="24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2" t="s">
        <v>160</v>
      </c>
      <c r="AU219" s="242" t="s">
        <v>90</v>
      </c>
      <c r="AV219" s="13" t="s">
        <v>90</v>
      </c>
      <c r="AW219" s="13" t="s">
        <v>36</v>
      </c>
      <c r="AX219" s="13" t="s">
        <v>80</v>
      </c>
      <c r="AY219" s="242" t="s">
        <v>151</v>
      </c>
    </row>
    <row r="220" s="13" customFormat="1">
      <c r="A220" s="13"/>
      <c r="B220" s="231"/>
      <c r="C220" s="232"/>
      <c r="D220" s="233" t="s">
        <v>160</v>
      </c>
      <c r="E220" s="234" t="s">
        <v>1</v>
      </c>
      <c r="F220" s="235" t="s">
        <v>367</v>
      </c>
      <c r="G220" s="232"/>
      <c r="H220" s="236">
        <v>1.6000000000000001</v>
      </c>
      <c r="I220" s="237"/>
      <c r="J220" s="232"/>
      <c r="K220" s="232"/>
      <c r="L220" s="238"/>
      <c r="M220" s="239"/>
      <c r="N220" s="240"/>
      <c r="O220" s="240"/>
      <c r="P220" s="240"/>
      <c r="Q220" s="240"/>
      <c r="R220" s="240"/>
      <c r="S220" s="240"/>
      <c r="T220" s="241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2" t="s">
        <v>160</v>
      </c>
      <c r="AU220" s="242" t="s">
        <v>90</v>
      </c>
      <c r="AV220" s="13" t="s">
        <v>90</v>
      </c>
      <c r="AW220" s="13" t="s">
        <v>36</v>
      </c>
      <c r="AX220" s="13" t="s">
        <v>80</v>
      </c>
      <c r="AY220" s="242" t="s">
        <v>151</v>
      </c>
    </row>
    <row r="221" s="15" customFormat="1">
      <c r="A221" s="15"/>
      <c r="B221" s="263"/>
      <c r="C221" s="264"/>
      <c r="D221" s="233" t="s">
        <v>160</v>
      </c>
      <c r="E221" s="265" t="s">
        <v>1</v>
      </c>
      <c r="F221" s="266" t="s">
        <v>297</v>
      </c>
      <c r="G221" s="264"/>
      <c r="H221" s="267">
        <v>2.8300000000000001</v>
      </c>
      <c r="I221" s="268"/>
      <c r="J221" s="264"/>
      <c r="K221" s="264"/>
      <c r="L221" s="269"/>
      <c r="M221" s="270"/>
      <c r="N221" s="271"/>
      <c r="O221" s="271"/>
      <c r="P221" s="271"/>
      <c r="Q221" s="271"/>
      <c r="R221" s="271"/>
      <c r="S221" s="271"/>
      <c r="T221" s="272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3" t="s">
        <v>160</v>
      </c>
      <c r="AU221" s="273" t="s">
        <v>90</v>
      </c>
      <c r="AV221" s="15" t="s">
        <v>158</v>
      </c>
      <c r="AW221" s="15" t="s">
        <v>36</v>
      </c>
      <c r="AX221" s="15" t="s">
        <v>88</v>
      </c>
      <c r="AY221" s="273" t="s">
        <v>151</v>
      </c>
    </row>
    <row r="222" s="2" customFormat="1" ht="24.15" customHeight="1">
      <c r="A222" s="38"/>
      <c r="B222" s="39"/>
      <c r="C222" s="218" t="s">
        <v>368</v>
      </c>
      <c r="D222" s="218" t="s">
        <v>153</v>
      </c>
      <c r="E222" s="219" t="s">
        <v>369</v>
      </c>
      <c r="F222" s="220" t="s">
        <v>370</v>
      </c>
      <c r="G222" s="221" t="s">
        <v>170</v>
      </c>
      <c r="H222" s="222">
        <v>180</v>
      </c>
      <c r="I222" s="223"/>
      <c r="J222" s="224">
        <f>ROUND(I222*H222,2)</f>
        <v>0</v>
      </c>
      <c r="K222" s="220" t="s">
        <v>157</v>
      </c>
      <c r="L222" s="44"/>
      <c r="M222" s="225" t="s">
        <v>1</v>
      </c>
      <c r="N222" s="226" t="s">
        <v>45</v>
      </c>
      <c r="O222" s="91"/>
      <c r="P222" s="227">
        <f>O222*H222</f>
        <v>0</v>
      </c>
      <c r="Q222" s="227">
        <v>0.00018000000000000001</v>
      </c>
      <c r="R222" s="227">
        <f>Q222*H222</f>
        <v>0.032400000000000005</v>
      </c>
      <c r="S222" s="227">
        <v>0</v>
      </c>
      <c r="T222" s="228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29" t="s">
        <v>158</v>
      </c>
      <c r="AT222" s="229" t="s">
        <v>153</v>
      </c>
      <c r="AU222" s="229" t="s">
        <v>90</v>
      </c>
      <c r="AY222" s="17" t="s">
        <v>151</v>
      </c>
      <c r="BE222" s="230">
        <f>IF(N222="základní",J222,0)</f>
        <v>0</v>
      </c>
      <c r="BF222" s="230">
        <f>IF(N222="snížená",J222,0)</f>
        <v>0</v>
      </c>
      <c r="BG222" s="230">
        <f>IF(N222="zákl. přenesená",J222,0)</f>
        <v>0</v>
      </c>
      <c r="BH222" s="230">
        <f>IF(N222="sníž. přenesená",J222,0)</f>
        <v>0</v>
      </c>
      <c r="BI222" s="230">
        <f>IF(N222="nulová",J222,0)</f>
        <v>0</v>
      </c>
      <c r="BJ222" s="17" t="s">
        <v>88</v>
      </c>
      <c r="BK222" s="230">
        <f>ROUND(I222*H222,2)</f>
        <v>0</v>
      </c>
      <c r="BL222" s="17" t="s">
        <v>158</v>
      </c>
      <c r="BM222" s="229" t="s">
        <v>371</v>
      </c>
    </row>
    <row r="223" s="2" customFormat="1" ht="24.15" customHeight="1">
      <c r="A223" s="38"/>
      <c r="B223" s="39"/>
      <c r="C223" s="218" t="s">
        <v>372</v>
      </c>
      <c r="D223" s="218" t="s">
        <v>153</v>
      </c>
      <c r="E223" s="219" t="s">
        <v>373</v>
      </c>
      <c r="F223" s="220" t="s">
        <v>374</v>
      </c>
      <c r="G223" s="221" t="s">
        <v>170</v>
      </c>
      <c r="H223" s="222">
        <v>180</v>
      </c>
      <c r="I223" s="223"/>
      <c r="J223" s="224">
        <f>ROUND(I223*H223,2)</f>
        <v>0</v>
      </c>
      <c r="K223" s="220" t="s">
        <v>157</v>
      </c>
      <c r="L223" s="44"/>
      <c r="M223" s="225" t="s">
        <v>1</v>
      </c>
      <c r="N223" s="226" t="s">
        <v>45</v>
      </c>
      <c r="O223" s="91"/>
      <c r="P223" s="227">
        <f>O223*H223</f>
        <v>0</v>
      </c>
      <c r="Q223" s="227">
        <v>0.0057000000000000002</v>
      </c>
      <c r="R223" s="227">
        <f>Q223*H223</f>
        <v>1.026</v>
      </c>
      <c r="S223" s="227">
        <v>0</v>
      </c>
      <c r="T223" s="228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29" t="s">
        <v>158</v>
      </c>
      <c r="AT223" s="229" t="s">
        <v>153</v>
      </c>
      <c r="AU223" s="229" t="s">
        <v>90</v>
      </c>
      <c r="AY223" s="17" t="s">
        <v>151</v>
      </c>
      <c r="BE223" s="230">
        <f>IF(N223="základní",J223,0)</f>
        <v>0</v>
      </c>
      <c r="BF223" s="230">
        <f>IF(N223="snížená",J223,0)</f>
        <v>0</v>
      </c>
      <c r="BG223" s="230">
        <f>IF(N223="zákl. přenesená",J223,0)</f>
        <v>0</v>
      </c>
      <c r="BH223" s="230">
        <f>IF(N223="sníž. přenesená",J223,0)</f>
        <v>0</v>
      </c>
      <c r="BI223" s="230">
        <f>IF(N223="nulová",J223,0)</f>
        <v>0</v>
      </c>
      <c r="BJ223" s="17" t="s">
        <v>88</v>
      </c>
      <c r="BK223" s="230">
        <f>ROUND(I223*H223,2)</f>
        <v>0</v>
      </c>
      <c r="BL223" s="17" t="s">
        <v>158</v>
      </c>
      <c r="BM223" s="229" t="s">
        <v>375</v>
      </c>
    </row>
    <row r="224" s="12" customFormat="1" ht="22.8" customHeight="1">
      <c r="A224" s="12"/>
      <c r="B224" s="202"/>
      <c r="C224" s="203"/>
      <c r="D224" s="204" t="s">
        <v>79</v>
      </c>
      <c r="E224" s="216" t="s">
        <v>199</v>
      </c>
      <c r="F224" s="216" t="s">
        <v>376</v>
      </c>
      <c r="G224" s="203"/>
      <c r="H224" s="203"/>
      <c r="I224" s="206"/>
      <c r="J224" s="217">
        <f>BK224</f>
        <v>0</v>
      </c>
      <c r="K224" s="203"/>
      <c r="L224" s="208"/>
      <c r="M224" s="209"/>
      <c r="N224" s="210"/>
      <c r="O224" s="210"/>
      <c r="P224" s="211">
        <f>SUM(P225:P249)</f>
        <v>0</v>
      </c>
      <c r="Q224" s="210"/>
      <c r="R224" s="211">
        <f>SUM(R225:R249)</f>
        <v>0</v>
      </c>
      <c r="S224" s="210"/>
      <c r="T224" s="212">
        <f>SUM(T225:T249)</f>
        <v>47.405000000000001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3" t="s">
        <v>88</v>
      </c>
      <c r="AT224" s="214" t="s">
        <v>79</v>
      </c>
      <c r="AU224" s="214" t="s">
        <v>88</v>
      </c>
      <c r="AY224" s="213" t="s">
        <v>151</v>
      </c>
      <c r="BK224" s="215">
        <f>SUM(BK225:BK249)</f>
        <v>0</v>
      </c>
    </row>
    <row r="225" s="2" customFormat="1" ht="37.8" customHeight="1">
      <c r="A225" s="38"/>
      <c r="B225" s="39"/>
      <c r="C225" s="218" t="s">
        <v>377</v>
      </c>
      <c r="D225" s="218" t="s">
        <v>153</v>
      </c>
      <c r="E225" s="219" t="s">
        <v>378</v>
      </c>
      <c r="F225" s="220" t="s">
        <v>379</v>
      </c>
      <c r="G225" s="221" t="s">
        <v>170</v>
      </c>
      <c r="H225" s="222">
        <v>1600</v>
      </c>
      <c r="I225" s="223"/>
      <c r="J225" s="224">
        <f>ROUND(I225*H225,2)</f>
        <v>0</v>
      </c>
      <c r="K225" s="220" t="s">
        <v>157</v>
      </c>
      <c r="L225" s="44"/>
      <c r="M225" s="225" t="s">
        <v>1</v>
      </c>
      <c r="N225" s="226" t="s">
        <v>45</v>
      </c>
      <c r="O225" s="91"/>
      <c r="P225" s="227">
        <f>O225*H225</f>
        <v>0</v>
      </c>
      <c r="Q225" s="227">
        <v>0</v>
      </c>
      <c r="R225" s="227">
        <f>Q225*H225</f>
        <v>0</v>
      </c>
      <c r="S225" s="227">
        <v>0</v>
      </c>
      <c r="T225" s="228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29" t="s">
        <v>158</v>
      </c>
      <c r="AT225" s="229" t="s">
        <v>153</v>
      </c>
      <c r="AU225" s="229" t="s">
        <v>90</v>
      </c>
      <c r="AY225" s="17" t="s">
        <v>151</v>
      </c>
      <c r="BE225" s="230">
        <f>IF(N225="základní",J225,0)</f>
        <v>0</v>
      </c>
      <c r="BF225" s="230">
        <f>IF(N225="snížená",J225,0)</f>
        <v>0</v>
      </c>
      <c r="BG225" s="230">
        <f>IF(N225="zákl. přenesená",J225,0)</f>
        <v>0</v>
      </c>
      <c r="BH225" s="230">
        <f>IF(N225="sníž. přenesená",J225,0)</f>
        <v>0</v>
      </c>
      <c r="BI225" s="230">
        <f>IF(N225="nulová",J225,0)</f>
        <v>0</v>
      </c>
      <c r="BJ225" s="17" t="s">
        <v>88</v>
      </c>
      <c r="BK225" s="230">
        <f>ROUND(I225*H225,2)</f>
        <v>0</v>
      </c>
      <c r="BL225" s="17" t="s">
        <v>158</v>
      </c>
      <c r="BM225" s="229" t="s">
        <v>380</v>
      </c>
    </row>
    <row r="226" s="2" customFormat="1" ht="37.8" customHeight="1">
      <c r="A226" s="38"/>
      <c r="B226" s="39"/>
      <c r="C226" s="218" t="s">
        <v>381</v>
      </c>
      <c r="D226" s="218" t="s">
        <v>153</v>
      </c>
      <c r="E226" s="219" t="s">
        <v>382</v>
      </c>
      <c r="F226" s="220" t="s">
        <v>383</v>
      </c>
      <c r="G226" s="221" t="s">
        <v>170</v>
      </c>
      <c r="H226" s="222">
        <v>144000</v>
      </c>
      <c r="I226" s="223"/>
      <c r="J226" s="224">
        <f>ROUND(I226*H226,2)</f>
        <v>0</v>
      </c>
      <c r="K226" s="220" t="s">
        <v>157</v>
      </c>
      <c r="L226" s="44"/>
      <c r="M226" s="225" t="s">
        <v>1</v>
      </c>
      <c r="N226" s="226" t="s">
        <v>45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158</v>
      </c>
      <c r="AT226" s="229" t="s">
        <v>153</v>
      </c>
      <c r="AU226" s="229" t="s">
        <v>90</v>
      </c>
      <c r="AY226" s="17" t="s">
        <v>151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88</v>
      </c>
      <c r="BK226" s="230">
        <f>ROUND(I226*H226,2)</f>
        <v>0</v>
      </c>
      <c r="BL226" s="17" t="s">
        <v>158</v>
      </c>
      <c r="BM226" s="229" t="s">
        <v>384</v>
      </c>
    </row>
    <row r="227" s="13" customFormat="1">
      <c r="A227" s="13"/>
      <c r="B227" s="231"/>
      <c r="C227" s="232"/>
      <c r="D227" s="233" t="s">
        <v>160</v>
      </c>
      <c r="E227" s="232"/>
      <c r="F227" s="235" t="s">
        <v>385</v>
      </c>
      <c r="G227" s="232"/>
      <c r="H227" s="236">
        <v>144000</v>
      </c>
      <c r="I227" s="237"/>
      <c r="J227" s="232"/>
      <c r="K227" s="232"/>
      <c r="L227" s="238"/>
      <c r="M227" s="239"/>
      <c r="N227" s="240"/>
      <c r="O227" s="240"/>
      <c r="P227" s="240"/>
      <c r="Q227" s="240"/>
      <c r="R227" s="240"/>
      <c r="S227" s="240"/>
      <c r="T227" s="241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2" t="s">
        <v>160</v>
      </c>
      <c r="AU227" s="242" t="s">
        <v>90</v>
      </c>
      <c r="AV227" s="13" t="s">
        <v>90</v>
      </c>
      <c r="AW227" s="13" t="s">
        <v>4</v>
      </c>
      <c r="AX227" s="13" t="s">
        <v>88</v>
      </c>
      <c r="AY227" s="242" t="s">
        <v>151</v>
      </c>
    </row>
    <row r="228" s="2" customFormat="1" ht="37.8" customHeight="1">
      <c r="A228" s="38"/>
      <c r="B228" s="39"/>
      <c r="C228" s="218" t="s">
        <v>386</v>
      </c>
      <c r="D228" s="218" t="s">
        <v>153</v>
      </c>
      <c r="E228" s="219" t="s">
        <v>387</v>
      </c>
      <c r="F228" s="220" t="s">
        <v>388</v>
      </c>
      <c r="G228" s="221" t="s">
        <v>170</v>
      </c>
      <c r="H228" s="222">
        <v>1600</v>
      </c>
      <c r="I228" s="223"/>
      <c r="J228" s="224">
        <f>ROUND(I228*H228,2)</f>
        <v>0</v>
      </c>
      <c r="K228" s="220" t="s">
        <v>157</v>
      </c>
      <c r="L228" s="44"/>
      <c r="M228" s="225" t="s">
        <v>1</v>
      </c>
      <c r="N228" s="226" t="s">
        <v>45</v>
      </c>
      <c r="O228" s="91"/>
      <c r="P228" s="227">
        <f>O228*H228</f>
        <v>0</v>
      </c>
      <c r="Q228" s="227">
        <v>0</v>
      </c>
      <c r="R228" s="227">
        <f>Q228*H228</f>
        <v>0</v>
      </c>
      <c r="S228" s="227">
        <v>0</v>
      </c>
      <c r="T228" s="228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29" t="s">
        <v>158</v>
      </c>
      <c r="AT228" s="229" t="s">
        <v>153</v>
      </c>
      <c r="AU228" s="229" t="s">
        <v>90</v>
      </c>
      <c r="AY228" s="17" t="s">
        <v>151</v>
      </c>
      <c r="BE228" s="230">
        <f>IF(N228="základní",J228,0)</f>
        <v>0</v>
      </c>
      <c r="BF228" s="230">
        <f>IF(N228="snížená",J228,0)</f>
        <v>0</v>
      </c>
      <c r="BG228" s="230">
        <f>IF(N228="zákl. přenesená",J228,0)</f>
        <v>0</v>
      </c>
      <c r="BH228" s="230">
        <f>IF(N228="sníž. přenesená",J228,0)</f>
        <v>0</v>
      </c>
      <c r="BI228" s="230">
        <f>IF(N228="nulová",J228,0)</f>
        <v>0</v>
      </c>
      <c r="BJ228" s="17" t="s">
        <v>88</v>
      </c>
      <c r="BK228" s="230">
        <f>ROUND(I228*H228,2)</f>
        <v>0</v>
      </c>
      <c r="BL228" s="17" t="s">
        <v>158</v>
      </c>
      <c r="BM228" s="229" t="s">
        <v>389</v>
      </c>
    </row>
    <row r="229" s="2" customFormat="1" ht="16.5" customHeight="1">
      <c r="A229" s="38"/>
      <c r="B229" s="39"/>
      <c r="C229" s="218" t="s">
        <v>390</v>
      </c>
      <c r="D229" s="218" t="s">
        <v>153</v>
      </c>
      <c r="E229" s="219" t="s">
        <v>391</v>
      </c>
      <c r="F229" s="220" t="s">
        <v>392</v>
      </c>
      <c r="G229" s="221" t="s">
        <v>170</v>
      </c>
      <c r="H229" s="222">
        <v>1600</v>
      </c>
      <c r="I229" s="223"/>
      <c r="J229" s="224">
        <f>ROUND(I229*H229,2)</f>
        <v>0</v>
      </c>
      <c r="K229" s="220" t="s">
        <v>157</v>
      </c>
      <c r="L229" s="44"/>
      <c r="M229" s="225" t="s">
        <v>1</v>
      </c>
      <c r="N229" s="226" t="s">
        <v>45</v>
      </c>
      <c r="O229" s="91"/>
      <c r="P229" s="227">
        <f>O229*H229</f>
        <v>0</v>
      </c>
      <c r="Q229" s="227">
        <v>0</v>
      </c>
      <c r="R229" s="227">
        <f>Q229*H229</f>
        <v>0</v>
      </c>
      <c r="S229" s="227">
        <v>0</v>
      </c>
      <c r="T229" s="228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9" t="s">
        <v>158</v>
      </c>
      <c r="AT229" s="229" t="s">
        <v>153</v>
      </c>
      <c r="AU229" s="229" t="s">
        <v>90</v>
      </c>
      <c r="AY229" s="17" t="s">
        <v>151</v>
      </c>
      <c r="BE229" s="230">
        <f>IF(N229="základní",J229,0)</f>
        <v>0</v>
      </c>
      <c r="BF229" s="230">
        <f>IF(N229="snížená",J229,0)</f>
        <v>0</v>
      </c>
      <c r="BG229" s="230">
        <f>IF(N229="zákl. přenesená",J229,0)</f>
        <v>0</v>
      </c>
      <c r="BH229" s="230">
        <f>IF(N229="sníž. přenesená",J229,0)</f>
        <v>0</v>
      </c>
      <c r="BI229" s="230">
        <f>IF(N229="nulová",J229,0)</f>
        <v>0</v>
      </c>
      <c r="BJ229" s="17" t="s">
        <v>88</v>
      </c>
      <c r="BK229" s="230">
        <f>ROUND(I229*H229,2)</f>
        <v>0</v>
      </c>
      <c r="BL229" s="17" t="s">
        <v>158</v>
      </c>
      <c r="BM229" s="229" t="s">
        <v>393</v>
      </c>
    </row>
    <row r="230" s="2" customFormat="1" ht="16.5" customHeight="1">
      <c r="A230" s="38"/>
      <c r="B230" s="39"/>
      <c r="C230" s="218" t="s">
        <v>394</v>
      </c>
      <c r="D230" s="218" t="s">
        <v>153</v>
      </c>
      <c r="E230" s="219" t="s">
        <v>395</v>
      </c>
      <c r="F230" s="220" t="s">
        <v>396</v>
      </c>
      <c r="G230" s="221" t="s">
        <v>170</v>
      </c>
      <c r="H230" s="222">
        <v>144000</v>
      </c>
      <c r="I230" s="223"/>
      <c r="J230" s="224">
        <f>ROUND(I230*H230,2)</f>
        <v>0</v>
      </c>
      <c r="K230" s="220" t="s">
        <v>157</v>
      </c>
      <c r="L230" s="44"/>
      <c r="M230" s="225" t="s">
        <v>1</v>
      </c>
      <c r="N230" s="226" t="s">
        <v>45</v>
      </c>
      <c r="O230" s="91"/>
      <c r="P230" s="227">
        <f>O230*H230</f>
        <v>0</v>
      </c>
      <c r="Q230" s="227">
        <v>0</v>
      </c>
      <c r="R230" s="227">
        <f>Q230*H230</f>
        <v>0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158</v>
      </c>
      <c r="AT230" s="229" t="s">
        <v>153</v>
      </c>
      <c r="AU230" s="229" t="s">
        <v>90</v>
      </c>
      <c r="AY230" s="17" t="s">
        <v>151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88</v>
      </c>
      <c r="BK230" s="230">
        <f>ROUND(I230*H230,2)</f>
        <v>0</v>
      </c>
      <c r="BL230" s="17" t="s">
        <v>158</v>
      </c>
      <c r="BM230" s="229" t="s">
        <v>397</v>
      </c>
    </row>
    <row r="231" s="13" customFormat="1">
      <c r="A231" s="13"/>
      <c r="B231" s="231"/>
      <c r="C231" s="232"/>
      <c r="D231" s="233" t="s">
        <v>160</v>
      </c>
      <c r="E231" s="232"/>
      <c r="F231" s="235" t="s">
        <v>385</v>
      </c>
      <c r="G231" s="232"/>
      <c r="H231" s="236">
        <v>144000</v>
      </c>
      <c r="I231" s="237"/>
      <c r="J231" s="232"/>
      <c r="K231" s="232"/>
      <c r="L231" s="238"/>
      <c r="M231" s="239"/>
      <c r="N231" s="240"/>
      <c r="O231" s="240"/>
      <c r="P231" s="240"/>
      <c r="Q231" s="240"/>
      <c r="R231" s="240"/>
      <c r="S231" s="240"/>
      <c r="T231" s="241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2" t="s">
        <v>160</v>
      </c>
      <c r="AU231" s="242" t="s">
        <v>90</v>
      </c>
      <c r="AV231" s="13" t="s">
        <v>90</v>
      </c>
      <c r="AW231" s="13" t="s">
        <v>4</v>
      </c>
      <c r="AX231" s="13" t="s">
        <v>88</v>
      </c>
      <c r="AY231" s="242" t="s">
        <v>151</v>
      </c>
    </row>
    <row r="232" s="2" customFormat="1" ht="21.75" customHeight="1">
      <c r="A232" s="38"/>
      <c r="B232" s="39"/>
      <c r="C232" s="218" t="s">
        <v>398</v>
      </c>
      <c r="D232" s="218" t="s">
        <v>153</v>
      </c>
      <c r="E232" s="219" t="s">
        <v>399</v>
      </c>
      <c r="F232" s="220" t="s">
        <v>400</v>
      </c>
      <c r="G232" s="221" t="s">
        <v>170</v>
      </c>
      <c r="H232" s="222">
        <v>1600</v>
      </c>
      <c r="I232" s="223"/>
      <c r="J232" s="224">
        <f>ROUND(I232*H232,2)</f>
        <v>0</v>
      </c>
      <c r="K232" s="220" t="s">
        <v>157</v>
      </c>
      <c r="L232" s="44"/>
      <c r="M232" s="225" t="s">
        <v>1</v>
      </c>
      <c r="N232" s="226" t="s">
        <v>45</v>
      </c>
      <c r="O232" s="91"/>
      <c r="P232" s="227">
        <f>O232*H232</f>
        <v>0</v>
      </c>
      <c r="Q232" s="227">
        <v>0</v>
      </c>
      <c r="R232" s="227">
        <f>Q232*H232</f>
        <v>0</v>
      </c>
      <c r="S232" s="227">
        <v>0</v>
      </c>
      <c r="T232" s="228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9" t="s">
        <v>158</v>
      </c>
      <c r="AT232" s="229" t="s">
        <v>153</v>
      </c>
      <c r="AU232" s="229" t="s">
        <v>90</v>
      </c>
      <c r="AY232" s="17" t="s">
        <v>151</v>
      </c>
      <c r="BE232" s="230">
        <f>IF(N232="základní",J232,0)</f>
        <v>0</v>
      </c>
      <c r="BF232" s="230">
        <f>IF(N232="snížená",J232,0)</f>
        <v>0</v>
      </c>
      <c r="BG232" s="230">
        <f>IF(N232="zákl. přenesená",J232,0)</f>
        <v>0</v>
      </c>
      <c r="BH232" s="230">
        <f>IF(N232="sníž. přenesená",J232,0)</f>
        <v>0</v>
      </c>
      <c r="BI232" s="230">
        <f>IF(N232="nulová",J232,0)</f>
        <v>0</v>
      </c>
      <c r="BJ232" s="17" t="s">
        <v>88</v>
      </c>
      <c r="BK232" s="230">
        <f>ROUND(I232*H232,2)</f>
        <v>0</v>
      </c>
      <c r="BL232" s="17" t="s">
        <v>158</v>
      </c>
      <c r="BM232" s="229" t="s">
        <v>401</v>
      </c>
    </row>
    <row r="233" s="2" customFormat="1" ht="24.15" customHeight="1">
      <c r="A233" s="38"/>
      <c r="B233" s="39"/>
      <c r="C233" s="218" t="s">
        <v>402</v>
      </c>
      <c r="D233" s="218" t="s">
        <v>153</v>
      </c>
      <c r="E233" s="219" t="s">
        <v>403</v>
      </c>
      <c r="F233" s="220" t="s">
        <v>404</v>
      </c>
      <c r="G233" s="221" t="s">
        <v>170</v>
      </c>
      <c r="H233" s="222">
        <v>1600</v>
      </c>
      <c r="I233" s="223"/>
      <c r="J233" s="224">
        <f>ROUND(I233*H233,2)</f>
        <v>0</v>
      </c>
      <c r="K233" s="220" t="s">
        <v>157</v>
      </c>
      <c r="L233" s="44"/>
      <c r="M233" s="225" t="s">
        <v>1</v>
      </c>
      <c r="N233" s="226" t="s">
        <v>45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158</v>
      </c>
      <c r="AT233" s="229" t="s">
        <v>153</v>
      </c>
      <c r="AU233" s="229" t="s">
        <v>90</v>
      </c>
      <c r="AY233" s="17" t="s">
        <v>151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88</v>
      </c>
      <c r="BK233" s="230">
        <f>ROUND(I233*H233,2)</f>
        <v>0</v>
      </c>
      <c r="BL233" s="17" t="s">
        <v>158</v>
      </c>
      <c r="BM233" s="229" t="s">
        <v>405</v>
      </c>
    </row>
    <row r="234" s="2" customFormat="1" ht="24.15" customHeight="1">
      <c r="A234" s="38"/>
      <c r="B234" s="39"/>
      <c r="C234" s="218" t="s">
        <v>406</v>
      </c>
      <c r="D234" s="218" t="s">
        <v>153</v>
      </c>
      <c r="E234" s="219" t="s">
        <v>407</v>
      </c>
      <c r="F234" s="220" t="s">
        <v>408</v>
      </c>
      <c r="G234" s="221" t="s">
        <v>170</v>
      </c>
      <c r="H234" s="222">
        <v>1600</v>
      </c>
      <c r="I234" s="223"/>
      <c r="J234" s="224">
        <f>ROUND(I234*H234,2)</f>
        <v>0</v>
      </c>
      <c r="K234" s="220" t="s">
        <v>157</v>
      </c>
      <c r="L234" s="44"/>
      <c r="M234" s="225" t="s">
        <v>1</v>
      </c>
      <c r="N234" s="226" t="s">
        <v>45</v>
      </c>
      <c r="O234" s="91"/>
      <c r="P234" s="227">
        <f>O234*H234</f>
        <v>0</v>
      </c>
      <c r="Q234" s="227">
        <v>0</v>
      </c>
      <c r="R234" s="227">
        <f>Q234*H234</f>
        <v>0</v>
      </c>
      <c r="S234" s="227">
        <v>0</v>
      </c>
      <c r="T234" s="228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29" t="s">
        <v>158</v>
      </c>
      <c r="AT234" s="229" t="s">
        <v>153</v>
      </c>
      <c r="AU234" s="229" t="s">
        <v>90</v>
      </c>
      <c r="AY234" s="17" t="s">
        <v>151</v>
      </c>
      <c r="BE234" s="230">
        <f>IF(N234="základní",J234,0)</f>
        <v>0</v>
      </c>
      <c r="BF234" s="230">
        <f>IF(N234="snížená",J234,0)</f>
        <v>0</v>
      </c>
      <c r="BG234" s="230">
        <f>IF(N234="zákl. přenesená",J234,0)</f>
        <v>0</v>
      </c>
      <c r="BH234" s="230">
        <f>IF(N234="sníž. přenesená",J234,0)</f>
        <v>0</v>
      </c>
      <c r="BI234" s="230">
        <f>IF(N234="nulová",J234,0)</f>
        <v>0</v>
      </c>
      <c r="BJ234" s="17" t="s">
        <v>88</v>
      </c>
      <c r="BK234" s="230">
        <f>ROUND(I234*H234,2)</f>
        <v>0</v>
      </c>
      <c r="BL234" s="17" t="s">
        <v>158</v>
      </c>
      <c r="BM234" s="229" t="s">
        <v>409</v>
      </c>
    </row>
    <row r="235" s="2" customFormat="1" ht="33" customHeight="1">
      <c r="A235" s="38"/>
      <c r="B235" s="39"/>
      <c r="C235" s="218" t="s">
        <v>410</v>
      </c>
      <c r="D235" s="218" t="s">
        <v>153</v>
      </c>
      <c r="E235" s="219" t="s">
        <v>411</v>
      </c>
      <c r="F235" s="220" t="s">
        <v>412</v>
      </c>
      <c r="G235" s="221" t="s">
        <v>170</v>
      </c>
      <c r="H235" s="222">
        <v>1720</v>
      </c>
      <c r="I235" s="223"/>
      <c r="J235" s="224">
        <f>ROUND(I235*H235,2)</f>
        <v>0</v>
      </c>
      <c r="K235" s="220" t="s">
        <v>157</v>
      </c>
      <c r="L235" s="44"/>
      <c r="M235" s="225" t="s">
        <v>1</v>
      </c>
      <c r="N235" s="226" t="s">
        <v>45</v>
      </c>
      <c r="O235" s="91"/>
      <c r="P235" s="227">
        <f>O235*H235</f>
        <v>0</v>
      </c>
      <c r="Q235" s="227">
        <v>0</v>
      </c>
      <c r="R235" s="227">
        <f>Q235*H235</f>
        <v>0</v>
      </c>
      <c r="S235" s="227">
        <v>0.0089999999999999993</v>
      </c>
      <c r="T235" s="228">
        <f>S235*H235</f>
        <v>15.479999999999999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29" t="s">
        <v>158</v>
      </c>
      <c r="AT235" s="229" t="s">
        <v>153</v>
      </c>
      <c r="AU235" s="229" t="s">
        <v>90</v>
      </c>
      <c r="AY235" s="17" t="s">
        <v>151</v>
      </c>
      <c r="BE235" s="230">
        <f>IF(N235="základní",J235,0)</f>
        <v>0</v>
      </c>
      <c r="BF235" s="230">
        <f>IF(N235="snížená",J235,0)</f>
        <v>0</v>
      </c>
      <c r="BG235" s="230">
        <f>IF(N235="zákl. přenesená",J235,0)</f>
        <v>0</v>
      </c>
      <c r="BH235" s="230">
        <f>IF(N235="sníž. přenesená",J235,0)</f>
        <v>0</v>
      </c>
      <c r="BI235" s="230">
        <f>IF(N235="nulová",J235,0)</f>
        <v>0</v>
      </c>
      <c r="BJ235" s="17" t="s">
        <v>88</v>
      </c>
      <c r="BK235" s="230">
        <f>ROUND(I235*H235,2)</f>
        <v>0</v>
      </c>
      <c r="BL235" s="17" t="s">
        <v>158</v>
      </c>
      <c r="BM235" s="229" t="s">
        <v>413</v>
      </c>
    </row>
    <row r="236" s="14" customFormat="1">
      <c r="A236" s="14"/>
      <c r="B236" s="253"/>
      <c r="C236" s="254"/>
      <c r="D236" s="233" t="s">
        <v>160</v>
      </c>
      <c r="E236" s="255" t="s">
        <v>1</v>
      </c>
      <c r="F236" s="256" t="s">
        <v>414</v>
      </c>
      <c r="G236" s="254"/>
      <c r="H236" s="255" t="s">
        <v>1</v>
      </c>
      <c r="I236" s="257"/>
      <c r="J236" s="254"/>
      <c r="K236" s="254"/>
      <c r="L236" s="258"/>
      <c r="M236" s="259"/>
      <c r="N236" s="260"/>
      <c r="O236" s="260"/>
      <c r="P236" s="260"/>
      <c r="Q236" s="260"/>
      <c r="R236" s="260"/>
      <c r="S236" s="260"/>
      <c r="T236" s="261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2" t="s">
        <v>160</v>
      </c>
      <c r="AU236" s="262" t="s">
        <v>90</v>
      </c>
      <c r="AV236" s="14" t="s">
        <v>88</v>
      </c>
      <c r="AW236" s="14" t="s">
        <v>36</v>
      </c>
      <c r="AX236" s="14" t="s">
        <v>80</v>
      </c>
      <c r="AY236" s="262" t="s">
        <v>151</v>
      </c>
    </row>
    <row r="237" s="13" customFormat="1">
      <c r="A237" s="13"/>
      <c r="B237" s="231"/>
      <c r="C237" s="232"/>
      <c r="D237" s="233" t="s">
        <v>160</v>
      </c>
      <c r="E237" s="234" t="s">
        <v>1</v>
      </c>
      <c r="F237" s="235" t="s">
        <v>415</v>
      </c>
      <c r="G237" s="232"/>
      <c r="H237" s="236">
        <v>1720</v>
      </c>
      <c r="I237" s="237"/>
      <c r="J237" s="232"/>
      <c r="K237" s="232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160</v>
      </c>
      <c r="AU237" s="242" t="s">
        <v>90</v>
      </c>
      <c r="AV237" s="13" t="s">
        <v>90</v>
      </c>
      <c r="AW237" s="13" t="s">
        <v>36</v>
      </c>
      <c r="AX237" s="13" t="s">
        <v>88</v>
      </c>
      <c r="AY237" s="242" t="s">
        <v>151</v>
      </c>
    </row>
    <row r="238" s="2" customFormat="1" ht="37.8" customHeight="1">
      <c r="A238" s="38"/>
      <c r="B238" s="39"/>
      <c r="C238" s="218" t="s">
        <v>416</v>
      </c>
      <c r="D238" s="218" t="s">
        <v>153</v>
      </c>
      <c r="E238" s="219" t="s">
        <v>417</v>
      </c>
      <c r="F238" s="220" t="s">
        <v>418</v>
      </c>
      <c r="G238" s="221" t="s">
        <v>170</v>
      </c>
      <c r="H238" s="222">
        <v>2460</v>
      </c>
      <c r="I238" s="223"/>
      <c r="J238" s="224">
        <f>ROUND(I238*H238,2)</f>
        <v>0</v>
      </c>
      <c r="K238" s="220" t="s">
        <v>157</v>
      </c>
      <c r="L238" s="44"/>
      <c r="M238" s="225" t="s">
        <v>1</v>
      </c>
      <c r="N238" s="226" t="s">
        <v>45</v>
      </c>
      <c r="O238" s="91"/>
      <c r="P238" s="227">
        <f>O238*H238</f>
        <v>0</v>
      </c>
      <c r="Q238" s="227">
        <v>0</v>
      </c>
      <c r="R238" s="227">
        <f>Q238*H238</f>
        <v>0</v>
      </c>
      <c r="S238" s="227">
        <v>0.0089999999999999993</v>
      </c>
      <c r="T238" s="228">
        <f>S238*H238</f>
        <v>22.139999999999997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158</v>
      </c>
      <c r="AT238" s="229" t="s">
        <v>153</v>
      </c>
      <c r="AU238" s="229" t="s">
        <v>90</v>
      </c>
      <c r="AY238" s="17" t="s">
        <v>151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88</v>
      </c>
      <c r="BK238" s="230">
        <f>ROUND(I238*H238,2)</f>
        <v>0</v>
      </c>
      <c r="BL238" s="17" t="s">
        <v>158</v>
      </c>
      <c r="BM238" s="229" t="s">
        <v>419</v>
      </c>
    </row>
    <row r="239" s="14" customFormat="1">
      <c r="A239" s="14"/>
      <c r="B239" s="253"/>
      <c r="C239" s="254"/>
      <c r="D239" s="233" t="s">
        <v>160</v>
      </c>
      <c r="E239" s="255" t="s">
        <v>1</v>
      </c>
      <c r="F239" s="256" t="s">
        <v>420</v>
      </c>
      <c r="G239" s="254"/>
      <c r="H239" s="255" t="s">
        <v>1</v>
      </c>
      <c r="I239" s="257"/>
      <c r="J239" s="254"/>
      <c r="K239" s="254"/>
      <c r="L239" s="258"/>
      <c r="M239" s="259"/>
      <c r="N239" s="260"/>
      <c r="O239" s="260"/>
      <c r="P239" s="260"/>
      <c r="Q239" s="260"/>
      <c r="R239" s="260"/>
      <c r="S239" s="260"/>
      <c r="T239" s="261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2" t="s">
        <v>160</v>
      </c>
      <c r="AU239" s="262" t="s">
        <v>90</v>
      </c>
      <c r="AV239" s="14" t="s">
        <v>88</v>
      </c>
      <c r="AW239" s="14" t="s">
        <v>36</v>
      </c>
      <c r="AX239" s="14" t="s">
        <v>80</v>
      </c>
      <c r="AY239" s="262" t="s">
        <v>151</v>
      </c>
    </row>
    <row r="240" s="13" customFormat="1">
      <c r="A240" s="13"/>
      <c r="B240" s="231"/>
      <c r="C240" s="232"/>
      <c r="D240" s="233" t="s">
        <v>160</v>
      </c>
      <c r="E240" s="234" t="s">
        <v>1</v>
      </c>
      <c r="F240" s="235" t="s">
        <v>421</v>
      </c>
      <c r="G240" s="232"/>
      <c r="H240" s="236">
        <v>2460</v>
      </c>
      <c r="I240" s="237"/>
      <c r="J240" s="232"/>
      <c r="K240" s="232"/>
      <c r="L240" s="238"/>
      <c r="M240" s="239"/>
      <c r="N240" s="240"/>
      <c r="O240" s="240"/>
      <c r="P240" s="240"/>
      <c r="Q240" s="240"/>
      <c r="R240" s="240"/>
      <c r="S240" s="240"/>
      <c r="T240" s="241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2" t="s">
        <v>160</v>
      </c>
      <c r="AU240" s="242" t="s">
        <v>90</v>
      </c>
      <c r="AV240" s="13" t="s">
        <v>90</v>
      </c>
      <c r="AW240" s="13" t="s">
        <v>36</v>
      </c>
      <c r="AX240" s="13" t="s">
        <v>88</v>
      </c>
      <c r="AY240" s="242" t="s">
        <v>151</v>
      </c>
    </row>
    <row r="241" s="2" customFormat="1" ht="33" customHeight="1">
      <c r="A241" s="38"/>
      <c r="B241" s="39"/>
      <c r="C241" s="218" t="s">
        <v>422</v>
      </c>
      <c r="D241" s="218" t="s">
        <v>153</v>
      </c>
      <c r="E241" s="219" t="s">
        <v>423</v>
      </c>
      <c r="F241" s="220" t="s">
        <v>424</v>
      </c>
      <c r="G241" s="221" t="s">
        <v>170</v>
      </c>
      <c r="H241" s="222">
        <v>128</v>
      </c>
      <c r="I241" s="223"/>
      <c r="J241" s="224">
        <f>ROUND(I241*H241,2)</f>
        <v>0</v>
      </c>
      <c r="K241" s="220" t="s">
        <v>157</v>
      </c>
      <c r="L241" s="44"/>
      <c r="M241" s="225" t="s">
        <v>1</v>
      </c>
      <c r="N241" s="226" t="s">
        <v>45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0.029999999999999999</v>
      </c>
      <c r="T241" s="228">
        <f>S241*H241</f>
        <v>3.8399999999999999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158</v>
      </c>
      <c r="AT241" s="229" t="s">
        <v>153</v>
      </c>
      <c r="AU241" s="229" t="s">
        <v>90</v>
      </c>
      <c r="AY241" s="17" t="s">
        <v>151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88</v>
      </c>
      <c r="BK241" s="230">
        <f>ROUND(I241*H241,2)</f>
        <v>0</v>
      </c>
      <c r="BL241" s="17" t="s">
        <v>158</v>
      </c>
      <c r="BM241" s="229" t="s">
        <v>425</v>
      </c>
    </row>
    <row r="242" s="14" customFormat="1">
      <c r="A242" s="14"/>
      <c r="B242" s="253"/>
      <c r="C242" s="254"/>
      <c r="D242" s="233" t="s">
        <v>160</v>
      </c>
      <c r="E242" s="255" t="s">
        <v>1</v>
      </c>
      <c r="F242" s="256" t="s">
        <v>426</v>
      </c>
      <c r="G242" s="254"/>
      <c r="H242" s="255" t="s">
        <v>1</v>
      </c>
      <c r="I242" s="257"/>
      <c r="J242" s="254"/>
      <c r="K242" s="254"/>
      <c r="L242" s="258"/>
      <c r="M242" s="259"/>
      <c r="N242" s="260"/>
      <c r="O242" s="260"/>
      <c r="P242" s="260"/>
      <c r="Q242" s="260"/>
      <c r="R242" s="260"/>
      <c r="S242" s="260"/>
      <c r="T242" s="261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2" t="s">
        <v>160</v>
      </c>
      <c r="AU242" s="262" t="s">
        <v>90</v>
      </c>
      <c r="AV242" s="14" t="s">
        <v>88</v>
      </c>
      <c r="AW242" s="14" t="s">
        <v>36</v>
      </c>
      <c r="AX242" s="14" t="s">
        <v>80</v>
      </c>
      <c r="AY242" s="262" t="s">
        <v>151</v>
      </c>
    </row>
    <row r="243" s="13" customFormat="1">
      <c r="A243" s="13"/>
      <c r="B243" s="231"/>
      <c r="C243" s="232"/>
      <c r="D243" s="233" t="s">
        <v>160</v>
      </c>
      <c r="E243" s="234" t="s">
        <v>1</v>
      </c>
      <c r="F243" s="235" t="s">
        <v>427</v>
      </c>
      <c r="G243" s="232"/>
      <c r="H243" s="236">
        <v>128</v>
      </c>
      <c r="I243" s="237"/>
      <c r="J243" s="232"/>
      <c r="K243" s="232"/>
      <c r="L243" s="238"/>
      <c r="M243" s="239"/>
      <c r="N243" s="240"/>
      <c r="O243" s="240"/>
      <c r="P243" s="240"/>
      <c r="Q243" s="240"/>
      <c r="R243" s="240"/>
      <c r="S243" s="240"/>
      <c r="T243" s="24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2" t="s">
        <v>160</v>
      </c>
      <c r="AU243" s="242" t="s">
        <v>90</v>
      </c>
      <c r="AV243" s="13" t="s">
        <v>90</v>
      </c>
      <c r="AW243" s="13" t="s">
        <v>36</v>
      </c>
      <c r="AX243" s="13" t="s">
        <v>88</v>
      </c>
      <c r="AY243" s="242" t="s">
        <v>151</v>
      </c>
    </row>
    <row r="244" s="2" customFormat="1" ht="37.8" customHeight="1">
      <c r="A244" s="38"/>
      <c r="B244" s="39"/>
      <c r="C244" s="218" t="s">
        <v>428</v>
      </c>
      <c r="D244" s="218" t="s">
        <v>153</v>
      </c>
      <c r="E244" s="219" t="s">
        <v>429</v>
      </c>
      <c r="F244" s="220" t="s">
        <v>430</v>
      </c>
      <c r="G244" s="221" t="s">
        <v>170</v>
      </c>
      <c r="H244" s="222">
        <v>205</v>
      </c>
      <c r="I244" s="223"/>
      <c r="J244" s="224">
        <f>ROUND(I244*H244,2)</f>
        <v>0</v>
      </c>
      <c r="K244" s="220" t="s">
        <v>157</v>
      </c>
      <c r="L244" s="44"/>
      <c r="M244" s="225" t="s">
        <v>1</v>
      </c>
      <c r="N244" s="226" t="s">
        <v>45</v>
      </c>
      <c r="O244" s="91"/>
      <c r="P244" s="227">
        <f>O244*H244</f>
        <v>0</v>
      </c>
      <c r="Q244" s="227">
        <v>0</v>
      </c>
      <c r="R244" s="227">
        <f>Q244*H244</f>
        <v>0</v>
      </c>
      <c r="S244" s="227">
        <v>0.029000000000000001</v>
      </c>
      <c r="T244" s="228">
        <f>S244*H244</f>
        <v>5.9450000000000003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29" t="s">
        <v>158</v>
      </c>
      <c r="AT244" s="229" t="s">
        <v>153</v>
      </c>
      <c r="AU244" s="229" t="s">
        <v>90</v>
      </c>
      <c r="AY244" s="17" t="s">
        <v>151</v>
      </c>
      <c r="BE244" s="230">
        <f>IF(N244="základní",J244,0)</f>
        <v>0</v>
      </c>
      <c r="BF244" s="230">
        <f>IF(N244="snížená",J244,0)</f>
        <v>0</v>
      </c>
      <c r="BG244" s="230">
        <f>IF(N244="zákl. přenesená",J244,0)</f>
        <v>0</v>
      </c>
      <c r="BH244" s="230">
        <f>IF(N244="sníž. přenesená",J244,0)</f>
        <v>0</v>
      </c>
      <c r="BI244" s="230">
        <f>IF(N244="nulová",J244,0)</f>
        <v>0</v>
      </c>
      <c r="BJ244" s="17" t="s">
        <v>88</v>
      </c>
      <c r="BK244" s="230">
        <f>ROUND(I244*H244,2)</f>
        <v>0</v>
      </c>
      <c r="BL244" s="17" t="s">
        <v>158</v>
      </c>
      <c r="BM244" s="229" t="s">
        <v>431</v>
      </c>
    </row>
    <row r="245" s="14" customFormat="1">
      <c r="A245" s="14"/>
      <c r="B245" s="253"/>
      <c r="C245" s="254"/>
      <c r="D245" s="233" t="s">
        <v>160</v>
      </c>
      <c r="E245" s="255" t="s">
        <v>1</v>
      </c>
      <c r="F245" s="256" t="s">
        <v>293</v>
      </c>
      <c r="G245" s="254"/>
      <c r="H245" s="255" t="s">
        <v>1</v>
      </c>
      <c r="I245" s="257"/>
      <c r="J245" s="254"/>
      <c r="K245" s="254"/>
      <c r="L245" s="258"/>
      <c r="M245" s="259"/>
      <c r="N245" s="260"/>
      <c r="O245" s="260"/>
      <c r="P245" s="260"/>
      <c r="Q245" s="260"/>
      <c r="R245" s="260"/>
      <c r="S245" s="260"/>
      <c r="T245" s="26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2" t="s">
        <v>160</v>
      </c>
      <c r="AU245" s="262" t="s">
        <v>90</v>
      </c>
      <c r="AV245" s="14" t="s">
        <v>88</v>
      </c>
      <c r="AW245" s="14" t="s">
        <v>36</v>
      </c>
      <c r="AX245" s="14" t="s">
        <v>80</v>
      </c>
      <c r="AY245" s="262" t="s">
        <v>151</v>
      </c>
    </row>
    <row r="246" s="13" customFormat="1">
      <c r="A246" s="13"/>
      <c r="B246" s="231"/>
      <c r="C246" s="232"/>
      <c r="D246" s="233" t="s">
        <v>160</v>
      </c>
      <c r="E246" s="234" t="s">
        <v>1</v>
      </c>
      <c r="F246" s="235" t="s">
        <v>294</v>
      </c>
      <c r="G246" s="232"/>
      <c r="H246" s="236">
        <v>180</v>
      </c>
      <c r="I246" s="237"/>
      <c r="J246" s="232"/>
      <c r="K246" s="232"/>
      <c r="L246" s="238"/>
      <c r="M246" s="239"/>
      <c r="N246" s="240"/>
      <c r="O246" s="240"/>
      <c r="P246" s="240"/>
      <c r="Q246" s="240"/>
      <c r="R246" s="240"/>
      <c r="S246" s="240"/>
      <c r="T246" s="241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2" t="s">
        <v>160</v>
      </c>
      <c r="AU246" s="242" t="s">
        <v>90</v>
      </c>
      <c r="AV246" s="13" t="s">
        <v>90</v>
      </c>
      <c r="AW246" s="13" t="s">
        <v>36</v>
      </c>
      <c r="AX246" s="13" t="s">
        <v>80</v>
      </c>
      <c r="AY246" s="242" t="s">
        <v>151</v>
      </c>
    </row>
    <row r="247" s="14" customFormat="1">
      <c r="A247" s="14"/>
      <c r="B247" s="253"/>
      <c r="C247" s="254"/>
      <c r="D247" s="233" t="s">
        <v>160</v>
      </c>
      <c r="E247" s="255" t="s">
        <v>1</v>
      </c>
      <c r="F247" s="256" t="s">
        <v>295</v>
      </c>
      <c r="G247" s="254"/>
      <c r="H247" s="255" t="s">
        <v>1</v>
      </c>
      <c r="I247" s="257"/>
      <c r="J247" s="254"/>
      <c r="K247" s="254"/>
      <c r="L247" s="258"/>
      <c r="M247" s="259"/>
      <c r="N247" s="260"/>
      <c r="O247" s="260"/>
      <c r="P247" s="260"/>
      <c r="Q247" s="260"/>
      <c r="R247" s="260"/>
      <c r="S247" s="260"/>
      <c r="T247" s="261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2" t="s">
        <v>160</v>
      </c>
      <c r="AU247" s="262" t="s">
        <v>90</v>
      </c>
      <c r="AV247" s="14" t="s">
        <v>88</v>
      </c>
      <c r="AW247" s="14" t="s">
        <v>36</v>
      </c>
      <c r="AX247" s="14" t="s">
        <v>80</v>
      </c>
      <c r="AY247" s="262" t="s">
        <v>151</v>
      </c>
    </row>
    <row r="248" s="13" customFormat="1">
      <c r="A248" s="13"/>
      <c r="B248" s="231"/>
      <c r="C248" s="232"/>
      <c r="D248" s="233" t="s">
        <v>160</v>
      </c>
      <c r="E248" s="234" t="s">
        <v>1</v>
      </c>
      <c r="F248" s="235" t="s">
        <v>296</v>
      </c>
      <c r="G248" s="232"/>
      <c r="H248" s="236">
        <v>25</v>
      </c>
      <c r="I248" s="237"/>
      <c r="J248" s="232"/>
      <c r="K248" s="232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160</v>
      </c>
      <c r="AU248" s="242" t="s">
        <v>90</v>
      </c>
      <c r="AV248" s="13" t="s">
        <v>90</v>
      </c>
      <c r="AW248" s="13" t="s">
        <v>36</v>
      </c>
      <c r="AX248" s="13" t="s">
        <v>80</v>
      </c>
      <c r="AY248" s="242" t="s">
        <v>151</v>
      </c>
    </row>
    <row r="249" s="15" customFormat="1">
      <c r="A249" s="15"/>
      <c r="B249" s="263"/>
      <c r="C249" s="264"/>
      <c r="D249" s="233" t="s">
        <v>160</v>
      </c>
      <c r="E249" s="265" t="s">
        <v>1</v>
      </c>
      <c r="F249" s="266" t="s">
        <v>297</v>
      </c>
      <c r="G249" s="264"/>
      <c r="H249" s="267">
        <v>205</v>
      </c>
      <c r="I249" s="268"/>
      <c r="J249" s="264"/>
      <c r="K249" s="264"/>
      <c r="L249" s="269"/>
      <c r="M249" s="270"/>
      <c r="N249" s="271"/>
      <c r="O249" s="271"/>
      <c r="P249" s="271"/>
      <c r="Q249" s="271"/>
      <c r="R249" s="271"/>
      <c r="S249" s="271"/>
      <c r="T249" s="272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3" t="s">
        <v>160</v>
      </c>
      <c r="AU249" s="273" t="s">
        <v>90</v>
      </c>
      <c r="AV249" s="15" t="s">
        <v>158</v>
      </c>
      <c r="AW249" s="15" t="s">
        <v>36</v>
      </c>
      <c r="AX249" s="15" t="s">
        <v>88</v>
      </c>
      <c r="AY249" s="273" t="s">
        <v>151</v>
      </c>
    </row>
    <row r="250" s="12" customFormat="1" ht="22.8" customHeight="1">
      <c r="A250" s="12"/>
      <c r="B250" s="202"/>
      <c r="C250" s="203"/>
      <c r="D250" s="204" t="s">
        <v>79</v>
      </c>
      <c r="E250" s="216" t="s">
        <v>432</v>
      </c>
      <c r="F250" s="216" t="s">
        <v>433</v>
      </c>
      <c r="G250" s="203"/>
      <c r="H250" s="203"/>
      <c r="I250" s="206"/>
      <c r="J250" s="217">
        <f>BK250</f>
        <v>0</v>
      </c>
      <c r="K250" s="203"/>
      <c r="L250" s="208"/>
      <c r="M250" s="209"/>
      <c r="N250" s="210"/>
      <c r="O250" s="210"/>
      <c r="P250" s="211">
        <f>SUM(P251:P258)</f>
        <v>0</v>
      </c>
      <c r="Q250" s="210"/>
      <c r="R250" s="211">
        <f>SUM(R251:R258)</f>
        <v>0</v>
      </c>
      <c r="S250" s="210"/>
      <c r="T250" s="212">
        <f>SUM(T251:T258)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3" t="s">
        <v>88</v>
      </c>
      <c r="AT250" s="214" t="s">
        <v>79</v>
      </c>
      <c r="AU250" s="214" t="s">
        <v>88</v>
      </c>
      <c r="AY250" s="213" t="s">
        <v>151</v>
      </c>
      <c r="BK250" s="215">
        <f>SUM(BK251:BK258)</f>
        <v>0</v>
      </c>
    </row>
    <row r="251" s="2" customFormat="1" ht="33" customHeight="1">
      <c r="A251" s="38"/>
      <c r="B251" s="39"/>
      <c r="C251" s="218" t="s">
        <v>434</v>
      </c>
      <c r="D251" s="218" t="s">
        <v>153</v>
      </c>
      <c r="E251" s="219" t="s">
        <v>435</v>
      </c>
      <c r="F251" s="220" t="s">
        <v>436</v>
      </c>
      <c r="G251" s="221" t="s">
        <v>175</v>
      </c>
      <c r="H251" s="222">
        <v>79.876000000000005</v>
      </c>
      <c r="I251" s="223"/>
      <c r="J251" s="224">
        <f>ROUND(I251*H251,2)</f>
        <v>0</v>
      </c>
      <c r="K251" s="220" t="s">
        <v>157</v>
      </c>
      <c r="L251" s="44"/>
      <c r="M251" s="225" t="s">
        <v>1</v>
      </c>
      <c r="N251" s="226" t="s">
        <v>45</v>
      </c>
      <c r="O251" s="91"/>
      <c r="P251" s="227">
        <f>O251*H251</f>
        <v>0</v>
      </c>
      <c r="Q251" s="227">
        <v>0</v>
      </c>
      <c r="R251" s="227">
        <f>Q251*H251</f>
        <v>0</v>
      </c>
      <c r="S251" s="227">
        <v>0</v>
      </c>
      <c r="T251" s="228">
        <f>S251*H251</f>
        <v>0</v>
      </c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R251" s="229" t="s">
        <v>158</v>
      </c>
      <c r="AT251" s="229" t="s">
        <v>153</v>
      </c>
      <c r="AU251" s="229" t="s">
        <v>90</v>
      </c>
      <c r="AY251" s="17" t="s">
        <v>151</v>
      </c>
      <c r="BE251" s="230">
        <f>IF(N251="základní",J251,0)</f>
        <v>0</v>
      </c>
      <c r="BF251" s="230">
        <f>IF(N251="snížená",J251,0)</f>
        <v>0</v>
      </c>
      <c r="BG251" s="230">
        <f>IF(N251="zákl. přenesená",J251,0)</f>
        <v>0</v>
      </c>
      <c r="BH251" s="230">
        <f>IF(N251="sníž. přenesená",J251,0)</f>
        <v>0</v>
      </c>
      <c r="BI251" s="230">
        <f>IF(N251="nulová",J251,0)</f>
        <v>0</v>
      </c>
      <c r="BJ251" s="17" t="s">
        <v>88</v>
      </c>
      <c r="BK251" s="230">
        <f>ROUND(I251*H251,2)</f>
        <v>0</v>
      </c>
      <c r="BL251" s="17" t="s">
        <v>158</v>
      </c>
      <c r="BM251" s="229" t="s">
        <v>437</v>
      </c>
    </row>
    <row r="252" s="2" customFormat="1" ht="24.15" customHeight="1">
      <c r="A252" s="38"/>
      <c r="B252" s="39"/>
      <c r="C252" s="218" t="s">
        <v>438</v>
      </c>
      <c r="D252" s="218" t="s">
        <v>153</v>
      </c>
      <c r="E252" s="219" t="s">
        <v>439</v>
      </c>
      <c r="F252" s="220" t="s">
        <v>440</v>
      </c>
      <c r="G252" s="221" t="s">
        <v>175</v>
      </c>
      <c r="H252" s="222">
        <v>79.876000000000005</v>
      </c>
      <c r="I252" s="223"/>
      <c r="J252" s="224">
        <f>ROUND(I252*H252,2)</f>
        <v>0</v>
      </c>
      <c r="K252" s="220" t="s">
        <v>157</v>
      </c>
      <c r="L252" s="44"/>
      <c r="M252" s="225" t="s">
        <v>1</v>
      </c>
      <c r="N252" s="226" t="s">
        <v>45</v>
      </c>
      <c r="O252" s="91"/>
      <c r="P252" s="227">
        <f>O252*H252</f>
        <v>0</v>
      </c>
      <c r="Q252" s="227">
        <v>0</v>
      </c>
      <c r="R252" s="227">
        <f>Q252*H252</f>
        <v>0</v>
      </c>
      <c r="S252" s="227">
        <v>0</v>
      </c>
      <c r="T252" s="228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9" t="s">
        <v>158</v>
      </c>
      <c r="AT252" s="229" t="s">
        <v>153</v>
      </c>
      <c r="AU252" s="229" t="s">
        <v>90</v>
      </c>
      <c r="AY252" s="17" t="s">
        <v>151</v>
      </c>
      <c r="BE252" s="230">
        <f>IF(N252="základní",J252,0)</f>
        <v>0</v>
      </c>
      <c r="BF252" s="230">
        <f>IF(N252="snížená",J252,0)</f>
        <v>0</v>
      </c>
      <c r="BG252" s="230">
        <f>IF(N252="zákl. přenesená",J252,0)</f>
        <v>0</v>
      </c>
      <c r="BH252" s="230">
        <f>IF(N252="sníž. přenesená",J252,0)</f>
        <v>0</v>
      </c>
      <c r="BI252" s="230">
        <f>IF(N252="nulová",J252,0)</f>
        <v>0</v>
      </c>
      <c r="BJ252" s="17" t="s">
        <v>88</v>
      </c>
      <c r="BK252" s="230">
        <f>ROUND(I252*H252,2)</f>
        <v>0</v>
      </c>
      <c r="BL252" s="17" t="s">
        <v>158</v>
      </c>
      <c r="BM252" s="229" t="s">
        <v>441</v>
      </c>
    </row>
    <row r="253" s="2" customFormat="1" ht="24.15" customHeight="1">
      <c r="A253" s="38"/>
      <c r="B253" s="39"/>
      <c r="C253" s="218" t="s">
        <v>442</v>
      </c>
      <c r="D253" s="218" t="s">
        <v>153</v>
      </c>
      <c r="E253" s="219" t="s">
        <v>443</v>
      </c>
      <c r="F253" s="220" t="s">
        <v>444</v>
      </c>
      <c r="G253" s="221" t="s">
        <v>175</v>
      </c>
      <c r="H253" s="222">
        <v>1597.52</v>
      </c>
      <c r="I253" s="223"/>
      <c r="J253" s="224">
        <f>ROUND(I253*H253,2)</f>
        <v>0</v>
      </c>
      <c r="K253" s="220" t="s">
        <v>157</v>
      </c>
      <c r="L253" s="44"/>
      <c r="M253" s="225" t="s">
        <v>1</v>
      </c>
      <c r="N253" s="226" t="s">
        <v>45</v>
      </c>
      <c r="O253" s="91"/>
      <c r="P253" s="227">
        <f>O253*H253</f>
        <v>0</v>
      </c>
      <c r="Q253" s="227">
        <v>0</v>
      </c>
      <c r="R253" s="227">
        <f>Q253*H253</f>
        <v>0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158</v>
      </c>
      <c r="AT253" s="229" t="s">
        <v>153</v>
      </c>
      <c r="AU253" s="229" t="s">
        <v>90</v>
      </c>
      <c r="AY253" s="17" t="s">
        <v>151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88</v>
      </c>
      <c r="BK253" s="230">
        <f>ROUND(I253*H253,2)</f>
        <v>0</v>
      </c>
      <c r="BL253" s="17" t="s">
        <v>158</v>
      </c>
      <c r="BM253" s="229" t="s">
        <v>445</v>
      </c>
    </row>
    <row r="254" s="13" customFormat="1">
      <c r="A254" s="13"/>
      <c r="B254" s="231"/>
      <c r="C254" s="232"/>
      <c r="D254" s="233" t="s">
        <v>160</v>
      </c>
      <c r="E254" s="234" t="s">
        <v>1</v>
      </c>
      <c r="F254" s="235" t="s">
        <v>446</v>
      </c>
      <c r="G254" s="232"/>
      <c r="H254" s="236">
        <v>1597.52</v>
      </c>
      <c r="I254" s="237"/>
      <c r="J254" s="232"/>
      <c r="K254" s="232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160</v>
      </c>
      <c r="AU254" s="242" t="s">
        <v>90</v>
      </c>
      <c r="AV254" s="13" t="s">
        <v>90</v>
      </c>
      <c r="AW254" s="13" t="s">
        <v>36</v>
      </c>
      <c r="AX254" s="13" t="s">
        <v>88</v>
      </c>
      <c r="AY254" s="242" t="s">
        <v>151</v>
      </c>
    </row>
    <row r="255" s="2" customFormat="1" ht="33" customHeight="1">
      <c r="A255" s="38"/>
      <c r="B255" s="39"/>
      <c r="C255" s="218" t="s">
        <v>447</v>
      </c>
      <c r="D255" s="218" t="s">
        <v>153</v>
      </c>
      <c r="E255" s="219" t="s">
        <v>448</v>
      </c>
      <c r="F255" s="220" t="s">
        <v>449</v>
      </c>
      <c r="G255" s="221" t="s">
        <v>175</v>
      </c>
      <c r="H255" s="222">
        <v>5.9450000000000003</v>
      </c>
      <c r="I255" s="223"/>
      <c r="J255" s="224">
        <f>ROUND(I255*H255,2)</f>
        <v>0</v>
      </c>
      <c r="K255" s="220" t="s">
        <v>157</v>
      </c>
      <c r="L255" s="44"/>
      <c r="M255" s="225" t="s">
        <v>1</v>
      </c>
      <c r="N255" s="226" t="s">
        <v>45</v>
      </c>
      <c r="O255" s="91"/>
      <c r="P255" s="227">
        <f>O255*H255</f>
        <v>0</v>
      </c>
      <c r="Q255" s="227">
        <v>0</v>
      </c>
      <c r="R255" s="227">
        <f>Q255*H255</f>
        <v>0</v>
      </c>
      <c r="S255" s="227">
        <v>0</v>
      </c>
      <c r="T255" s="228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29" t="s">
        <v>158</v>
      </c>
      <c r="AT255" s="229" t="s">
        <v>153</v>
      </c>
      <c r="AU255" s="229" t="s">
        <v>90</v>
      </c>
      <c r="AY255" s="17" t="s">
        <v>151</v>
      </c>
      <c r="BE255" s="230">
        <f>IF(N255="základní",J255,0)</f>
        <v>0</v>
      </c>
      <c r="BF255" s="230">
        <f>IF(N255="snížená",J255,0)</f>
        <v>0</v>
      </c>
      <c r="BG255" s="230">
        <f>IF(N255="zákl. přenesená",J255,0)</f>
        <v>0</v>
      </c>
      <c r="BH255" s="230">
        <f>IF(N255="sníž. přenesená",J255,0)</f>
        <v>0</v>
      </c>
      <c r="BI255" s="230">
        <f>IF(N255="nulová",J255,0)</f>
        <v>0</v>
      </c>
      <c r="BJ255" s="17" t="s">
        <v>88</v>
      </c>
      <c r="BK255" s="230">
        <f>ROUND(I255*H255,2)</f>
        <v>0</v>
      </c>
      <c r="BL255" s="17" t="s">
        <v>158</v>
      </c>
      <c r="BM255" s="229" t="s">
        <v>450</v>
      </c>
    </row>
    <row r="256" s="2" customFormat="1" ht="33" customHeight="1">
      <c r="A256" s="38"/>
      <c r="B256" s="39"/>
      <c r="C256" s="218" t="s">
        <v>451</v>
      </c>
      <c r="D256" s="218" t="s">
        <v>153</v>
      </c>
      <c r="E256" s="219" t="s">
        <v>452</v>
      </c>
      <c r="F256" s="220" t="s">
        <v>453</v>
      </c>
      <c r="G256" s="221" t="s">
        <v>175</v>
      </c>
      <c r="H256" s="222">
        <v>8.5</v>
      </c>
      <c r="I256" s="223"/>
      <c r="J256" s="224">
        <f>ROUND(I256*H256,2)</f>
        <v>0</v>
      </c>
      <c r="K256" s="220" t="s">
        <v>157</v>
      </c>
      <c r="L256" s="44"/>
      <c r="M256" s="225" t="s">
        <v>1</v>
      </c>
      <c r="N256" s="226" t="s">
        <v>45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158</v>
      </c>
      <c r="AT256" s="229" t="s">
        <v>153</v>
      </c>
      <c r="AU256" s="229" t="s">
        <v>90</v>
      </c>
      <c r="AY256" s="17" t="s">
        <v>151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88</v>
      </c>
      <c r="BK256" s="230">
        <f>ROUND(I256*H256,2)</f>
        <v>0</v>
      </c>
      <c r="BL256" s="17" t="s">
        <v>158</v>
      </c>
      <c r="BM256" s="229" t="s">
        <v>454</v>
      </c>
    </row>
    <row r="257" s="2" customFormat="1" ht="33" customHeight="1">
      <c r="A257" s="38"/>
      <c r="B257" s="39"/>
      <c r="C257" s="218" t="s">
        <v>455</v>
      </c>
      <c r="D257" s="218" t="s">
        <v>153</v>
      </c>
      <c r="E257" s="219" t="s">
        <v>456</v>
      </c>
      <c r="F257" s="220" t="s">
        <v>457</v>
      </c>
      <c r="G257" s="221" t="s">
        <v>175</v>
      </c>
      <c r="H257" s="222">
        <v>2.9260000000000002</v>
      </c>
      <c r="I257" s="223"/>
      <c r="J257" s="224">
        <f>ROUND(I257*H257,2)</f>
        <v>0</v>
      </c>
      <c r="K257" s="220" t="s">
        <v>157</v>
      </c>
      <c r="L257" s="44"/>
      <c r="M257" s="225" t="s">
        <v>1</v>
      </c>
      <c r="N257" s="226" t="s">
        <v>45</v>
      </c>
      <c r="O257" s="91"/>
      <c r="P257" s="227">
        <f>O257*H257</f>
        <v>0</v>
      </c>
      <c r="Q257" s="227">
        <v>0</v>
      </c>
      <c r="R257" s="227">
        <f>Q257*H257</f>
        <v>0</v>
      </c>
      <c r="S257" s="227">
        <v>0</v>
      </c>
      <c r="T257" s="228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29" t="s">
        <v>158</v>
      </c>
      <c r="AT257" s="229" t="s">
        <v>153</v>
      </c>
      <c r="AU257" s="229" t="s">
        <v>90</v>
      </c>
      <c r="AY257" s="17" t="s">
        <v>151</v>
      </c>
      <c r="BE257" s="230">
        <f>IF(N257="základní",J257,0)</f>
        <v>0</v>
      </c>
      <c r="BF257" s="230">
        <f>IF(N257="snížená",J257,0)</f>
        <v>0</v>
      </c>
      <c r="BG257" s="230">
        <f>IF(N257="zákl. přenesená",J257,0)</f>
        <v>0</v>
      </c>
      <c r="BH257" s="230">
        <f>IF(N257="sníž. přenesená",J257,0)</f>
        <v>0</v>
      </c>
      <c r="BI257" s="230">
        <f>IF(N257="nulová",J257,0)</f>
        <v>0</v>
      </c>
      <c r="BJ257" s="17" t="s">
        <v>88</v>
      </c>
      <c r="BK257" s="230">
        <f>ROUND(I257*H257,2)</f>
        <v>0</v>
      </c>
      <c r="BL257" s="17" t="s">
        <v>158</v>
      </c>
      <c r="BM257" s="229" t="s">
        <v>458</v>
      </c>
    </row>
    <row r="258" s="2" customFormat="1" ht="16.5" customHeight="1">
      <c r="A258" s="38"/>
      <c r="B258" s="39"/>
      <c r="C258" s="218" t="s">
        <v>459</v>
      </c>
      <c r="D258" s="218" t="s">
        <v>153</v>
      </c>
      <c r="E258" s="219" t="s">
        <v>460</v>
      </c>
      <c r="F258" s="220" t="s">
        <v>461</v>
      </c>
      <c r="G258" s="221" t="s">
        <v>175</v>
      </c>
      <c r="H258" s="222">
        <v>62.505000000000003</v>
      </c>
      <c r="I258" s="223"/>
      <c r="J258" s="224">
        <f>ROUND(I258*H258,2)</f>
        <v>0</v>
      </c>
      <c r="K258" s="220" t="s">
        <v>1</v>
      </c>
      <c r="L258" s="44"/>
      <c r="M258" s="225" t="s">
        <v>1</v>
      </c>
      <c r="N258" s="226" t="s">
        <v>45</v>
      </c>
      <c r="O258" s="91"/>
      <c r="P258" s="227">
        <f>O258*H258</f>
        <v>0</v>
      </c>
      <c r="Q258" s="227">
        <v>0</v>
      </c>
      <c r="R258" s="227">
        <f>Q258*H258</f>
        <v>0</v>
      </c>
      <c r="S258" s="227">
        <v>0</v>
      </c>
      <c r="T258" s="228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29" t="s">
        <v>158</v>
      </c>
      <c r="AT258" s="229" t="s">
        <v>153</v>
      </c>
      <c r="AU258" s="229" t="s">
        <v>90</v>
      </c>
      <c r="AY258" s="17" t="s">
        <v>151</v>
      </c>
      <c r="BE258" s="230">
        <f>IF(N258="základní",J258,0)</f>
        <v>0</v>
      </c>
      <c r="BF258" s="230">
        <f>IF(N258="snížená",J258,0)</f>
        <v>0</v>
      </c>
      <c r="BG258" s="230">
        <f>IF(N258="zákl. přenesená",J258,0)</f>
        <v>0</v>
      </c>
      <c r="BH258" s="230">
        <f>IF(N258="sníž. přenesená",J258,0)</f>
        <v>0</v>
      </c>
      <c r="BI258" s="230">
        <f>IF(N258="nulová",J258,0)</f>
        <v>0</v>
      </c>
      <c r="BJ258" s="17" t="s">
        <v>88</v>
      </c>
      <c r="BK258" s="230">
        <f>ROUND(I258*H258,2)</f>
        <v>0</v>
      </c>
      <c r="BL258" s="17" t="s">
        <v>158</v>
      </c>
      <c r="BM258" s="229" t="s">
        <v>462</v>
      </c>
    </row>
    <row r="259" s="12" customFormat="1" ht="22.8" customHeight="1">
      <c r="A259" s="12"/>
      <c r="B259" s="202"/>
      <c r="C259" s="203"/>
      <c r="D259" s="204" t="s">
        <v>79</v>
      </c>
      <c r="E259" s="216" t="s">
        <v>463</v>
      </c>
      <c r="F259" s="216" t="s">
        <v>464</v>
      </c>
      <c r="G259" s="203"/>
      <c r="H259" s="203"/>
      <c r="I259" s="206"/>
      <c r="J259" s="217">
        <f>BK259</f>
        <v>0</v>
      </c>
      <c r="K259" s="203"/>
      <c r="L259" s="208"/>
      <c r="M259" s="209"/>
      <c r="N259" s="210"/>
      <c r="O259" s="210"/>
      <c r="P259" s="211">
        <f>P260</f>
        <v>0</v>
      </c>
      <c r="Q259" s="210"/>
      <c r="R259" s="211">
        <f>R260</f>
        <v>0</v>
      </c>
      <c r="S259" s="210"/>
      <c r="T259" s="212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3" t="s">
        <v>88</v>
      </c>
      <c r="AT259" s="214" t="s">
        <v>79</v>
      </c>
      <c r="AU259" s="214" t="s">
        <v>88</v>
      </c>
      <c r="AY259" s="213" t="s">
        <v>151</v>
      </c>
      <c r="BK259" s="215">
        <f>BK260</f>
        <v>0</v>
      </c>
    </row>
    <row r="260" s="2" customFormat="1" ht="24.15" customHeight="1">
      <c r="A260" s="38"/>
      <c r="B260" s="39"/>
      <c r="C260" s="218" t="s">
        <v>465</v>
      </c>
      <c r="D260" s="218" t="s">
        <v>153</v>
      </c>
      <c r="E260" s="219" t="s">
        <v>466</v>
      </c>
      <c r="F260" s="220" t="s">
        <v>467</v>
      </c>
      <c r="G260" s="221" t="s">
        <v>175</v>
      </c>
      <c r="H260" s="222">
        <v>46.140999999999998</v>
      </c>
      <c r="I260" s="223"/>
      <c r="J260" s="224">
        <f>ROUND(I260*H260,2)</f>
        <v>0</v>
      </c>
      <c r="K260" s="220" t="s">
        <v>157</v>
      </c>
      <c r="L260" s="44"/>
      <c r="M260" s="225" t="s">
        <v>1</v>
      </c>
      <c r="N260" s="226" t="s">
        <v>45</v>
      </c>
      <c r="O260" s="91"/>
      <c r="P260" s="227">
        <f>O260*H260</f>
        <v>0</v>
      </c>
      <c r="Q260" s="227">
        <v>0</v>
      </c>
      <c r="R260" s="227">
        <f>Q260*H260</f>
        <v>0</v>
      </c>
      <c r="S260" s="227">
        <v>0</v>
      </c>
      <c r="T260" s="228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29" t="s">
        <v>158</v>
      </c>
      <c r="AT260" s="229" t="s">
        <v>153</v>
      </c>
      <c r="AU260" s="229" t="s">
        <v>90</v>
      </c>
      <c r="AY260" s="17" t="s">
        <v>151</v>
      </c>
      <c r="BE260" s="230">
        <f>IF(N260="základní",J260,0)</f>
        <v>0</v>
      </c>
      <c r="BF260" s="230">
        <f>IF(N260="snížená",J260,0)</f>
        <v>0</v>
      </c>
      <c r="BG260" s="230">
        <f>IF(N260="zákl. přenesená",J260,0)</f>
        <v>0</v>
      </c>
      <c r="BH260" s="230">
        <f>IF(N260="sníž. přenesená",J260,0)</f>
        <v>0</v>
      </c>
      <c r="BI260" s="230">
        <f>IF(N260="nulová",J260,0)</f>
        <v>0</v>
      </c>
      <c r="BJ260" s="17" t="s">
        <v>88</v>
      </c>
      <c r="BK260" s="230">
        <f>ROUND(I260*H260,2)</f>
        <v>0</v>
      </c>
      <c r="BL260" s="17" t="s">
        <v>158</v>
      </c>
      <c r="BM260" s="229" t="s">
        <v>468</v>
      </c>
    </row>
    <row r="261" s="12" customFormat="1" ht="25.92" customHeight="1">
      <c r="A261" s="12"/>
      <c r="B261" s="202"/>
      <c r="C261" s="203"/>
      <c r="D261" s="204" t="s">
        <v>79</v>
      </c>
      <c r="E261" s="205" t="s">
        <v>469</v>
      </c>
      <c r="F261" s="205" t="s">
        <v>470</v>
      </c>
      <c r="G261" s="203"/>
      <c r="H261" s="203"/>
      <c r="I261" s="206"/>
      <c r="J261" s="207">
        <f>BK261</f>
        <v>0</v>
      </c>
      <c r="K261" s="203"/>
      <c r="L261" s="208"/>
      <c r="M261" s="209"/>
      <c r="N261" s="210"/>
      <c r="O261" s="210"/>
      <c r="P261" s="211">
        <f>P262+P269+P273+P283+P314+P325+P352+P423+P438</f>
        <v>0</v>
      </c>
      <c r="Q261" s="210"/>
      <c r="R261" s="211">
        <f>R262+R269+R273+R283+R314+R325+R352+R423+R438</f>
        <v>20.775568999999997</v>
      </c>
      <c r="S261" s="210"/>
      <c r="T261" s="212">
        <f>T262+T269+T273+T283+T314+T325+T352+T423+T438</f>
        <v>59.803350000000009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3" t="s">
        <v>90</v>
      </c>
      <c r="AT261" s="214" t="s">
        <v>79</v>
      </c>
      <c r="AU261" s="214" t="s">
        <v>80</v>
      </c>
      <c r="AY261" s="213" t="s">
        <v>151</v>
      </c>
      <c r="BK261" s="215">
        <f>BK262+BK269+BK273+BK283+BK314+BK325+BK352+BK423+BK438</f>
        <v>0</v>
      </c>
    </row>
    <row r="262" s="12" customFormat="1" ht="22.8" customHeight="1">
      <c r="A262" s="12"/>
      <c r="B262" s="202"/>
      <c r="C262" s="203"/>
      <c r="D262" s="204" t="s">
        <v>79</v>
      </c>
      <c r="E262" s="216" t="s">
        <v>471</v>
      </c>
      <c r="F262" s="216" t="s">
        <v>472</v>
      </c>
      <c r="G262" s="203"/>
      <c r="H262" s="203"/>
      <c r="I262" s="206"/>
      <c r="J262" s="217">
        <f>BK262</f>
        <v>0</v>
      </c>
      <c r="K262" s="203"/>
      <c r="L262" s="208"/>
      <c r="M262" s="209"/>
      <c r="N262" s="210"/>
      <c r="O262" s="210"/>
      <c r="P262" s="211">
        <f>SUM(P263:P268)</f>
        <v>0</v>
      </c>
      <c r="Q262" s="210"/>
      <c r="R262" s="211">
        <f>SUM(R263:R268)</f>
        <v>0.12661</v>
      </c>
      <c r="S262" s="210"/>
      <c r="T262" s="212">
        <f>SUM(T263:T268)</f>
        <v>31.350000000000001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3" t="s">
        <v>90</v>
      </c>
      <c r="AT262" s="214" t="s">
        <v>79</v>
      </c>
      <c r="AU262" s="214" t="s">
        <v>88</v>
      </c>
      <c r="AY262" s="213" t="s">
        <v>151</v>
      </c>
      <c r="BK262" s="215">
        <f>SUM(BK263:BK268)</f>
        <v>0</v>
      </c>
    </row>
    <row r="263" s="2" customFormat="1" ht="24.15" customHeight="1">
      <c r="A263" s="38"/>
      <c r="B263" s="39"/>
      <c r="C263" s="218" t="s">
        <v>473</v>
      </c>
      <c r="D263" s="218" t="s">
        <v>153</v>
      </c>
      <c r="E263" s="219" t="s">
        <v>474</v>
      </c>
      <c r="F263" s="220" t="s">
        <v>475</v>
      </c>
      <c r="G263" s="221" t="s">
        <v>170</v>
      </c>
      <c r="H263" s="222">
        <v>860</v>
      </c>
      <c r="I263" s="223"/>
      <c r="J263" s="224">
        <f>ROUND(I263*H263,2)</f>
        <v>0</v>
      </c>
      <c r="K263" s="220" t="s">
        <v>157</v>
      </c>
      <c r="L263" s="44"/>
      <c r="M263" s="225" t="s">
        <v>1</v>
      </c>
      <c r="N263" s="226" t="s">
        <v>45</v>
      </c>
      <c r="O263" s="91"/>
      <c r="P263" s="227">
        <f>O263*H263</f>
        <v>0</v>
      </c>
      <c r="Q263" s="227">
        <v>0</v>
      </c>
      <c r="R263" s="227">
        <f>Q263*H263</f>
        <v>0</v>
      </c>
      <c r="S263" s="227">
        <v>0.014999999999999999</v>
      </c>
      <c r="T263" s="228">
        <f>S263*H263</f>
        <v>12.9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229</v>
      </c>
      <c r="AT263" s="229" t="s">
        <v>153</v>
      </c>
      <c r="AU263" s="229" t="s">
        <v>90</v>
      </c>
      <c r="AY263" s="17" t="s">
        <v>151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88</v>
      </c>
      <c r="BK263" s="230">
        <f>ROUND(I263*H263,2)</f>
        <v>0</v>
      </c>
      <c r="BL263" s="17" t="s">
        <v>229</v>
      </c>
      <c r="BM263" s="229" t="s">
        <v>476</v>
      </c>
    </row>
    <row r="264" s="2" customFormat="1" ht="37.8" customHeight="1">
      <c r="A264" s="38"/>
      <c r="B264" s="39"/>
      <c r="C264" s="218" t="s">
        <v>477</v>
      </c>
      <c r="D264" s="218" t="s">
        <v>153</v>
      </c>
      <c r="E264" s="219" t="s">
        <v>478</v>
      </c>
      <c r="F264" s="220" t="s">
        <v>479</v>
      </c>
      <c r="G264" s="221" t="s">
        <v>170</v>
      </c>
      <c r="H264" s="222">
        <v>1230</v>
      </c>
      <c r="I264" s="223"/>
      <c r="J264" s="224">
        <f>ROUND(I264*H264,2)</f>
        <v>0</v>
      </c>
      <c r="K264" s="220" t="s">
        <v>157</v>
      </c>
      <c r="L264" s="44"/>
      <c r="M264" s="225" t="s">
        <v>1</v>
      </c>
      <c r="N264" s="226" t="s">
        <v>45</v>
      </c>
      <c r="O264" s="91"/>
      <c r="P264" s="227">
        <f>O264*H264</f>
        <v>0</v>
      </c>
      <c r="Q264" s="227">
        <v>0</v>
      </c>
      <c r="R264" s="227">
        <f>Q264*H264</f>
        <v>0</v>
      </c>
      <c r="S264" s="227">
        <v>0.014999999999999999</v>
      </c>
      <c r="T264" s="228">
        <f>S264*H264</f>
        <v>18.449999999999999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29" t="s">
        <v>229</v>
      </c>
      <c r="AT264" s="229" t="s">
        <v>153</v>
      </c>
      <c r="AU264" s="229" t="s">
        <v>90</v>
      </c>
      <c r="AY264" s="17" t="s">
        <v>151</v>
      </c>
      <c r="BE264" s="230">
        <f>IF(N264="základní",J264,0)</f>
        <v>0</v>
      </c>
      <c r="BF264" s="230">
        <f>IF(N264="snížená",J264,0)</f>
        <v>0</v>
      </c>
      <c r="BG264" s="230">
        <f>IF(N264="zákl. přenesená",J264,0)</f>
        <v>0</v>
      </c>
      <c r="BH264" s="230">
        <f>IF(N264="sníž. přenesená",J264,0)</f>
        <v>0</v>
      </c>
      <c r="BI264" s="230">
        <f>IF(N264="nulová",J264,0)</f>
        <v>0</v>
      </c>
      <c r="BJ264" s="17" t="s">
        <v>88</v>
      </c>
      <c r="BK264" s="230">
        <f>ROUND(I264*H264,2)</f>
        <v>0</v>
      </c>
      <c r="BL264" s="17" t="s">
        <v>229</v>
      </c>
      <c r="BM264" s="229" t="s">
        <v>480</v>
      </c>
    </row>
    <row r="265" s="2" customFormat="1" ht="33" customHeight="1">
      <c r="A265" s="38"/>
      <c r="B265" s="39"/>
      <c r="C265" s="218" t="s">
        <v>481</v>
      </c>
      <c r="D265" s="218" t="s">
        <v>153</v>
      </c>
      <c r="E265" s="219" t="s">
        <v>482</v>
      </c>
      <c r="F265" s="220" t="s">
        <v>483</v>
      </c>
      <c r="G265" s="221" t="s">
        <v>170</v>
      </c>
      <c r="H265" s="222">
        <v>22</v>
      </c>
      <c r="I265" s="223"/>
      <c r="J265" s="224">
        <f>ROUND(I265*H265,2)</f>
        <v>0</v>
      </c>
      <c r="K265" s="220" t="s">
        <v>157</v>
      </c>
      <c r="L265" s="44"/>
      <c r="M265" s="225" t="s">
        <v>1</v>
      </c>
      <c r="N265" s="226" t="s">
        <v>45</v>
      </c>
      <c r="O265" s="91"/>
      <c r="P265" s="227">
        <f>O265*H265</f>
        <v>0</v>
      </c>
      <c r="Q265" s="227">
        <v>0.00012</v>
      </c>
      <c r="R265" s="227">
        <f>Q265*H265</f>
        <v>0.00264</v>
      </c>
      <c r="S265" s="227">
        <v>0</v>
      </c>
      <c r="T265" s="228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9" t="s">
        <v>229</v>
      </c>
      <c r="AT265" s="229" t="s">
        <v>153</v>
      </c>
      <c r="AU265" s="229" t="s">
        <v>90</v>
      </c>
      <c r="AY265" s="17" t="s">
        <v>151</v>
      </c>
      <c r="BE265" s="230">
        <f>IF(N265="základní",J265,0)</f>
        <v>0</v>
      </c>
      <c r="BF265" s="230">
        <f>IF(N265="snížená",J265,0)</f>
        <v>0</v>
      </c>
      <c r="BG265" s="230">
        <f>IF(N265="zákl. přenesená",J265,0)</f>
        <v>0</v>
      </c>
      <c r="BH265" s="230">
        <f>IF(N265="sníž. přenesená",J265,0)</f>
        <v>0</v>
      </c>
      <c r="BI265" s="230">
        <f>IF(N265="nulová",J265,0)</f>
        <v>0</v>
      </c>
      <c r="BJ265" s="17" t="s">
        <v>88</v>
      </c>
      <c r="BK265" s="230">
        <f>ROUND(I265*H265,2)</f>
        <v>0</v>
      </c>
      <c r="BL265" s="17" t="s">
        <v>229</v>
      </c>
      <c r="BM265" s="229" t="s">
        <v>484</v>
      </c>
    </row>
    <row r="266" s="2" customFormat="1" ht="24.15" customHeight="1">
      <c r="A266" s="38"/>
      <c r="B266" s="39"/>
      <c r="C266" s="243" t="s">
        <v>485</v>
      </c>
      <c r="D266" s="243" t="s">
        <v>190</v>
      </c>
      <c r="E266" s="244" t="s">
        <v>486</v>
      </c>
      <c r="F266" s="245" t="s">
        <v>487</v>
      </c>
      <c r="G266" s="246" t="s">
        <v>170</v>
      </c>
      <c r="H266" s="247">
        <v>25.300000000000001</v>
      </c>
      <c r="I266" s="248"/>
      <c r="J266" s="249">
        <f>ROUND(I266*H266,2)</f>
        <v>0</v>
      </c>
      <c r="K266" s="245" t="s">
        <v>157</v>
      </c>
      <c r="L266" s="250"/>
      <c r="M266" s="251" t="s">
        <v>1</v>
      </c>
      <c r="N266" s="252" t="s">
        <v>45</v>
      </c>
      <c r="O266" s="91"/>
      <c r="P266" s="227">
        <f>O266*H266</f>
        <v>0</v>
      </c>
      <c r="Q266" s="227">
        <v>0.0048999999999999998</v>
      </c>
      <c r="R266" s="227">
        <f>Q266*H266</f>
        <v>0.12397</v>
      </c>
      <c r="S266" s="227">
        <v>0</v>
      </c>
      <c r="T266" s="228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29" t="s">
        <v>307</v>
      </c>
      <c r="AT266" s="229" t="s">
        <v>190</v>
      </c>
      <c r="AU266" s="229" t="s">
        <v>90</v>
      </c>
      <c r="AY266" s="17" t="s">
        <v>151</v>
      </c>
      <c r="BE266" s="230">
        <f>IF(N266="základní",J266,0)</f>
        <v>0</v>
      </c>
      <c r="BF266" s="230">
        <f>IF(N266="snížená",J266,0)</f>
        <v>0</v>
      </c>
      <c r="BG266" s="230">
        <f>IF(N266="zákl. přenesená",J266,0)</f>
        <v>0</v>
      </c>
      <c r="BH266" s="230">
        <f>IF(N266="sníž. přenesená",J266,0)</f>
        <v>0</v>
      </c>
      <c r="BI266" s="230">
        <f>IF(N266="nulová",J266,0)</f>
        <v>0</v>
      </c>
      <c r="BJ266" s="17" t="s">
        <v>88</v>
      </c>
      <c r="BK266" s="230">
        <f>ROUND(I266*H266,2)</f>
        <v>0</v>
      </c>
      <c r="BL266" s="17" t="s">
        <v>229</v>
      </c>
      <c r="BM266" s="229" t="s">
        <v>488</v>
      </c>
    </row>
    <row r="267" s="13" customFormat="1">
      <c r="A267" s="13"/>
      <c r="B267" s="231"/>
      <c r="C267" s="232"/>
      <c r="D267" s="233" t="s">
        <v>160</v>
      </c>
      <c r="E267" s="234" t="s">
        <v>1</v>
      </c>
      <c r="F267" s="235" t="s">
        <v>489</v>
      </c>
      <c r="G267" s="232"/>
      <c r="H267" s="236">
        <v>25.300000000000001</v>
      </c>
      <c r="I267" s="237"/>
      <c r="J267" s="232"/>
      <c r="K267" s="232"/>
      <c r="L267" s="238"/>
      <c r="M267" s="239"/>
      <c r="N267" s="240"/>
      <c r="O267" s="240"/>
      <c r="P267" s="240"/>
      <c r="Q267" s="240"/>
      <c r="R267" s="240"/>
      <c r="S267" s="240"/>
      <c r="T267" s="241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2" t="s">
        <v>160</v>
      </c>
      <c r="AU267" s="242" t="s">
        <v>90</v>
      </c>
      <c r="AV267" s="13" t="s">
        <v>90</v>
      </c>
      <c r="AW267" s="13" t="s">
        <v>36</v>
      </c>
      <c r="AX267" s="13" t="s">
        <v>88</v>
      </c>
      <c r="AY267" s="242" t="s">
        <v>151</v>
      </c>
    </row>
    <row r="268" s="2" customFormat="1" ht="24.15" customHeight="1">
      <c r="A268" s="38"/>
      <c r="B268" s="39"/>
      <c r="C268" s="218" t="s">
        <v>490</v>
      </c>
      <c r="D268" s="218" t="s">
        <v>153</v>
      </c>
      <c r="E268" s="219" t="s">
        <v>491</v>
      </c>
      <c r="F268" s="220" t="s">
        <v>492</v>
      </c>
      <c r="G268" s="221" t="s">
        <v>493</v>
      </c>
      <c r="H268" s="274"/>
      <c r="I268" s="223"/>
      <c r="J268" s="224">
        <f>ROUND(I268*H268,2)</f>
        <v>0</v>
      </c>
      <c r="K268" s="220" t="s">
        <v>157</v>
      </c>
      <c r="L268" s="44"/>
      <c r="M268" s="225" t="s">
        <v>1</v>
      </c>
      <c r="N268" s="226" t="s">
        <v>45</v>
      </c>
      <c r="O268" s="91"/>
      <c r="P268" s="227">
        <f>O268*H268</f>
        <v>0</v>
      </c>
      <c r="Q268" s="227">
        <v>0</v>
      </c>
      <c r="R268" s="227">
        <f>Q268*H268</f>
        <v>0</v>
      </c>
      <c r="S268" s="227">
        <v>0</v>
      </c>
      <c r="T268" s="228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9" t="s">
        <v>229</v>
      </c>
      <c r="AT268" s="229" t="s">
        <v>153</v>
      </c>
      <c r="AU268" s="229" t="s">
        <v>90</v>
      </c>
      <c r="AY268" s="17" t="s">
        <v>151</v>
      </c>
      <c r="BE268" s="230">
        <f>IF(N268="základní",J268,0)</f>
        <v>0</v>
      </c>
      <c r="BF268" s="230">
        <f>IF(N268="snížená",J268,0)</f>
        <v>0</v>
      </c>
      <c r="BG268" s="230">
        <f>IF(N268="zákl. přenesená",J268,0)</f>
        <v>0</v>
      </c>
      <c r="BH268" s="230">
        <f>IF(N268="sníž. přenesená",J268,0)</f>
        <v>0</v>
      </c>
      <c r="BI268" s="230">
        <f>IF(N268="nulová",J268,0)</f>
        <v>0</v>
      </c>
      <c r="BJ268" s="17" t="s">
        <v>88</v>
      </c>
      <c r="BK268" s="230">
        <f>ROUND(I268*H268,2)</f>
        <v>0</v>
      </c>
      <c r="BL268" s="17" t="s">
        <v>229</v>
      </c>
      <c r="BM268" s="229" t="s">
        <v>494</v>
      </c>
    </row>
    <row r="269" s="12" customFormat="1" ht="22.8" customHeight="1">
      <c r="A269" s="12"/>
      <c r="B269" s="202"/>
      <c r="C269" s="203"/>
      <c r="D269" s="204" t="s">
        <v>79</v>
      </c>
      <c r="E269" s="216" t="s">
        <v>495</v>
      </c>
      <c r="F269" s="216" t="s">
        <v>496</v>
      </c>
      <c r="G269" s="203"/>
      <c r="H269" s="203"/>
      <c r="I269" s="206"/>
      <c r="J269" s="217">
        <f>BK269</f>
        <v>0</v>
      </c>
      <c r="K269" s="203"/>
      <c r="L269" s="208"/>
      <c r="M269" s="209"/>
      <c r="N269" s="210"/>
      <c r="O269" s="210"/>
      <c r="P269" s="211">
        <f>SUM(P270:P272)</f>
        <v>0</v>
      </c>
      <c r="Q269" s="210"/>
      <c r="R269" s="211">
        <f>SUM(R270:R272)</f>
        <v>0.21215999999999999</v>
      </c>
      <c r="S269" s="210"/>
      <c r="T269" s="212">
        <f>SUM(T270:T272)</f>
        <v>0.20136000000000001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3" t="s">
        <v>90</v>
      </c>
      <c r="AT269" s="214" t="s">
        <v>79</v>
      </c>
      <c r="AU269" s="214" t="s">
        <v>88</v>
      </c>
      <c r="AY269" s="213" t="s">
        <v>151</v>
      </c>
      <c r="BK269" s="215">
        <f>SUM(BK270:BK272)</f>
        <v>0</v>
      </c>
    </row>
    <row r="270" s="2" customFormat="1" ht="24.15" customHeight="1">
      <c r="A270" s="38"/>
      <c r="B270" s="39"/>
      <c r="C270" s="218" t="s">
        <v>497</v>
      </c>
      <c r="D270" s="218" t="s">
        <v>153</v>
      </c>
      <c r="E270" s="219" t="s">
        <v>498</v>
      </c>
      <c r="F270" s="220" t="s">
        <v>499</v>
      </c>
      <c r="G270" s="221" t="s">
        <v>193</v>
      </c>
      <c r="H270" s="222">
        <v>8</v>
      </c>
      <c r="I270" s="223"/>
      <c r="J270" s="224">
        <f>ROUND(I270*H270,2)</f>
        <v>0</v>
      </c>
      <c r="K270" s="220" t="s">
        <v>1</v>
      </c>
      <c r="L270" s="44"/>
      <c r="M270" s="225" t="s">
        <v>1</v>
      </c>
      <c r="N270" s="226" t="s">
        <v>45</v>
      </c>
      <c r="O270" s="91"/>
      <c r="P270" s="227">
        <f>O270*H270</f>
        <v>0</v>
      </c>
      <c r="Q270" s="227">
        <v>0</v>
      </c>
      <c r="R270" s="227">
        <f>Q270*H270</f>
        <v>0</v>
      </c>
      <c r="S270" s="227">
        <v>0.025170000000000001</v>
      </c>
      <c r="T270" s="228">
        <f>S270*H270</f>
        <v>0.20136000000000001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29" t="s">
        <v>229</v>
      </c>
      <c r="AT270" s="229" t="s">
        <v>153</v>
      </c>
      <c r="AU270" s="229" t="s">
        <v>90</v>
      </c>
      <c r="AY270" s="17" t="s">
        <v>151</v>
      </c>
      <c r="BE270" s="230">
        <f>IF(N270="základní",J270,0)</f>
        <v>0</v>
      </c>
      <c r="BF270" s="230">
        <f>IF(N270="snížená",J270,0)</f>
        <v>0</v>
      </c>
      <c r="BG270" s="230">
        <f>IF(N270="zákl. přenesená",J270,0)</f>
        <v>0</v>
      </c>
      <c r="BH270" s="230">
        <f>IF(N270="sníž. přenesená",J270,0)</f>
        <v>0</v>
      </c>
      <c r="BI270" s="230">
        <f>IF(N270="nulová",J270,0)</f>
        <v>0</v>
      </c>
      <c r="BJ270" s="17" t="s">
        <v>88</v>
      </c>
      <c r="BK270" s="230">
        <f>ROUND(I270*H270,2)</f>
        <v>0</v>
      </c>
      <c r="BL270" s="17" t="s">
        <v>229</v>
      </c>
      <c r="BM270" s="229" t="s">
        <v>500</v>
      </c>
    </row>
    <row r="271" s="2" customFormat="1" ht="21.75" customHeight="1">
      <c r="A271" s="38"/>
      <c r="B271" s="39"/>
      <c r="C271" s="218" t="s">
        <v>501</v>
      </c>
      <c r="D271" s="218" t="s">
        <v>153</v>
      </c>
      <c r="E271" s="219" t="s">
        <v>502</v>
      </c>
      <c r="F271" s="220" t="s">
        <v>503</v>
      </c>
      <c r="G271" s="221" t="s">
        <v>193</v>
      </c>
      <c r="H271" s="222">
        <v>8</v>
      </c>
      <c r="I271" s="223"/>
      <c r="J271" s="224">
        <f>ROUND(I271*H271,2)</f>
        <v>0</v>
      </c>
      <c r="K271" s="220" t="s">
        <v>1</v>
      </c>
      <c r="L271" s="44"/>
      <c r="M271" s="225" t="s">
        <v>1</v>
      </c>
      <c r="N271" s="226" t="s">
        <v>45</v>
      </c>
      <c r="O271" s="91"/>
      <c r="P271" s="227">
        <f>O271*H271</f>
        <v>0</v>
      </c>
      <c r="Q271" s="227">
        <v>0.026519999999999998</v>
      </c>
      <c r="R271" s="227">
        <f>Q271*H271</f>
        <v>0.21215999999999999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229</v>
      </c>
      <c r="AT271" s="229" t="s">
        <v>153</v>
      </c>
      <c r="AU271" s="229" t="s">
        <v>90</v>
      </c>
      <c r="AY271" s="17" t="s">
        <v>151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88</v>
      </c>
      <c r="BK271" s="230">
        <f>ROUND(I271*H271,2)</f>
        <v>0</v>
      </c>
      <c r="BL271" s="17" t="s">
        <v>229</v>
      </c>
      <c r="BM271" s="229" t="s">
        <v>504</v>
      </c>
    </row>
    <row r="272" s="2" customFormat="1" ht="24.15" customHeight="1">
      <c r="A272" s="38"/>
      <c r="B272" s="39"/>
      <c r="C272" s="218" t="s">
        <v>505</v>
      </c>
      <c r="D272" s="218" t="s">
        <v>153</v>
      </c>
      <c r="E272" s="219" t="s">
        <v>506</v>
      </c>
      <c r="F272" s="220" t="s">
        <v>507</v>
      </c>
      <c r="G272" s="221" t="s">
        <v>493</v>
      </c>
      <c r="H272" s="274"/>
      <c r="I272" s="223"/>
      <c r="J272" s="224">
        <f>ROUND(I272*H272,2)</f>
        <v>0</v>
      </c>
      <c r="K272" s="220" t="s">
        <v>157</v>
      </c>
      <c r="L272" s="44"/>
      <c r="M272" s="225" t="s">
        <v>1</v>
      </c>
      <c r="N272" s="226" t="s">
        <v>45</v>
      </c>
      <c r="O272" s="91"/>
      <c r="P272" s="227">
        <f>O272*H272</f>
        <v>0</v>
      </c>
      <c r="Q272" s="227">
        <v>0</v>
      </c>
      <c r="R272" s="227">
        <f>Q272*H272</f>
        <v>0</v>
      </c>
      <c r="S272" s="227">
        <v>0</v>
      </c>
      <c r="T272" s="228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9" t="s">
        <v>229</v>
      </c>
      <c r="AT272" s="229" t="s">
        <v>153</v>
      </c>
      <c r="AU272" s="229" t="s">
        <v>90</v>
      </c>
      <c r="AY272" s="17" t="s">
        <v>151</v>
      </c>
      <c r="BE272" s="230">
        <f>IF(N272="základní",J272,0)</f>
        <v>0</v>
      </c>
      <c r="BF272" s="230">
        <f>IF(N272="snížená",J272,0)</f>
        <v>0</v>
      </c>
      <c r="BG272" s="230">
        <f>IF(N272="zákl. přenesená",J272,0)</f>
        <v>0</v>
      </c>
      <c r="BH272" s="230">
        <f>IF(N272="sníž. přenesená",J272,0)</f>
        <v>0</v>
      </c>
      <c r="BI272" s="230">
        <f>IF(N272="nulová",J272,0)</f>
        <v>0</v>
      </c>
      <c r="BJ272" s="17" t="s">
        <v>88</v>
      </c>
      <c r="BK272" s="230">
        <f>ROUND(I272*H272,2)</f>
        <v>0</v>
      </c>
      <c r="BL272" s="17" t="s">
        <v>229</v>
      </c>
      <c r="BM272" s="229" t="s">
        <v>508</v>
      </c>
    </row>
    <row r="273" s="12" customFormat="1" ht="22.8" customHeight="1">
      <c r="A273" s="12"/>
      <c r="B273" s="202"/>
      <c r="C273" s="203"/>
      <c r="D273" s="204" t="s">
        <v>79</v>
      </c>
      <c r="E273" s="216" t="s">
        <v>509</v>
      </c>
      <c r="F273" s="216" t="s">
        <v>510</v>
      </c>
      <c r="G273" s="203"/>
      <c r="H273" s="203"/>
      <c r="I273" s="206"/>
      <c r="J273" s="217">
        <f>BK273</f>
        <v>0</v>
      </c>
      <c r="K273" s="203"/>
      <c r="L273" s="208"/>
      <c r="M273" s="209"/>
      <c r="N273" s="210"/>
      <c r="O273" s="210"/>
      <c r="P273" s="211">
        <f>SUM(P274:P282)</f>
        <v>0</v>
      </c>
      <c r="Q273" s="210"/>
      <c r="R273" s="211">
        <f>SUM(R274:R282)</f>
        <v>0.023799999999999998</v>
      </c>
      <c r="S273" s="210"/>
      <c r="T273" s="212">
        <f>SUM(T274:T282)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3" t="s">
        <v>90</v>
      </c>
      <c r="AT273" s="214" t="s">
        <v>79</v>
      </c>
      <c r="AU273" s="214" t="s">
        <v>88</v>
      </c>
      <c r="AY273" s="213" t="s">
        <v>151</v>
      </c>
      <c r="BK273" s="215">
        <f>SUM(BK274:BK282)</f>
        <v>0</v>
      </c>
    </row>
    <row r="274" s="2" customFormat="1" ht="21.75" customHeight="1">
      <c r="A274" s="38"/>
      <c r="B274" s="39"/>
      <c r="C274" s="218" t="s">
        <v>511</v>
      </c>
      <c r="D274" s="218" t="s">
        <v>153</v>
      </c>
      <c r="E274" s="219" t="s">
        <v>512</v>
      </c>
      <c r="F274" s="220" t="s">
        <v>513</v>
      </c>
      <c r="G274" s="221" t="s">
        <v>193</v>
      </c>
      <c r="H274" s="222">
        <v>8</v>
      </c>
      <c r="I274" s="223"/>
      <c r="J274" s="224">
        <f>ROUND(I274*H274,2)</f>
        <v>0</v>
      </c>
      <c r="K274" s="220" t="s">
        <v>157</v>
      </c>
      <c r="L274" s="44"/>
      <c r="M274" s="225" t="s">
        <v>1</v>
      </c>
      <c r="N274" s="226" t="s">
        <v>45</v>
      </c>
      <c r="O274" s="91"/>
      <c r="P274" s="227">
        <f>O274*H274</f>
        <v>0</v>
      </c>
      <c r="Q274" s="227">
        <v>0</v>
      </c>
      <c r="R274" s="227">
        <f>Q274*H274</f>
        <v>0</v>
      </c>
      <c r="S274" s="227">
        <v>0</v>
      </c>
      <c r="T274" s="228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9" t="s">
        <v>229</v>
      </c>
      <c r="AT274" s="229" t="s">
        <v>153</v>
      </c>
      <c r="AU274" s="229" t="s">
        <v>90</v>
      </c>
      <c r="AY274" s="17" t="s">
        <v>151</v>
      </c>
      <c r="BE274" s="230">
        <f>IF(N274="základní",J274,0)</f>
        <v>0</v>
      </c>
      <c r="BF274" s="230">
        <f>IF(N274="snížená",J274,0)</f>
        <v>0</v>
      </c>
      <c r="BG274" s="230">
        <f>IF(N274="zákl. přenesená",J274,0)</f>
        <v>0</v>
      </c>
      <c r="BH274" s="230">
        <f>IF(N274="sníž. přenesená",J274,0)</f>
        <v>0</v>
      </c>
      <c r="BI274" s="230">
        <f>IF(N274="nulová",J274,0)</f>
        <v>0</v>
      </c>
      <c r="BJ274" s="17" t="s">
        <v>88</v>
      </c>
      <c r="BK274" s="230">
        <f>ROUND(I274*H274,2)</f>
        <v>0</v>
      </c>
      <c r="BL274" s="17" t="s">
        <v>229</v>
      </c>
      <c r="BM274" s="229" t="s">
        <v>514</v>
      </c>
    </row>
    <row r="275" s="14" customFormat="1">
      <c r="A275" s="14"/>
      <c r="B275" s="253"/>
      <c r="C275" s="254"/>
      <c r="D275" s="233" t="s">
        <v>160</v>
      </c>
      <c r="E275" s="255" t="s">
        <v>1</v>
      </c>
      <c r="F275" s="256" t="s">
        <v>515</v>
      </c>
      <c r="G275" s="254"/>
      <c r="H275" s="255" t="s">
        <v>1</v>
      </c>
      <c r="I275" s="257"/>
      <c r="J275" s="254"/>
      <c r="K275" s="254"/>
      <c r="L275" s="258"/>
      <c r="M275" s="259"/>
      <c r="N275" s="260"/>
      <c r="O275" s="260"/>
      <c r="P275" s="260"/>
      <c r="Q275" s="260"/>
      <c r="R275" s="260"/>
      <c r="S275" s="260"/>
      <c r="T275" s="261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62" t="s">
        <v>160</v>
      </c>
      <c r="AU275" s="262" t="s">
        <v>90</v>
      </c>
      <c r="AV275" s="14" t="s">
        <v>88</v>
      </c>
      <c r="AW275" s="14" t="s">
        <v>36</v>
      </c>
      <c r="AX275" s="14" t="s">
        <v>80</v>
      </c>
      <c r="AY275" s="262" t="s">
        <v>151</v>
      </c>
    </row>
    <row r="276" s="13" customFormat="1">
      <c r="A276" s="13"/>
      <c r="B276" s="231"/>
      <c r="C276" s="232"/>
      <c r="D276" s="233" t="s">
        <v>160</v>
      </c>
      <c r="E276" s="234" t="s">
        <v>1</v>
      </c>
      <c r="F276" s="235" t="s">
        <v>194</v>
      </c>
      <c r="G276" s="232"/>
      <c r="H276" s="236">
        <v>8</v>
      </c>
      <c r="I276" s="237"/>
      <c r="J276" s="232"/>
      <c r="K276" s="232"/>
      <c r="L276" s="238"/>
      <c r="M276" s="239"/>
      <c r="N276" s="240"/>
      <c r="O276" s="240"/>
      <c r="P276" s="240"/>
      <c r="Q276" s="240"/>
      <c r="R276" s="240"/>
      <c r="S276" s="240"/>
      <c r="T276" s="241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2" t="s">
        <v>160</v>
      </c>
      <c r="AU276" s="242" t="s">
        <v>90</v>
      </c>
      <c r="AV276" s="13" t="s">
        <v>90</v>
      </c>
      <c r="AW276" s="13" t="s">
        <v>36</v>
      </c>
      <c r="AX276" s="13" t="s">
        <v>88</v>
      </c>
      <c r="AY276" s="242" t="s">
        <v>151</v>
      </c>
    </row>
    <row r="277" s="2" customFormat="1" ht="21.75" customHeight="1">
      <c r="A277" s="38"/>
      <c r="B277" s="39"/>
      <c r="C277" s="243" t="s">
        <v>516</v>
      </c>
      <c r="D277" s="243" t="s">
        <v>190</v>
      </c>
      <c r="E277" s="244" t="s">
        <v>517</v>
      </c>
      <c r="F277" s="245" t="s">
        <v>518</v>
      </c>
      <c r="G277" s="246" t="s">
        <v>193</v>
      </c>
      <c r="H277" s="247">
        <v>8</v>
      </c>
      <c r="I277" s="248"/>
      <c r="J277" s="249">
        <f>ROUND(I277*H277,2)</f>
        <v>0</v>
      </c>
      <c r="K277" s="245" t="s">
        <v>1</v>
      </c>
      <c r="L277" s="250"/>
      <c r="M277" s="251" t="s">
        <v>1</v>
      </c>
      <c r="N277" s="252" t="s">
        <v>45</v>
      </c>
      <c r="O277" s="91"/>
      <c r="P277" s="227">
        <f>O277*H277</f>
        <v>0</v>
      </c>
      <c r="Q277" s="227">
        <v>0.0014</v>
      </c>
      <c r="R277" s="227">
        <f>Q277*H277</f>
        <v>0.0112</v>
      </c>
      <c r="S277" s="227">
        <v>0</v>
      </c>
      <c r="T277" s="228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29" t="s">
        <v>307</v>
      </c>
      <c r="AT277" s="229" t="s">
        <v>190</v>
      </c>
      <c r="AU277" s="229" t="s">
        <v>90</v>
      </c>
      <c r="AY277" s="17" t="s">
        <v>151</v>
      </c>
      <c r="BE277" s="230">
        <f>IF(N277="základní",J277,0)</f>
        <v>0</v>
      </c>
      <c r="BF277" s="230">
        <f>IF(N277="snížená",J277,0)</f>
        <v>0</v>
      </c>
      <c r="BG277" s="230">
        <f>IF(N277="zákl. přenesená",J277,0)</f>
        <v>0</v>
      </c>
      <c r="BH277" s="230">
        <f>IF(N277="sníž. přenesená",J277,0)</f>
        <v>0</v>
      </c>
      <c r="BI277" s="230">
        <f>IF(N277="nulová",J277,0)</f>
        <v>0</v>
      </c>
      <c r="BJ277" s="17" t="s">
        <v>88</v>
      </c>
      <c r="BK277" s="230">
        <f>ROUND(I277*H277,2)</f>
        <v>0</v>
      </c>
      <c r="BL277" s="17" t="s">
        <v>229</v>
      </c>
      <c r="BM277" s="229" t="s">
        <v>519</v>
      </c>
    </row>
    <row r="278" s="2" customFormat="1" ht="16.5" customHeight="1">
      <c r="A278" s="38"/>
      <c r="B278" s="39"/>
      <c r="C278" s="218" t="s">
        <v>520</v>
      </c>
      <c r="D278" s="218" t="s">
        <v>153</v>
      </c>
      <c r="E278" s="219" t="s">
        <v>521</v>
      </c>
      <c r="F278" s="220" t="s">
        <v>522</v>
      </c>
      <c r="G278" s="221" t="s">
        <v>193</v>
      </c>
      <c r="H278" s="222">
        <v>9</v>
      </c>
      <c r="I278" s="223"/>
      <c r="J278" s="224">
        <f>ROUND(I278*H278,2)</f>
        <v>0</v>
      </c>
      <c r="K278" s="220" t="s">
        <v>157</v>
      </c>
      <c r="L278" s="44"/>
      <c r="M278" s="225" t="s">
        <v>1</v>
      </c>
      <c r="N278" s="226" t="s">
        <v>45</v>
      </c>
      <c r="O278" s="91"/>
      <c r="P278" s="227">
        <f>O278*H278</f>
        <v>0</v>
      </c>
      <c r="Q278" s="227">
        <v>0</v>
      </c>
      <c r="R278" s="227">
        <f>Q278*H278</f>
        <v>0</v>
      </c>
      <c r="S278" s="227">
        <v>0</v>
      </c>
      <c r="T278" s="228">
        <f>S278*H278</f>
        <v>0</v>
      </c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R278" s="229" t="s">
        <v>229</v>
      </c>
      <c r="AT278" s="229" t="s">
        <v>153</v>
      </c>
      <c r="AU278" s="229" t="s">
        <v>90</v>
      </c>
      <c r="AY278" s="17" t="s">
        <v>151</v>
      </c>
      <c r="BE278" s="230">
        <f>IF(N278="základní",J278,0)</f>
        <v>0</v>
      </c>
      <c r="BF278" s="230">
        <f>IF(N278="snížená",J278,0)</f>
        <v>0</v>
      </c>
      <c r="BG278" s="230">
        <f>IF(N278="zákl. přenesená",J278,0)</f>
        <v>0</v>
      </c>
      <c r="BH278" s="230">
        <f>IF(N278="sníž. přenesená",J278,0)</f>
        <v>0</v>
      </c>
      <c r="BI278" s="230">
        <f>IF(N278="nulová",J278,0)</f>
        <v>0</v>
      </c>
      <c r="BJ278" s="17" t="s">
        <v>88</v>
      </c>
      <c r="BK278" s="230">
        <f>ROUND(I278*H278,2)</f>
        <v>0</v>
      </c>
      <c r="BL278" s="17" t="s">
        <v>229</v>
      </c>
      <c r="BM278" s="229" t="s">
        <v>523</v>
      </c>
    </row>
    <row r="279" s="2" customFormat="1" ht="21.75" customHeight="1">
      <c r="A279" s="38"/>
      <c r="B279" s="39"/>
      <c r="C279" s="243" t="s">
        <v>524</v>
      </c>
      <c r="D279" s="243" t="s">
        <v>190</v>
      </c>
      <c r="E279" s="244" t="s">
        <v>525</v>
      </c>
      <c r="F279" s="245" t="s">
        <v>526</v>
      </c>
      <c r="G279" s="246" t="s">
        <v>193</v>
      </c>
      <c r="H279" s="247">
        <v>6</v>
      </c>
      <c r="I279" s="248"/>
      <c r="J279" s="249">
        <f>ROUND(I279*H279,2)</f>
        <v>0</v>
      </c>
      <c r="K279" s="245" t="s">
        <v>1</v>
      </c>
      <c r="L279" s="250"/>
      <c r="M279" s="251" t="s">
        <v>1</v>
      </c>
      <c r="N279" s="252" t="s">
        <v>45</v>
      </c>
      <c r="O279" s="91"/>
      <c r="P279" s="227">
        <f>O279*H279</f>
        <v>0</v>
      </c>
      <c r="Q279" s="227">
        <v>0.0014</v>
      </c>
      <c r="R279" s="227">
        <f>Q279*H279</f>
        <v>0.0083999999999999995</v>
      </c>
      <c r="S279" s="227">
        <v>0</v>
      </c>
      <c r="T279" s="228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29" t="s">
        <v>307</v>
      </c>
      <c r="AT279" s="229" t="s">
        <v>190</v>
      </c>
      <c r="AU279" s="229" t="s">
        <v>90</v>
      </c>
      <c r="AY279" s="17" t="s">
        <v>151</v>
      </c>
      <c r="BE279" s="230">
        <f>IF(N279="základní",J279,0)</f>
        <v>0</v>
      </c>
      <c r="BF279" s="230">
        <f>IF(N279="snížená",J279,0)</f>
        <v>0</v>
      </c>
      <c r="BG279" s="230">
        <f>IF(N279="zákl. přenesená",J279,0)</f>
        <v>0</v>
      </c>
      <c r="BH279" s="230">
        <f>IF(N279="sníž. přenesená",J279,0)</f>
        <v>0</v>
      </c>
      <c r="BI279" s="230">
        <f>IF(N279="nulová",J279,0)</f>
        <v>0</v>
      </c>
      <c r="BJ279" s="17" t="s">
        <v>88</v>
      </c>
      <c r="BK279" s="230">
        <f>ROUND(I279*H279,2)</f>
        <v>0</v>
      </c>
      <c r="BL279" s="17" t="s">
        <v>229</v>
      </c>
      <c r="BM279" s="229" t="s">
        <v>527</v>
      </c>
    </row>
    <row r="280" s="2" customFormat="1" ht="21.75" customHeight="1">
      <c r="A280" s="38"/>
      <c r="B280" s="39"/>
      <c r="C280" s="243" t="s">
        <v>528</v>
      </c>
      <c r="D280" s="243" t="s">
        <v>190</v>
      </c>
      <c r="E280" s="244" t="s">
        <v>529</v>
      </c>
      <c r="F280" s="245" t="s">
        <v>530</v>
      </c>
      <c r="G280" s="246" t="s">
        <v>193</v>
      </c>
      <c r="H280" s="247">
        <v>2</v>
      </c>
      <c r="I280" s="248"/>
      <c r="J280" s="249">
        <f>ROUND(I280*H280,2)</f>
        <v>0</v>
      </c>
      <c r="K280" s="245" t="s">
        <v>1</v>
      </c>
      <c r="L280" s="250"/>
      <c r="M280" s="251" t="s">
        <v>1</v>
      </c>
      <c r="N280" s="252" t="s">
        <v>45</v>
      </c>
      <c r="O280" s="91"/>
      <c r="P280" s="227">
        <f>O280*H280</f>
        <v>0</v>
      </c>
      <c r="Q280" s="227">
        <v>0.0014</v>
      </c>
      <c r="R280" s="227">
        <f>Q280*H280</f>
        <v>0.0028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307</v>
      </c>
      <c r="AT280" s="229" t="s">
        <v>190</v>
      </c>
      <c r="AU280" s="229" t="s">
        <v>90</v>
      </c>
      <c r="AY280" s="17" t="s">
        <v>151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88</v>
      </c>
      <c r="BK280" s="230">
        <f>ROUND(I280*H280,2)</f>
        <v>0</v>
      </c>
      <c r="BL280" s="17" t="s">
        <v>229</v>
      </c>
      <c r="BM280" s="229" t="s">
        <v>531</v>
      </c>
    </row>
    <row r="281" s="2" customFormat="1" ht="21.75" customHeight="1">
      <c r="A281" s="38"/>
      <c r="B281" s="39"/>
      <c r="C281" s="243" t="s">
        <v>532</v>
      </c>
      <c r="D281" s="243" t="s">
        <v>190</v>
      </c>
      <c r="E281" s="244" t="s">
        <v>533</v>
      </c>
      <c r="F281" s="245" t="s">
        <v>534</v>
      </c>
      <c r="G281" s="246" t="s">
        <v>193</v>
      </c>
      <c r="H281" s="247">
        <v>1</v>
      </c>
      <c r="I281" s="248"/>
      <c r="J281" s="249">
        <f>ROUND(I281*H281,2)</f>
        <v>0</v>
      </c>
      <c r="K281" s="245" t="s">
        <v>1</v>
      </c>
      <c r="L281" s="250"/>
      <c r="M281" s="251" t="s">
        <v>1</v>
      </c>
      <c r="N281" s="252" t="s">
        <v>45</v>
      </c>
      <c r="O281" s="91"/>
      <c r="P281" s="227">
        <f>O281*H281</f>
        <v>0</v>
      </c>
      <c r="Q281" s="227">
        <v>0.0014</v>
      </c>
      <c r="R281" s="227">
        <f>Q281*H281</f>
        <v>0.0014</v>
      </c>
      <c r="S281" s="227">
        <v>0</v>
      </c>
      <c r="T281" s="228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29" t="s">
        <v>307</v>
      </c>
      <c r="AT281" s="229" t="s">
        <v>190</v>
      </c>
      <c r="AU281" s="229" t="s">
        <v>90</v>
      </c>
      <c r="AY281" s="17" t="s">
        <v>151</v>
      </c>
      <c r="BE281" s="230">
        <f>IF(N281="základní",J281,0)</f>
        <v>0</v>
      </c>
      <c r="BF281" s="230">
        <f>IF(N281="snížená",J281,0)</f>
        <v>0</v>
      </c>
      <c r="BG281" s="230">
        <f>IF(N281="zákl. přenesená",J281,0)</f>
        <v>0</v>
      </c>
      <c r="BH281" s="230">
        <f>IF(N281="sníž. přenesená",J281,0)</f>
        <v>0</v>
      </c>
      <c r="BI281" s="230">
        <f>IF(N281="nulová",J281,0)</f>
        <v>0</v>
      </c>
      <c r="BJ281" s="17" t="s">
        <v>88</v>
      </c>
      <c r="BK281" s="230">
        <f>ROUND(I281*H281,2)</f>
        <v>0</v>
      </c>
      <c r="BL281" s="17" t="s">
        <v>229</v>
      </c>
      <c r="BM281" s="229" t="s">
        <v>535</v>
      </c>
    </row>
    <row r="282" s="2" customFormat="1" ht="24.15" customHeight="1">
      <c r="A282" s="38"/>
      <c r="B282" s="39"/>
      <c r="C282" s="218" t="s">
        <v>536</v>
      </c>
      <c r="D282" s="218" t="s">
        <v>153</v>
      </c>
      <c r="E282" s="219" t="s">
        <v>537</v>
      </c>
      <c r="F282" s="220" t="s">
        <v>538</v>
      </c>
      <c r="G282" s="221" t="s">
        <v>493</v>
      </c>
      <c r="H282" s="274"/>
      <c r="I282" s="223"/>
      <c r="J282" s="224">
        <f>ROUND(I282*H282,2)</f>
        <v>0</v>
      </c>
      <c r="K282" s="220" t="s">
        <v>157</v>
      </c>
      <c r="L282" s="44"/>
      <c r="M282" s="225" t="s">
        <v>1</v>
      </c>
      <c r="N282" s="226" t="s">
        <v>45</v>
      </c>
      <c r="O282" s="91"/>
      <c r="P282" s="227">
        <f>O282*H282</f>
        <v>0</v>
      </c>
      <c r="Q282" s="227">
        <v>0</v>
      </c>
      <c r="R282" s="227">
        <f>Q282*H282</f>
        <v>0</v>
      </c>
      <c r="S282" s="227">
        <v>0</v>
      </c>
      <c r="T282" s="228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229" t="s">
        <v>229</v>
      </c>
      <c r="AT282" s="229" t="s">
        <v>153</v>
      </c>
      <c r="AU282" s="229" t="s">
        <v>90</v>
      </c>
      <c r="AY282" s="17" t="s">
        <v>151</v>
      </c>
      <c r="BE282" s="230">
        <f>IF(N282="základní",J282,0)</f>
        <v>0</v>
      </c>
      <c r="BF282" s="230">
        <f>IF(N282="snížená",J282,0)</f>
        <v>0</v>
      </c>
      <c r="BG282" s="230">
        <f>IF(N282="zákl. přenesená",J282,0)</f>
        <v>0</v>
      </c>
      <c r="BH282" s="230">
        <f>IF(N282="sníž. přenesená",J282,0)</f>
        <v>0</v>
      </c>
      <c r="BI282" s="230">
        <f>IF(N282="nulová",J282,0)</f>
        <v>0</v>
      </c>
      <c r="BJ282" s="17" t="s">
        <v>88</v>
      </c>
      <c r="BK282" s="230">
        <f>ROUND(I282*H282,2)</f>
        <v>0</v>
      </c>
      <c r="BL282" s="17" t="s">
        <v>229</v>
      </c>
      <c r="BM282" s="229" t="s">
        <v>539</v>
      </c>
    </row>
    <row r="283" s="12" customFormat="1" ht="22.8" customHeight="1">
      <c r="A283" s="12"/>
      <c r="B283" s="202"/>
      <c r="C283" s="203"/>
      <c r="D283" s="204" t="s">
        <v>79</v>
      </c>
      <c r="E283" s="216" t="s">
        <v>540</v>
      </c>
      <c r="F283" s="216" t="s">
        <v>541</v>
      </c>
      <c r="G283" s="203"/>
      <c r="H283" s="203"/>
      <c r="I283" s="206"/>
      <c r="J283" s="217">
        <f>BK283</f>
        <v>0</v>
      </c>
      <c r="K283" s="203"/>
      <c r="L283" s="208"/>
      <c r="M283" s="209"/>
      <c r="N283" s="210"/>
      <c r="O283" s="210"/>
      <c r="P283" s="211">
        <f>SUM(P284:P313)</f>
        <v>0</v>
      </c>
      <c r="Q283" s="210"/>
      <c r="R283" s="211">
        <f>SUM(R284:R313)</f>
        <v>8.7728775999999993</v>
      </c>
      <c r="S283" s="210"/>
      <c r="T283" s="212">
        <f>SUM(T284:T313)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3" t="s">
        <v>90</v>
      </c>
      <c r="AT283" s="214" t="s">
        <v>79</v>
      </c>
      <c r="AU283" s="214" t="s">
        <v>88</v>
      </c>
      <c r="AY283" s="213" t="s">
        <v>151</v>
      </c>
      <c r="BK283" s="215">
        <f>SUM(BK284:BK313)</f>
        <v>0</v>
      </c>
    </row>
    <row r="284" s="2" customFormat="1" ht="24.15" customHeight="1">
      <c r="A284" s="38"/>
      <c r="B284" s="39"/>
      <c r="C284" s="218" t="s">
        <v>542</v>
      </c>
      <c r="D284" s="218" t="s">
        <v>153</v>
      </c>
      <c r="E284" s="219" t="s">
        <v>543</v>
      </c>
      <c r="F284" s="220" t="s">
        <v>544</v>
      </c>
      <c r="G284" s="221" t="s">
        <v>170</v>
      </c>
      <c r="H284" s="222">
        <v>43.082000000000001</v>
      </c>
      <c r="I284" s="223"/>
      <c r="J284" s="224">
        <f>ROUND(I284*H284,2)</f>
        <v>0</v>
      </c>
      <c r="K284" s="220" t="s">
        <v>1</v>
      </c>
      <c r="L284" s="44"/>
      <c r="M284" s="225" t="s">
        <v>1</v>
      </c>
      <c r="N284" s="226" t="s">
        <v>45</v>
      </c>
      <c r="O284" s="91"/>
      <c r="P284" s="227">
        <f>O284*H284</f>
        <v>0</v>
      </c>
      <c r="Q284" s="227">
        <v>0.016400000000000001</v>
      </c>
      <c r="R284" s="227">
        <f>Q284*H284</f>
        <v>0.70654480000000008</v>
      </c>
      <c r="S284" s="227">
        <v>0</v>
      </c>
      <c r="T284" s="228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29" t="s">
        <v>229</v>
      </c>
      <c r="AT284" s="229" t="s">
        <v>153</v>
      </c>
      <c r="AU284" s="229" t="s">
        <v>90</v>
      </c>
      <c r="AY284" s="17" t="s">
        <v>151</v>
      </c>
      <c r="BE284" s="230">
        <f>IF(N284="základní",J284,0)</f>
        <v>0</v>
      </c>
      <c r="BF284" s="230">
        <f>IF(N284="snížená",J284,0)</f>
        <v>0</v>
      </c>
      <c r="BG284" s="230">
        <f>IF(N284="zákl. přenesená",J284,0)</f>
        <v>0</v>
      </c>
      <c r="BH284" s="230">
        <f>IF(N284="sníž. přenesená",J284,0)</f>
        <v>0</v>
      </c>
      <c r="BI284" s="230">
        <f>IF(N284="nulová",J284,0)</f>
        <v>0</v>
      </c>
      <c r="BJ284" s="17" t="s">
        <v>88</v>
      </c>
      <c r="BK284" s="230">
        <f>ROUND(I284*H284,2)</f>
        <v>0</v>
      </c>
      <c r="BL284" s="17" t="s">
        <v>229</v>
      </c>
      <c r="BM284" s="229" t="s">
        <v>545</v>
      </c>
    </row>
    <row r="285" s="14" customFormat="1">
      <c r="A285" s="14"/>
      <c r="B285" s="253"/>
      <c r="C285" s="254"/>
      <c r="D285" s="233" t="s">
        <v>160</v>
      </c>
      <c r="E285" s="255" t="s">
        <v>1</v>
      </c>
      <c r="F285" s="256" t="s">
        <v>546</v>
      </c>
      <c r="G285" s="254"/>
      <c r="H285" s="255" t="s">
        <v>1</v>
      </c>
      <c r="I285" s="257"/>
      <c r="J285" s="254"/>
      <c r="K285" s="254"/>
      <c r="L285" s="258"/>
      <c r="M285" s="259"/>
      <c r="N285" s="260"/>
      <c r="O285" s="260"/>
      <c r="P285" s="260"/>
      <c r="Q285" s="260"/>
      <c r="R285" s="260"/>
      <c r="S285" s="260"/>
      <c r="T285" s="261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2" t="s">
        <v>160</v>
      </c>
      <c r="AU285" s="262" t="s">
        <v>90</v>
      </c>
      <c r="AV285" s="14" t="s">
        <v>88</v>
      </c>
      <c r="AW285" s="14" t="s">
        <v>36</v>
      </c>
      <c r="AX285" s="14" t="s">
        <v>80</v>
      </c>
      <c r="AY285" s="262" t="s">
        <v>151</v>
      </c>
    </row>
    <row r="286" s="13" customFormat="1">
      <c r="A286" s="13"/>
      <c r="B286" s="231"/>
      <c r="C286" s="232"/>
      <c r="D286" s="233" t="s">
        <v>160</v>
      </c>
      <c r="E286" s="234" t="s">
        <v>1</v>
      </c>
      <c r="F286" s="235" t="s">
        <v>547</v>
      </c>
      <c r="G286" s="232"/>
      <c r="H286" s="236">
        <v>43.082000000000001</v>
      </c>
      <c r="I286" s="237"/>
      <c r="J286" s="232"/>
      <c r="K286" s="232"/>
      <c r="L286" s="238"/>
      <c r="M286" s="239"/>
      <c r="N286" s="240"/>
      <c r="O286" s="240"/>
      <c r="P286" s="240"/>
      <c r="Q286" s="240"/>
      <c r="R286" s="240"/>
      <c r="S286" s="240"/>
      <c r="T286" s="241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42" t="s">
        <v>160</v>
      </c>
      <c r="AU286" s="242" t="s">
        <v>90</v>
      </c>
      <c r="AV286" s="13" t="s">
        <v>90</v>
      </c>
      <c r="AW286" s="13" t="s">
        <v>36</v>
      </c>
      <c r="AX286" s="13" t="s">
        <v>88</v>
      </c>
      <c r="AY286" s="242" t="s">
        <v>151</v>
      </c>
    </row>
    <row r="287" s="2" customFormat="1" ht="24.15" customHeight="1">
      <c r="A287" s="38"/>
      <c r="B287" s="39"/>
      <c r="C287" s="243" t="s">
        <v>548</v>
      </c>
      <c r="D287" s="243" t="s">
        <v>190</v>
      </c>
      <c r="E287" s="244" t="s">
        <v>549</v>
      </c>
      <c r="F287" s="245" t="s">
        <v>550</v>
      </c>
      <c r="G287" s="246" t="s">
        <v>170</v>
      </c>
      <c r="H287" s="247">
        <v>45.235999999999997</v>
      </c>
      <c r="I287" s="248"/>
      <c r="J287" s="249">
        <f>ROUND(I287*H287,2)</f>
        <v>0</v>
      </c>
      <c r="K287" s="245" t="s">
        <v>1</v>
      </c>
      <c r="L287" s="250"/>
      <c r="M287" s="251" t="s">
        <v>1</v>
      </c>
      <c r="N287" s="252" t="s">
        <v>45</v>
      </c>
      <c r="O287" s="91"/>
      <c r="P287" s="227">
        <f>O287*H287</f>
        <v>0</v>
      </c>
      <c r="Q287" s="227">
        <v>0.0097999999999999997</v>
      </c>
      <c r="R287" s="227">
        <f>Q287*H287</f>
        <v>0.44331279999999995</v>
      </c>
      <c r="S287" s="227">
        <v>0</v>
      </c>
      <c r="T287" s="228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29" t="s">
        <v>307</v>
      </c>
      <c r="AT287" s="229" t="s">
        <v>190</v>
      </c>
      <c r="AU287" s="229" t="s">
        <v>90</v>
      </c>
      <c r="AY287" s="17" t="s">
        <v>151</v>
      </c>
      <c r="BE287" s="230">
        <f>IF(N287="základní",J287,0)</f>
        <v>0</v>
      </c>
      <c r="BF287" s="230">
        <f>IF(N287="snížená",J287,0)</f>
        <v>0</v>
      </c>
      <c r="BG287" s="230">
        <f>IF(N287="zákl. přenesená",J287,0)</f>
        <v>0</v>
      </c>
      <c r="BH287" s="230">
        <f>IF(N287="sníž. přenesená",J287,0)</f>
        <v>0</v>
      </c>
      <c r="BI287" s="230">
        <f>IF(N287="nulová",J287,0)</f>
        <v>0</v>
      </c>
      <c r="BJ287" s="17" t="s">
        <v>88</v>
      </c>
      <c r="BK287" s="230">
        <f>ROUND(I287*H287,2)</f>
        <v>0</v>
      </c>
      <c r="BL287" s="17" t="s">
        <v>229</v>
      </c>
      <c r="BM287" s="229" t="s">
        <v>551</v>
      </c>
    </row>
    <row r="288" s="13" customFormat="1">
      <c r="A288" s="13"/>
      <c r="B288" s="231"/>
      <c r="C288" s="232"/>
      <c r="D288" s="233" t="s">
        <v>160</v>
      </c>
      <c r="E288" s="234" t="s">
        <v>1</v>
      </c>
      <c r="F288" s="235" t="s">
        <v>552</v>
      </c>
      <c r="G288" s="232"/>
      <c r="H288" s="236">
        <v>45.235999999999997</v>
      </c>
      <c r="I288" s="237"/>
      <c r="J288" s="232"/>
      <c r="K288" s="232"/>
      <c r="L288" s="238"/>
      <c r="M288" s="239"/>
      <c r="N288" s="240"/>
      <c r="O288" s="240"/>
      <c r="P288" s="240"/>
      <c r="Q288" s="240"/>
      <c r="R288" s="240"/>
      <c r="S288" s="240"/>
      <c r="T288" s="241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2" t="s">
        <v>160</v>
      </c>
      <c r="AU288" s="242" t="s">
        <v>90</v>
      </c>
      <c r="AV288" s="13" t="s">
        <v>90</v>
      </c>
      <c r="AW288" s="13" t="s">
        <v>36</v>
      </c>
      <c r="AX288" s="13" t="s">
        <v>88</v>
      </c>
      <c r="AY288" s="242" t="s">
        <v>151</v>
      </c>
    </row>
    <row r="289" s="2" customFormat="1" ht="24.15" customHeight="1">
      <c r="A289" s="38"/>
      <c r="B289" s="39"/>
      <c r="C289" s="218" t="s">
        <v>553</v>
      </c>
      <c r="D289" s="218" t="s">
        <v>153</v>
      </c>
      <c r="E289" s="219" t="s">
        <v>554</v>
      </c>
      <c r="F289" s="220" t="s">
        <v>555</v>
      </c>
      <c r="G289" s="221" t="s">
        <v>170</v>
      </c>
      <c r="H289" s="222">
        <v>502.44</v>
      </c>
      <c r="I289" s="223"/>
      <c r="J289" s="224">
        <f>ROUND(I289*H289,2)</f>
        <v>0</v>
      </c>
      <c r="K289" s="220" t="s">
        <v>1</v>
      </c>
      <c r="L289" s="44"/>
      <c r="M289" s="225" t="s">
        <v>1</v>
      </c>
      <c r="N289" s="226" t="s">
        <v>45</v>
      </c>
      <c r="O289" s="91"/>
      <c r="P289" s="227">
        <f>O289*H289</f>
        <v>0</v>
      </c>
      <c r="Q289" s="227">
        <v>0.0032499999999999999</v>
      </c>
      <c r="R289" s="227">
        <f>Q289*H289</f>
        <v>1.63293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229</v>
      </c>
      <c r="AT289" s="229" t="s">
        <v>153</v>
      </c>
      <c r="AU289" s="229" t="s">
        <v>90</v>
      </c>
      <c r="AY289" s="17" t="s">
        <v>151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88</v>
      </c>
      <c r="BK289" s="230">
        <f>ROUND(I289*H289,2)</f>
        <v>0</v>
      </c>
      <c r="BL289" s="17" t="s">
        <v>229</v>
      </c>
      <c r="BM289" s="229" t="s">
        <v>556</v>
      </c>
    </row>
    <row r="290" s="14" customFormat="1">
      <c r="A290" s="14"/>
      <c r="B290" s="253"/>
      <c r="C290" s="254"/>
      <c r="D290" s="233" t="s">
        <v>160</v>
      </c>
      <c r="E290" s="255" t="s">
        <v>1</v>
      </c>
      <c r="F290" s="256" t="s">
        <v>557</v>
      </c>
      <c r="G290" s="254"/>
      <c r="H290" s="255" t="s">
        <v>1</v>
      </c>
      <c r="I290" s="257"/>
      <c r="J290" s="254"/>
      <c r="K290" s="254"/>
      <c r="L290" s="258"/>
      <c r="M290" s="259"/>
      <c r="N290" s="260"/>
      <c r="O290" s="260"/>
      <c r="P290" s="260"/>
      <c r="Q290" s="260"/>
      <c r="R290" s="260"/>
      <c r="S290" s="260"/>
      <c r="T290" s="261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2" t="s">
        <v>160</v>
      </c>
      <c r="AU290" s="262" t="s">
        <v>90</v>
      </c>
      <c r="AV290" s="14" t="s">
        <v>88</v>
      </c>
      <c r="AW290" s="14" t="s">
        <v>36</v>
      </c>
      <c r="AX290" s="14" t="s">
        <v>80</v>
      </c>
      <c r="AY290" s="262" t="s">
        <v>151</v>
      </c>
    </row>
    <row r="291" s="13" customFormat="1">
      <c r="A291" s="13"/>
      <c r="B291" s="231"/>
      <c r="C291" s="232"/>
      <c r="D291" s="233" t="s">
        <v>160</v>
      </c>
      <c r="E291" s="234" t="s">
        <v>1</v>
      </c>
      <c r="F291" s="235" t="s">
        <v>558</v>
      </c>
      <c r="G291" s="232"/>
      <c r="H291" s="236">
        <v>128.55000000000001</v>
      </c>
      <c r="I291" s="237"/>
      <c r="J291" s="232"/>
      <c r="K291" s="232"/>
      <c r="L291" s="238"/>
      <c r="M291" s="239"/>
      <c r="N291" s="240"/>
      <c r="O291" s="240"/>
      <c r="P291" s="240"/>
      <c r="Q291" s="240"/>
      <c r="R291" s="240"/>
      <c r="S291" s="240"/>
      <c r="T291" s="24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2" t="s">
        <v>160</v>
      </c>
      <c r="AU291" s="242" t="s">
        <v>90</v>
      </c>
      <c r="AV291" s="13" t="s">
        <v>90</v>
      </c>
      <c r="AW291" s="13" t="s">
        <v>36</v>
      </c>
      <c r="AX291" s="13" t="s">
        <v>80</v>
      </c>
      <c r="AY291" s="242" t="s">
        <v>151</v>
      </c>
    </row>
    <row r="292" s="14" customFormat="1">
      <c r="A292" s="14"/>
      <c r="B292" s="253"/>
      <c r="C292" s="254"/>
      <c r="D292" s="233" t="s">
        <v>160</v>
      </c>
      <c r="E292" s="255" t="s">
        <v>1</v>
      </c>
      <c r="F292" s="256" t="s">
        <v>546</v>
      </c>
      <c r="G292" s="254"/>
      <c r="H292" s="255" t="s">
        <v>1</v>
      </c>
      <c r="I292" s="257"/>
      <c r="J292" s="254"/>
      <c r="K292" s="254"/>
      <c r="L292" s="258"/>
      <c r="M292" s="259"/>
      <c r="N292" s="260"/>
      <c r="O292" s="260"/>
      <c r="P292" s="260"/>
      <c r="Q292" s="260"/>
      <c r="R292" s="260"/>
      <c r="S292" s="260"/>
      <c r="T292" s="261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2" t="s">
        <v>160</v>
      </c>
      <c r="AU292" s="262" t="s">
        <v>90</v>
      </c>
      <c r="AV292" s="14" t="s">
        <v>88</v>
      </c>
      <c r="AW292" s="14" t="s">
        <v>36</v>
      </c>
      <c r="AX292" s="14" t="s">
        <v>80</v>
      </c>
      <c r="AY292" s="262" t="s">
        <v>151</v>
      </c>
    </row>
    <row r="293" s="13" customFormat="1">
      <c r="A293" s="13"/>
      <c r="B293" s="231"/>
      <c r="C293" s="232"/>
      <c r="D293" s="233" t="s">
        <v>160</v>
      </c>
      <c r="E293" s="234" t="s">
        <v>1</v>
      </c>
      <c r="F293" s="235" t="s">
        <v>559</v>
      </c>
      <c r="G293" s="232"/>
      <c r="H293" s="236">
        <v>233.16999999999999</v>
      </c>
      <c r="I293" s="237"/>
      <c r="J293" s="232"/>
      <c r="K293" s="232"/>
      <c r="L293" s="238"/>
      <c r="M293" s="239"/>
      <c r="N293" s="240"/>
      <c r="O293" s="240"/>
      <c r="P293" s="240"/>
      <c r="Q293" s="240"/>
      <c r="R293" s="240"/>
      <c r="S293" s="240"/>
      <c r="T293" s="241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2" t="s">
        <v>160</v>
      </c>
      <c r="AU293" s="242" t="s">
        <v>90</v>
      </c>
      <c r="AV293" s="13" t="s">
        <v>90</v>
      </c>
      <c r="AW293" s="13" t="s">
        <v>36</v>
      </c>
      <c r="AX293" s="13" t="s">
        <v>80</v>
      </c>
      <c r="AY293" s="242" t="s">
        <v>151</v>
      </c>
    </row>
    <row r="294" s="14" customFormat="1">
      <c r="A294" s="14"/>
      <c r="B294" s="253"/>
      <c r="C294" s="254"/>
      <c r="D294" s="233" t="s">
        <v>160</v>
      </c>
      <c r="E294" s="255" t="s">
        <v>1</v>
      </c>
      <c r="F294" s="256" t="s">
        <v>560</v>
      </c>
      <c r="G294" s="254"/>
      <c r="H294" s="255" t="s">
        <v>1</v>
      </c>
      <c r="I294" s="257"/>
      <c r="J294" s="254"/>
      <c r="K294" s="254"/>
      <c r="L294" s="258"/>
      <c r="M294" s="259"/>
      <c r="N294" s="260"/>
      <c r="O294" s="260"/>
      <c r="P294" s="260"/>
      <c r="Q294" s="260"/>
      <c r="R294" s="260"/>
      <c r="S294" s="260"/>
      <c r="T294" s="261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2" t="s">
        <v>160</v>
      </c>
      <c r="AU294" s="262" t="s">
        <v>90</v>
      </c>
      <c r="AV294" s="14" t="s">
        <v>88</v>
      </c>
      <c r="AW294" s="14" t="s">
        <v>36</v>
      </c>
      <c r="AX294" s="14" t="s">
        <v>80</v>
      </c>
      <c r="AY294" s="262" t="s">
        <v>151</v>
      </c>
    </row>
    <row r="295" s="13" customFormat="1">
      <c r="A295" s="13"/>
      <c r="B295" s="231"/>
      <c r="C295" s="232"/>
      <c r="D295" s="233" t="s">
        <v>160</v>
      </c>
      <c r="E295" s="234" t="s">
        <v>1</v>
      </c>
      <c r="F295" s="235" t="s">
        <v>561</v>
      </c>
      <c r="G295" s="232"/>
      <c r="H295" s="236">
        <v>47.409999999999997</v>
      </c>
      <c r="I295" s="237"/>
      <c r="J295" s="232"/>
      <c r="K295" s="232"/>
      <c r="L295" s="238"/>
      <c r="M295" s="239"/>
      <c r="N295" s="240"/>
      <c r="O295" s="240"/>
      <c r="P295" s="240"/>
      <c r="Q295" s="240"/>
      <c r="R295" s="240"/>
      <c r="S295" s="240"/>
      <c r="T295" s="241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2" t="s">
        <v>160</v>
      </c>
      <c r="AU295" s="242" t="s">
        <v>90</v>
      </c>
      <c r="AV295" s="13" t="s">
        <v>90</v>
      </c>
      <c r="AW295" s="13" t="s">
        <v>36</v>
      </c>
      <c r="AX295" s="13" t="s">
        <v>80</v>
      </c>
      <c r="AY295" s="242" t="s">
        <v>151</v>
      </c>
    </row>
    <row r="296" s="14" customFormat="1">
      <c r="A296" s="14"/>
      <c r="B296" s="253"/>
      <c r="C296" s="254"/>
      <c r="D296" s="233" t="s">
        <v>160</v>
      </c>
      <c r="E296" s="255" t="s">
        <v>1</v>
      </c>
      <c r="F296" s="256" t="s">
        <v>562</v>
      </c>
      <c r="G296" s="254"/>
      <c r="H296" s="255" t="s">
        <v>1</v>
      </c>
      <c r="I296" s="257"/>
      <c r="J296" s="254"/>
      <c r="K296" s="254"/>
      <c r="L296" s="258"/>
      <c r="M296" s="259"/>
      <c r="N296" s="260"/>
      <c r="O296" s="260"/>
      <c r="P296" s="260"/>
      <c r="Q296" s="260"/>
      <c r="R296" s="260"/>
      <c r="S296" s="260"/>
      <c r="T296" s="261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2" t="s">
        <v>160</v>
      </c>
      <c r="AU296" s="262" t="s">
        <v>90</v>
      </c>
      <c r="AV296" s="14" t="s">
        <v>88</v>
      </c>
      <c r="AW296" s="14" t="s">
        <v>36</v>
      </c>
      <c r="AX296" s="14" t="s">
        <v>80</v>
      </c>
      <c r="AY296" s="262" t="s">
        <v>151</v>
      </c>
    </row>
    <row r="297" s="13" customFormat="1">
      <c r="A297" s="13"/>
      <c r="B297" s="231"/>
      <c r="C297" s="232"/>
      <c r="D297" s="233" t="s">
        <v>160</v>
      </c>
      <c r="E297" s="234" t="s">
        <v>1</v>
      </c>
      <c r="F297" s="235" t="s">
        <v>563</v>
      </c>
      <c r="G297" s="232"/>
      <c r="H297" s="236">
        <v>93.310000000000002</v>
      </c>
      <c r="I297" s="237"/>
      <c r="J297" s="232"/>
      <c r="K297" s="232"/>
      <c r="L297" s="238"/>
      <c r="M297" s="239"/>
      <c r="N297" s="240"/>
      <c r="O297" s="240"/>
      <c r="P297" s="240"/>
      <c r="Q297" s="240"/>
      <c r="R297" s="240"/>
      <c r="S297" s="240"/>
      <c r="T297" s="241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2" t="s">
        <v>160</v>
      </c>
      <c r="AU297" s="242" t="s">
        <v>90</v>
      </c>
      <c r="AV297" s="13" t="s">
        <v>90</v>
      </c>
      <c r="AW297" s="13" t="s">
        <v>36</v>
      </c>
      <c r="AX297" s="13" t="s">
        <v>80</v>
      </c>
      <c r="AY297" s="242" t="s">
        <v>151</v>
      </c>
    </row>
    <row r="298" s="15" customFormat="1">
      <c r="A298" s="15"/>
      <c r="B298" s="263"/>
      <c r="C298" s="264"/>
      <c r="D298" s="233" t="s">
        <v>160</v>
      </c>
      <c r="E298" s="265" t="s">
        <v>1</v>
      </c>
      <c r="F298" s="266" t="s">
        <v>297</v>
      </c>
      <c r="G298" s="264"/>
      <c r="H298" s="267">
        <v>502.44</v>
      </c>
      <c r="I298" s="268"/>
      <c r="J298" s="264"/>
      <c r="K298" s="264"/>
      <c r="L298" s="269"/>
      <c r="M298" s="270"/>
      <c r="N298" s="271"/>
      <c r="O298" s="271"/>
      <c r="P298" s="271"/>
      <c r="Q298" s="271"/>
      <c r="R298" s="271"/>
      <c r="S298" s="271"/>
      <c r="T298" s="272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3" t="s">
        <v>160</v>
      </c>
      <c r="AU298" s="273" t="s">
        <v>90</v>
      </c>
      <c r="AV298" s="15" t="s">
        <v>158</v>
      </c>
      <c r="AW298" s="15" t="s">
        <v>36</v>
      </c>
      <c r="AX298" s="15" t="s">
        <v>88</v>
      </c>
      <c r="AY298" s="273" t="s">
        <v>151</v>
      </c>
    </row>
    <row r="299" s="2" customFormat="1" ht="24.15" customHeight="1">
      <c r="A299" s="38"/>
      <c r="B299" s="39"/>
      <c r="C299" s="243" t="s">
        <v>564</v>
      </c>
      <c r="D299" s="243" t="s">
        <v>190</v>
      </c>
      <c r="E299" s="244" t="s">
        <v>549</v>
      </c>
      <c r="F299" s="245" t="s">
        <v>550</v>
      </c>
      <c r="G299" s="246" t="s">
        <v>170</v>
      </c>
      <c r="H299" s="247">
        <v>527.56200000000001</v>
      </c>
      <c r="I299" s="248"/>
      <c r="J299" s="249">
        <f>ROUND(I299*H299,2)</f>
        <v>0</v>
      </c>
      <c r="K299" s="245" t="s">
        <v>1</v>
      </c>
      <c r="L299" s="250"/>
      <c r="M299" s="251" t="s">
        <v>1</v>
      </c>
      <c r="N299" s="252" t="s">
        <v>45</v>
      </c>
      <c r="O299" s="91"/>
      <c r="P299" s="227">
        <f>O299*H299</f>
        <v>0</v>
      </c>
      <c r="Q299" s="227">
        <v>0.0097999999999999997</v>
      </c>
      <c r="R299" s="227">
        <f>Q299*H299</f>
        <v>5.1701075999999997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307</v>
      </c>
      <c r="AT299" s="229" t="s">
        <v>190</v>
      </c>
      <c r="AU299" s="229" t="s">
        <v>90</v>
      </c>
      <c r="AY299" s="17" t="s">
        <v>151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88</v>
      </c>
      <c r="BK299" s="230">
        <f>ROUND(I299*H299,2)</f>
        <v>0</v>
      </c>
      <c r="BL299" s="17" t="s">
        <v>229</v>
      </c>
      <c r="BM299" s="229" t="s">
        <v>565</v>
      </c>
    </row>
    <row r="300" s="13" customFormat="1">
      <c r="A300" s="13"/>
      <c r="B300" s="231"/>
      <c r="C300" s="232"/>
      <c r="D300" s="233" t="s">
        <v>160</v>
      </c>
      <c r="E300" s="234" t="s">
        <v>1</v>
      </c>
      <c r="F300" s="235" t="s">
        <v>566</v>
      </c>
      <c r="G300" s="232"/>
      <c r="H300" s="236">
        <v>527.56200000000001</v>
      </c>
      <c r="I300" s="237"/>
      <c r="J300" s="232"/>
      <c r="K300" s="232"/>
      <c r="L300" s="238"/>
      <c r="M300" s="239"/>
      <c r="N300" s="240"/>
      <c r="O300" s="240"/>
      <c r="P300" s="240"/>
      <c r="Q300" s="240"/>
      <c r="R300" s="240"/>
      <c r="S300" s="240"/>
      <c r="T300" s="241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2" t="s">
        <v>160</v>
      </c>
      <c r="AU300" s="242" t="s">
        <v>90</v>
      </c>
      <c r="AV300" s="13" t="s">
        <v>90</v>
      </c>
      <c r="AW300" s="13" t="s">
        <v>36</v>
      </c>
      <c r="AX300" s="13" t="s">
        <v>88</v>
      </c>
      <c r="AY300" s="242" t="s">
        <v>151</v>
      </c>
    </row>
    <row r="301" s="2" customFormat="1" ht="24.15" customHeight="1">
      <c r="A301" s="38"/>
      <c r="B301" s="39"/>
      <c r="C301" s="218" t="s">
        <v>567</v>
      </c>
      <c r="D301" s="218" t="s">
        <v>153</v>
      </c>
      <c r="E301" s="219" t="s">
        <v>568</v>
      </c>
      <c r="F301" s="220" t="s">
        <v>569</v>
      </c>
      <c r="G301" s="221" t="s">
        <v>170</v>
      </c>
      <c r="H301" s="222">
        <v>502.44</v>
      </c>
      <c r="I301" s="223"/>
      <c r="J301" s="224">
        <f>ROUND(I301*H301,2)</f>
        <v>0</v>
      </c>
      <c r="K301" s="220" t="s">
        <v>157</v>
      </c>
      <c r="L301" s="44"/>
      <c r="M301" s="225" t="s">
        <v>1</v>
      </c>
      <c r="N301" s="226" t="s">
        <v>45</v>
      </c>
      <c r="O301" s="91"/>
      <c r="P301" s="227">
        <f>O301*H301</f>
        <v>0</v>
      </c>
      <c r="Q301" s="227">
        <v>0</v>
      </c>
      <c r="R301" s="227">
        <f>Q301*H301</f>
        <v>0</v>
      </c>
      <c r="S301" s="227">
        <v>0</v>
      </c>
      <c r="T301" s="228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29" t="s">
        <v>229</v>
      </c>
      <c r="AT301" s="229" t="s">
        <v>153</v>
      </c>
      <c r="AU301" s="229" t="s">
        <v>90</v>
      </c>
      <c r="AY301" s="17" t="s">
        <v>151</v>
      </c>
      <c r="BE301" s="230">
        <f>IF(N301="základní",J301,0)</f>
        <v>0</v>
      </c>
      <c r="BF301" s="230">
        <f>IF(N301="snížená",J301,0)</f>
        <v>0</v>
      </c>
      <c r="BG301" s="230">
        <f>IF(N301="zákl. přenesená",J301,0)</f>
        <v>0</v>
      </c>
      <c r="BH301" s="230">
        <f>IF(N301="sníž. přenesená",J301,0)</f>
        <v>0</v>
      </c>
      <c r="BI301" s="230">
        <f>IF(N301="nulová",J301,0)</f>
        <v>0</v>
      </c>
      <c r="BJ301" s="17" t="s">
        <v>88</v>
      </c>
      <c r="BK301" s="230">
        <f>ROUND(I301*H301,2)</f>
        <v>0</v>
      </c>
      <c r="BL301" s="17" t="s">
        <v>229</v>
      </c>
      <c r="BM301" s="229" t="s">
        <v>570</v>
      </c>
    </row>
    <row r="302" s="14" customFormat="1">
      <c r="A302" s="14"/>
      <c r="B302" s="253"/>
      <c r="C302" s="254"/>
      <c r="D302" s="233" t="s">
        <v>160</v>
      </c>
      <c r="E302" s="255" t="s">
        <v>1</v>
      </c>
      <c r="F302" s="256" t="s">
        <v>557</v>
      </c>
      <c r="G302" s="254"/>
      <c r="H302" s="255" t="s">
        <v>1</v>
      </c>
      <c r="I302" s="257"/>
      <c r="J302" s="254"/>
      <c r="K302" s="254"/>
      <c r="L302" s="258"/>
      <c r="M302" s="259"/>
      <c r="N302" s="260"/>
      <c r="O302" s="260"/>
      <c r="P302" s="260"/>
      <c r="Q302" s="260"/>
      <c r="R302" s="260"/>
      <c r="S302" s="260"/>
      <c r="T302" s="261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2" t="s">
        <v>160</v>
      </c>
      <c r="AU302" s="262" t="s">
        <v>90</v>
      </c>
      <c r="AV302" s="14" t="s">
        <v>88</v>
      </c>
      <c r="AW302" s="14" t="s">
        <v>36</v>
      </c>
      <c r="AX302" s="14" t="s">
        <v>80</v>
      </c>
      <c r="AY302" s="262" t="s">
        <v>151</v>
      </c>
    </row>
    <row r="303" s="13" customFormat="1">
      <c r="A303" s="13"/>
      <c r="B303" s="231"/>
      <c r="C303" s="232"/>
      <c r="D303" s="233" t="s">
        <v>160</v>
      </c>
      <c r="E303" s="234" t="s">
        <v>1</v>
      </c>
      <c r="F303" s="235" t="s">
        <v>558</v>
      </c>
      <c r="G303" s="232"/>
      <c r="H303" s="236">
        <v>128.55000000000001</v>
      </c>
      <c r="I303" s="237"/>
      <c r="J303" s="232"/>
      <c r="K303" s="232"/>
      <c r="L303" s="238"/>
      <c r="M303" s="239"/>
      <c r="N303" s="240"/>
      <c r="O303" s="240"/>
      <c r="P303" s="240"/>
      <c r="Q303" s="240"/>
      <c r="R303" s="240"/>
      <c r="S303" s="240"/>
      <c r="T303" s="241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2" t="s">
        <v>160</v>
      </c>
      <c r="AU303" s="242" t="s">
        <v>90</v>
      </c>
      <c r="AV303" s="13" t="s">
        <v>90</v>
      </c>
      <c r="AW303" s="13" t="s">
        <v>36</v>
      </c>
      <c r="AX303" s="13" t="s">
        <v>80</v>
      </c>
      <c r="AY303" s="242" t="s">
        <v>151</v>
      </c>
    </row>
    <row r="304" s="14" customFormat="1">
      <c r="A304" s="14"/>
      <c r="B304" s="253"/>
      <c r="C304" s="254"/>
      <c r="D304" s="233" t="s">
        <v>160</v>
      </c>
      <c r="E304" s="255" t="s">
        <v>1</v>
      </c>
      <c r="F304" s="256" t="s">
        <v>546</v>
      </c>
      <c r="G304" s="254"/>
      <c r="H304" s="255" t="s">
        <v>1</v>
      </c>
      <c r="I304" s="257"/>
      <c r="J304" s="254"/>
      <c r="K304" s="254"/>
      <c r="L304" s="258"/>
      <c r="M304" s="259"/>
      <c r="N304" s="260"/>
      <c r="O304" s="260"/>
      <c r="P304" s="260"/>
      <c r="Q304" s="260"/>
      <c r="R304" s="260"/>
      <c r="S304" s="260"/>
      <c r="T304" s="261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62" t="s">
        <v>160</v>
      </c>
      <c r="AU304" s="262" t="s">
        <v>90</v>
      </c>
      <c r="AV304" s="14" t="s">
        <v>88</v>
      </c>
      <c r="AW304" s="14" t="s">
        <v>36</v>
      </c>
      <c r="AX304" s="14" t="s">
        <v>80</v>
      </c>
      <c r="AY304" s="262" t="s">
        <v>151</v>
      </c>
    </row>
    <row r="305" s="13" customFormat="1">
      <c r="A305" s="13"/>
      <c r="B305" s="231"/>
      <c r="C305" s="232"/>
      <c r="D305" s="233" t="s">
        <v>160</v>
      </c>
      <c r="E305" s="234" t="s">
        <v>1</v>
      </c>
      <c r="F305" s="235" t="s">
        <v>559</v>
      </c>
      <c r="G305" s="232"/>
      <c r="H305" s="236">
        <v>233.16999999999999</v>
      </c>
      <c r="I305" s="237"/>
      <c r="J305" s="232"/>
      <c r="K305" s="232"/>
      <c r="L305" s="238"/>
      <c r="M305" s="239"/>
      <c r="N305" s="240"/>
      <c r="O305" s="240"/>
      <c r="P305" s="240"/>
      <c r="Q305" s="240"/>
      <c r="R305" s="240"/>
      <c r="S305" s="240"/>
      <c r="T305" s="241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2" t="s">
        <v>160</v>
      </c>
      <c r="AU305" s="242" t="s">
        <v>90</v>
      </c>
      <c r="AV305" s="13" t="s">
        <v>90</v>
      </c>
      <c r="AW305" s="13" t="s">
        <v>36</v>
      </c>
      <c r="AX305" s="13" t="s">
        <v>80</v>
      </c>
      <c r="AY305" s="242" t="s">
        <v>151</v>
      </c>
    </row>
    <row r="306" s="14" customFormat="1">
      <c r="A306" s="14"/>
      <c r="B306" s="253"/>
      <c r="C306" s="254"/>
      <c r="D306" s="233" t="s">
        <v>160</v>
      </c>
      <c r="E306" s="255" t="s">
        <v>1</v>
      </c>
      <c r="F306" s="256" t="s">
        <v>560</v>
      </c>
      <c r="G306" s="254"/>
      <c r="H306" s="255" t="s">
        <v>1</v>
      </c>
      <c r="I306" s="257"/>
      <c r="J306" s="254"/>
      <c r="K306" s="254"/>
      <c r="L306" s="258"/>
      <c r="M306" s="259"/>
      <c r="N306" s="260"/>
      <c r="O306" s="260"/>
      <c r="P306" s="260"/>
      <c r="Q306" s="260"/>
      <c r="R306" s="260"/>
      <c r="S306" s="260"/>
      <c r="T306" s="261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2" t="s">
        <v>160</v>
      </c>
      <c r="AU306" s="262" t="s">
        <v>90</v>
      </c>
      <c r="AV306" s="14" t="s">
        <v>88</v>
      </c>
      <c r="AW306" s="14" t="s">
        <v>36</v>
      </c>
      <c r="AX306" s="14" t="s">
        <v>80</v>
      </c>
      <c r="AY306" s="262" t="s">
        <v>151</v>
      </c>
    </row>
    <row r="307" s="13" customFormat="1">
      <c r="A307" s="13"/>
      <c r="B307" s="231"/>
      <c r="C307" s="232"/>
      <c r="D307" s="233" t="s">
        <v>160</v>
      </c>
      <c r="E307" s="234" t="s">
        <v>1</v>
      </c>
      <c r="F307" s="235" t="s">
        <v>561</v>
      </c>
      <c r="G307" s="232"/>
      <c r="H307" s="236">
        <v>47.409999999999997</v>
      </c>
      <c r="I307" s="237"/>
      <c r="J307" s="232"/>
      <c r="K307" s="232"/>
      <c r="L307" s="238"/>
      <c r="M307" s="239"/>
      <c r="N307" s="240"/>
      <c r="O307" s="240"/>
      <c r="P307" s="240"/>
      <c r="Q307" s="240"/>
      <c r="R307" s="240"/>
      <c r="S307" s="240"/>
      <c r="T307" s="241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2" t="s">
        <v>160</v>
      </c>
      <c r="AU307" s="242" t="s">
        <v>90</v>
      </c>
      <c r="AV307" s="13" t="s">
        <v>90</v>
      </c>
      <c r="AW307" s="13" t="s">
        <v>36</v>
      </c>
      <c r="AX307" s="13" t="s">
        <v>80</v>
      </c>
      <c r="AY307" s="242" t="s">
        <v>151</v>
      </c>
    </row>
    <row r="308" s="14" customFormat="1">
      <c r="A308" s="14"/>
      <c r="B308" s="253"/>
      <c r="C308" s="254"/>
      <c r="D308" s="233" t="s">
        <v>160</v>
      </c>
      <c r="E308" s="255" t="s">
        <v>1</v>
      </c>
      <c r="F308" s="256" t="s">
        <v>562</v>
      </c>
      <c r="G308" s="254"/>
      <c r="H308" s="255" t="s">
        <v>1</v>
      </c>
      <c r="I308" s="257"/>
      <c r="J308" s="254"/>
      <c r="K308" s="254"/>
      <c r="L308" s="258"/>
      <c r="M308" s="259"/>
      <c r="N308" s="260"/>
      <c r="O308" s="260"/>
      <c r="P308" s="260"/>
      <c r="Q308" s="260"/>
      <c r="R308" s="260"/>
      <c r="S308" s="260"/>
      <c r="T308" s="261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2" t="s">
        <v>160</v>
      </c>
      <c r="AU308" s="262" t="s">
        <v>90</v>
      </c>
      <c r="AV308" s="14" t="s">
        <v>88</v>
      </c>
      <c r="AW308" s="14" t="s">
        <v>36</v>
      </c>
      <c r="AX308" s="14" t="s">
        <v>80</v>
      </c>
      <c r="AY308" s="262" t="s">
        <v>151</v>
      </c>
    </row>
    <row r="309" s="13" customFormat="1">
      <c r="A309" s="13"/>
      <c r="B309" s="231"/>
      <c r="C309" s="232"/>
      <c r="D309" s="233" t="s">
        <v>160</v>
      </c>
      <c r="E309" s="234" t="s">
        <v>1</v>
      </c>
      <c r="F309" s="235" t="s">
        <v>563</v>
      </c>
      <c r="G309" s="232"/>
      <c r="H309" s="236">
        <v>93.310000000000002</v>
      </c>
      <c r="I309" s="237"/>
      <c r="J309" s="232"/>
      <c r="K309" s="232"/>
      <c r="L309" s="238"/>
      <c r="M309" s="239"/>
      <c r="N309" s="240"/>
      <c r="O309" s="240"/>
      <c r="P309" s="240"/>
      <c r="Q309" s="240"/>
      <c r="R309" s="240"/>
      <c r="S309" s="240"/>
      <c r="T309" s="241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2" t="s">
        <v>160</v>
      </c>
      <c r="AU309" s="242" t="s">
        <v>90</v>
      </c>
      <c r="AV309" s="13" t="s">
        <v>90</v>
      </c>
      <c r="AW309" s="13" t="s">
        <v>36</v>
      </c>
      <c r="AX309" s="13" t="s">
        <v>80</v>
      </c>
      <c r="AY309" s="242" t="s">
        <v>151</v>
      </c>
    </row>
    <row r="310" s="15" customFormat="1">
      <c r="A310" s="15"/>
      <c r="B310" s="263"/>
      <c r="C310" s="264"/>
      <c r="D310" s="233" t="s">
        <v>160</v>
      </c>
      <c r="E310" s="265" t="s">
        <v>1</v>
      </c>
      <c r="F310" s="266" t="s">
        <v>297</v>
      </c>
      <c r="G310" s="264"/>
      <c r="H310" s="267">
        <v>502.44</v>
      </c>
      <c r="I310" s="268"/>
      <c r="J310" s="264"/>
      <c r="K310" s="264"/>
      <c r="L310" s="269"/>
      <c r="M310" s="270"/>
      <c r="N310" s="271"/>
      <c r="O310" s="271"/>
      <c r="P310" s="271"/>
      <c r="Q310" s="271"/>
      <c r="R310" s="271"/>
      <c r="S310" s="271"/>
      <c r="T310" s="272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T310" s="273" t="s">
        <v>160</v>
      </c>
      <c r="AU310" s="273" t="s">
        <v>90</v>
      </c>
      <c r="AV310" s="15" t="s">
        <v>158</v>
      </c>
      <c r="AW310" s="15" t="s">
        <v>36</v>
      </c>
      <c r="AX310" s="15" t="s">
        <v>88</v>
      </c>
      <c r="AY310" s="273" t="s">
        <v>151</v>
      </c>
    </row>
    <row r="311" s="2" customFormat="1" ht="24.15" customHeight="1">
      <c r="A311" s="38"/>
      <c r="B311" s="39"/>
      <c r="C311" s="243" t="s">
        <v>571</v>
      </c>
      <c r="D311" s="243" t="s">
        <v>190</v>
      </c>
      <c r="E311" s="244" t="s">
        <v>572</v>
      </c>
      <c r="F311" s="245" t="s">
        <v>573</v>
      </c>
      <c r="G311" s="246" t="s">
        <v>170</v>
      </c>
      <c r="H311" s="247">
        <v>512.48900000000003</v>
      </c>
      <c r="I311" s="248"/>
      <c r="J311" s="249">
        <f>ROUND(I311*H311,2)</f>
        <v>0</v>
      </c>
      <c r="K311" s="245" t="s">
        <v>157</v>
      </c>
      <c r="L311" s="250"/>
      <c r="M311" s="251" t="s">
        <v>1</v>
      </c>
      <c r="N311" s="252" t="s">
        <v>45</v>
      </c>
      <c r="O311" s="91"/>
      <c r="P311" s="227">
        <f>O311*H311</f>
        <v>0</v>
      </c>
      <c r="Q311" s="227">
        <v>0.0016000000000000001</v>
      </c>
      <c r="R311" s="227">
        <f>Q311*H311</f>
        <v>0.81998240000000011</v>
      </c>
      <c r="S311" s="227">
        <v>0</v>
      </c>
      <c r="T311" s="228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29" t="s">
        <v>307</v>
      </c>
      <c r="AT311" s="229" t="s">
        <v>190</v>
      </c>
      <c r="AU311" s="229" t="s">
        <v>90</v>
      </c>
      <c r="AY311" s="17" t="s">
        <v>151</v>
      </c>
      <c r="BE311" s="230">
        <f>IF(N311="základní",J311,0)</f>
        <v>0</v>
      </c>
      <c r="BF311" s="230">
        <f>IF(N311="snížená",J311,0)</f>
        <v>0</v>
      </c>
      <c r="BG311" s="230">
        <f>IF(N311="zákl. přenesená",J311,0)</f>
        <v>0</v>
      </c>
      <c r="BH311" s="230">
        <f>IF(N311="sníž. přenesená",J311,0)</f>
        <v>0</v>
      </c>
      <c r="BI311" s="230">
        <f>IF(N311="nulová",J311,0)</f>
        <v>0</v>
      </c>
      <c r="BJ311" s="17" t="s">
        <v>88</v>
      </c>
      <c r="BK311" s="230">
        <f>ROUND(I311*H311,2)</f>
        <v>0</v>
      </c>
      <c r="BL311" s="17" t="s">
        <v>229</v>
      </c>
      <c r="BM311" s="229" t="s">
        <v>574</v>
      </c>
    </row>
    <row r="312" s="13" customFormat="1">
      <c r="A312" s="13"/>
      <c r="B312" s="231"/>
      <c r="C312" s="232"/>
      <c r="D312" s="233" t="s">
        <v>160</v>
      </c>
      <c r="E312" s="234" t="s">
        <v>1</v>
      </c>
      <c r="F312" s="235" t="s">
        <v>575</v>
      </c>
      <c r="G312" s="232"/>
      <c r="H312" s="236">
        <v>512.48900000000003</v>
      </c>
      <c r="I312" s="237"/>
      <c r="J312" s="232"/>
      <c r="K312" s="232"/>
      <c r="L312" s="238"/>
      <c r="M312" s="239"/>
      <c r="N312" s="240"/>
      <c r="O312" s="240"/>
      <c r="P312" s="240"/>
      <c r="Q312" s="240"/>
      <c r="R312" s="240"/>
      <c r="S312" s="240"/>
      <c r="T312" s="241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2" t="s">
        <v>160</v>
      </c>
      <c r="AU312" s="242" t="s">
        <v>90</v>
      </c>
      <c r="AV312" s="13" t="s">
        <v>90</v>
      </c>
      <c r="AW312" s="13" t="s">
        <v>36</v>
      </c>
      <c r="AX312" s="13" t="s">
        <v>88</v>
      </c>
      <c r="AY312" s="242" t="s">
        <v>151</v>
      </c>
    </row>
    <row r="313" s="2" customFormat="1" ht="33" customHeight="1">
      <c r="A313" s="38"/>
      <c r="B313" s="39"/>
      <c r="C313" s="218" t="s">
        <v>576</v>
      </c>
      <c r="D313" s="218" t="s">
        <v>153</v>
      </c>
      <c r="E313" s="219" t="s">
        <v>577</v>
      </c>
      <c r="F313" s="220" t="s">
        <v>578</v>
      </c>
      <c r="G313" s="221" t="s">
        <v>493</v>
      </c>
      <c r="H313" s="274"/>
      <c r="I313" s="223"/>
      <c r="J313" s="224">
        <f>ROUND(I313*H313,2)</f>
        <v>0</v>
      </c>
      <c r="K313" s="220" t="s">
        <v>157</v>
      </c>
      <c r="L313" s="44"/>
      <c r="M313" s="225" t="s">
        <v>1</v>
      </c>
      <c r="N313" s="226" t="s">
        <v>45</v>
      </c>
      <c r="O313" s="91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229</v>
      </c>
      <c r="AT313" s="229" t="s">
        <v>153</v>
      </c>
      <c r="AU313" s="229" t="s">
        <v>90</v>
      </c>
      <c r="AY313" s="17" t="s">
        <v>151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88</v>
      </c>
      <c r="BK313" s="230">
        <f>ROUND(I313*H313,2)</f>
        <v>0</v>
      </c>
      <c r="BL313" s="17" t="s">
        <v>229</v>
      </c>
      <c r="BM313" s="229" t="s">
        <v>579</v>
      </c>
    </row>
    <row r="314" s="12" customFormat="1" ht="22.8" customHeight="1">
      <c r="A314" s="12"/>
      <c r="B314" s="202"/>
      <c r="C314" s="203"/>
      <c r="D314" s="204" t="s">
        <v>79</v>
      </c>
      <c r="E314" s="216" t="s">
        <v>580</v>
      </c>
      <c r="F314" s="216" t="s">
        <v>581</v>
      </c>
      <c r="G314" s="203"/>
      <c r="H314" s="203"/>
      <c r="I314" s="206"/>
      <c r="J314" s="217">
        <f>BK314</f>
        <v>0</v>
      </c>
      <c r="K314" s="203"/>
      <c r="L314" s="208"/>
      <c r="M314" s="209"/>
      <c r="N314" s="210"/>
      <c r="O314" s="210"/>
      <c r="P314" s="211">
        <f>SUM(P315:P324)</f>
        <v>0</v>
      </c>
      <c r="Q314" s="210"/>
      <c r="R314" s="211">
        <f>SUM(R315:R324)</f>
        <v>0.46144589999999996</v>
      </c>
      <c r="S314" s="210"/>
      <c r="T314" s="212">
        <f>SUM(T315:T324)</f>
        <v>0.77214000000000005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13" t="s">
        <v>90</v>
      </c>
      <c r="AT314" s="214" t="s">
        <v>79</v>
      </c>
      <c r="AU314" s="214" t="s">
        <v>88</v>
      </c>
      <c r="AY314" s="213" t="s">
        <v>151</v>
      </c>
      <c r="BK314" s="215">
        <f>SUM(BK315:BK324)</f>
        <v>0</v>
      </c>
    </row>
    <row r="315" s="2" customFormat="1" ht="16.5" customHeight="1">
      <c r="A315" s="38"/>
      <c r="B315" s="39"/>
      <c r="C315" s="218" t="s">
        <v>582</v>
      </c>
      <c r="D315" s="218" t="s">
        <v>153</v>
      </c>
      <c r="E315" s="219" t="s">
        <v>583</v>
      </c>
      <c r="F315" s="220" t="s">
        <v>584</v>
      </c>
      <c r="G315" s="221" t="s">
        <v>170</v>
      </c>
      <c r="H315" s="222">
        <v>11</v>
      </c>
      <c r="I315" s="223"/>
      <c r="J315" s="224">
        <f>ROUND(I315*H315,2)</f>
        <v>0</v>
      </c>
      <c r="K315" s="220" t="s">
        <v>157</v>
      </c>
      <c r="L315" s="44"/>
      <c r="M315" s="225" t="s">
        <v>1</v>
      </c>
      <c r="N315" s="226" t="s">
        <v>45</v>
      </c>
      <c r="O315" s="91"/>
      <c r="P315" s="227">
        <f>O315*H315</f>
        <v>0</v>
      </c>
      <c r="Q315" s="227">
        <v>0</v>
      </c>
      <c r="R315" s="227">
        <f>Q315*H315</f>
        <v>0</v>
      </c>
      <c r="S315" s="227">
        <v>0.00594</v>
      </c>
      <c r="T315" s="228">
        <f>S315*H315</f>
        <v>0.065339999999999995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9" t="s">
        <v>229</v>
      </c>
      <c r="AT315" s="229" t="s">
        <v>153</v>
      </c>
      <c r="AU315" s="229" t="s">
        <v>90</v>
      </c>
      <c r="AY315" s="17" t="s">
        <v>151</v>
      </c>
      <c r="BE315" s="230">
        <f>IF(N315="základní",J315,0)</f>
        <v>0</v>
      </c>
      <c r="BF315" s="230">
        <f>IF(N315="snížená",J315,0)</f>
        <v>0</v>
      </c>
      <c r="BG315" s="230">
        <f>IF(N315="zákl. přenesená",J315,0)</f>
        <v>0</v>
      </c>
      <c r="BH315" s="230">
        <f>IF(N315="sníž. přenesená",J315,0)</f>
        <v>0</v>
      </c>
      <c r="BI315" s="230">
        <f>IF(N315="nulová",J315,0)</f>
        <v>0</v>
      </c>
      <c r="BJ315" s="17" t="s">
        <v>88</v>
      </c>
      <c r="BK315" s="230">
        <f>ROUND(I315*H315,2)</f>
        <v>0</v>
      </c>
      <c r="BL315" s="17" t="s">
        <v>229</v>
      </c>
      <c r="BM315" s="229" t="s">
        <v>585</v>
      </c>
    </row>
    <row r="316" s="2" customFormat="1" ht="16.5" customHeight="1">
      <c r="A316" s="38"/>
      <c r="B316" s="39"/>
      <c r="C316" s="218" t="s">
        <v>586</v>
      </c>
      <c r="D316" s="218" t="s">
        <v>153</v>
      </c>
      <c r="E316" s="219" t="s">
        <v>587</v>
      </c>
      <c r="F316" s="220" t="s">
        <v>588</v>
      </c>
      <c r="G316" s="221" t="s">
        <v>221</v>
      </c>
      <c r="H316" s="222">
        <v>122</v>
      </c>
      <c r="I316" s="223"/>
      <c r="J316" s="224">
        <f>ROUND(I316*H316,2)</f>
        <v>0</v>
      </c>
      <c r="K316" s="220" t="s">
        <v>157</v>
      </c>
      <c r="L316" s="44"/>
      <c r="M316" s="225" t="s">
        <v>1</v>
      </c>
      <c r="N316" s="226" t="s">
        <v>45</v>
      </c>
      <c r="O316" s="91"/>
      <c r="P316" s="227">
        <f>O316*H316</f>
        <v>0</v>
      </c>
      <c r="Q316" s="227">
        <v>0</v>
      </c>
      <c r="R316" s="227">
        <f>Q316*H316</f>
        <v>0</v>
      </c>
      <c r="S316" s="227">
        <v>0.0025999999999999999</v>
      </c>
      <c r="T316" s="228">
        <f>S316*H316</f>
        <v>0.31719999999999998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29" t="s">
        <v>229</v>
      </c>
      <c r="AT316" s="229" t="s">
        <v>153</v>
      </c>
      <c r="AU316" s="229" t="s">
        <v>90</v>
      </c>
      <c r="AY316" s="17" t="s">
        <v>151</v>
      </c>
      <c r="BE316" s="230">
        <f>IF(N316="základní",J316,0)</f>
        <v>0</v>
      </c>
      <c r="BF316" s="230">
        <f>IF(N316="snížená",J316,0)</f>
        <v>0</v>
      </c>
      <c r="BG316" s="230">
        <f>IF(N316="zákl. přenesená",J316,0)</f>
        <v>0</v>
      </c>
      <c r="BH316" s="230">
        <f>IF(N316="sníž. přenesená",J316,0)</f>
        <v>0</v>
      </c>
      <c r="BI316" s="230">
        <f>IF(N316="nulová",J316,0)</f>
        <v>0</v>
      </c>
      <c r="BJ316" s="17" t="s">
        <v>88</v>
      </c>
      <c r="BK316" s="230">
        <f>ROUND(I316*H316,2)</f>
        <v>0</v>
      </c>
      <c r="BL316" s="17" t="s">
        <v>229</v>
      </c>
      <c r="BM316" s="229" t="s">
        <v>589</v>
      </c>
    </row>
    <row r="317" s="2" customFormat="1" ht="16.5" customHeight="1">
      <c r="A317" s="38"/>
      <c r="B317" s="39"/>
      <c r="C317" s="218" t="s">
        <v>590</v>
      </c>
      <c r="D317" s="218" t="s">
        <v>153</v>
      </c>
      <c r="E317" s="219" t="s">
        <v>591</v>
      </c>
      <c r="F317" s="220" t="s">
        <v>592</v>
      </c>
      <c r="G317" s="221" t="s">
        <v>193</v>
      </c>
      <c r="H317" s="222">
        <v>124</v>
      </c>
      <c r="I317" s="223"/>
      <c r="J317" s="224">
        <f>ROUND(I317*H317,2)</f>
        <v>0</v>
      </c>
      <c r="K317" s="220" t="s">
        <v>157</v>
      </c>
      <c r="L317" s="44"/>
      <c r="M317" s="225" t="s">
        <v>1</v>
      </c>
      <c r="N317" s="226" t="s">
        <v>45</v>
      </c>
      <c r="O317" s="91"/>
      <c r="P317" s="227">
        <f>O317*H317</f>
        <v>0</v>
      </c>
      <c r="Q317" s="227">
        <v>0</v>
      </c>
      <c r="R317" s="227">
        <f>Q317*H317</f>
        <v>0</v>
      </c>
      <c r="S317" s="227">
        <v>0.00059999999999999995</v>
      </c>
      <c r="T317" s="228">
        <f>S317*H317</f>
        <v>0.074399999999999994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29" t="s">
        <v>229</v>
      </c>
      <c r="AT317" s="229" t="s">
        <v>153</v>
      </c>
      <c r="AU317" s="229" t="s">
        <v>90</v>
      </c>
      <c r="AY317" s="17" t="s">
        <v>151</v>
      </c>
      <c r="BE317" s="230">
        <f>IF(N317="základní",J317,0)</f>
        <v>0</v>
      </c>
      <c r="BF317" s="230">
        <f>IF(N317="snížená",J317,0)</f>
        <v>0</v>
      </c>
      <c r="BG317" s="230">
        <f>IF(N317="zákl. přenesená",J317,0)</f>
        <v>0</v>
      </c>
      <c r="BH317" s="230">
        <f>IF(N317="sníž. přenesená",J317,0)</f>
        <v>0</v>
      </c>
      <c r="BI317" s="230">
        <f>IF(N317="nulová",J317,0)</f>
        <v>0</v>
      </c>
      <c r="BJ317" s="17" t="s">
        <v>88</v>
      </c>
      <c r="BK317" s="230">
        <f>ROUND(I317*H317,2)</f>
        <v>0</v>
      </c>
      <c r="BL317" s="17" t="s">
        <v>229</v>
      </c>
      <c r="BM317" s="229" t="s">
        <v>593</v>
      </c>
    </row>
    <row r="318" s="2" customFormat="1" ht="16.5" customHeight="1">
      <c r="A318" s="38"/>
      <c r="B318" s="39"/>
      <c r="C318" s="218" t="s">
        <v>594</v>
      </c>
      <c r="D318" s="218" t="s">
        <v>153</v>
      </c>
      <c r="E318" s="219" t="s">
        <v>595</v>
      </c>
      <c r="F318" s="220" t="s">
        <v>596</v>
      </c>
      <c r="G318" s="221" t="s">
        <v>221</v>
      </c>
      <c r="H318" s="222">
        <v>80</v>
      </c>
      <c r="I318" s="223"/>
      <c r="J318" s="224">
        <f>ROUND(I318*H318,2)</f>
        <v>0</v>
      </c>
      <c r="K318" s="220" t="s">
        <v>157</v>
      </c>
      <c r="L318" s="44"/>
      <c r="M318" s="225" t="s">
        <v>1</v>
      </c>
      <c r="N318" s="226" t="s">
        <v>45</v>
      </c>
      <c r="O318" s="91"/>
      <c r="P318" s="227">
        <f>O318*H318</f>
        <v>0</v>
      </c>
      <c r="Q318" s="227">
        <v>0</v>
      </c>
      <c r="R318" s="227">
        <f>Q318*H318</f>
        <v>0</v>
      </c>
      <c r="S318" s="227">
        <v>0.0039399999999999999</v>
      </c>
      <c r="T318" s="228">
        <f>S318*H318</f>
        <v>0.31519999999999998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29" t="s">
        <v>229</v>
      </c>
      <c r="AT318" s="229" t="s">
        <v>153</v>
      </c>
      <c r="AU318" s="229" t="s">
        <v>90</v>
      </c>
      <c r="AY318" s="17" t="s">
        <v>151</v>
      </c>
      <c r="BE318" s="230">
        <f>IF(N318="základní",J318,0)</f>
        <v>0</v>
      </c>
      <c r="BF318" s="230">
        <f>IF(N318="snížená",J318,0)</f>
        <v>0</v>
      </c>
      <c r="BG318" s="230">
        <f>IF(N318="zákl. přenesená",J318,0)</f>
        <v>0</v>
      </c>
      <c r="BH318" s="230">
        <f>IF(N318="sníž. přenesená",J318,0)</f>
        <v>0</v>
      </c>
      <c r="BI318" s="230">
        <f>IF(N318="nulová",J318,0)</f>
        <v>0</v>
      </c>
      <c r="BJ318" s="17" t="s">
        <v>88</v>
      </c>
      <c r="BK318" s="230">
        <f>ROUND(I318*H318,2)</f>
        <v>0</v>
      </c>
      <c r="BL318" s="17" t="s">
        <v>229</v>
      </c>
      <c r="BM318" s="229" t="s">
        <v>597</v>
      </c>
    </row>
    <row r="319" s="2" customFormat="1" ht="33" customHeight="1">
      <c r="A319" s="38"/>
      <c r="B319" s="39"/>
      <c r="C319" s="218" t="s">
        <v>598</v>
      </c>
      <c r="D319" s="218" t="s">
        <v>153</v>
      </c>
      <c r="E319" s="219" t="s">
        <v>599</v>
      </c>
      <c r="F319" s="220" t="s">
        <v>600</v>
      </c>
      <c r="G319" s="221" t="s">
        <v>170</v>
      </c>
      <c r="H319" s="222">
        <v>11</v>
      </c>
      <c r="I319" s="223"/>
      <c r="J319" s="224">
        <f>ROUND(I319*H319,2)</f>
        <v>0</v>
      </c>
      <c r="K319" s="220" t="s">
        <v>157</v>
      </c>
      <c r="L319" s="44"/>
      <c r="M319" s="225" t="s">
        <v>1</v>
      </c>
      <c r="N319" s="226" t="s">
        <v>45</v>
      </c>
      <c r="O319" s="91"/>
      <c r="P319" s="227">
        <f>O319*H319</f>
        <v>0</v>
      </c>
      <c r="Q319" s="227">
        <v>0.0068999999999999999</v>
      </c>
      <c r="R319" s="227">
        <f>Q319*H319</f>
        <v>0.075899999999999995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229</v>
      </c>
      <c r="AT319" s="229" t="s">
        <v>153</v>
      </c>
      <c r="AU319" s="229" t="s">
        <v>90</v>
      </c>
      <c r="AY319" s="17" t="s">
        <v>151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88</v>
      </c>
      <c r="BK319" s="230">
        <f>ROUND(I319*H319,2)</f>
        <v>0</v>
      </c>
      <c r="BL319" s="17" t="s">
        <v>229</v>
      </c>
      <c r="BM319" s="229" t="s">
        <v>601</v>
      </c>
    </row>
    <row r="320" s="2" customFormat="1" ht="24.15" customHeight="1">
      <c r="A320" s="38"/>
      <c r="B320" s="39"/>
      <c r="C320" s="218" t="s">
        <v>602</v>
      </c>
      <c r="D320" s="218" t="s">
        <v>153</v>
      </c>
      <c r="E320" s="219" t="s">
        <v>603</v>
      </c>
      <c r="F320" s="220" t="s">
        <v>604</v>
      </c>
      <c r="G320" s="221" t="s">
        <v>221</v>
      </c>
      <c r="H320" s="222">
        <v>1.1299999999999999</v>
      </c>
      <c r="I320" s="223"/>
      <c r="J320" s="224">
        <f>ROUND(I320*H320,2)</f>
        <v>0</v>
      </c>
      <c r="K320" s="220" t="s">
        <v>157</v>
      </c>
      <c r="L320" s="44"/>
      <c r="M320" s="225" t="s">
        <v>1</v>
      </c>
      <c r="N320" s="226" t="s">
        <v>45</v>
      </c>
      <c r="O320" s="91"/>
      <c r="P320" s="227">
        <f>O320*H320</f>
        <v>0</v>
      </c>
      <c r="Q320" s="227">
        <v>0.00183</v>
      </c>
      <c r="R320" s="227">
        <f>Q320*H320</f>
        <v>0.0020678999999999997</v>
      </c>
      <c r="S320" s="227">
        <v>0</v>
      </c>
      <c r="T320" s="228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29" t="s">
        <v>229</v>
      </c>
      <c r="AT320" s="229" t="s">
        <v>153</v>
      </c>
      <c r="AU320" s="229" t="s">
        <v>90</v>
      </c>
      <c r="AY320" s="17" t="s">
        <v>151</v>
      </c>
      <c r="BE320" s="230">
        <f>IF(N320="základní",J320,0)</f>
        <v>0</v>
      </c>
      <c r="BF320" s="230">
        <f>IF(N320="snížená",J320,0)</f>
        <v>0</v>
      </c>
      <c r="BG320" s="230">
        <f>IF(N320="zákl. přenesená",J320,0)</f>
        <v>0</v>
      </c>
      <c r="BH320" s="230">
        <f>IF(N320="sníž. přenesená",J320,0)</f>
        <v>0</v>
      </c>
      <c r="BI320" s="230">
        <f>IF(N320="nulová",J320,0)</f>
        <v>0</v>
      </c>
      <c r="BJ320" s="17" t="s">
        <v>88</v>
      </c>
      <c r="BK320" s="230">
        <f>ROUND(I320*H320,2)</f>
        <v>0</v>
      </c>
      <c r="BL320" s="17" t="s">
        <v>229</v>
      </c>
      <c r="BM320" s="229" t="s">
        <v>605</v>
      </c>
    </row>
    <row r="321" s="2" customFormat="1" ht="24.15" customHeight="1">
      <c r="A321" s="38"/>
      <c r="B321" s="39"/>
      <c r="C321" s="218" t="s">
        <v>606</v>
      </c>
      <c r="D321" s="218" t="s">
        <v>153</v>
      </c>
      <c r="E321" s="219" t="s">
        <v>607</v>
      </c>
      <c r="F321" s="220" t="s">
        <v>608</v>
      </c>
      <c r="G321" s="221" t="s">
        <v>221</v>
      </c>
      <c r="H321" s="222">
        <v>131.59999999999999</v>
      </c>
      <c r="I321" s="223"/>
      <c r="J321" s="224">
        <f>ROUND(I321*H321,2)</f>
        <v>0</v>
      </c>
      <c r="K321" s="220" t="s">
        <v>157</v>
      </c>
      <c r="L321" s="44"/>
      <c r="M321" s="225" t="s">
        <v>1</v>
      </c>
      <c r="N321" s="226" t="s">
        <v>45</v>
      </c>
      <c r="O321" s="91"/>
      <c r="P321" s="227">
        <f>O321*H321</f>
        <v>0</v>
      </c>
      <c r="Q321" s="227">
        <v>0.00233</v>
      </c>
      <c r="R321" s="227">
        <f>Q321*H321</f>
        <v>0.30662800000000001</v>
      </c>
      <c r="S321" s="227">
        <v>0</v>
      </c>
      <c r="T321" s="228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29" t="s">
        <v>229</v>
      </c>
      <c r="AT321" s="229" t="s">
        <v>153</v>
      </c>
      <c r="AU321" s="229" t="s">
        <v>90</v>
      </c>
      <c r="AY321" s="17" t="s">
        <v>151</v>
      </c>
      <c r="BE321" s="230">
        <f>IF(N321="základní",J321,0)</f>
        <v>0</v>
      </c>
      <c r="BF321" s="230">
        <f>IF(N321="snížená",J321,0)</f>
        <v>0</v>
      </c>
      <c r="BG321" s="230">
        <f>IF(N321="zákl. přenesená",J321,0)</f>
        <v>0</v>
      </c>
      <c r="BH321" s="230">
        <f>IF(N321="sníž. přenesená",J321,0)</f>
        <v>0</v>
      </c>
      <c r="BI321" s="230">
        <f>IF(N321="nulová",J321,0)</f>
        <v>0</v>
      </c>
      <c r="BJ321" s="17" t="s">
        <v>88</v>
      </c>
      <c r="BK321" s="230">
        <f>ROUND(I321*H321,2)</f>
        <v>0</v>
      </c>
      <c r="BL321" s="17" t="s">
        <v>229</v>
      </c>
      <c r="BM321" s="229" t="s">
        <v>609</v>
      </c>
    </row>
    <row r="322" s="2" customFormat="1" ht="24.15" customHeight="1">
      <c r="A322" s="38"/>
      <c r="B322" s="39"/>
      <c r="C322" s="218" t="s">
        <v>610</v>
      </c>
      <c r="D322" s="218" t="s">
        <v>153</v>
      </c>
      <c r="E322" s="219" t="s">
        <v>611</v>
      </c>
      <c r="F322" s="220" t="s">
        <v>612</v>
      </c>
      <c r="G322" s="221" t="s">
        <v>193</v>
      </c>
      <c r="H322" s="222">
        <v>8</v>
      </c>
      <c r="I322" s="223"/>
      <c r="J322" s="224">
        <f>ROUND(I322*H322,2)</f>
        <v>0</v>
      </c>
      <c r="K322" s="220" t="s">
        <v>157</v>
      </c>
      <c r="L322" s="44"/>
      <c r="M322" s="225" t="s">
        <v>1</v>
      </c>
      <c r="N322" s="226" t="s">
        <v>45</v>
      </c>
      <c r="O322" s="91"/>
      <c r="P322" s="227">
        <f>O322*H322</f>
        <v>0</v>
      </c>
      <c r="Q322" s="227">
        <v>0.00031</v>
      </c>
      <c r="R322" s="227">
        <f>Q322*H322</f>
        <v>0.00248</v>
      </c>
      <c r="S322" s="227">
        <v>0</v>
      </c>
      <c r="T322" s="228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29" t="s">
        <v>229</v>
      </c>
      <c r="AT322" s="229" t="s">
        <v>153</v>
      </c>
      <c r="AU322" s="229" t="s">
        <v>90</v>
      </c>
      <c r="AY322" s="17" t="s">
        <v>151</v>
      </c>
      <c r="BE322" s="230">
        <f>IF(N322="základní",J322,0)</f>
        <v>0</v>
      </c>
      <c r="BF322" s="230">
        <f>IF(N322="snížená",J322,0)</f>
        <v>0</v>
      </c>
      <c r="BG322" s="230">
        <f>IF(N322="zákl. přenesená",J322,0)</f>
        <v>0</v>
      </c>
      <c r="BH322" s="230">
        <f>IF(N322="sníž. přenesená",J322,0)</f>
        <v>0</v>
      </c>
      <c r="BI322" s="230">
        <f>IF(N322="nulová",J322,0)</f>
        <v>0</v>
      </c>
      <c r="BJ322" s="17" t="s">
        <v>88</v>
      </c>
      <c r="BK322" s="230">
        <f>ROUND(I322*H322,2)</f>
        <v>0</v>
      </c>
      <c r="BL322" s="17" t="s">
        <v>229</v>
      </c>
      <c r="BM322" s="229" t="s">
        <v>613</v>
      </c>
    </row>
    <row r="323" s="2" customFormat="1" ht="24.15" customHeight="1">
      <c r="A323" s="38"/>
      <c r="B323" s="39"/>
      <c r="C323" s="218" t="s">
        <v>614</v>
      </c>
      <c r="D323" s="218" t="s">
        <v>153</v>
      </c>
      <c r="E323" s="219" t="s">
        <v>615</v>
      </c>
      <c r="F323" s="220" t="s">
        <v>616</v>
      </c>
      <c r="G323" s="221" t="s">
        <v>221</v>
      </c>
      <c r="H323" s="222">
        <v>67</v>
      </c>
      <c r="I323" s="223"/>
      <c r="J323" s="224">
        <f>ROUND(I323*H323,2)</f>
        <v>0</v>
      </c>
      <c r="K323" s="220" t="s">
        <v>157</v>
      </c>
      <c r="L323" s="44"/>
      <c r="M323" s="225" t="s">
        <v>1</v>
      </c>
      <c r="N323" s="226" t="s">
        <v>45</v>
      </c>
      <c r="O323" s="91"/>
      <c r="P323" s="227">
        <f>O323*H323</f>
        <v>0</v>
      </c>
      <c r="Q323" s="227">
        <v>0.0011100000000000001</v>
      </c>
      <c r="R323" s="227">
        <f>Q323*H323</f>
        <v>0.074370000000000006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229</v>
      </c>
      <c r="AT323" s="229" t="s">
        <v>153</v>
      </c>
      <c r="AU323" s="229" t="s">
        <v>90</v>
      </c>
      <c r="AY323" s="17" t="s">
        <v>151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88</v>
      </c>
      <c r="BK323" s="230">
        <f>ROUND(I323*H323,2)</f>
        <v>0</v>
      </c>
      <c r="BL323" s="17" t="s">
        <v>229</v>
      </c>
      <c r="BM323" s="229" t="s">
        <v>617</v>
      </c>
    </row>
    <row r="324" s="2" customFormat="1" ht="24.15" customHeight="1">
      <c r="A324" s="38"/>
      <c r="B324" s="39"/>
      <c r="C324" s="218" t="s">
        <v>618</v>
      </c>
      <c r="D324" s="218" t="s">
        <v>153</v>
      </c>
      <c r="E324" s="219" t="s">
        <v>619</v>
      </c>
      <c r="F324" s="220" t="s">
        <v>620</v>
      </c>
      <c r="G324" s="221" t="s">
        <v>493</v>
      </c>
      <c r="H324" s="274"/>
      <c r="I324" s="223"/>
      <c r="J324" s="224">
        <f>ROUND(I324*H324,2)</f>
        <v>0</v>
      </c>
      <c r="K324" s="220" t="s">
        <v>157</v>
      </c>
      <c r="L324" s="44"/>
      <c r="M324" s="225" t="s">
        <v>1</v>
      </c>
      <c r="N324" s="226" t="s">
        <v>45</v>
      </c>
      <c r="O324" s="91"/>
      <c r="P324" s="227">
        <f>O324*H324</f>
        <v>0</v>
      </c>
      <c r="Q324" s="227">
        <v>0</v>
      </c>
      <c r="R324" s="227">
        <f>Q324*H324</f>
        <v>0</v>
      </c>
      <c r="S324" s="227">
        <v>0</v>
      </c>
      <c r="T324" s="228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29" t="s">
        <v>229</v>
      </c>
      <c r="AT324" s="229" t="s">
        <v>153</v>
      </c>
      <c r="AU324" s="229" t="s">
        <v>90</v>
      </c>
      <c r="AY324" s="17" t="s">
        <v>151</v>
      </c>
      <c r="BE324" s="230">
        <f>IF(N324="základní",J324,0)</f>
        <v>0</v>
      </c>
      <c r="BF324" s="230">
        <f>IF(N324="snížená",J324,0)</f>
        <v>0</v>
      </c>
      <c r="BG324" s="230">
        <f>IF(N324="zákl. přenesená",J324,0)</f>
        <v>0</v>
      </c>
      <c r="BH324" s="230">
        <f>IF(N324="sníž. přenesená",J324,0)</f>
        <v>0</v>
      </c>
      <c r="BI324" s="230">
        <f>IF(N324="nulová",J324,0)</f>
        <v>0</v>
      </c>
      <c r="BJ324" s="17" t="s">
        <v>88</v>
      </c>
      <c r="BK324" s="230">
        <f>ROUND(I324*H324,2)</f>
        <v>0</v>
      </c>
      <c r="BL324" s="17" t="s">
        <v>229</v>
      </c>
      <c r="BM324" s="229" t="s">
        <v>621</v>
      </c>
    </row>
    <row r="325" s="12" customFormat="1" ht="22.8" customHeight="1">
      <c r="A325" s="12"/>
      <c r="B325" s="202"/>
      <c r="C325" s="203"/>
      <c r="D325" s="204" t="s">
        <v>79</v>
      </c>
      <c r="E325" s="216" t="s">
        <v>622</v>
      </c>
      <c r="F325" s="216" t="s">
        <v>623</v>
      </c>
      <c r="G325" s="203"/>
      <c r="H325" s="203"/>
      <c r="I325" s="206"/>
      <c r="J325" s="217">
        <f>BK325</f>
        <v>0</v>
      </c>
      <c r="K325" s="203"/>
      <c r="L325" s="208"/>
      <c r="M325" s="209"/>
      <c r="N325" s="210"/>
      <c r="O325" s="210"/>
      <c r="P325" s="211">
        <f>SUM(P326:P351)</f>
        <v>0</v>
      </c>
      <c r="Q325" s="210"/>
      <c r="R325" s="211">
        <f>SUM(R326:R351)</f>
        <v>1.6536660000000001</v>
      </c>
      <c r="S325" s="210"/>
      <c r="T325" s="212">
        <f>SUM(T326:T351)</f>
        <v>0</v>
      </c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R325" s="213" t="s">
        <v>90</v>
      </c>
      <c r="AT325" s="214" t="s">
        <v>79</v>
      </c>
      <c r="AU325" s="214" t="s">
        <v>88</v>
      </c>
      <c r="AY325" s="213" t="s">
        <v>151</v>
      </c>
      <c r="BK325" s="215">
        <f>SUM(BK326:BK351)</f>
        <v>0</v>
      </c>
    </row>
    <row r="326" s="2" customFormat="1" ht="21.75" customHeight="1">
      <c r="A326" s="38"/>
      <c r="B326" s="39"/>
      <c r="C326" s="218" t="s">
        <v>624</v>
      </c>
      <c r="D326" s="218" t="s">
        <v>153</v>
      </c>
      <c r="E326" s="219" t="s">
        <v>625</v>
      </c>
      <c r="F326" s="220" t="s">
        <v>626</v>
      </c>
      <c r="G326" s="221" t="s">
        <v>193</v>
      </c>
      <c r="H326" s="222">
        <v>21</v>
      </c>
      <c r="I326" s="223"/>
      <c r="J326" s="224">
        <f>ROUND(I326*H326,2)</f>
        <v>0</v>
      </c>
      <c r="K326" s="220" t="s">
        <v>157</v>
      </c>
      <c r="L326" s="44"/>
      <c r="M326" s="225" t="s">
        <v>1</v>
      </c>
      <c r="N326" s="226" t="s">
        <v>45</v>
      </c>
      <c r="O326" s="91"/>
      <c r="P326" s="227">
        <f>O326*H326</f>
        <v>0</v>
      </c>
      <c r="Q326" s="227">
        <v>0.00025000000000000001</v>
      </c>
      <c r="R326" s="227">
        <f>Q326*H326</f>
        <v>0.0052500000000000003</v>
      </c>
      <c r="S326" s="227">
        <v>0</v>
      </c>
      <c r="T326" s="228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29" t="s">
        <v>229</v>
      </c>
      <c r="AT326" s="229" t="s">
        <v>153</v>
      </c>
      <c r="AU326" s="229" t="s">
        <v>90</v>
      </c>
      <c r="AY326" s="17" t="s">
        <v>151</v>
      </c>
      <c r="BE326" s="230">
        <f>IF(N326="základní",J326,0)</f>
        <v>0</v>
      </c>
      <c r="BF326" s="230">
        <f>IF(N326="snížená",J326,0)</f>
        <v>0</v>
      </c>
      <c r="BG326" s="230">
        <f>IF(N326="zákl. přenesená",J326,0)</f>
        <v>0</v>
      </c>
      <c r="BH326" s="230">
        <f>IF(N326="sníž. přenesená",J326,0)</f>
        <v>0</v>
      </c>
      <c r="BI326" s="230">
        <f>IF(N326="nulová",J326,0)</f>
        <v>0</v>
      </c>
      <c r="BJ326" s="17" t="s">
        <v>88</v>
      </c>
      <c r="BK326" s="230">
        <f>ROUND(I326*H326,2)</f>
        <v>0</v>
      </c>
      <c r="BL326" s="17" t="s">
        <v>229</v>
      </c>
      <c r="BM326" s="229" t="s">
        <v>627</v>
      </c>
    </row>
    <row r="327" s="2" customFormat="1" ht="33" customHeight="1">
      <c r="A327" s="38"/>
      <c r="B327" s="39"/>
      <c r="C327" s="243" t="s">
        <v>628</v>
      </c>
      <c r="D327" s="243" t="s">
        <v>190</v>
      </c>
      <c r="E327" s="244" t="s">
        <v>629</v>
      </c>
      <c r="F327" s="245" t="s">
        <v>630</v>
      </c>
      <c r="G327" s="246" t="s">
        <v>193</v>
      </c>
      <c r="H327" s="247">
        <v>21</v>
      </c>
      <c r="I327" s="248"/>
      <c r="J327" s="249">
        <f>ROUND(I327*H327,2)</f>
        <v>0</v>
      </c>
      <c r="K327" s="245" t="s">
        <v>1</v>
      </c>
      <c r="L327" s="250"/>
      <c r="M327" s="251" t="s">
        <v>1</v>
      </c>
      <c r="N327" s="252" t="s">
        <v>45</v>
      </c>
      <c r="O327" s="91"/>
      <c r="P327" s="227">
        <f>O327*H327</f>
        <v>0</v>
      </c>
      <c r="Q327" s="227">
        <v>0.050999999999999997</v>
      </c>
      <c r="R327" s="227">
        <f>Q327*H327</f>
        <v>1.071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307</v>
      </c>
      <c r="AT327" s="229" t="s">
        <v>190</v>
      </c>
      <c r="AU327" s="229" t="s">
        <v>90</v>
      </c>
      <c r="AY327" s="17" t="s">
        <v>151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88</v>
      </c>
      <c r="BK327" s="230">
        <f>ROUND(I327*H327,2)</f>
        <v>0</v>
      </c>
      <c r="BL327" s="17" t="s">
        <v>229</v>
      </c>
      <c r="BM327" s="229" t="s">
        <v>631</v>
      </c>
    </row>
    <row r="328" s="2" customFormat="1" ht="24.15" customHeight="1">
      <c r="A328" s="38"/>
      <c r="B328" s="39"/>
      <c r="C328" s="243" t="s">
        <v>632</v>
      </c>
      <c r="D328" s="243" t="s">
        <v>190</v>
      </c>
      <c r="E328" s="244" t="s">
        <v>633</v>
      </c>
      <c r="F328" s="245" t="s">
        <v>634</v>
      </c>
      <c r="G328" s="246" t="s">
        <v>193</v>
      </c>
      <c r="H328" s="247">
        <v>21</v>
      </c>
      <c r="I328" s="248"/>
      <c r="J328" s="249">
        <f>ROUND(I328*H328,2)</f>
        <v>0</v>
      </c>
      <c r="K328" s="245" t="s">
        <v>1</v>
      </c>
      <c r="L328" s="250"/>
      <c r="M328" s="251" t="s">
        <v>1</v>
      </c>
      <c r="N328" s="252" t="s">
        <v>45</v>
      </c>
      <c r="O328" s="91"/>
      <c r="P328" s="227">
        <f>O328*H328</f>
        <v>0</v>
      </c>
      <c r="Q328" s="227">
        <v>0.0023999999999999998</v>
      </c>
      <c r="R328" s="227">
        <f>Q328*H328</f>
        <v>0.050399999999999993</v>
      </c>
      <c r="S328" s="227">
        <v>0</v>
      </c>
      <c r="T328" s="228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29" t="s">
        <v>307</v>
      </c>
      <c r="AT328" s="229" t="s">
        <v>190</v>
      </c>
      <c r="AU328" s="229" t="s">
        <v>90</v>
      </c>
      <c r="AY328" s="17" t="s">
        <v>151</v>
      </c>
      <c r="BE328" s="230">
        <f>IF(N328="základní",J328,0)</f>
        <v>0</v>
      </c>
      <c r="BF328" s="230">
        <f>IF(N328="snížená",J328,0)</f>
        <v>0</v>
      </c>
      <c r="BG328" s="230">
        <f>IF(N328="zákl. přenesená",J328,0)</f>
        <v>0</v>
      </c>
      <c r="BH328" s="230">
        <f>IF(N328="sníž. přenesená",J328,0)</f>
        <v>0</v>
      </c>
      <c r="BI328" s="230">
        <f>IF(N328="nulová",J328,0)</f>
        <v>0</v>
      </c>
      <c r="BJ328" s="17" t="s">
        <v>88</v>
      </c>
      <c r="BK328" s="230">
        <f>ROUND(I328*H328,2)</f>
        <v>0</v>
      </c>
      <c r="BL328" s="17" t="s">
        <v>229</v>
      </c>
      <c r="BM328" s="229" t="s">
        <v>635</v>
      </c>
    </row>
    <row r="329" s="2" customFormat="1" ht="24.15" customHeight="1">
      <c r="A329" s="38"/>
      <c r="B329" s="39"/>
      <c r="C329" s="218" t="s">
        <v>636</v>
      </c>
      <c r="D329" s="218" t="s">
        <v>153</v>
      </c>
      <c r="E329" s="219" t="s">
        <v>637</v>
      </c>
      <c r="F329" s="220" t="s">
        <v>638</v>
      </c>
      <c r="G329" s="221" t="s">
        <v>221</v>
      </c>
      <c r="H329" s="222">
        <v>167.84</v>
      </c>
      <c r="I329" s="223"/>
      <c r="J329" s="224">
        <f>ROUND(I329*H329,2)</f>
        <v>0</v>
      </c>
      <c r="K329" s="220" t="s">
        <v>157</v>
      </c>
      <c r="L329" s="44"/>
      <c r="M329" s="225" t="s">
        <v>1</v>
      </c>
      <c r="N329" s="226" t="s">
        <v>45</v>
      </c>
      <c r="O329" s="91"/>
      <c r="P329" s="227">
        <f>O329*H329</f>
        <v>0</v>
      </c>
      <c r="Q329" s="227">
        <v>0</v>
      </c>
      <c r="R329" s="227">
        <f>Q329*H329</f>
        <v>0</v>
      </c>
      <c r="S329" s="227">
        <v>0</v>
      </c>
      <c r="T329" s="228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29" t="s">
        <v>229</v>
      </c>
      <c r="AT329" s="229" t="s">
        <v>153</v>
      </c>
      <c r="AU329" s="229" t="s">
        <v>90</v>
      </c>
      <c r="AY329" s="17" t="s">
        <v>151</v>
      </c>
      <c r="BE329" s="230">
        <f>IF(N329="základní",J329,0)</f>
        <v>0</v>
      </c>
      <c r="BF329" s="230">
        <f>IF(N329="snížená",J329,0)</f>
        <v>0</v>
      </c>
      <c r="BG329" s="230">
        <f>IF(N329="zákl. přenesená",J329,0)</f>
        <v>0</v>
      </c>
      <c r="BH329" s="230">
        <f>IF(N329="sníž. přenesená",J329,0)</f>
        <v>0</v>
      </c>
      <c r="BI329" s="230">
        <f>IF(N329="nulová",J329,0)</f>
        <v>0</v>
      </c>
      <c r="BJ329" s="17" t="s">
        <v>88</v>
      </c>
      <c r="BK329" s="230">
        <f>ROUND(I329*H329,2)</f>
        <v>0</v>
      </c>
      <c r="BL329" s="17" t="s">
        <v>229</v>
      </c>
      <c r="BM329" s="229" t="s">
        <v>639</v>
      </c>
    </row>
    <row r="330" s="13" customFormat="1">
      <c r="A330" s="13"/>
      <c r="B330" s="231"/>
      <c r="C330" s="232"/>
      <c r="D330" s="233" t="s">
        <v>160</v>
      </c>
      <c r="E330" s="234" t="s">
        <v>1</v>
      </c>
      <c r="F330" s="235" t="s">
        <v>640</v>
      </c>
      <c r="G330" s="232"/>
      <c r="H330" s="236">
        <v>167.84</v>
      </c>
      <c r="I330" s="237"/>
      <c r="J330" s="232"/>
      <c r="K330" s="232"/>
      <c r="L330" s="238"/>
      <c r="M330" s="239"/>
      <c r="N330" s="240"/>
      <c r="O330" s="240"/>
      <c r="P330" s="240"/>
      <c r="Q330" s="240"/>
      <c r="R330" s="240"/>
      <c r="S330" s="240"/>
      <c r="T330" s="241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2" t="s">
        <v>160</v>
      </c>
      <c r="AU330" s="242" t="s">
        <v>90</v>
      </c>
      <c r="AV330" s="13" t="s">
        <v>90</v>
      </c>
      <c r="AW330" s="13" t="s">
        <v>36</v>
      </c>
      <c r="AX330" s="13" t="s">
        <v>88</v>
      </c>
      <c r="AY330" s="242" t="s">
        <v>151</v>
      </c>
    </row>
    <row r="331" s="2" customFormat="1" ht="21.75" customHeight="1">
      <c r="A331" s="38"/>
      <c r="B331" s="39"/>
      <c r="C331" s="243" t="s">
        <v>641</v>
      </c>
      <c r="D331" s="243" t="s">
        <v>190</v>
      </c>
      <c r="E331" s="244" t="s">
        <v>642</v>
      </c>
      <c r="F331" s="245" t="s">
        <v>643</v>
      </c>
      <c r="G331" s="246" t="s">
        <v>221</v>
      </c>
      <c r="H331" s="247">
        <v>9.8399999999999999</v>
      </c>
      <c r="I331" s="248"/>
      <c r="J331" s="249">
        <f>ROUND(I331*H331,2)</f>
        <v>0</v>
      </c>
      <c r="K331" s="245" t="s">
        <v>157</v>
      </c>
      <c r="L331" s="250"/>
      <c r="M331" s="251" t="s">
        <v>1</v>
      </c>
      <c r="N331" s="252" t="s">
        <v>45</v>
      </c>
      <c r="O331" s="91"/>
      <c r="P331" s="227">
        <f>O331*H331</f>
        <v>0</v>
      </c>
      <c r="Q331" s="227">
        <v>0.0023999999999999998</v>
      </c>
      <c r="R331" s="227">
        <f>Q331*H331</f>
        <v>0.023615999999999998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307</v>
      </c>
      <c r="AT331" s="229" t="s">
        <v>190</v>
      </c>
      <c r="AU331" s="229" t="s">
        <v>90</v>
      </c>
      <c r="AY331" s="17" t="s">
        <v>151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88</v>
      </c>
      <c r="BK331" s="230">
        <f>ROUND(I331*H331,2)</f>
        <v>0</v>
      </c>
      <c r="BL331" s="17" t="s">
        <v>229</v>
      </c>
      <c r="BM331" s="229" t="s">
        <v>644</v>
      </c>
    </row>
    <row r="332" s="14" customFormat="1">
      <c r="A332" s="14"/>
      <c r="B332" s="253"/>
      <c r="C332" s="254"/>
      <c r="D332" s="233" t="s">
        <v>160</v>
      </c>
      <c r="E332" s="255" t="s">
        <v>1</v>
      </c>
      <c r="F332" s="256" t="s">
        <v>645</v>
      </c>
      <c r="G332" s="254"/>
      <c r="H332" s="255" t="s">
        <v>1</v>
      </c>
      <c r="I332" s="257"/>
      <c r="J332" s="254"/>
      <c r="K332" s="254"/>
      <c r="L332" s="258"/>
      <c r="M332" s="259"/>
      <c r="N332" s="260"/>
      <c r="O332" s="260"/>
      <c r="P332" s="260"/>
      <c r="Q332" s="260"/>
      <c r="R332" s="260"/>
      <c r="S332" s="260"/>
      <c r="T332" s="261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2" t="s">
        <v>160</v>
      </c>
      <c r="AU332" s="262" t="s">
        <v>90</v>
      </c>
      <c r="AV332" s="14" t="s">
        <v>88</v>
      </c>
      <c r="AW332" s="14" t="s">
        <v>36</v>
      </c>
      <c r="AX332" s="14" t="s">
        <v>80</v>
      </c>
      <c r="AY332" s="262" t="s">
        <v>151</v>
      </c>
    </row>
    <row r="333" s="13" customFormat="1">
      <c r="A333" s="13"/>
      <c r="B333" s="231"/>
      <c r="C333" s="232"/>
      <c r="D333" s="233" t="s">
        <v>160</v>
      </c>
      <c r="E333" s="234" t="s">
        <v>1</v>
      </c>
      <c r="F333" s="235" t="s">
        <v>646</v>
      </c>
      <c r="G333" s="232"/>
      <c r="H333" s="236">
        <v>1.8400000000000001</v>
      </c>
      <c r="I333" s="237"/>
      <c r="J333" s="232"/>
      <c r="K333" s="232"/>
      <c r="L333" s="238"/>
      <c r="M333" s="239"/>
      <c r="N333" s="240"/>
      <c r="O333" s="240"/>
      <c r="P333" s="240"/>
      <c r="Q333" s="240"/>
      <c r="R333" s="240"/>
      <c r="S333" s="240"/>
      <c r="T333" s="241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2" t="s">
        <v>160</v>
      </c>
      <c r="AU333" s="242" t="s">
        <v>90</v>
      </c>
      <c r="AV333" s="13" t="s">
        <v>90</v>
      </c>
      <c r="AW333" s="13" t="s">
        <v>36</v>
      </c>
      <c r="AX333" s="13" t="s">
        <v>80</v>
      </c>
      <c r="AY333" s="242" t="s">
        <v>151</v>
      </c>
    </row>
    <row r="334" s="14" customFormat="1">
      <c r="A334" s="14"/>
      <c r="B334" s="253"/>
      <c r="C334" s="254"/>
      <c r="D334" s="233" t="s">
        <v>160</v>
      </c>
      <c r="E334" s="255" t="s">
        <v>1</v>
      </c>
      <c r="F334" s="256" t="s">
        <v>647</v>
      </c>
      <c r="G334" s="254"/>
      <c r="H334" s="255" t="s">
        <v>1</v>
      </c>
      <c r="I334" s="257"/>
      <c r="J334" s="254"/>
      <c r="K334" s="254"/>
      <c r="L334" s="258"/>
      <c r="M334" s="259"/>
      <c r="N334" s="260"/>
      <c r="O334" s="260"/>
      <c r="P334" s="260"/>
      <c r="Q334" s="260"/>
      <c r="R334" s="260"/>
      <c r="S334" s="260"/>
      <c r="T334" s="26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2" t="s">
        <v>160</v>
      </c>
      <c r="AU334" s="262" t="s">
        <v>90</v>
      </c>
      <c r="AV334" s="14" t="s">
        <v>88</v>
      </c>
      <c r="AW334" s="14" t="s">
        <v>36</v>
      </c>
      <c r="AX334" s="14" t="s">
        <v>80</v>
      </c>
      <c r="AY334" s="262" t="s">
        <v>151</v>
      </c>
    </row>
    <row r="335" s="13" customFormat="1">
      <c r="A335" s="13"/>
      <c r="B335" s="231"/>
      <c r="C335" s="232"/>
      <c r="D335" s="233" t="s">
        <v>160</v>
      </c>
      <c r="E335" s="234" t="s">
        <v>1</v>
      </c>
      <c r="F335" s="235" t="s">
        <v>648</v>
      </c>
      <c r="G335" s="232"/>
      <c r="H335" s="236">
        <v>2</v>
      </c>
      <c r="I335" s="237"/>
      <c r="J335" s="232"/>
      <c r="K335" s="232"/>
      <c r="L335" s="238"/>
      <c r="M335" s="239"/>
      <c r="N335" s="240"/>
      <c r="O335" s="240"/>
      <c r="P335" s="240"/>
      <c r="Q335" s="240"/>
      <c r="R335" s="240"/>
      <c r="S335" s="240"/>
      <c r="T335" s="241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2" t="s">
        <v>160</v>
      </c>
      <c r="AU335" s="242" t="s">
        <v>90</v>
      </c>
      <c r="AV335" s="13" t="s">
        <v>90</v>
      </c>
      <c r="AW335" s="13" t="s">
        <v>36</v>
      </c>
      <c r="AX335" s="13" t="s">
        <v>80</v>
      </c>
      <c r="AY335" s="242" t="s">
        <v>151</v>
      </c>
    </row>
    <row r="336" s="14" customFormat="1">
      <c r="A336" s="14"/>
      <c r="B336" s="253"/>
      <c r="C336" s="254"/>
      <c r="D336" s="233" t="s">
        <v>160</v>
      </c>
      <c r="E336" s="255" t="s">
        <v>1</v>
      </c>
      <c r="F336" s="256" t="s">
        <v>649</v>
      </c>
      <c r="G336" s="254"/>
      <c r="H336" s="255" t="s">
        <v>1</v>
      </c>
      <c r="I336" s="257"/>
      <c r="J336" s="254"/>
      <c r="K336" s="254"/>
      <c r="L336" s="258"/>
      <c r="M336" s="259"/>
      <c r="N336" s="260"/>
      <c r="O336" s="260"/>
      <c r="P336" s="260"/>
      <c r="Q336" s="260"/>
      <c r="R336" s="260"/>
      <c r="S336" s="260"/>
      <c r="T336" s="261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2" t="s">
        <v>160</v>
      </c>
      <c r="AU336" s="262" t="s">
        <v>90</v>
      </c>
      <c r="AV336" s="14" t="s">
        <v>88</v>
      </c>
      <c r="AW336" s="14" t="s">
        <v>36</v>
      </c>
      <c r="AX336" s="14" t="s">
        <v>80</v>
      </c>
      <c r="AY336" s="262" t="s">
        <v>151</v>
      </c>
    </row>
    <row r="337" s="13" customFormat="1">
      <c r="A337" s="13"/>
      <c r="B337" s="231"/>
      <c r="C337" s="232"/>
      <c r="D337" s="233" t="s">
        <v>160</v>
      </c>
      <c r="E337" s="234" t="s">
        <v>1</v>
      </c>
      <c r="F337" s="235" t="s">
        <v>650</v>
      </c>
      <c r="G337" s="232"/>
      <c r="H337" s="236">
        <v>1</v>
      </c>
      <c r="I337" s="237"/>
      <c r="J337" s="232"/>
      <c r="K337" s="232"/>
      <c r="L337" s="238"/>
      <c r="M337" s="239"/>
      <c r="N337" s="240"/>
      <c r="O337" s="240"/>
      <c r="P337" s="240"/>
      <c r="Q337" s="240"/>
      <c r="R337" s="240"/>
      <c r="S337" s="240"/>
      <c r="T337" s="241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42" t="s">
        <v>160</v>
      </c>
      <c r="AU337" s="242" t="s">
        <v>90</v>
      </c>
      <c r="AV337" s="13" t="s">
        <v>90</v>
      </c>
      <c r="AW337" s="13" t="s">
        <v>36</v>
      </c>
      <c r="AX337" s="13" t="s">
        <v>80</v>
      </c>
      <c r="AY337" s="242" t="s">
        <v>151</v>
      </c>
    </row>
    <row r="338" s="14" customFormat="1">
      <c r="A338" s="14"/>
      <c r="B338" s="253"/>
      <c r="C338" s="254"/>
      <c r="D338" s="233" t="s">
        <v>160</v>
      </c>
      <c r="E338" s="255" t="s">
        <v>1</v>
      </c>
      <c r="F338" s="256" t="s">
        <v>651</v>
      </c>
      <c r="G338" s="254"/>
      <c r="H338" s="255" t="s">
        <v>1</v>
      </c>
      <c r="I338" s="257"/>
      <c r="J338" s="254"/>
      <c r="K338" s="254"/>
      <c r="L338" s="258"/>
      <c r="M338" s="259"/>
      <c r="N338" s="260"/>
      <c r="O338" s="260"/>
      <c r="P338" s="260"/>
      <c r="Q338" s="260"/>
      <c r="R338" s="260"/>
      <c r="S338" s="260"/>
      <c r="T338" s="261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2" t="s">
        <v>160</v>
      </c>
      <c r="AU338" s="262" t="s">
        <v>90</v>
      </c>
      <c r="AV338" s="14" t="s">
        <v>88</v>
      </c>
      <c r="AW338" s="14" t="s">
        <v>36</v>
      </c>
      <c r="AX338" s="14" t="s">
        <v>80</v>
      </c>
      <c r="AY338" s="262" t="s">
        <v>151</v>
      </c>
    </row>
    <row r="339" s="13" customFormat="1">
      <c r="A339" s="13"/>
      <c r="B339" s="231"/>
      <c r="C339" s="232"/>
      <c r="D339" s="233" t="s">
        <v>160</v>
      </c>
      <c r="E339" s="234" t="s">
        <v>1</v>
      </c>
      <c r="F339" s="235" t="s">
        <v>652</v>
      </c>
      <c r="G339" s="232"/>
      <c r="H339" s="236">
        <v>5</v>
      </c>
      <c r="I339" s="237"/>
      <c r="J339" s="232"/>
      <c r="K339" s="232"/>
      <c r="L339" s="238"/>
      <c r="M339" s="239"/>
      <c r="N339" s="240"/>
      <c r="O339" s="240"/>
      <c r="P339" s="240"/>
      <c r="Q339" s="240"/>
      <c r="R339" s="240"/>
      <c r="S339" s="240"/>
      <c r="T339" s="241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2" t="s">
        <v>160</v>
      </c>
      <c r="AU339" s="242" t="s">
        <v>90</v>
      </c>
      <c r="AV339" s="13" t="s">
        <v>90</v>
      </c>
      <c r="AW339" s="13" t="s">
        <v>36</v>
      </c>
      <c r="AX339" s="13" t="s">
        <v>80</v>
      </c>
      <c r="AY339" s="242" t="s">
        <v>151</v>
      </c>
    </row>
    <row r="340" s="15" customFormat="1">
      <c r="A340" s="15"/>
      <c r="B340" s="263"/>
      <c r="C340" s="264"/>
      <c r="D340" s="233" t="s">
        <v>160</v>
      </c>
      <c r="E340" s="265" t="s">
        <v>1</v>
      </c>
      <c r="F340" s="266" t="s">
        <v>297</v>
      </c>
      <c r="G340" s="264"/>
      <c r="H340" s="267">
        <v>9.8399999999999999</v>
      </c>
      <c r="I340" s="268"/>
      <c r="J340" s="264"/>
      <c r="K340" s="264"/>
      <c r="L340" s="269"/>
      <c r="M340" s="270"/>
      <c r="N340" s="271"/>
      <c r="O340" s="271"/>
      <c r="P340" s="271"/>
      <c r="Q340" s="271"/>
      <c r="R340" s="271"/>
      <c r="S340" s="271"/>
      <c r="T340" s="272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3" t="s">
        <v>160</v>
      </c>
      <c r="AU340" s="273" t="s">
        <v>90</v>
      </c>
      <c r="AV340" s="15" t="s">
        <v>158</v>
      </c>
      <c r="AW340" s="15" t="s">
        <v>36</v>
      </c>
      <c r="AX340" s="15" t="s">
        <v>88</v>
      </c>
      <c r="AY340" s="273" t="s">
        <v>151</v>
      </c>
    </row>
    <row r="341" s="2" customFormat="1" ht="21.75" customHeight="1">
      <c r="A341" s="38"/>
      <c r="B341" s="39"/>
      <c r="C341" s="243" t="s">
        <v>653</v>
      </c>
      <c r="D341" s="243" t="s">
        <v>190</v>
      </c>
      <c r="E341" s="244" t="s">
        <v>654</v>
      </c>
      <c r="F341" s="245" t="s">
        <v>655</v>
      </c>
      <c r="G341" s="246" t="s">
        <v>221</v>
      </c>
      <c r="H341" s="247">
        <v>158</v>
      </c>
      <c r="I341" s="248"/>
      <c r="J341" s="249">
        <f>ROUND(I341*H341,2)</f>
        <v>0</v>
      </c>
      <c r="K341" s="245" t="s">
        <v>157</v>
      </c>
      <c r="L341" s="250"/>
      <c r="M341" s="251" t="s">
        <v>1</v>
      </c>
      <c r="N341" s="252" t="s">
        <v>45</v>
      </c>
      <c r="O341" s="91"/>
      <c r="P341" s="227">
        <f>O341*H341</f>
        <v>0</v>
      </c>
      <c r="Q341" s="227">
        <v>0.0030000000000000001</v>
      </c>
      <c r="R341" s="227">
        <f>Q341*H341</f>
        <v>0.47400000000000003</v>
      </c>
      <c r="S341" s="227">
        <v>0</v>
      </c>
      <c r="T341" s="228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29" t="s">
        <v>307</v>
      </c>
      <c r="AT341" s="229" t="s">
        <v>190</v>
      </c>
      <c r="AU341" s="229" t="s">
        <v>90</v>
      </c>
      <c r="AY341" s="17" t="s">
        <v>151</v>
      </c>
      <c r="BE341" s="230">
        <f>IF(N341="základní",J341,0)</f>
        <v>0</v>
      </c>
      <c r="BF341" s="230">
        <f>IF(N341="snížená",J341,0)</f>
        <v>0</v>
      </c>
      <c r="BG341" s="230">
        <f>IF(N341="zákl. přenesená",J341,0)</f>
        <v>0</v>
      </c>
      <c r="BH341" s="230">
        <f>IF(N341="sníž. přenesená",J341,0)</f>
        <v>0</v>
      </c>
      <c r="BI341" s="230">
        <f>IF(N341="nulová",J341,0)</f>
        <v>0</v>
      </c>
      <c r="BJ341" s="17" t="s">
        <v>88</v>
      </c>
      <c r="BK341" s="230">
        <f>ROUND(I341*H341,2)</f>
        <v>0</v>
      </c>
      <c r="BL341" s="17" t="s">
        <v>229</v>
      </c>
      <c r="BM341" s="229" t="s">
        <v>656</v>
      </c>
    </row>
    <row r="342" s="14" customFormat="1">
      <c r="A342" s="14"/>
      <c r="B342" s="253"/>
      <c r="C342" s="254"/>
      <c r="D342" s="233" t="s">
        <v>160</v>
      </c>
      <c r="E342" s="255" t="s">
        <v>1</v>
      </c>
      <c r="F342" s="256" t="s">
        <v>657</v>
      </c>
      <c r="G342" s="254"/>
      <c r="H342" s="255" t="s">
        <v>1</v>
      </c>
      <c r="I342" s="257"/>
      <c r="J342" s="254"/>
      <c r="K342" s="254"/>
      <c r="L342" s="258"/>
      <c r="M342" s="259"/>
      <c r="N342" s="260"/>
      <c r="O342" s="260"/>
      <c r="P342" s="260"/>
      <c r="Q342" s="260"/>
      <c r="R342" s="260"/>
      <c r="S342" s="260"/>
      <c r="T342" s="261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2" t="s">
        <v>160</v>
      </c>
      <c r="AU342" s="262" t="s">
        <v>90</v>
      </c>
      <c r="AV342" s="14" t="s">
        <v>88</v>
      </c>
      <c r="AW342" s="14" t="s">
        <v>36</v>
      </c>
      <c r="AX342" s="14" t="s">
        <v>80</v>
      </c>
      <c r="AY342" s="262" t="s">
        <v>151</v>
      </c>
    </row>
    <row r="343" s="13" customFormat="1">
      <c r="A343" s="13"/>
      <c r="B343" s="231"/>
      <c r="C343" s="232"/>
      <c r="D343" s="233" t="s">
        <v>160</v>
      </c>
      <c r="E343" s="234" t="s">
        <v>1</v>
      </c>
      <c r="F343" s="235" t="s">
        <v>658</v>
      </c>
      <c r="G343" s="232"/>
      <c r="H343" s="236">
        <v>40</v>
      </c>
      <c r="I343" s="237"/>
      <c r="J343" s="232"/>
      <c r="K343" s="232"/>
      <c r="L343" s="238"/>
      <c r="M343" s="239"/>
      <c r="N343" s="240"/>
      <c r="O343" s="240"/>
      <c r="P343" s="240"/>
      <c r="Q343" s="240"/>
      <c r="R343" s="240"/>
      <c r="S343" s="240"/>
      <c r="T343" s="241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2" t="s">
        <v>160</v>
      </c>
      <c r="AU343" s="242" t="s">
        <v>90</v>
      </c>
      <c r="AV343" s="13" t="s">
        <v>90</v>
      </c>
      <c r="AW343" s="13" t="s">
        <v>36</v>
      </c>
      <c r="AX343" s="13" t="s">
        <v>80</v>
      </c>
      <c r="AY343" s="242" t="s">
        <v>151</v>
      </c>
    </row>
    <row r="344" s="14" customFormat="1">
      <c r="A344" s="14"/>
      <c r="B344" s="253"/>
      <c r="C344" s="254"/>
      <c r="D344" s="233" t="s">
        <v>160</v>
      </c>
      <c r="E344" s="255" t="s">
        <v>1</v>
      </c>
      <c r="F344" s="256" t="s">
        <v>659</v>
      </c>
      <c r="G344" s="254"/>
      <c r="H344" s="255" t="s">
        <v>1</v>
      </c>
      <c r="I344" s="257"/>
      <c r="J344" s="254"/>
      <c r="K344" s="254"/>
      <c r="L344" s="258"/>
      <c r="M344" s="259"/>
      <c r="N344" s="260"/>
      <c r="O344" s="260"/>
      <c r="P344" s="260"/>
      <c r="Q344" s="260"/>
      <c r="R344" s="260"/>
      <c r="S344" s="260"/>
      <c r="T344" s="261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2" t="s">
        <v>160</v>
      </c>
      <c r="AU344" s="262" t="s">
        <v>90</v>
      </c>
      <c r="AV344" s="14" t="s">
        <v>88</v>
      </c>
      <c r="AW344" s="14" t="s">
        <v>36</v>
      </c>
      <c r="AX344" s="14" t="s">
        <v>80</v>
      </c>
      <c r="AY344" s="262" t="s">
        <v>151</v>
      </c>
    </row>
    <row r="345" s="13" customFormat="1">
      <c r="A345" s="13"/>
      <c r="B345" s="231"/>
      <c r="C345" s="232"/>
      <c r="D345" s="233" t="s">
        <v>160</v>
      </c>
      <c r="E345" s="234" t="s">
        <v>1</v>
      </c>
      <c r="F345" s="235" t="s">
        <v>660</v>
      </c>
      <c r="G345" s="232"/>
      <c r="H345" s="236">
        <v>55</v>
      </c>
      <c r="I345" s="237"/>
      <c r="J345" s="232"/>
      <c r="K345" s="232"/>
      <c r="L345" s="238"/>
      <c r="M345" s="239"/>
      <c r="N345" s="240"/>
      <c r="O345" s="240"/>
      <c r="P345" s="240"/>
      <c r="Q345" s="240"/>
      <c r="R345" s="240"/>
      <c r="S345" s="240"/>
      <c r="T345" s="241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2" t="s">
        <v>160</v>
      </c>
      <c r="AU345" s="242" t="s">
        <v>90</v>
      </c>
      <c r="AV345" s="13" t="s">
        <v>90</v>
      </c>
      <c r="AW345" s="13" t="s">
        <v>36</v>
      </c>
      <c r="AX345" s="13" t="s">
        <v>80</v>
      </c>
      <c r="AY345" s="242" t="s">
        <v>151</v>
      </c>
    </row>
    <row r="346" s="14" customFormat="1">
      <c r="A346" s="14"/>
      <c r="B346" s="253"/>
      <c r="C346" s="254"/>
      <c r="D346" s="233" t="s">
        <v>160</v>
      </c>
      <c r="E346" s="255" t="s">
        <v>1</v>
      </c>
      <c r="F346" s="256" t="s">
        <v>661</v>
      </c>
      <c r="G346" s="254"/>
      <c r="H346" s="255" t="s">
        <v>1</v>
      </c>
      <c r="I346" s="257"/>
      <c r="J346" s="254"/>
      <c r="K346" s="254"/>
      <c r="L346" s="258"/>
      <c r="M346" s="259"/>
      <c r="N346" s="260"/>
      <c r="O346" s="260"/>
      <c r="P346" s="260"/>
      <c r="Q346" s="260"/>
      <c r="R346" s="260"/>
      <c r="S346" s="260"/>
      <c r="T346" s="261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2" t="s">
        <v>160</v>
      </c>
      <c r="AU346" s="262" t="s">
        <v>90</v>
      </c>
      <c r="AV346" s="14" t="s">
        <v>88</v>
      </c>
      <c r="AW346" s="14" t="s">
        <v>36</v>
      </c>
      <c r="AX346" s="14" t="s">
        <v>80</v>
      </c>
      <c r="AY346" s="262" t="s">
        <v>151</v>
      </c>
    </row>
    <row r="347" s="13" customFormat="1">
      <c r="A347" s="13"/>
      <c r="B347" s="231"/>
      <c r="C347" s="232"/>
      <c r="D347" s="233" t="s">
        <v>160</v>
      </c>
      <c r="E347" s="234" t="s">
        <v>1</v>
      </c>
      <c r="F347" s="235" t="s">
        <v>662</v>
      </c>
      <c r="G347" s="232"/>
      <c r="H347" s="236">
        <v>63</v>
      </c>
      <c r="I347" s="237"/>
      <c r="J347" s="232"/>
      <c r="K347" s="232"/>
      <c r="L347" s="238"/>
      <c r="M347" s="239"/>
      <c r="N347" s="240"/>
      <c r="O347" s="240"/>
      <c r="P347" s="240"/>
      <c r="Q347" s="240"/>
      <c r="R347" s="240"/>
      <c r="S347" s="240"/>
      <c r="T347" s="241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2" t="s">
        <v>160</v>
      </c>
      <c r="AU347" s="242" t="s">
        <v>90</v>
      </c>
      <c r="AV347" s="13" t="s">
        <v>90</v>
      </c>
      <c r="AW347" s="13" t="s">
        <v>36</v>
      </c>
      <c r="AX347" s="13" t="s">
        <v>80</v>
      </c>
      <c r="AY347" s="242" t="s">
        <v>151</v>
      </c>
    </row>
    <row r="348" s="15" customFormat="1">
      <c r="A348" s="15"/>
      <c r="B348" s="263"/>
      <c r="C348" s="264"/>
      <c r="D348" s="233" t="s">
        <v>160</v>
      </c>
      <c r="E348" s="265" t="s">
        <v>1</v>
      </c>
      <c r="F348" s="266" t="s">
        <v>297</v>
      </c>
      <c r="G348" s="264"/>
      <c r="H348" s="267">
        <v>158</v>
      </c>
      <c r="I348" s="268"/>
      <c r="J348" s="264"/>
      <c r="K348" s="264"/>
      <c r="L348" s="269"/>
      <c r="M348" s="270"/>
      <c r="N348" s="271"/>
      <c r="O348" s="271"/>
      <c r="P348" s="271"/>
      <c r="Q348" s="271"/>
      <c r="R348" s="271"/>
      <c r="S348" s="271"/>
      <c r="T348" s="272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3" t="s">
        <v>160</v>
      </c>
      <c r="AU348" s="273" t="s">
        <v>90</v>
      </c>
      <c r="AV348" s="15" t="s">
        <v>158</v>
      </c>
      <c r="AW348" s="15" t="s">
        <v>36</v>
      </c>
      <c r="AX348" s="15" t="s">
        <v>88</v>
      </c>
      <c r="AY348" s="273" t="s">
        <v>151</v>
      </c>
    </row>
    <row r="349" s="2" customFormat="1" ht="16.5" customHeight="1">
      <c r="A349" s="38"/>
      <c r="B349" s="39"/>
      <c r="C349" s="243" t="s">
        <v>663</v>
      </c>
      <c r="D349" s="243" t="s">
        <v>190</v>
      </c>
      <c r="E349" s="244" t="s">
        <v>664</v>
      </c>
      <c r="F349" s="245" t="s">
        <v>665</v>
      </c>
      <c r="G349" s="246" t="s">
        <v>666</v>
      </c>
      <c r="H349" s="247">
        <v>147</v>
      </c>
      <c r="I349" s="248"/>
      <c r="J349" s="249">
        <f>ROUND(I349*H349,2)</f>
        <v>0</v>
      </c>
      <c r="K349" s="245" t="s">
        <v>157</v>
      </c>
      <c r="L349" s="250"/>
      <c r="M349" s="251" t="s">
        <v>1</v>
      </c>
      <c r="N349" s="252" t="s">
        <v>45</v>
      </c>
      <c r="O349" s="91"/>
      <c r="P349" s="227">
        <f>O349*H349</f>
        <v>0</v>
      </c>
      <c r="Q349" s="227">
        <v>0.00020000000000000001</v>
      </c>
      <c r="R349" s="227">
        <f>Q349*H349</f>
        <v>0.029400000000000003</v>
      </c>
      <c r="S349" s="227">
        <v>0</v>
      </c>
      <c r="T349" s="228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9" t="s">
        <v>307</v>
      </c>
      <c r="AT349" s="229" t="s">
        <v>190</v>
      </c>
      <c r="AU349" s="229" t="s">
        <v>90</v>
      </c>
      <c r="AY349" s="17" t="s">
        <v>151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7" t="s">
        <v>88</v>
      </c>
      <c r="BK349" s="230">
        <f>ROUND(I349*H349,2)</f>
        <v>0</v>
      </c>
      <c r="BL349" s="17" t="s">
        <v>229</v>
      </c>
      <c r="BM349" s="229" t="s">
        <v>667</v>
      </c>
    </row>
    <row r="350" s="13" customFormat="1">
      <c r="A350" s="13"/>
      <c r="B350" s="231"/>
      <c r="C350" s="232"/>
      <c r="D350" s="233" t="s">
        <v>160</v>
      </c>
      <c r="E350" s="234" t="s">
        <v>1</v>
      </c>
      <c r="F350" s="235" t="s">
        <v>668</v>
      </c>
      <c r="G350" s="232"/>
      <c r="H350" s="236">
        <v>147</v>
      </c>
      <c r="I350" s="237"/>
      <c r="J350" s="232"/>
      <c r="K350" s="232"/>
      <c r="L350" s="238"/>
      <c r="M350" s="239"/>
      <c r="N350" s="240"/>
      <c r="O350" s="240"/>
      <c r="P350" s="240"/>
      <c r="Q350" s="240"/>
      <c r="R350" s="240"/>
      <c r="S350" s="240"/>
      <c r="T350" s="241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2" t="s">
        <v>160</v>
      </c>
      <c r="AU350" s="242" t="s">
        <v>90</v>
      </c>
      <c r="AV350" s="13" t="s">
        <v>90</v>
      </c>
      <c r="AW350" s="13" t="s">
        <v>36</v>
      </c>
      <c r="AX350" s="13" t="s">
        <v>88</v>
      </c>
      <c r="AY350" s="242" t="s">
        <v>151</v>
      </c>
    </row>
    <row r="351" s="2" customFormat="1" ht="24.15" customHeight="1">
      <c r="A351" s="38"/>
      <c r="B351" s="39"/>
      <c r="C351" s="218" t="s">
        <v>669</v>
      </c>
      <c r="D351" s="218" t="s">
        <v>153</v>
      </c>
      <c r="E351" s="219" t="s">
        <v>670</v>
      </c>
      <c r="F351" s="220" t="s">
        <v>671</v>
      </c>
      <c r="G351" s="221" t="s">
        <v>493</v>
      </c>
      <c r="H351" s="274"/>
      <c r="I351" s="223"/>
      <c r="J351" s="224">
        <f>ROUND(I351*H351,2)</f>
        <v>0</v>
      </c>
      <c r="K351" s="220" t="s">
        <v>157</v>
      </c>
      <c r="L351" s="44"/>
      <c r="M351" s="225" t="s">
        <v>1</v>
      </c>
      <c r="N351" s="226" t="s">
        <v>45</v>
      </c>
      <c r="O351" s="91"/>
      <c r="P351" s="227">
        <f>O351*H351</f>
        <v>0</v>
      </c>
      <c r="Q351" s="227">
        <v>0</v>
      </c>
      <c r="R351" s="227">
        <f>Q351*H351</f>
        <v>0</v>
      </c>
      <c r="S351" s="227">
        <v>0</v>
      </c>
      <c r="T351" s="228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229" t="s">
        <v>229</v>
      </c>
      <c r="AT351" s="229" t="s">
        <v>153</v>
      </c>
      <c r="AU351" s="229" t="s">
        <v>90</v>
      </c>
      <c r="AY351" s="17" t="s">
        <v>151</v>
      </c>
      <c r="BE351" s="230">
        <f>IF(N351="základní",J351,0)</f>
        <v>0</v>
      </c>
      <c r="BF351" s="230">
        <f>IF(N351="snížená",J351,0)</f>
        <v>0</v>
      </c>
      <c r="BG351" s="230">
        <f>IF(N351="zákl. přenesená",J351,0)</f>
        <v>0</v>
      </c>
      <c r="BH351" s="230">
        <f>IF(N351="sníž. přenesená",J351,0)</f>
        <v>0</v>
      </c>
      <c r="BI351" s="230">
        <f>IF(N351="nulová",J351,0)</f>
        <v>0</v>
      </c>
      <c r="BJ351" s="17" t="s">
        <v>88</v>
      </c>
      <c r="BK351" s="230">
        <f>ROUND(I351*H351,2)</f>
        <v>0</v>
      </c>
      <c r="BL351" s="17" t="s">
        <v>229</v>
      </c>
      <c r="BM351" s="229" t="s">
        <v>672</v>
      </c>
    </row>
    <row r="352" s="12" customFormat="1" ht="22.8" customHeight="1">
      <c r="A352" s="12"/>
      <c r="B352" s="202"/>
      <c r="C352" s="203"/>
      <c r="D352" s="204" t="s">
        <v>79</v>
      </c>
      <c r="E352" s="216" t="s">
        <v>673</v>
      </c>
      <c r="F352" s="216" t="s">
        <v>674</v>
      </c>
      <c r="G352" s="203"/>
      <c r="H352" s="203"/>
      <c r="I352" s="206"/>
      <c r="J352" s="217">
        <f>BK352</f>
        <v>0</v>
      </c>
      <c r="K352" s="203"/>
      <c r="L352" s="208"/>
      <c r="M352" s="209"/>
      <c r="N352" s="210"/>
      <c r="O352" s="210"/>
      <c r="P352" s="211">
        <f>SUM(P353:P422)</f>
        <v>0</v>
      </c>
      <c r="Q352" s="210"/>
      <c r="R352" s="211">
        <f>SUM(R353:R422)</f>
        <v>8.9135451000000003</v>
      </c>
      <c r="S352" s="210"/>
      <c r="T352" s="212">
        <f>SUM(T353:T422)</f>
        <v>27.479850000000003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13" t="s">
        <v>90</v>
      </c>
      <c r="AT352" s="214" t="s">
        <v>79</v>
      </c>
      <c r="AU352" s="214" t="s">
        <v>88</v>
      </c>
      <c r="AY352" s="213" t="s">
        <v>151</v>
      </c>
      <c r="BK352" s="215">
        <f>SUM(BK353:BK422)</f>
        <v>0</v>
      </c>
    </row>
    <row r="353" s="2" customFormat="1" ht="21.75" customHeight="1">
      <c r="A353" s="38"/>
      <c r="B353" s="39"/>
      <c r="C353" s="218" t="s">
        <v>675</v>
      </c>
      <c r="D353" s="218" t="s">
        <v>153</v>
      </c>
      <c r="E353" s="219" t="s">
        <v>676</v>
      </c>
      <c r="F353" s="220" t="s">
        <v>677</v>
      </c>
      <c r="G353" s="221" t="s">
        <v>170</v>
      </c>
      <c r="H353" s="222">
        <v>396.99000000000001</v>
      </c>
      <c r="I353" s="223"/>
      <c r="J353" s="224">
        <f>ROUND(I353*H353,2)</f>
        <v>0</v>
      </c>
      <c r="K353" s="220" t="s">
        <v>157</v>
      </c>
      <c r="L353" s="44"/>
      <c r="M353" s="225" t="s">
        <v>1</v>
      </c>
      <c r="N353" s="226" t="s">
        <v>45</v>
      </c>
      <c r="O353" s="91"/>
      <c r="P353" s="227">
        <f>O353*H353</f>
        <v>0</v>
      </c>
      <c r="Q353" s="227">
        <v>0</v>
      </c>
      <c r="R353" s="227">
        <f>Q353*H353</f>
        <v>0</v>
      </c>
      <c r="S353" s="227">
        <v>0.065000000000000002</v>
      </c>
      <c r="T353" s="228">
        <f>S353*H353</f>
        <v>25.804350000000003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29" t="s">
        <v>229</v>
      </c>
      <c r="AT353" s="229" t="s">
        <v>153</v>
      </c>
      <c r="AU353" s="229" t="s">
        <v>90</v>
      </c>
      <c r="AY353" s="17" t="s">
        <v>151</v>
      </c>
      <c r="BE353" s="230">
        <f>IF(N353="základní",J353,0)</f>
        <v>0</v>
      </c>
      <c r="BF353" s="230">
        <f>IF(N353="snížená",J353,0)</f>
        <v>0</v>
      </c>
      <c r="BG353" s="230">
        <f>IF(N353="zákl. přenesená",J353,0)</f>
        <v>0</v>
      </c>
      <c r="BH353" s="230">
        <f>IF(N353="sníž. přenesená",J353,0)</f>
        <v>0</v>
      </c>
      <c r="BI353" s="230">
        <f>IF(N353="nulová",J353,0)</f>
        <v>0</v>
      </c>
      <c r="BJ353" s="17" t="s">
        <v>88</v>
      </c>
      <c r="BK353" s="230">
        <f>ROUND(I353*H353,2)</f>
        <v>0</v>
      </c>
      <c r="BL353" s="17" t="s">
        <v>229</v>
      </c>
      <c r="BM353" s="229" t="s">
        <v>678</v>
      </c>
    </row>
    <row r="354" s="2" customFormat="1" ht="37.8" customHeight="1">
      <c r="A354" s="38"/>
      <c r="B354" s="39"/>
      <c r="C354" s="218" t="s">
        <v>679</v>
      </c>
      <c r="D354" s="218" t="s">
        <v>153</v>
      </c>
      <c r="E354" s="219" t="s">
        <v>680</v>
      </c>
      <c r="F354" s="220" t="s">
        <v>681</v>
      </c>
      <c r="G354" s="221" t="s">
        <v>170</v>
      </c>
      <c r="H354" s="222">
        <v>146.75999999999999</v>
      </c>
      <c r="I354" s="223"/>
      <c r="J354" s="224">
        <f>ROUND(I354*H354,2)</f>
        <v>0</v>
      </c>
      <c r="K354" s="220" t="s">
        <v>157</v>
      </c>
      <c r="L354" s="44"/>
      <c r="M354" s="225" t="s">
        <v>1</v>
      </c>
      <c r="N354" s="226" t="s">
        <v>45</v>
      </c>
      <c r="O354" s="91"/>
      <c r="P354" s="227">
        <f>O354*H354</f>
        <v>0</v>
      </c>
      <c r="Q354" s="227">
        <v>0.00012999999999999999</v>
      </c>
      <c r="R354" s="227">
        <f>Q354*H354</f>
        <v>0.019078799999999996</v>
      </c>
      <c r="S354" s="227">
        <v>0</v>
      </c>
      <c r="T354" s="228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9" t="s">
        <v>229</v>
      </c>
      <c r="AT354" s="229" t="s">
        <v>153</v>
      </c>
      <c r="AU354" s="229" t="s">
        <v>90</v>
      </c>
      <c r="AY354" s="17" t="s">
        <v>151</v>
      </c>
      <c r="BE354" s="230">
        <f>IF(N354="základní",J354,0)</f>
        <v>0</v>
      </c>
      <c r="BF354" s="230">
        <f>IF(N354="snížená",J354,0)</f>
        <v>0</v>
      </c>
      <c r="BG354" s="230">
        <f>IF(N354="zákl. přenesená",J354,0)</f>
        <v>0</v>
      </c>
      <c r="BH354" s="230">
        <f>IF(N354="sníž. přenesená",J354,0)</f>
        <v>0</v>
      </c>
      <c r="BI354" s="230">
        <f>IF(N354="nulová",J354,0)</f>
        <v>0</v>
      </c>
      <c r="BJ354" s="17" t="s">
        <v>88</v>
      </c>
      <c r="BK354" s="230">
        <f>ROUND(I354*H354,2)</f>
        <v>0</v>
      </c>
      <c r="BL354" s="17" t="s">
        <v>229</v>
      </c>
      <c r="BM354" s="229" t="s">
        <v>682</v>
      </c>
    </row>
    <row r="355" s="14" customFormat="1">
      <c r="A355" s="14"/>
      <c r="B355" s="253"/>
      <c r="C355" s="254"/>
      <c r="D355" s="233" t="s">
        <v>160</v>
      </c>
      <c r="E355" s="255" t="s">
        <v>1</v>
      </c>
      <c r="F355" s="256" t="s">
        <v>683</v>
      </c>
      <c r="G355" s="254"/>
      <c r="H355" s="255" t="s">
        <v>1</v>
      </c>
      <c r="I355" s="257"/>
      <c r="J355" s="254"/>
      <c r="K355" s="254"/>
      <c r="L355" s="258"/>
      <c r="M355" s="259"/>
      <c r="N355" s="260"/>
      <c r="O355" s="260"/>
      <c r="P355" s="260"/>
      <c r="Q355" s="260"/>
      <c r="R355" s="260"/>
      <c r="S355" s="260"/>
      <c r="T355" s="261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2" t="s">
        <v>160</v>
      </c>
      <c r="AU355" s="262" t="s">
        <v>90</v>
      </c>
      <c r="AV355" s="14" t="s">
        <v>88</v>
      </c>
      <c r="AW355" s="14" t="s">
        <v>36</v>
      </c>
      <c r="AX355" s="14" t="s">
        <v>80</v>
      </c>
      <c r="AY355" s="262" t="s">
        <v>151</v>
      </c>
    </row>
    <row r="356" s="13" customFormat="1">
      <c r="A356" s="13"/>
      <c r="B356" s="231"/>
      <c r="C356" s="232"/>
      <c r="D356" s="233" t="s">
        <v>160</v>
      </c>
      <c r="E356" s="234" t="s">
        <v>1</v>
      </c>
      <c r="F356" s="235" t="s">
        <v>684</v>
      </c>
      <c r="G356" s="232"/>
      <c r="H356" s="236">
        <v>72</v>
      </c>
      <c r="I356" s="237"/>
      <c r="J356" s="232"/>
      <c r="K356" s="232"/>
      <c r="L356" s="238"/>
      <c r="M356" s="239"/>
      <c r="N356" s="240"/>
      <c r="O356" s="240"/>
      <c r="P356" s="240"/>
      <c r="Q356" s="240"/>
      <c r="R356" s="240"/>
      <c r="S356" s="240"/>
      <c r="T356" s="241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2" t="s">
        <v>160</v>
      </c>
      <c r="AU356" s="242" t="s">
        <v>90</v>
      </c>
      <c r="AV356" s="13" t="s">
        <v>90</v>
      </c>
      <c r="AW356" s="13" t="s">
        <v>36</v>
      </c>
      <c r="AX356" s="13" t="s">
        <v>80</v>
      </c>
      <c r="AY356" s="242" t="s">
        <v>151</v>
      </c>
    </row>
    <row r="357" s="14" customFormat="1">
      <c r="A357" s="14"/>
      <c r="B357" s="253"/>
      <c r="C357" s="254"/>
      <c r="D357" s="233" t="s">
        <v>160</v>
      </c>
      <c r="E357" s="255" t="s">
        <v>1</v>
      </c>
      <c r="F357" s="256" t="s">
        <v>685</v>
      </c>
      <c r="G357" s="254"/>
      <c r="H357" s="255" t="s">
        <v>1</v>
      </c>
      <c r="I357" s="257"/>
      <c r="J357" s="254"/>
      <c r="K357" s="254"/>
      <c r="L357" s="258"/>
      <c r="M357" s="259"/>
      <c r="N357" s="260"/>
      <c r="O357" s="260"/>
      <c r="P357" s="260"/>
      <c r="Q357" s="260"/>
      <c r="R357" s="260"/>
      <c r="S357" s="260"/>
      <c r="T357" s="261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2" t="s">
        <v>160</v>
      </c>
      <c r="AU357" s="262" t="s">
        <v>90</v>
      </c>
      <c r="AV357" s="14" t="s">
        <v>88</v>
      </c>
      <c r="AW357" s="14" t="s">
        <v>36</v>
      </c>
      <c r="AX357" s="14" t="s">
        <v>80</v>
      </c>
      <c r="AY357" s="262" t="s">
        <v>151</v>
      </c>
    </row>
    <row r="358" s="13" customFormat="1">
      <c r="A358" s="13"/>
      <c r="B358" s="231"/>
      <c r="C358" s="232"/>
      <c r="D358" s="233" t="s">
        <v>160</v>
      </c>
      <c r="E358" s="234" t="s">
        <v>1</v>
      </c>
      <c r="F358" s="235" t="s">
        <v>684</v>
      </c>
      <c r="G358" s="232"/>
      <c r="H358" s="236">
        <v>72</v>
      </c>
      <c r="I358" s="237"/>
      <c r="J358" s="232"/>
      <c r="K358" s="232"/>
      <c r="L358" s="238"/>
      <c r="M358" s="239"/>
      <c r="N358" s="240"/>
      <c r="O358" s="240"/>
      <c r="P358" s="240"/>
      <c r="Q358" s="240"/>
      <c r="R358" s="240"/>
      <c r="S358" s="240"/>
      <c r="T358" s="241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2" t="s">
        <v>160</v>
      </c>
      <c r="AU358" s="242" t="s">
        <v>90</v>
      </c>
      <c r="AV358" s="13" t="s">
        <v>90</v>
      </c>
      <c r="AW358" s="13" t="s">
        <v>36</v>
      </c>
      <c r="AX358" s="13" t="s">
        <v>80</v>
      </c>
      <c r="AY358" s="242" t="s">
        <v>151</v>
      </c>
    </row>
    <row r="359" s="14" customFormat="1">
      <c r="A359" s="14"/>
      <c r="B359" s="253"/>
      <c r="C359" s="254"/>
      <c r="D359" s="233" t="s">
        <v>160</v>
      </c>
      <c r="E359" s="255" t="s">
        <v>1</v>
      </c>
      <c r="F359" s="256" t="s">
        <v>686</v>
      </c>
      <c r="G359" s="254"/>
      <c r="H359" s="255" t="s">
        <v>1</v>
      </c>
      <c r="I359" s="257"/>
      <c r="J359" s="254"/>
      <c r="K359" s="254"/>
      <c r="L359" s="258"/>
      <c r="M359" s="259"/>
      <c r="N359" s="260"/>
      <c r="O359" s="260"/>
      <c r="P359" s="260"/>
      <c r="Q359" s="260"/>
      <c r="R359" s="260"/>
      <c r="S359" s="260"/>
      <c r="T359" s="261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2" t="s">
        <v>160</v>
      </c>
      <c r="AU359" s="262" t="s">
        <v>90</v>
      </c>
      <c r="AV359" s="14" t="s">
        <v>88</v>
      </c>
      <c r="AW359" s="14" t="s">
        <v>36</v>
      </c>
      <c r="AX359" s="14" t="s">
        <v>80</v>
      </c>
      <c r="AY359" s="262" t="s">
        <v>151</v>
      </c>
    </row>
    <row r="360" s="13" customFormat="1">
      <c r="A360" s="13"/>
      <c r="B360" s="231"/>
      <c r="C360" s="232"/>
      <c r="D360" s="233" t="s">
        <v>160</v>
      </c>
      <c r="E360" s="234" t="s">
        <v>1</v>
      </c>
      <c r="F360" s="235" t="s">
        <v>687</v>
      </c>
      <c r="G360" s="232"/>
      <c r="H360" s="236">
        <v>2.7599999999999998</v>
      </c>
      <c r="I360" s="237"/>
      <c r="J360" s="232"/>
      <c r="K360" s="232"/>
      <c r="L360" s="238"/>
      <c r="M360" s="239"/>
      <c r="N360" s="240"/>
      <c r="O360" s="240"/>
      <c r="P360" s="240"/>
      <c r="Q360" s="240"/>
      <c r="R360" s="240"/>
      <c r="S360" s="240"/>
      <c r="T360" s="241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2" t="s">
        <v>160</v>
      </c>
      <c r="AU360" s="242" t="s">
        <v>90</v>
      </c>
      <c r="AV360" s="13" t="s">
        <v>90</v>
      </c>
      <c r="AW360" s="13" t="s">
        <v>36</v>
      </c>
      <c r="AX360" s="13" t="s">
        <v>80</v>
      </c>
      <c r="AY360" s="242" t="s">
        <v>151</v>
      </c>
    </row>
    <row r="361" s="15" customFormat="1">
      <c r="A361" s="15"/>
      <c r="B361" s="263"/>
      <c r="C361" s="264"/>
      <c r="D361" s="233" t="s">
        <v>160</v>
      </c>
      <c r="E361" s="265" t="s">
        <v>1</v>
      </c>
      <c r="F361" s="266" t="s">
        <v>297</v>
      </c>
      <c r="G361" s="264"/>
      <c r="H361" s="267">
        <v>146.75999999999999</v>
      </c>
      <c r="I361" s="268"/>
      <c r="J361" s="264"/>
      <c r="K361" s="264"/>
      <c r="L361" s="269"/>
      <c r="M361" s="270"/>
      <c r="N361" s="271"/>
      <c r="O361" s="271"/>
      <c r="P361" s="271"/>
      <c r="Q361" s="271"/>
      <c r="R361" s="271"/>
      <c r="S361" s="271"/>
      <c r="T361" s="272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T361" s="273" t="s">
        <v>160</v>
      </c>
      <c r="AU361" s="273" t="s">
        <v>90</v>
      </c>
      <c r="AV361" s="15" t="s">
        <v>158</v>
      </c>
      <c r="AW361" s="15" t="s">
        <v>36</v>
      </c>
      <c r="AX361" s="15" t="s">
        <v>88</v>
      </c>
      <c r="AY361" s="273" t="s">
        <v>151</v>
      </c>
    </row>
    <row r="362" s="2" customFormat="1" ht="33" customHeight="1">
      <c r="A362" s="38"/>
      <c r="B362" s="39"/>
      <c r="C362" s="243" t="s">
        <v>688</v>
      </c>
      <c r="D362" s="243" t="s">
        <v>190</v>
      </c>
      <c r="E362" s="244" t="s">
        <v>689</v>
      </c>
      <c r="F362" s="245" t="s">
        <v>690</v>
      </c>
      <c r="G362" s="246" t="s">
        <v>170</v>
      </c>
      <c r="H362" s="247">
        <v>144</v>
      </c>
      <c r="I362" s="248"/>
      <c r="J362" s="249">
        <f>ROUND(I362*H362,2)</f>
        <v>0</v>
      </c>
      <c r="K362" s="245" t="s">
        <v>1</v>
      </c>
      <c r="L362" s="250"/>
      <c r="M362" s="251" t="s">
        <v>1</v>
      </c>
      <c r="N362" s="252" t="s">
        <v>45</v>
      </c>
      <c r="O362" s="91"/>
      <c r="P362" s="227">
        <f>O362*H362</f>
        <v>0</v>
      </c>
      <c r="Q362" s="227">
        <v>0.019439999999999999</v>
      </c>
      <c r="R362" s="227">
        <f>Q362*H362</f>
        <v>2.7993600000000001</v>
      </c>
      <c r="S362" s="227">
        <v>0</v>
      </c>
      <c r="T362" s="228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29" t="s">
        <v>307</v>
      </c>
      <c r="AT362" s="229" t="s">
        <v>190</v>
      </c>
      <c r="AU362" s="229" t="s">
        <v>90</v>
      </c>
      <c r="AY362" s="17" t="s">
        <v>151</v>
      </c>
      <c r="BE362" s="230">
        <f>IF(N362="základní",J362,0)</f>
        <v>0</v>
      </c>
      <c r="BF362" s="230">
        <f>IF(N362="snížená",J362,0)</f>
        <v>0</v>
      </c>
      <c r="BG362" s="230">
        <f>IF(N362="zákl. přenesená",J362,0)</f>
        <v>0</v>
      </c>
      <c r="BH362" s="230">
        <f>IF(N362="sníž. přenesená",J362,0)</f>
        <v>0</v>
      </c>
      <c r="BI362" s="230">
        <f>IF(N362="nulová",J362,0)</f>
        <v>0</v>
      </c>
      <c r="BJ362" s="17" t="s">
        <v>88</v>
      </c>
      <c r="BK362" s="230">
        <f>ROUND(I362*H362,2)</f>
        <v>0</v>
      </c>
      <c r="BL362" s="17" t="s">
        <v>229</v>
      </c>
      <c r="BM362" s="229" t="s">
        <v>691</v>
      </c>
    </row>
    <row r="363" s="2" customFormat="1" ht="33" customHeight="1">
      <c r="A363" s="38"/>
      <c r="B363" s="39"/>
      <c r="C363" s="243" t="s">
        <v>692</v>
      </c>
      <c r="D363" s="243" t="s">
        <v>190</v>
      </c>
      <c r="E363" s="244" t="s">
        <v>693</v>
      </c>
      <c r="F363" s="245" t="s">
        <v>694</v>
      </c>
      <c r="G363" s="246" t="s">
        <v>170</v>
      </c>
      <c r="H363" s="247">
        <v>2.7599999999999998</v>
      </c>
      <c r="I363" s="248"/>
      <c r="J363" s="249">
        <f>ROUND(I363*H363,2)</f>
        <v>0</v>
      </c>
      <c r="K363" s="245" t="s">
        <v>1</v>
      </c>
      <c r="L363" s="250"/>
      <c r="M363" s="251" t="s">
        <v>1</v>
      </c>
      <c r="N363" s="252" t="s">
        <v>45</v>
      </c>
      <c r="O363" s="91"/>
      <c r="P363" s="227">
        <f>O363*H363</f>
        <v>0</v>
      </c>
      <c r="Q363" s="227">
        <v>0.019949999999999999</v>
      </c>
      <c r="R363" s="227">
        <f>Q363*H363</f>
        <v>0.055061999999999993</v>
      </c>
      <c r="S363" s="227">
        <v>0</v>
      </c>
      <c r="T363" s="228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229" t="s">
        <v>307</v>
      </c>
      <c r="AT363" s="229" t="s">
        <v>190</v>
      </c>
      <c r="AU363" s="229" t="s">
        <v>90</v>
      </c>
      <c r="AY363" s="17" t="s">
        <v>151</v>
      </c>
      <c r="BE363" s="230">
        <f>IF(N363="základní",J363,0)</f>
        <v>0</v>
      </c>
      <c r="BF363" s="230">
        <f>IF(N363="snížená",J363,0)</f>
        <v>0</v>
      </c>
      <c r="BG363" s="230">
        <f>IF(N363="zákl. přenesená",J363,0)</f>
        <v>0</v>
      </c>
      <c r="BH363" s="230">
        <f>IF(N363="sníž. přenesená",J363,0)</f>
        <v>0</v>
      </c>
      <c r="BI363" s="230">
        <f>IF(N363="nulová",J363,0)</f>
        <v>0</v>
      </c>
      <c r="BJ363" s="17" t="s">
        <v>88</v>
      </c>
      <c r="BK363" s="230">
        <f>ROUND(I363*H363,2)</f>
        <v>0</v>
      </c>
      <c r="BL363" s="17" t="s">
        <v>229</v>
      </c>
      <c r="BM363" s="229" t="s">
        <v>695</v>
      </c>
    </row>
    <row r="364" s="2" customFormat="1" ht="37.8" customHeight="1">
      <c r="A364" s="38"/>
      <c r="B364" s="39"/>
      <c r="C364" s="218" t="s">
        <v>696</v>
      </c>
      <c r="D364" s="218" t="s">
        <v>153</v>
      </c>
      <c r="E364" s="219" t="s">
        <v>697</v>
      </c>
      <c r="F364" s="220" t="s">
        <v>698</v>
      </c>
      <c r="G364" s="221" t="s">
        <v>170</v>
      </c>
      <c r="H364" s="222">
        <v>60</v>
      </c>
      <c r="I364" s="223"/>
      <c r="J364" s="224">
        <f>ROUND(I364*H364,2)</f>
        <v>0</v>
      </c>
      <c r="K364" s="220" t="s">
        <v>157</v>
      </c>
      <c r="L364" s="44"/>
      <c r="M364" s="225" t="s">
        <v>1</v>
      </c>
      <c r="N364" s="226" t="s">
        <v>45</v>
      </c>
      <c r="O364" s="91"/>
      <c r="P364" s="227">
        <f>O364*H364</f>
        <v>0</v>
      </c>
      <c r="Q364" s="227">
        <v>0.00012</v>
      </c>
      <c r="R364" s="227">
        <f>Q364*H364</f>
        <v>0.0071999999999999998</v>
      </c>
      <c r="S364" s="227">
        <v>0</v>
      </c>
      <c r="T364" s="228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9" t="s">
        <v>229</v>
      </c>
      <c r="AT364" s="229" t="s">
        <v>153</v>
      </c>
      <c r="AU364" s="229" t="s">
        <v>90</v>
      </c>
      <c r="AY364" s="17" t="s">
        <v>151</v>
      </c>
      <c r="BE364" s="230">
        <f>IF(N364="základní",J364,0)</f>
        <v>0</v>
      </c>
      <c r="BF364" s="230">
        <f>IF(N364="snížená",J364,0)</f>
        <v>0</v>
      </c>
      <c r="BG364" s="230">
        <f>IF(N364="zákl. přenesená",J364,0)</f>
        <v>0</v>
      </c>
      <c r="BH364" s="230">
        <f>IF(N364="sníž. přenesená",J364,0)</f>
        <v>0</v>
      </c>
      <c r="BI364" s="230">
        <f>IF(N364="nulová",J364,0)</f>
        <v>0</v>
      </c>
      <c r="BJ364" s="17" t="s">
        <v>88</v>
      </c>
      <c r="BK364" s="230">
        <f>ROUND(I364*H364,2)</f>
        <v>0</v>
      </c>
      <c r="BL364" s="17" t="s">
        <v>229</v>
      </c>
      <c r="BM364" s="229" t="s">
        <v>699</v>
      </c>
    </row>
    <row r="365" s="14" customFormat="1">
      <c r="A365" s="14"/>
      <c r="B365" s="253"/>
      <c r="C365" s="254"/>
      <c r="D365" s="233" t="s">
        <v>160</v>
      </c>
      <c r="E365" s="255" t="s">
        <v>1</v>
      </c>
      <c r="F365" s="256" t="s">
        <v>700</v>
      </c>
      <c r="G365" s="254"/>
      <c r="H365" s="255" t="s">
        <v>1</v>
      </c>
      <c r="I365" s="257"/>
      <c r="J365" s="254"/>
      <c r="K365" s="254"/>
      <c r="L365" s="258"/>
      <c r="M365" s="259"/>
      <c r="N365" s="260"/>
      <c r="O365" s="260"/>
      <c r="P365" s="260"/>
      <c r="Q365" s="260"/>
      <c r="R365" s="260"/>
      <c r="S365" s="260"/>
      <c r="T365" s="261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2" t="s">
        <v>160</v>
      </c>
      <c r="AU365" s="262" t="s">
        <v>90</v>
      </c>
      <c r="AV365" s="14" t="s">
        <v>88</v>
      </c>
      <c r="AW365" s="14" t="s">
        <v>36</v>
      </c>
      <c r="AX365" s="14" t="s">
        <v>80</v>
      </c>
      <c r="AY365" s="262" t="s">
        <v>151</v>
      </c>
    </row>
    <row r="366" s="13" customFormat="1">
      <c r="A366" s="13"/>
      <c r="B366" s="231"/>
      <c r="C366" s="232"/>
      <c r="D366" s="233" t="s">
        <v>160</v>
      </c>
      <c r="E366" s="234" t="s">
        <v>1</v>
      </c>
      <c r="F366" s="235" t="s">
        <v>701</v>
      </c>
      <c r="G366" s="232"/>
      <c r="H366" s="236">
        <v>60</v>
      </c>
      <c r="I366" s="237"/>
      <c r="J366" s="232"/>
      <c r="K366" s="232"/>
      <c r="L366" s="238"/>
      <c r="M366" s="239"/>
      <c r="N366" s="240"/>
      <c r="O366" s="240"/>
      <c r="P366" s="240"/>
      <c r="Q366" s="240"/>
      <c r="R366" s="240"/>
      <c r="S366" s="240"/>
      <c r="T366" s="241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2" t="s">
        <v>160</v>
      </c>
      <c r="AU366" s="242" t="s">
        <v>90</v>
      </c>
      <c r="AV366" s="13" t="s">
        <v>90</v>
      </c>
      <c r="AW366" s="13" t="s">
        <v>36</v>
      </c>
      <c r="AX366" s="13" t="s">
        <v>80</v>
      </c>
      <c r="AY366" s="242" t="s">
        <v>151</v>
      </c>
    </row>
    <row r="367" s="15" customFormat="1">
      <c r="A367" s="15"/>
      <c r="B367" s="263"/>
      <c r="C367" s="264"/>
      <c r="D367" s="233" t="s">
        <v>160</v>
      </c>
      <c r="E367" s="265" t="s">
        <v>1</v>
      </c>
      <c r="F367" s="266" t="s">
        <v>297</v>
      </c>
      <c r="G367" s="264"/>
      <c r="H367" s="267">
        <v>60</v>
      </c>
      <c r="I367" s="268"/>
      <c r="J367" s="264"/>
      <c r="K367" s="264"/>
      <c r="L367" s="269"/>
      <c r="M367" s="270"/>
      <c r="N367" s="271"/>
      <c r="O367" s="271"/>
      <c r="P367" s="271"/>
      <c r="Q367" s="271"/>
      <c r="R367" s="271"/>
      <c r="S367" s="271"/>
      <c r="T367" s="272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73" t="s">
        <v>160</v>
      </c>
      <c r="AU367" s="273" t="s">
        <v>90</v>
      </c>
      <c r="AV367" s="15" t="s">
        <v>158</v>
      </c>
      <c r="AW367" s="15" t="s">
        <v>36</v>
      </c>
      <c r="AX367" s="15" t="s">
        <v>88</v>
      </c>
      <c r="AY367" s="273" t="s">
        <v>151</v>
      </c>
    </row>
    <row r="368" s="2" customFormat="1" ht="33" customHeight="1">
      <c r="A368" s="38"/>
      <c r="B368" s="39"/>
      <c r="C368" s="243" t="s">
        <v>702</v>
      </c>
      <c r="D368" s="243" t="s">
        <v>190</v>
      </c>
      <c r="E368" s="244" t="s">
        <v>703</v>
      </c>
      <c r="F368" s="245" t="s">
        <v>704</v>
      </c>
      <c r="G368" s="246" t="s">
        <v>170</v>
      </c>
      <c r="H368" s="247">
        <v>60</v>
      </c>
      <c r="I368" s="248"/>
      <c r="J368" s="249">
        <f>ROUND(I368*H368,2)</f>
        <v>0</v>
      </c>
      <c r="K368" s="245" t="s">
        <v>1</v>
      </c>
      <c r="L368" s="250"/>
      <c r="M368" s="251" t="s">
        <v>1</v>
      </c>
      <c r="N368" s="252" t="s">
        <v>45</v>
      </c>
      <c r="O368" s="91"/>
      <c r="P368" s="227">
        <f>O368*H368</f>
        <v>0</v>
      </c>
      <c r="Q368" s="227">
        <v>0.017999999999999999</v>
      </c>
      <c r="R368" s="227">
        <f>Q368*H368</f>
        <v>1.0799999999999999</v>
      </c>
      <c r="S368" s="227">
        <v>0</v>
      </c>
      <c r="T368" s="228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307</v>
      </c>
      <c r="AT368" s="229" t="s">
        <v>190</v>
      </c>
      <c r="AU368" s="229" t="s">
        <v>90</v>
      </c>
      <c r="AY368" s="17" t="s">
        <v>151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88</v>
      </c>
      <c r="BK368" s="230">
        <f>ROUND(I368*H368,2)</f>
        <v>0</v>
      </c>
      <c r="BL368" s="17" t="s">
        <v>229</v>
      </c>
      <c r="BM368" s="229" t="s">
        <v>705</v>
      </c>
    </row>
    <row r="369" s="2" customFormat="1" ht="37.8" customHeight="1">
      <c r="A369" s="38"/>
      <c r="B369" s="39"/>
      <c r="C369" s="218" t="s">
        <v>706</v>
      </c>
      <c r="D369" s="218" t="s">
        <v>153</v>
      </c>
      <c r="E369" s="219" t="s">
        <v>707</v>
      </c>
      <c r="F369" s="220" t="s">
        <v>708</v>
      </c>
      <c r="G369" s="221" t="s">
        <v>170</v>
      </c>
      <c r="H369" s="222">
        <v>93</v>
      </c>
      <c r="I369" s="223"/>
      <c r="J369" s="224">
        <f>ROUND(I369*H369,2)</f>
        <v>0</v>
      </c>
      <c r="K369" s="220" t="s">
        <v>157</v>
      </c>
      <c r="L369" s="44"/>
      <c r="M369" s="225" t="s">
        <v>1</v>
      </c>
      <c r="N369" s="226" t="s">
        <v>45</v>
      </c>
      <c r="O369" s="91"/>
      <c r="P369" s="227">
        <f>O369*H369</f>
        <v>0</v>
      </c>
      <c r="Q369" s="227">
        <v>0.00051999999999999995</v>
      </c>
      <c r="R369" s="227">
        <f>Q369*H369</f>
        <v>0.048359999999999993</v>
      </c>
      <c r="S369" s="227">
        <v>0</v>
      </c>
      <c r="T369" s="228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29" t="s">
        <v>229</v>
      </c>
      <c r="AT369" s="229" t="s">
        <v>153</v>
      </c>
      <c r="AU369" s="229" t="s">
        <v>90</v>
      </c>
      <c r="AY369" s="17" t="s">
        <v>151</v>
      </c>
      <c r="BE369" s="230">
        <f>IF(N369="základní",J369,0)</f>
        <v>0</v>
      </c>
      <c r="BF369" s="230">
        <f>IF(N369="snížená",J369,0)</f>
        <v>0</v>
      </c>
      <c r="BG369" s="230">
        <f>IF(N369="zákl. přenesená",J369,0)</f>
        <v>0</v>
      </c>
      <c r="BH369" s="230">
        <f>IF(N369="sníž. přenesená",J369,0)</f>
        <v>0</v>
      </c>
      <c r="BI369" s="230">
        <f>IF(N369="nulová",J369,0)</f>
        <v>0</v>
      </c>
      <c r="BJ369" s="17" t="s">
        <v>88</v>
      </c>
      <c r="BK369" s="230">
        <f>ROUND(I369*H369,2)</f>
        <v>0</v>
      </c>
      <c r="BL369" s="17" t="s">
        <v>229</v>
      </c>
      <c r="BM369" s="229" t="s">
        <v>709</v>
      </c>
    </row>
    <row r="370" s="14" customFormat="1">
      <c r="A370" s="14"/>
      <c r="B370" s="253"/>
      <c r="C370" s="254"/>
      <c r="D370" s="233" t="s">
        <v>160</v>
      </c>
      <c r="E370" s="255" t="s">
        <v>1</v>
      </c>
      <c r="F370" s="256" t="s">
        <v>710</v>
      </c>
      <c r="G370" s="254"/>
      <c r="H370" s="255" t="s">
        <v>1</v>
      </c>
      <c r="I370" s="257"/>
      <c r="J370" s="254"/>
      <c r="K370" s="254"/>
      <c r="L370" s="258"/>
      <c r="M370" s="259"/>
      <c r="N370" s="260"/>
      <c r="O370" s="260"/>
      <c r="P370" s="260"/>
      <c r="Q370" s="260"/>
      <c r="R370" s="260"/>
      <c r="S370" s="260"/>
      <c r="T370" s="261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2" t="s">
        <v>160</v>
      </c>
      <c r="AU370" s="262" t="s">
        <v>90</v>
      </c>
      <c r="AV370" s="14" t="s">
        <v>88</v>
      </c>
      <c r="AW370" s="14" t="s">
        <v>36</v>
      </c>
      <c r="AX370" s="14" t="s">
        <v>80</v>
      </c>
      <c r="AY370" s="262" t="s">
        <v>151</v>
      </c>
    </row>
    <row r="371" s="13" customFormat="1">
      <c r="A371" s="13"/>
      <c r="B371" s="231"/>
      <c r="C371" s="232"/>
      <c r="D371" s="233" t="s">
        <v>160</v>
      </c>
      <c r="E371" s="234" t="s">
        <v>1</v>
      </c>
      <c r="F371" s="235" t="s">
        <v>711</v>
      </c>
      <c r="G371" s="232"/>
      <c r="H371" s="236">
        <v>1.5</v>
      </c>
      <c r="I371" s="237"/>
      <c r="J371" s="232"/>
      <c r="K371" s="232"/>
      <c r="L371" s="238"/>
      <c r="M371" s="239"/>
      <c r="N371" s="240"/>
      <c r="O371" s="240"/>
      <c r="P371" s="240"/>
      <c r="Q371" s="240"/>
      <c r="R371" s="240"/>
      <c r="S371" s="240"/>
      <c r="T371" s="241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2" t="s">
        <v>160</v>
      </c>
      <c r="AU371" s="242" t="s">
        <v>90</v>
      </c>
      <c r="AV371" s="13" t="s">
        <v>90</v>
      </c>
      <c r="AW371" s="13" t="s">
        <v>36</v>
      </c>
      <c r="AX371" s="13" t="s">
        <v>80</v>
      </c>
      <c r="AY371" s="242" t="s">
        <v>151</v>
      </c>
    </row>
    <row r="372" s="14" customFormat="1">
      <c r="A372" s="14"/>
      <c r="B372" s="253"/>
      <c r="C372" s="254"/>
      <c r="D372" s="233" t="s">
        <v>160</v>
      </c>
      <c r="E372" s="255" t="s">
        <v>1</v>
      </c>
      <c r="F372" s="256" t="s">
        <v>712</v>
      </c>
      <c r="G372" s="254"/>
      <c r="H372" s="255" t="s">
        <v>1</v>
      </c>
      <c r="I372" s="257"/>
      <c r="J372" s="254"/>
      <c r="K372" s="254"/>
      <c r="L372" s="258"/>
      <c r="M372" s="259"/>
      <c r="N372" s="260"/>
      <c r="O372" s="260"/>
      <c r="P372" s="260"/>
      <c r="Q372" s="260"/>
      <c r="R372" s="260"/>
      <c r="S372" s="260"/>
      <c r="T372" s="261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62" t="s">
        <v>160</v>
      </c>
      <c r="AU372" s="262" t="s">
        <v>90</v>
      </c>
      <c r="AV372" s="14" t="s">
        <v>88</v>
      </c>
      <c r="AW372" s="14" t="s">
        <v>36</v>
      </c>
      <c r="AX372" s="14" t="s">
        <v>80</v>
      </c>
      <c r="AY372" s="262" t="s">
        <v>151</v>
      </c>
    </row>
    <row r="373" s="13" customFormat="1">
      <c r="A373" s="13"/>
      <c r="B373" s="231"/>
      <c r="C373" s="232"/>
      <c r="D373" s="233" t="s">
        <v>160</v>
      </c>
      <c r="E373" s="234" t="s">
        <v>1</v>
      </c>
      <c r="F373" s="235" t="s">
        <v>711</v>
      </c>
      <c r="G373" s="232"/>
      <c r="H373" s="236">
        <v>1.5</v>
      </c>
      <c r="I373" s="237"/>
      <c r="J373" s="232"/>
      <c r="K373" s="232"/>
      <c r="L373" s="238"/>
      <c r="M373" s="239"/>
      <c r="N373" s="240"/>
      <c r="O373" s="240"/>
      <c r="P373" s="240"/>
      <c r="Q373" s="240"/>
      <c r="R373" s="240"/>
      <c r="S373" s="240"/>
      <c r="T373" s="241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2" t="s">
        <v>160</v>
      </c>
      <c r="AU373" s="242" t="s">
        <v>90</v>
      </c>
      <c r="AV373" s="13" t="s">
        <v>90</v>
      </c>
      <c r="AW373" s="13" t="s">
        <v>36</v>
      </c>
      <c r="AX373" s="13" t="s">
        <v>80</v>
      </c>
      <c r="AY373" s="242" t="s">
        <v>151</v>
      </c>
    </row>
    <row r="374" s="14" customFormat="1">
      <c r="A374" s="14"/>
      <c r="B374" s="253"/>
      <c r="C374" s="254"/>
      <c r="D374" s="233" t="s">
        <v>160</v>
      </c>
      <c r="E374" s="255" t="s">
        <v>1</v>
      </c>
      <c r="F374" s="256" t="s">
        <v>713</v>
      </c>
      <c r="G374" s="254"/>
      <c r="H374" s="255" t="s">
        <v>1</v>
      </c>
      <c r="I374" s="257"/>
      <c r="J374" s="254"/>
      <c r="K374" s="254"/>
      <c r="L374" s="258"/>
      <c r="M374" s="259"/>
      <c r="N374" s="260"/>
      <c r="O374" s="260"/>
      <c r="P374" s="260"/>
      <c r="Q374" s="260"/>
      <c r="R374" s="260"/>
      <c r="S374" s="260"/>
      <c r="T374" s="261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2" t="s">
        <v>160</v>
      </c>
      <c r="AU374" s="262" t="s">
        <v>90</v>
      </c>
      <c r="AV374" s="14" t="s">
        <v>88</v>
      </c>
      <c r="AW374" s="14" t="s">
        <v>36</v>
      </c>
      <c r="AX374" s="14" t="s">
        <v>80</v>
      </c>
      <c r="AY374" s="262" t="s">
        <v>151</v>
      </c>
    </row>
    <row r="375" s="13" customFormat="1">
      <c r="A375" s="13"/>
      <c r="B375" s="231"/>
      <c r="C375" s="232"/>
      <c r="D375" s="233" t="s">
        <v>160</v>
      </c>
      <c r="E375" s="234" t="s">
        <v>1</v>
      </c>
      <c r="F375" s="235" t="s">
        <v>714</v>
      </c>
      <c r="G375" s="232"/>
      <c r="H375" s="236">
        <v>39</v>
      </c>
      <c r="I375" s="237"/>
      <c r="J375" s="232"/>
      <c r="K375" s="232"/>
      <c r="L375" s="238"/>
      <c r="M375" s="239"/>
      <c r="N375" s="240"/>
      <c r="O375" s="240"/>
      <c r="P375" s="240"/>
      <c r="Q375" s="240"/>
      <c r="R375" s="240"/>
      <c r="S375" s="240"/>
      <c r="T375" s="241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2" t="s">
        <v>160</v>
      </c>
      <c r="AU375" s="242" t="s">
        <v>90</v>
      </c>
      <c r="AV375" s="13" t="s">
        <v>90</v>
      </c>
      <c r="AW375" s="13" t="s">
        <v>36</v>
      </c>
      <c r="AX375" s="13" t="s">
        <v>80</v>
      </c>
      <c r="AY375" s="242" t="s">
        <v>151</v>
      </c>
    </row>
    <row r="376" s="14" customFormat="1">
      <c r="A376" s="14"/>
      <c r="B376" s="253"/>
      <c r="C376" s="254"/>
      <c r="D376" s="233" t="s">
        <v>160</v>
      </c>
      <c r="E376" s="255" t="s">
        <v>1</v>
      </c>
      <c r="F376" s="256" t="s">
        <v>715</v>
      </c>
      <c r="G376" s="254"/>
      <c r="H376" s="255" t="s">
        <v>1</v>
      </c>
      <c r="I376" s="257"/>
      <c r="J376" s="254"/>
      <c r="K376" s="254"/>
      <c r="L376" s="258"/>
      <c r="M376" s="259"/>
      <c r="N376" s="260"/>
      <c r="O376" s="260"/>
      <c r="P376" s="260"/>
      <c r="Q376" s="260"/>
      <c r="R376" s="260"/>
      <c r="S376" s="260"/>
      <c r="T376" s="261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2" t="s">
        <v>160</v>
      </c>
      <c r="AU376" s="262" t="s">
        <v>90</v>
      </c>
      <c r="AV376" s="14" t="s">
        <v>88</v>
      </c>
      <c r="AW376" s="14" t="s">
        <v>36</v>
      </c>
      <c r="AX376" s="14" t="s">
        <v>80</v>
      </c>
      <c r="AY376" s="262" t="s">
        <v>151</v>
      </c>
    </row>
    <row r="377" s="13" customFormat="1">
      <c r="A377" s="13"/>
      <c r="B377" s="231"/>
      <c r="C377" s="232"/>
      <c r="D377" s="233" t="s">
        <v>160</v>
      </c>
      <c r="E377" s="234" t="s">
        <v>1</v>
      </c>
      <c r="F377" s="235" t="s">
        <v>716</v>
      </c>
      <c r="G377" s="232"/>
      <c r="H377" s="236">
        <v>43.5</v>
      </c>
      <c r="I377" s="237"/>
      <c r="J377" s="232"/>
      <c r="K377" s="232"/>
      <c r="L377" s="238"/>
      <c r="M377" s="239"/>
      <c r="N377" s="240"/>
      <c r="O377" s="240"/>
      <c r="P377" s="240"/>
      <c r="Q377" s="240"/>
      <c r="R377" s="240"/>
      <c r="S377" s="240"/>
      <c r="T377" s="241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2" t="s">
        <v>160</v>
      </c>
      <c r="AU377" s="242" t="s">
        <v>90</v>
      </c>
      <c r="AV377" s="13" t="s">
        <v>90</v>
      </c>
      <c r="AW377" s="13" t="s">
        <v>36</v>
      </c>
      <c r="AX377" s="13" t="s">
        <v>80</v>
      </c>
      <c r="AY377" s="242" t="s">
        <v>151</v>
      </c>
    </row>
    <row r="378" s="14" customFormat="1">
      <c r="A378" s="14"/>
      <c r="B378" s="253"/>
      <c r="C378" s="254"/>
      <c r="D378" s="233" t="s">
        <v>160</v>
      </c>
      <c r="E378" s="255" t="s">
        <v>1</v>
      </c>
      <c r="F378" s="256" t="s">
        <v>717</v>
      </c>
      <c r="G378" s="254"/>
      <c r="H378" s="255" t="s">
        <v>1</v>
      </c>
      <c r="I378" s="257"/>
      <c r="J378" s="254"/>
      <c r="K378" s="254"/>
      <c r="L378" s="258"/>
      <c r="M378" s="259"/>
      <c r="N378" s="260"/>
      <c r="O378" s="260"/>
      <c r="P378" s="260"/>
      <c r="Q378" s="260"/>
      <c r="R378" s="260"/>
      <c r="S378" s="260"/>
      <c r="T378" s="261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2" t="s">
        <v>160</v>
      </c>
      <c r="AU378" s="262" t="s">
        <v>90</v>
      </c>
      <c r="AV378" s="14" t="s">
        <v>88</v>
      </c>
      <c r="AW378" s="14" t="s">
        <v>36</v>
      </c>
      <c r="AX378" s="14" t="s">
        <v>80</v>
      </c>
      <c r="AY378" s="262" t="s">
        <v>151</v>
      </c>
    </row>
    <row r="379" s="13" customFormat="1">
      <c r="A379" s="13"/>
      <c r="B379" s="231"/>
      <c r="C379" s="232"/>
      <c r="D379" s="233" t="s">
        <v>160</v>
      </c>
      <c r="E379" s="234" t="s">
        <v>1</v>
      </c>
      <c r="F379" s="235" t="s">
        <v>718</v>
      </c>
      <c r="G379" s="232"/>
      <c r="H379" s="236">
        <v>3</v>
      </c>
      <c r="I379" s="237"/>
      <c r="J379" s="232"/>
      <c r="K379" s="232"/>
      <c r="L379" s="238"/>
      <c r="M379" s="239"/>
      <c r="N379" s="240"/>
      <c r="O379" s="240"/>
      <c r="P379" s="240"/>
      <c r="Q379" s="240"/>
      <c r="R379" s="240"/>
      <c r="S379" s="240"/>
      <c r="T379" s="241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2" t="s">
        <v>160</v>
      </c>
      <c r="AU379" s="242" t="s">
        <v>90</v>
      </c>
      <c r="AV379" s="13" t="s">
        <v>90</v>
      </c>
      <c r="AW379" s="13" t="s">
        <v>36</v>
      </c>
      <c r="AX379" s="13" t="s">
        <v>80</v>
      </c>
      <c r="AY379" s="242" t="s">
        <v>151</v>
      </c>
    </row>
    <row r="380" s="14" customFormat="1">
      <c r="A380" s="14"/>
      <c r="B380" s="253"/>
      <c r="C380" s="254"/>
      <c r="D380" s="233" t="s">
        <v>160</v>
      </c>
      <c r="E380" s="255" t="s">
        <v>1</v>
      </c>
      <c r="F380" s="256" t="s">
        <v>719</v>
      </c>
      <c r="G380" s="254"/>
      <c r="H380" s="255" t="s">
        <v>1</v>
      </c>
      <c r="I380" s="257"/>
      <c r="J380" s="254"/>
      <c r="K380" s="254"/>
      <c r="L380" s="258"/>
      <c r="M380" s="259"/>
      <c r="N380" s="260"/>
      <c r="O380" s="260"/>
      <c r="P380" s="260"/>
      <c r="Q380" s="260"/>
      <c r="R380" s="260"/>
      <c r="S380" s="260"/>
      <c r="T380" s="261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2" t="s">
        <v>160</v>
      </c>
      <c r="AU380" s="262" t="s">
        <v>90</v>
      </c>
      <c r="AV380" s="14" t="s">
        <v>88</v>
      </c>
      <c r="AW380" s="14" t="s">
        <v>36</v>
      </c>
      <c r="AX380" s="14" t="s">
        <v>80</v>
      </c>
      <c r="AY380" s="262" t="s">
        <v>151</v>
      </c>
    </row>
    <row r="381" s="13" customFormat="1">
      <c r="A381" s="13"/>
      <c r="B381" s="231"/>
      <c r="C381" s="232"/>
      <c r="D381" s="233" t="s">
        <v>160</v>
      </c>
      <c r="E381" s="234" t="s">
        <v>1</v>
      </c>
      <c r="F381" s="235" t="s">
        <v>720</v>
      </c>
      <c r="G381" s="232"/>
      <c r="H381" s="236">
        <v>4.5</v>
      </c>
      <c r="I381" s="237"/>
      <c r="J381" s="232"/>
      <c r="K381" s="232"/>
      <c r="L381" s="238"/>
      <c r="M381" s="239"/>
      <c r="N381" s="240"/>
      <c r="O381" s="240"/>
      <c r="P381" s="240"/>
      <c r="Q381" s="240"/>
      <c r="R381" s="240"/>
      <c r="S381" s="240"/>
      <c r="T381" s="241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2" t="s">
        <v>160</v>
      </c>
      <c r="AU381" s="242" t="s">
        <v>90</v>
      </c>
      <c r="AV381" s="13" t="s">
        <v>90</v>
      </c>
      <c r="AW381" s="13" t="s">
        <v>36</v>
      </c>
      <c r="AX381" s="13" t="s">
        <v>80</v>
      </c>
      <c r="AY381" s="242" t="s">
        <v>151</v>
      </c>
    </row>
    <row r="382" s="15" customFormat="1">
      <c r="A382" s="15"/>
      <c r="B382" s="263"/>
      <c r="C382" s="264"/>
      <c r="D382" s="233" t="s">
        <v>160</v>
      </c>
      <c r="E382" s="265" t="s">
        <v>1</v>
      </c>
      <c r="F382" s="266" t="s">
        <v>297</v>
      </c>
      <c r="G382" s="264"/>
      <c r="H382" s="267">
        <v>93</v>
      </c>
      <c r="I382" s="268"/>
      <c r="J382" s="264"/>
      <c r="K382" s="264"/>
      <c r="L382" s="269"/>
      <c r="M382" s="270"/>
      <c r="N382" s="271"/>
      <c r="O382" s="271"/>
      <c r="P382" s="271"/>
      <c r="Q382" s="271"/>
      <c r="R382" s="271"/>
      <c r="S382" s="271"/>
      <c r="T382" s="272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T382" s="273" t="s">
        <v>160</v>
      </c>
      <c r="AU382" s="273" t="s">
        <v>90</v>
      </c>
      <c r="AV382" s="15" t="s">
        <v>158</v>
      </c>
      <c r="AW382" s="15" t="s">
        <v>36</v>
      </c>
      <c r="AX382" s="15" t="s">
        <v>88</v>
      </c>
      <c r="AY382" s="273" t="s">
        <v>151</v>
      </c>
    </row>
    <row r="383" s="2" customFormat="1" ht="33" customHeight="1">
      <c r="A383" s="38"/>
      <c r="B383" s="39"/>
      <c r="C383" s="243" t="s">
        <v>721</v>
      </c>
      <c r="D383" s="243" t="s">
        <v>190</v>
      </c>
      <c r="E383" s="244" t="s">
        <v>722</v>
      </c>
      <c r="F383" s="245" t="s">
        <v>723</v>
      </c>
      <c r="G383" s="246" t="s">
        <v>170</v>
      </c>
      <c r="H383" s="247">
        <v>3</v>
      </c>
      <c r="I383" s="248"/>
      <c r="J383" s="249">
        <f>ROUND(I383*H383,2)</f>
        <v>0</v>
      </c>
      <c r="K383" s="245" t="s">
        <v>1</v>
      </c>
      <c r="L383" s="250"/>
      <c r="M383" s="251" t="s">
        <v>1</v>
      </c>
      <c r="N383" s="252" t="s">
        <v>45</v>
      </c>
      <c r="O383" s="91"/>
      <c r="P383" s="227">
        <f>O383*H383</f>
        <v>0</v>
      </c>
      <c r="Q383" s="227">
        <v>0.019859999999999999</v>
      </c>
      <c r="R383" s="227">
        <f>Q383*H383</f>
        <v>0.059579999999999994</v>
      </c>
      <c r="S383" s="227">
        <v>0</v>
      </c>
      <c r="T383" s="228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229" t="s">
        <v>307</v>
      </c>
      <c r="AT383" s="229" t="s">
        <v>190</v>
      </c>
      <c r="AU383" s="229" t="s">
        <v>90</v>
      </c>
      <c r="AY383" s="17" t="s">
        <v>151</v>
      </c>
      <c r="BE383" s="230">
        <f>IF(N383="základní",J383,0)</f>
        <v>0</v>
      </c>
      <c r="BF383" s="230">
        <f>IF(N383="snížená",J383,0)</f>
        <v>0</v>
      </c>
      <c r="BG383" s="230">
        <f>IF(N383="zákl. přenesená",J383,0)</f>
        <v>0</v>
      </c>
      <c r="BH383" s="230">
        <f>IF(N383="sníž. přenesená",J383,0)</f>
        <v>0</v>
      </c>
      <c r="BI383" s="230">
        <f>IF(N383="nulová",J383,0)</f>
        <v>0</v>
      </c>
      <c r="BJ383" s="17" t="s">
        <v>88</v>
      </c>
      <c r="BK383" s="230">
        <f>ROUND(I383*H383,2)</f>
        <v>0</v>
      </c>
      <c r="BL383" s="17" t="s">
        <v>229</v>
      </c>
      <c r="BM383" s="229" t="s">
        <v>724</v>
      </c>
    </row>
    <row r="384" s="2" customFormat="1" ht="33" customHeight="1">
      <c r="A384" s="38"/>
      <c r="B384" s="39"/>
      <c r="C384" s="243" t="s">
        <v>725</v>
      </c>
      <c r="D384" s="243" t="s">
        <v>190</v>
      </c>
      <c r="E384" s="244" t="s">
        <v>726</v>
      </c>
      <c r="F384" s="245" t="s">
        <v>727</v>
      </c>
      <c r="G384" s="246" t="s">
        <v>170</v>
      </c>
      <c r="H384" s="247">
        <v>82.5</v>
      </c>
      <c r="I384" s="248"/>
      <c r="J384" s="249">
        <f>ROUND(I384*H384,2)</f>
        <v>0</v>
      </c>
      <c r="K384" s="245" t="s">
        <v>1</v>
      </c>
      <c r="L384" s="250"/>
      <c r="M384" s="251" t="s">
        <v>1</v>
      </c>
      <c r="N384" s="252" t="s">
        <v>45</v>
      </c>
      <c r="O384" s="91"/>
      <c r="P384" s="227">
        <f>O384*H384</f>
        <v>0</v>
      </c>
      <c r="Q384" s="227">
        <v>0.019859999999999999</v>
      </c>
      <c r="R384" s="227">
        <f>Q384*H384</f>
        <v>1.63845</v>
      </c>
      <c r="S384" s="227">
        <v>0</v>
      </c>
      <c r="T384" s="228">
        <f>S384*H384</f>
        <v>0</v>
      </c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R384" s="229" t="s">
        <v>307</v>
      </c>
      <c r="AT384" s="229" t="s">
        <v>190</v>
      </c>
      <c r="AU384" s="229" t="s">
        <v>90</v>
      </c>
      <c r="AY384" s="17" t="s">
        <v>151</v>
      </c>
      <c r="BE384" s="230">
        <f>IF(N384="základní",J384,0)</f>
        <v>0</v>
      </c>
      <c r="BF384" s="230">
        <f>IF(N384="snížená",J384,0)</f>
        <v>0</v>
      </c>
      <c r="BG384" s="230">
        <f>IF(N384="zákl. přenesená",J384,0)</f>
        <v>0</v>
      </c>
      <c r="BH384" s="230">
        <f>IF(N384="sníž. přenesená",J384,0)</f>
        <v>0</v>
      </c>
      <c r="BI384" s="230">
        <f>IF(N384="nulová",J384,0)</f>
        <v>0</v>
      </c>
      <c r="BJ384" s="17" t="s">
        <v>88</v>
      </c>
      <c r="BK384" s="230">
        <f>ROUND(I384*H384,2)</f>
        <v>0</v>
      </c>
      <c r="BL384" s="17" t="s">
        <v>229</v>
      </c>
      <c r="BM384" s="229" t="s">
        <v>728</v>
      </c>
    </row>
    <row r="385" s="2" customFormat="1" ht="33" customHeight="1">
      <c r="A385" s="38"/>
      <c r="B385" s="39"/>
      <c r="C385" s="243" t="s">
        <v>729</v>
      </c>
      <c r="D385" s="243" t="s">
        <v>190</v>
      </c>
      <c r="E385" s="244" t="s">
        <v>730</v>
      </c>
      <c r="F385" s="245" t="s">
        <v>731</v>
      </c>
      <c r="G385" s="246" t="s">
        <v>170</v>
      </c>
      <c r="H385" s="247">
        <v>7.5</v>
      </c>
      <c r="I385" s="248"/>
      <c r="J385" s="249">
        <f>ROUND(I385*H385,2)</f>
        <v>0</v>
      </c>
      <c r="K385" s="245" t="s">
        <v>1</v>
      </c>
      <c r="L385" s="250"/>
      <c r="M385" s="251" t="s">
        <v>1</v>
      </c>
      <c r="N385" s="252" t="s">
        <v>45</v>
      </c>
      <c r="O385" s="91"/>
      <c r="P385" s="227">
        <f>O385*H385</f>
        <v>0</v>
      </c>
      <c r="Q385" s="227">
        <v>0.019859999999999999</v>
      </c>
      <c r="R385" s="227">
        <f>Q385*H385</f>
        <v>0.14895</v>
      </c>
      <c r="S385" s="227">
        <v>0</v>
      </c>
      <c r="T385" s="228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29" t="s">
        <v>307</v>
      </c>
      <c r="AT385" s="229" t="s">
        <v>190</v>
      </c>
      <c r="AU385" s="229" t="s">
        <v>90</v>
      </c>
      <c r="AY385" s="17" t="s">
        <v>151</v>
      </c>
      <c r="BE385" s="230">
        <f>IF(N385="základní",J385,0)</f>
        <v>0</v>
      </c>
      <c r="BF385" s="230">
        <f>IF(N385="snížená",J385,0)</f>
        <v>0</v>
      </c>
      <c r="BG385" s="230">
        <f>IF(N385="zákl. přenesená",J385,0)</f>
        <v>0</v>
      </c>
      <c r="BH385" s="230">
        <f>IF(N385="sníž. přenesená",J385,0)</f>
        <v>0</v>
      </c>
      <c r="BI385" s="230">
        <f>IF(N385="nulová",J385,0)</f>
        <v>0</v>
      </c>
      <c r="BJ385" s="17" t="s">
        <v>88</v>
      </c>
      <c r="BK385" s="230">
        <f>ROUND(I385*H385,2)</f>
        <v>0</v>
      </c>
      <c r="BL385" s="17" t="s">
        <v>229</v>
      </c>
      <c r="BM385" s="229" t="s">
        <v>732</v>
      </c>
    </row>
    <row r="386" s="2" customFormat="1" ht="37.8" customHeight="1">
      <c r="A386" s="38"/>
      <c r="B386" s="39"/>
      <c r="C386" s="218" t="s">
        <v>733</v>
      </c>
      <c r="D386" s="218" t="s">
        <v>153</v>
      </c>
      <c r="E386" s="219" t="s">
        <v>734</v>
      </c>
      <c r="F386" s="220" t="s">
        <v>735</v>
      </c>
      <c r="G386" s="221" t="s">
        <v>170</v>
      </c>
      <c r="H386" s="222">
        <v>97.230000000000004</v>
      </c>
      <c r="I386" s="223"/>
      <c r="J386" s="224">
        <f>ROUND(I386*H386,2)</f>
        <v>0</v>
      </c>
      <c r="K386" s="220" t="s">
        <v>157</v>
      </c>
      <c r="L386" s="44"/>
      <c r="M386" s="225" t="s">
        <v>1</v>
      </c>
      <c r="N386" s="226" t="s">
        <v>45</v>
      </c>
      <c r="O386" s="91"/>
      <c r="P386" s="227">
        <f>O386*H386</f>
        <v>0</v>
      </c>
      <c r="Q386" s="227">
        <v>0.00048000000000000001</v>
      </c>
      <c r="R386" s="227">
        <f>Q386*H386</f>
        <v>0.046670400000000001</v>
      </c>
      <c r="S386" s="227">
        <v>0</v>
      </c>
      <c r="T386" s="228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9" t="s">
        <v>229</v>
      </c>
      <c r="AT386" s="229" t="s">
        <v>153</v>
      </c>
      <c r="AU386" s="229" t="s">
        <v>90</v>
      </c>
      <c r="AY386" s="17" t="s">
        <v>151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17" t="s">
        <v>88</v>
      </c>
      <c r="BK386" s="230">
        <f>ROUND(I386*H386,2)</f>
        <v>0</v>
      </c>
      <c r="BL386" s="17" t="s">
        <v>229</v>
      </c>
      <c r="BM386" s="229" t="s">
        <v>736</v>
      </c>
    </row>
    <row r="387" s="14" customFormat="1">
      <c r="A387" s="14"/>
      <c r="B387" s="253"/>
      <c r="C387" s="254"/>
      <c r="D387" s="233" t="s">
        <v>160</v>
      </c>
      <c r="E387" s="255" t="s">
        <v>1</v>
      </c>
      <c r="F387" s="256" t="s">
        <v>737</v>
      </c>
      <c r="G387" s="254"/>
      <c r="H387" s="255" t="s">
        <v>1</v>
      </c>
      <c r="I387" s="257"/>
      <c r="J387" s="254"/>
      <c r="K387" s="254"/>
      <c r="L387" s="258"/>
      <c r="M387" s="259"/>
      <c r="N387" s="260"/>
      <c r="O387" s="260"/>
      <c r="P387" s="260"/>
      <c r="Q387" s="260"/>
      <c r="R387" s="260"/>
      <c r="S387" s="260"/>
      <c r="T387" s="261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2" t="s">
        <v>160</v>
      </c>
      <c r="AU387" s="262" t="s">
        <v>90</v>
      </c>
      <c r="AV387" s="14" t="s">
        <v>88</v>
      </c>
      <c r="AW387" s="14" t="s">
        <v>36</v>
      </c>
      <c r="AX387" s="14" t="s">
        <v>80</v>
      </c>
      <c r="AY387" s="262" t="s">
        <v>151</v>
      </c>
    </row>
    <row r="388" s="13" customFormat="1">
      <c r="A388" s="13"/>
      <c r="B388" s="231"/>
      <c r="C388" s="232"/>
      <c r="D388" s="233" t="s">
        <v>160</v>
      </c>
      <c r="E388" s="234" t="s">
        <v>1</v>
      </c>
      <c r="F388" s="235" t="s">
        <v>711</v>
      </c>
      <c r="G388" s="232"/>
      <c r="H388" s="236">
        <v>1.5</v>
      </c>
      <c r="I388" s="237"/>
      <c r="J388" s="232"/>
      <c r="K388" s="232"/>
      <c r="L388" s="238"/>
      <c r="M388" s="239"/>
      <c r="N388" s="240"/>
      <c r="O388" s="240"/>
      <c r="P388" s="240"/>
      <c r="Q388" s="240"/>
      <c r="R388" s="240"/>
      <c r="S388" s="240"/>
      <c r="T388" s="241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2" t="s">
        <v>160</v>
      </c>
      <c r="AU388" s="242" t="s">
        <v>90</v>
      </c>
      <c r="AV388" s="13" t="s">
        <v>90</v>
      </c>
      <c r="AW388" s="13" t="s">
        <v>36</v>
      </c>
      <c r="AX388" s="13" t="s">
        <v>80</v>
      </c>
      <c r="AY388" s="242" t="s">
        <v>151</v>
      </c>
    </row>
    <row r="389" s="14" customFormat="1">
      <c r="A389" s="14"/>
      <c r="B389" s="253"/>
      <c r="C389" s="254"/>
      <c r="D389" s="233" t="s">
        <v>160</v>
      </c>
      <c r="E389" s="255" t="s">
        <v>1</v>
      </c>
      <c r="F389" s="256" t="s">
        <v>738</v>
      </c>
      <c r="G389" s="254"/>
      <c r="H389" s="255" t="s">
        <v>1</v>
      </c>
      <c r="I389" s="257"/>
      <c r="J389" s="254"/>
      <c r="K389" s="254"/>
      <c r="L389" s="258"/>
      <c r="M389" s="259"/>
      <c r="N389" s="260"/>
      <c r="O389" s="260"/>
      <c r="P389" s="260"/>
      <c r="Q389" s="260"/>
      <c r="R389" s="260"/>
      <c r="S389" s="260"/>
      <c r="T389" s="261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2" t="s">
        <v>160</v>
      </c>
      <c r="AU389" s="262" t="s">
        <v>90</v>
      </c>
      <c r="AV389" s="14" t="s">
        <v>88</v>
      </c>
      <c r="AW389" s="14" t="s">
        <v>36</v>
      </c>
      <c r="AX389" s="14" t="s">
        <v>80</v>
      </c>
      <c r="AY389" s="262" t="s">
        <v>151</v>
      </c>
    </row>
    <row r="390" s="13" customFormat="1">
      <c r="A390" s="13"/>
      <c r="B390" s="231"/>
      <c r="C390" s="232"/>
      <c r="D390" s="233" t="s">
        <v>160</v>
      </c>
      <c r="E390" s="234" t="s">
        <v>1</v>
      </c>
      <c r="F390" s="235" t="s">
        <v>739</v>
      </c>
      <c r="G390" s="232"/>
      <c r="H390" s="236">
        <v>94.5</v>
      </c>
      <c r="I390" s="237"/>
      <c r="J390" s="232"/>
      <c r="K390" s="232"/>
      <c r="L390" s="238"/>
      <c r="M390" s="239"/>
      <c r="N390" s="240"/>
      <c r="O390" s="240"/>
      <c r="P390" s="240"/>
      <c r="Q390" s="240"/>
      <c r="R390" s="240"/>
      <c r="S390" s="240"/>
      <c r="T390" s="241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2" t="s">
        <v>160</v>
      </c>
      <c r="AU390" s="242" t="s">
        <v>90</v>
      </c>
      <c r="AV390" s="13" t="s">
        <v>90</v>
      </c>
      <c r="AW390" s="13" t="s">
        <v>36</v>
      </c>
      <c r="AX390" s="13" t="s">
        <v>80</v>
      </c>
      <c r="AY390" s="242" t="s">
        <v>151</v>
      </c>
    </row>
    <row r="391" s="14" customFormat="1">
      <c r="A391" s="14"/>
      <c r="B391" s="253"/>
      <c r="C391" s="254"/>
      <c r="D391" s="233" t="s">
        <v>160</v>
      </c>
      <c r="E391" s="255" t="s">
        <v>1</v>
      </c>
      <c r="F391" s="256" t="s">
        <v>740</v>
      </c>
      <c r="G391" s="254"/>
      <c r="H391" s="255" t="s">
        <v>1</v>
      </c>
      <c r="I391" s="257"/>
      <c r="J391" s="254"/>
      <c r="K391" s="254"/>
      <c r="L391" s="258"/>
      <c r="M391" s="259"/>
      <c r="N391" s="260"/>
      <c r="O391" s="260"/>
      <c r="P391" s="260"/>
      <c r="Q391" s="260"/>
      <c r="R391" s="260"/>
      <c r="S391" s="260"/>
      <c r="T391" s="261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2" t="s">
        <v>160</v>
      </c>
      <c r="AU391" s="262" t="s">
        <v>90</v>
      </c>
      <c r="AV391" s="14" t="s">
        <v>88</v>
      </c>
      <c r="AW391" s="14" t="s">
        <v>36</v>
      </c>
      <c r="AX391" s="14" t="s">
        <v>80</v>
      </c>
      <c r="AY391" s="262" t="s">
        <v>151</v>
      </c>
    </row>
    <row r="392" s="13" customFormat="1">
      <c r="A392" s="13"/>
      <c r="B392" s="231"/>
      <c r="C392" s="232"/>
      <c r="D392" s="233" t="s">
        <v>160</v>
      </c>
      <c r="E392" s="234" t="s">
        <v>1</v>
      </c>
      <c r="F392" s="235" t="s">
        <v>741</v>
      </c>
      <c r="G392" s="232"/>
      <c r="H392" s="236">
        <v>1.23</v>
      </c>
      <c r="I392" s="237"/>
      <c r="J392" s="232"/>
      <c r="K392" s="232"/>
      <c r="L392" s="238"/>
      <c r="M392" s="239"/>
      <c r="N392" s="240"/>
      <c r="O392" s="240"/>
      <c r="P392" s="240"/>
      <c r="Q392" s="240"/>
      <c r="R392" s="240"/>
      <c r="S392" s="240"/>
      <c r="T392" s="241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2" t="s">
        <v>160</v>
      </c>
      <c r="AU392" s="242" t="s">
        <v>90</v>
      </c>
      <c r="AV392" s="13" t="s">
        <v>90</v>
      </c>
      <c r="AW392" s="13" t="s">
        <v>36</v>
      </c>
      <c r="AX392" s="13" t="s">
        <v>80</v>
      </c>
      <c r="AY392" s="242" t="s">
        <v>151</v>
      </c>
    </row>
    <row r="393" s="15" customFormat="1">
      <c r="A393" s="15"/>
      <c r="B393" s="263"/>
      <c r="C393" s="264"/>
      <c r="D393" s="233" t="s">
        <v>160</v>
      </c>
      <c r="E393" s="265" t="s">
        <v>1</v>
      </c>
      <c r="F393" s="266" t="s">
        <v>297</v>
      </c>
      <c r="G393" s="264"/>
      <c r="H393" s="267">
        <v>97.230000000000004</v>
      </c>
      <c r="I393" s="268"/>
      <c r="J393" s="264"/>
      <c r="K393" s="264"/>
      <c r="L393" s="269"/>
      <c r="M393" s="270"/>
      <c r="N393" s="271"/>
      <c r="O393" s="271"/>
      <c r="P393" s="271"/>
      <c r="Q393" s="271"/>
      <c r="R393" s="271"/>
      <c r="S393" s="271"/>
      <c r="T393" s="272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3" t="s">
        <v>160</v>
      </c>
      <c r="AU393" s="273" t="s">
        <v>90</v>
      </c>
      <c r="AV393" s="15" t="s">
        <v>158</v>
      </c>
      <c r="AW393" s="15" t="s">
        <v>36</v>
      </c>
      <c r="AX393" s="15" t="s">
        <v>88</v>
      </c>
      <c r="AY393" s="273" t="s">
        <v>151</v>
      </c>
    </row>
    <row r="394" s="2" customFormat="1" ht="33" customHeight="1">
      <c r="A394" s="38"/>
      <c r="B394" s="39"/>
      <c r="C394" s="243" t="s">
        <v>742</v>
      </c>
      <c r="D394" s="243" t="s">
        <v>190</v>
      </c>
      <c r="E394" s="244" t="s">
        <v>743</v>
      </c>
      <c r="F394" s="245" t="s">
        <v>744</v>
      </c>
      <c r="G394" s="246" t="s">
        <v>170</v>
      </c>
      <c r="H394" s="247">
        <v>1.5</v>
      </c>
      <c r="I394" s="248"/>
      <c r="J394" s="249">
        <f>ROUND(I394*H394,2)</f>
        <v>0</v>
      </c>
      <c r="K394" s="245" t="s">
        <v>1</v>
      </c>
      <c r="L394" s="250"/>
      <c r="M394" s="251" t="s">
        <v>1</v>
      </c>
      <c r="N394" s="252" t="s">
        <v>45</v>
      </c>
      <c r="O394" s="91"/>
      <c r="P394" s="227">
        <f>O394*H394</f>
        <v>0</v>
      </c>
      <c r="Q394" s="227">
        <v>0.017430000000000001</v>
      </c>
      <c r="R394" s="227">
        <f>Q394*H394</f>
        <v>0.026145000000000002</v>
      </c>
      <c r="S394" s="227">
        <v>0</v>
      </c>
      <c r="T394" s="228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9" t="s">
        <v>307</v>
      </c>
      <c r="AT394" s="229" t="s">
        <v>190</v>
      </c>
      <c r="AU394" s="229" t="s">
        <v>90</v>
      </c>
      <c r="AY394" s="17" t="s">
        <v>151</v>
      </c>
      <c r="BE394" s="230">
        <f>IF(N394="základní",J394,0)</f>
        <v>0</v>
      </c>
      <c r="BF394" s="230">
        <f>IF(N394="snížená",J394,0)</f>
        <v>0</v>
      </c>
      <c r="BG394" s="230">
        <f>IF(N394="zákl. přenesená",J394,0)</f>
        <v>0</v>
      </c>
      <c r="BH394" s="230">
        <f>IF(N394="sníž. přenesená",J394,0)</f>
        <v>0</v>
      </c>
      <c r="BI394" s="230">
        <f>IF(N394="nulová",J394,0)</f>
        <v>0</v>
      </c>
      <c r="BJ394" s="17" t="s">
        <v>88</v>
      </c>
      <c r="BK394" s="230">
        <f>ROUND(I394*H394,2)</f>
        <v>0</v>
      </c>
      <c r="BL394" s="17" t="s">
        <v>229</v>
      </c>
      <c r="BM394" s="229" t="s">
        <v>745</v>
      </c>
    </row>
    <row r="395" s="2" customFormat="1" ht="33" customHeight="1">
      <c r="A395" s="38"/>
      <c r="B395" s="39"/>
      <c r="C395" s="243" t="s">
        <v>746</v>
      </c>
      <c r="D395" s="243" t="s">
        <v>190</v>
      </c>
      <c r="E395" s="244" t="s">
        <v>747</v>
      </c>
      <c r="F395" s="245" t="s">
        <v>748</v>
      </c>
      <c r="G395" s="246" t="s">
        <v>170</v>
      </c>
      <c r="H395" s="247">
        <v>94.5</v>
      </c>
      <c r="I395" s="248"/>
      <c r="J395" s="249">
        <f>ROUND(I395*H395,2)</f>
        <v>0</v>
      </c>
      <c r="K395" s="245" t="s">
        <v>1</v>
      </c>
      <c r="L395" s="250"/>
      <c r="M395" s="251" t="s">
        <v>1</v>
      </c>
      <c r="N395" s="252" t="s">
        <v>45</v>
      </c>
      <c r="O395" s="91"/>
      <c r="P395" s="227">
        <f>O395*H395</f>
        <v>0</v>
      </c>
      <c r="Q395" s="227">
        <v>0.017430000000000001</v>
      </c>
      <c r="R395" s="227">
        <f>Q395*H395</f>
        <v>1.647135</v>
      </c>
      <c r="S395" s="227">
        <v>0</v>
      </c>
      <c r="T395" s="228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229" t="s">
        <v>307</v>
      </c>
      <c r="AT395" s="229" t="s">
        <v>190</v>
      </c>
      <c r="AU395" s="229" t="s">
        <v>90</v>
      </c>
      <c r="AY395" s="17" t="s">
        <v>151</v>
      </c>
      <c r="BE395" s="230">
        <f>IF(N395="základní",J395,0)</f>
        <v>0</v>
      </c>
      <c r="BF395" s="230">
        <f>IF(N395="snížená",J395,0)</f>
        <v>0</v>
      </c>
      <c r="BG395" s="230">
        <f>IF(N395="zákl. přenesená",J395,0)</f>
        <v>0</v>
      </c>
      <c r="BH395" s="230">
        <f>IF(N395="sníž. přenesená",J395,0)</f>
        <v>0</v>
      </c>
      <c r="BI395" s="230">
        <f>IF(N395="nulová",J395,0)</f>
        <v>0</v>
      </c>
      <c r="BJ395" s="17" t="s">
        <v>88</v>
      </c>
      <c r="BK395" s="230">
        <f>ROUND(I395*H395,2)</f>
        <v>0</v>
      </c>
      <c r="BL395" s="17" t="s">
        <v>229</v>
      </c>
      <c r="BM395" s="229" t="s">
        <v>749</v>
      </c>
    </row>
    <row r="396" s="2" customFormat="1" ht="33" customHeight="1">
      <c r="A396" s="38"/>
      <c r="B396" s="39"/>
      <c r="C396" s="243" t="s">
        <v>750</v>
      </c>
      <c r="D396" s="243" t="s">
        <v>190</v>
      </c>
      <c r="E396" s="244" t="s">
        <v>751</v>
      </c>
      <c r="F396" s="245" t="s">
        <v>752</v>
      </c>
      <c r="G396" s="246" t="s">
        <v>170</v>
      </c>
      <c r="H396" s="247">
        <v>1.23</v>
      </c>
      <c r="I396" s="248"/>
      <c r="J396" s="249">
        <f>ROUND(I396*H396,2)</f>
        <v>0</v>
      </c>
      <c r="K396" s="245" t="s">
        <v>1</v>
      </c>
      <c r="L396" s="250"/>
      <c r="M396" s="251" t="s">
        <v>1</v>
      </c>
      <c r="N396" s="252" t="s">
        <v>45</v>
      </c>
      <c r="O396" s="91"/>
      <c r="P396" s="227">
        <f>O396*H396</f>
        <v>0</v>
      </c>
      <c r="Q396" s="227">
        <v>0.017430000000000001</v>
      </c>
      <c r="R396" s="227">
        <f>Q396*H396</f>
        <v>0.0214389</v>
      </c>
      <c r="S396" s="227">
        <v>0</v>
      </c>
      <c r="T396" s="228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29" t="s">
        <v>307</v>
      </c>
      <c r="AT396" s="229" t="s">
        <v>190</v>
      </c>
      <c r="AU396" s="229" t="s">
        <v>90</v>
      </c>
      <c r="AY396" s="17" t="s">
        <v>151</v>
      </c>
      <c r="BE396" s="230">
        <f>IF(N396="základní",J396,0)</f>
        <v>0</v>
      </c>
      <c r="BF396" s="230">
        <f>IF(N396="snížená",J396,0)</f>
        <v>0</v>
      </c>
      <c r="BG396" s="230">
        <f>IF(N396="zákl. přenesená",J396,0)</f>
        <v>0</v>
      </c>
      <c r="BH396" s="230">
        <f>IF(N396="sníž. přenesená",J396,0)</f>
        <v>0</v>
      </c>
      <c r="BI396" s="230">
        <f>IF(N396="nulová",J396,0)</f>
        <v>0</v>
      </c>
      <c r="BJ396" s="17" t="s">
        <v>88</v>
      </c>
      <c r="BK396" s="230">
        <f>ROUND(I396*H396,2)</f>
        <v>0</v>
      </c>
      <c r="BL396" s="17" t="s">
        <v>229</v>
      </c>
      <c r="BM396" s="229" t="s">
        <v>753</v>
      </c>
    </row>
    <row r="397" s="2" customFormat="1" ht="21.75" customHeight="1">
      <c r="A397" s="38"/>
      <c r="B397" s="39"/>
      <c r="C397" s="218" t="s">
        <v>754</v>
      </c>
      <c r="D397" s="218" t="s">
        <v>153</v>
      </c>
      <c r="E397" s="219" t="s">
        <v>755</v>
      </c>
      <c r="F397" s="220" t="s">
        <v>756</v>
      </c>
      <c r="G397" s="221" t="s">
        <v>193</v>
      </c>
      <c r="H397" s="222">
        <v>3</v>
      </c>
      <c r="I397" s="223"/>
      <c r="J397" s="224">
        <f>ROUND(I397*H397,2)</f>
        <v>0</v>
      </c>
      <c r="K397" s="220" t="s">
        <v>157</v>
      </c>
      <c r="L397" s="44"/>
      <c r="M397" s="225" t="s">
        <v>1</v>
      </c>
      <c r="N397" s="226" t="s">
        <v>45</v>
      </c>
      <c r="O397" s="91"/>
      <c r="P397" s="227">
        <f>O397*H397</f>
        <v>0</v>
      </c>
      <c r="Q397" s="227">
        <v>0</v>
      </c>
      <c r="R397" s="227">
        <f>Q397*H397</f>
        <v>0</v>
      </c>
      <c r="S397" s="227">
        <v>0.012999999999999999</v>
      </c>
      <c r="T397" s="228">
        <f>S397*H397</f>
        <v>0.039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229" t="s">
        <v>229</v>
      </c>
      <c r="AT397" s="229" t="s">
        <v>153</v>
      </c>
      <c r="AU397" s="229" t="s">
        <v>90</v>
      </c>
      <c r="AY397" s="17" t="s">
        <v>151</v>
      </c>
      <c r="BE397" s="230">
        <f>IF(N397="základní",J397,0)</f>
        <v>0</v>
      </c>
      <c r="BF397" s="230">
        <f>IF(N397="snížená",J397,0)</f>
        <v>0</v>
      </c>
      <c r="BG397" s="230">
        <f>IF(N397="zákl. přenesená",J397,0)</f>
        <v>0</v>
      </c>
      <c r="BH397" s="230">
        <f>IF(N397="sníž. přenesená",J397,0)</f>
        <v>0</v>
      </c>
      <c r="BI397" s="230">
        <f>IF(N397="nulová",J397,0)</f>
        <v>0</v>
      </c>
      <c r="BJ397" s="17" t="s">
        <v>88</v>
      </c>
      <c r="BK397" s="230">
        <f>ROUND(I397*H397,2)</f>
        <v>0</v>
      </c>
      <c r="BL397" s="17" t="s">
        <v>229</v>
      </c>
      <c r="BM397" s="229" t="s">
        <v>757</v>
      </c>
    </row>
    <row r="398" s="2" customFormat="1" ht="24.15" customHeight="1">
      <c r="A398" s="38"/>
      <c r="B398" s="39"/>
      <c r="C398" s="218" t="s">
        <v>758</v>
      </c>
      <c r="D398" s="218" t="s">
        <v>153</v>
      </c>
      <c r="E398" s="219" t="s">
        <v>759</v>
      </c>
      <c r="F398" s="220" t="s">
        <v>760</v>
      </c>
      <c r="G398" s="221" t="s">
        <v>193</v>
      </c>
      <c r="H398" s="222">
        <v>1</v>
      </c>
      <c r="I398" s="223"/>
      <c r="J398" s="224">
        <f>ROUND(I398*H398,2)</f>
        <v>0</v>
      </c>
      <c r="K398" s="220" t="s">
        <v>157</v>
      </c>
      <c r="L398" s="44"/>
      <c r="M398" s="225" t="s">
        <v>1</v>
      </c>
      <c r="N398" s="226" t="s">
        <v>45</v>
      </c>
      <c r="O398" s="91"/>
      <c r="P398" s="227">
        <f>O398*H398</f>
        <v>0</v>
      </c>
      <c r="Q398" s="227">
        <v>0</v>
      </c>
      <c r="R398" s="227">
        <f>Q398*H398</f>
        <v>0</v>
      </c>
      <c r="S398" s="227">
        <v>0.014999999999999999</v>
      </c>
      <c r="T398" s="228">
        <f>S398*H398</f>
        <v>0.014999999999999999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9" t="s">
        <v>229</v>
      </c>
      <c r="AT398" s="229" t="s">
        <v>153</v>
      </c>
      <c r="AU398" s="229" t="s">
        <v>90</v>
      </c>
      <c r="AY398" s="17" t="s">
        <v>151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17" t="s">
        <v>88</v>
      </c>
      <c r="BK398" s="230">
        <f>ROUND(I398*H398,2)</f>
        <v>0</v>
      </c>
      <c r="BL398" s="17" t="s">
        <v>229</v>
      </c>
      <c r="BM398" s="229" t="s">
        <v>761</v>
      </c>
    </row>
    <row r="399" s="2" customFormat="1" ht="24.15" customHeight="1">
      <c r="A399" s="38"/>
      <c r="B399" s="39"/>
      <c r="C399" s="218" t="s">
        <v>762</v>
      </c>
      <c r="D399" s="218" t="s">
        <v>153</v>
      </c>
      <c r="E399" s="219" t="s">
        <v>763</v>
      </c>
      <c r="F399" s="220" t="s">
        <v>764</v>
      </c>
      <c r="G399" s="221" t="s">
        <v>193</v>
      </c>
      <c r="H399" s="222">
        <v>3</v>
      </c>
      <c r="I399" s="223"/>
      <c r="J399" s="224">
        <f>ROUND(I399*H399,2)</f>
        <v>0</v>
      </c>
      <c r="K399" s="220" t="s">
        <v>157</v>
      </c>
      <c r="L399" s="44"/>
      <c r="M399" s="225" t="s">
        <v>1</v>
      </c>
      <c r="N399" s="226" t="s">
        <v>45</v>
      </c>
      <c r="O399" s="91"/>
      <c r="P399" s="227">
        <f>O399*H399</f>
        <v>0</v>
      </c>
      <c r="Q399" s="227">
        <v>0</v>
      </c>
      <c r="R399" s="227">
        <f>Q399*H399</f>
        <v>0</v>
      </c>
      <c r="S399" s="227">
        <v>0</v>
      </c>
      <c r="T399" s="228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29" t="s">
        <v>229</v>
      </c>
      <c r="AT399" s="229" t="s">
        <v>153</v>
      </c>
      <c r="AU399" s="229" t="s">
        <v>90</v>
      </c>
      <c r="AY399" s="17" t="s">
        <v>151</v>
      </c>
      <c r="BE399" s="230">
        <f>IF(N399="základní",J399,0)</f>
        <v>0</v>
      </c>
      <c r="BF399" s="230">
        <f>IF(N399="snížená",J399,0)</f>
        <v>0</v>
      </c>
      <c r="BG399" s="230">
        <f>IF(N399="zákl. přenesená",J399,0)</f>
        <v>0</v>
      </c>
      <c r="BH399" s="230">
        <f>IF(N399="sníž. přenesená",J399,0)</f>
        <v>0</v>
      </c>
      <c r="BI399" s="230">
        <f>IF(N399="nulová",J399,0)</f>
        <v>0</v>
      </c>
      <c r="BJ399" s="17" t="s">
        <v>88</v>
      </c>
      <c r="BK399" s="230">
        <f>ROUND(I399*H399,2)</f>
        <v>0</v>
      </c>
      <c r="BL399" s="17" t="s">
        <v>229</v>
      </c>
      <c r="BM399" s="229" t="s">
        <v>765</v>
      </c>
    </row>
    <row r="400" s="2" customFormat="1" ht="37.8" customHeight="1">
      <c r="A400" s="38"/>
      <c r="B400" s="39"/>
      <c r="C400" s="243" t="s">
        <v>766</v>
      </c>
      <c r="D400" s="243" t="s">
        <v>190</v>
      </c>
      <c r="E400" s="244" t="s">
        <v>767</v>
      </c>
      <c r="F400" s="245" t="s">
        <v>768</v>
      </c>
      <c r="G400" s="246" t="s">
        <v>193</v>
      </c>
      <c r="H400" s="247">
        <v>1</v>
      </c>
      <c r="I400" s="248"/>
      <c r="J400" s="249">
        <f>ROUND(I400*H400,2)</f>
        <v>0</v>
      </c>
      <c r="K400" s="245" t="s">
        <v>1</v>
      </c>
      <c r="L400" s="250"/>
      <c r="M400" s="251" t="s">
        <v>1</v>
      </c>
      <c r="N400" s="252" t="s">
        <v>45</v>
      </c>
      <c r="O400" s="91"/>
      <c r="P400" s="227">
        <f>O400*H400</f>
        <v>0</v>
      </c>
      <c r="Q400" s="227">
        <v>0.024230000000000002</v>
      </c>
      <c r="R400" s="227">
        <f>Q400*H400</f>
        <v>0.024230000000000002</v>
      </c>
      <c r="S400" s="227">
        <v>0</v>
      </c>
      <c r="T400" s="228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29" t="s">
        <v>307</v>
      </c>
      <c r="AT400" s="229" t="s">
        <v>190</v>
      </c>
      <c r="AU400" s="229" t="s">
        <v>90</v>
      </c>
      <c r="AY400" s="17" t="s">
        <v>151</v>
      </c>
      <c r="BE400" s="230">
        <f>IF(N400="základní",J400,0)</f>
        <v>0</v>
      </c>
      <c r="BF400" s="230">
        <f>IF(N400="snížená",J400,0)</f>
        <v>0</v>
      </c>
      <c r="BG400" s="230">
        <f>IF(N400="zákl. přenesená",J400,0)</f>
        <v>0</v>
      </c>
      <c r="BH400" s="230">
        <f>IF(N400="sníž. přenesená",J400,0)</f>
        <v>0</v>
      </c>
      <c r="BI400" s="230">
        <f>IF(N400="nulová",J400,0)</f>
        <v>0</v>
      </c>
      <c r="BJ400" s="17" t="s">
        <v>88</v>
      </c>
      <c r="BK400" s="230">
        <f>ROUND(I400*H400,2)</f>
        <v>0</v>
      </c>
      <c r="BL400" s="17" t="s">
        <v>229</v>
      </c>
      <c r="BM400" s="229" t="s">
        <v>769</v>
      </c>
    </row>
    <row r="401" s="2" customFormat="1" ht="37.8" customHeight="1">
      <c r="A401" s="38"/>
      <c r="B401" s="39"/>
      <c r="C401" s="243" t="s">
        <v>770</v>
      </c>
      <c r="D401" s="243" t="s">
        <v>190</v>
      </c>
      <c r="E401" s="244" t="s">
        <v>771</v>
      </c>
      <c r="F401" s="245" t="s">
        <v>772</v>
      </c>
      <c r="G401" s="246" t="s">
        <v>193</v>
      </c>
      <c r="H401" s="247">
        <v>2</v>
      </c>
      <c r="I401" s="248"/>
      <c r="J401" s="249">
        <f>ROUND(I401*H401,2)</f>
        <v>0</v>
      </c>
      <c r="K401" s="245" t="s">
        <v>1</v>
      </c>
      <c r="L401" s="250"/>
      <c r="M401" s="251" t="s">
        <v>1</v>
      </c>
      <c r="N401" s="252" t="s">
        <v>45</v>
      </c>
      <c r="O401" s="91"/>
      <c r="P401" s="227">
        <f>O401*H401</f>
        <v>0</v>
      </c>
      <c r="Q401" s="227">
        <v>0.024230000000000002</v>
      </c>
      <c r="R401" s="227">
        <f>Q401*H401</f>
        <v>0.048460000000000003</v>
      </c>
      <c r="S401" s="227">
        <v>0</v>
      </c>
      <c r="T401" s="228">
        <f>S401*H401</f>
        <v>0</v>
      </c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R401" s="229" t="s">
        <v>307</v>
      </c>
      <c r="AT401" s="229" t="s">
        <v>190</v>
      </c>
      <c r="AU401" s="229" t="s">
        <v>90</v>
      </c>
      <c r="AY401" s="17" t="s">
        <v>151</v>
      </c>
      <c r="BE401" s="230">
        <f>IF(N401="základní",J401,0)</f>
        <v>0</v>
      </c>
      <c r="BF401" s="230">
        <f>IF(N401="snížená",J401,0)</f>
        <v>0</v>
      </c>
      <c r="BG401" s="230">
        <f>IF(N401="zákl. přenesená",J401,0)</f>
        <v>0</v>
      </c>
      <c r="BH401" s="230">
        <f>IF(N401="sníž. přenesená",J401,0)</f>
        <v>0</v>
      </c>
      <c r="BI401" s="230">
        <f>IF(N401="nulová",J401,0)</f>
        <v>0</v>
      </c>
      <c r="BJ401" s="17" t="s">
        <v>88</v>
      </c>
      <c r="BK401" s="230">
        <f>ROUND(I401*H401,2)</f>
        <v>0</v>
      </c>
      <c r="BL401" s="17" t="s">
        <v>229</v>
      </c>
      <c r="BM401" s="229" t="s">
        <v>773</v>
      </c>
    </row>
    <row r="402" s="2" customFormat="1" ht="24.15" customHeight="1">
      <c r="A402" s="38"/>
      <c r="B402" s="39"/>
      <c r="C402" s="218" t="s">
        <v>774</v>
      </c>
      <c r="D402" s="218" t="s">
        <v>153</v>
      </c>
      <c r="E402" s="219" t="s">
        <v>775</v>
      </c>
      <c r="F402" s="220" t="s">
        <v>776</v>
      </c>
      <c r="G402" s="221" t="s">
        <v>193</v>
      </c>
      <c r="H402" s="222">
        <v>1</v>
      </c>
      <c r="I402" s="223"/>
      <c r="J402" s="224">
        <f>ROUND(I402*H402,2)</f>
        <v>0</v>
      </c>
      <c r="K402" s="220" t="s">
        <v>157</v>
      </c>
      <c r="L402" s="44"/>
      <c r="M402" s="225" t="s">
        <v>1</v>
      </c>
      <c r="N402" s="226" t="s">
        <v>45</v>
      </c>
      <c r="O402" s="91"/>
      <c r="P402" s="227">
        <f>O402*H402</f>
        <v>0</v>
      </c>
      <c r="Q402" s="227">
        <v>0</v>
      </c>
      <c r="R402" s="227">
        <f>Q402*H402</f>
        <v>0</v>
      </c>
      <c r="S402" s="227">
        <v>0</v>
      </c>
      <c r="T402" s="228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9" t="s">
        <v>229</v>
      </c>
      <c r="AT402" s="229" t="s">
        <v>153</v>
      </c>
      <c r="AU402" s="229" t="s">
        <v>90</v>
      </c>
      <c r="AY402" s="17" t="s">
        <v>151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17" t="s">
        <v>88</v>
      </c>
      <c r="BK402" s="230">
        <f>ROUND(I402*H402,2)</f>
        <v>0</v>
      </c>
      <c r="BL402" s="17" t="s">
        <v>229</v>
      </c>
      <c r="BM402" s="229" t="s">
        <v>777</v>
      </c>
    </row>
    <row r="403" s="2" customFormat="1" ht="37.8" customHeight="1">
      <c r="A403" s="38"/>
      <c r="B403" s="39"/>
      <c r="C403" s="243" t="s">
        <v>778</v>
      </c>
      <c r="D403" s="243" t="s">
        <v>190</v>
      </c>
      <c r="E403" s="244" t="s">
        <v>779</v>
      </c>
      <c r="F403" s="245" t="s">
        <v>780</v>
      </c>
      <c r="G403" s="246" t="s">
        <v>193</v>
      </c>
      <c r="H403" s="247">
        <v>1</v>
      </c>
      <c r="I403" s="248"/>
      <c r="J403" s="249">
        <f>ROUND(I403*H403,2)</f>
        <v>0</v>
      </c>
      <c r="K403" s="245" t="s">
        <v>1</v>
      </c>
      <c r="L403" s="250"/>
      <c r="M403" s="251" t="s">
        <v>1</v>
      </c>
      <c r="N403" s="252" t="s">
        <v>45</v>
      </c>
      <c r="O403" s="91"/>
      <c r="P403" s="227">
        <f>O403*H403</f>
        <v>0</v>
      </c>
      <c r="Q403" s="227">
        <v>0.024230000000000002</v>
      </c>
      <c r="R403" s="227">
        <f>Q403*H403</f>
        <v>0.024230000000000002</v>
      </c>
      <c r="S403" s="227">
        <v>0</v>
      </c>
      <c r="T403" s="228">
        <f>S403*H403</f>
        <v>0</v>
      </c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R403" s="229" t="s">
        <v>307</v>
      </c>
      <c r="AT403" s="229" t="s">
        <v>190</v>
      </c>
      <c r="AU403" s="229" t="s">
        <v>90</v>
      </c>
      <c r="AY403" s="17" t="s">
        <v>151</v>
      </c>
      <c r="BE403" s="230">
        <f>IF(N403="základní",J403,0)</f>
        <v>0</v>
      </c>
      <c r="BF403" s="230">
        <f>IF(N403="snížená",J403,0)</f>
        <v>0</v>
      </c>
      <c r="BG403" s="230">
        <f>IF(N403="zákl. přenesená",J403,0)</f>
        <v>0</v>
      </c>
      <c r="BH403" s="230">
        <f>IF(N403="sníž. přenesená",J403,0)</f>
        <v>0</v>
      </c>
      <c r="BI403" s="230">
        <f>IF(N403="nulová",J403,0)</f>
        <v>0</v>
      </c>
      <c r="BJ403" s="17" t="s">
        <v>88</v>
      </c>
      <c r="BK403" s="230">
        <f>ROUND(I403*H403,2)</f>
        <v>0</v>
      </c>
      <c r="BL403" s="17" t="s">
        <v>229</v>
      </c>
      <c r="BM403" s="229" t="s">
        <v>781</v>
      </c>
    </row>
    <row r="404" s="13" customFormat="1">
      <c r="A404" s="13"/>
      <c r="B404" s="231"/>
      <c r="C404" s="232"/>
      <c r="D404" s="233" t="s">
        <v>160</v>
      </c>
      <c r="E404" s="234" t="s">
        <v>1</v>
      </c>
      <c r="F404" s="235" t="s">
        <v>782</v>
      </c>
      <c r="G404" s="232"/>
      <c r="H404" s="236">
        <v>1</v>
      </c>
      <c r="I404" s="237"/>
      <c r="J404" s="232"/>
      <c r="K404" s="232"/>
      <c r="L404" s="238"/>
      <c r="M404" s="239"/>
      <c r="N404" s="240"/>
      <c r="O404" s="240"/>
      <c r="P404" s="240"/>
      <c r="Q404" s="240"/>
      <c r="R404" s="240"/>
      <c r="S404" s="240"/>
      <c r="T404" s="241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2" t="s">
        <v>160</v>
      </c>
      <c r="AU404" s="242" t="s">
        <v>90</v>
      </c>
      <c r="AV404" s="13" t="s">
        <v>90</v>
      </c>
      <c r="AW404" s="13" t="s">
        <v>36</v>
      </c>
      <c r="AX404" s="13" t="s">
        <v>88</v>
      </c>
      <c r="AY404" s="242" t="s">
        <v>151</v>
      </c>
    </row>
    <row r="405" s="2" customFormat="1" ht="24.15" customHeight="1">
      <c r="A405" s="38"/>
      <c r="B405" s="39"/>
      <c r="C405" s="218" t="s">
        <v>783</v>
      </c>
      <c r="D405" s="218" t="s">
        <v>153</v>
      </c>
      <c r="E405" s="219" t="s">
        <v>784</v>
      </c>
      <c r="F405" s="220" t="s">
        <v>785</v>
      </c>
      <c r="G405" s="221" t="s">
        <v>170</v>
      </c>
      <c r="H405" s="222">
        <v>1.5</v>
      </c>
      <c r="I405" s="223"/>
      <c r="J405" s="224">
        <f>ROUND(I405*H405,2)</f>
        <v>0</v>
      </c>
      <c r="K405" s="220" t="s">
        <v>157</v>
      </c>
      <c r="L405" s="44"/>
      <c r="M405" s="225" t="s">
        <v>1</v>
      </c>
      <c r="N405" s="226" t="s">
        <v>45</v>
      </c>
      <c r="O405" s="91"/>
      <c r="P405" s="227">
        <f>O405*H405</f>
        <v>0</v>
      </c>
      <c r="Q405" s="227">
        <v>0.00021000000000000001</v>
      </c>
      <c r="R405" s="227">
        <f>Q405*H405</f>
        <v>0.00031500000000000001</v>
      </c>
      <c r="S405" s="227">
        <v>0</v>
      </c>
      <c r="T405" s="228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29" t="s">
        <v>229</v>
      </c>
      <c r="AT405" s="229" t="s">
        <v>153</v>
      </c>
      <c r="AU405" s="229" t="s">
        <v>90</v>
      </c>
      <c r="AY405" s="17" t="s">
        <v>151</v>
      </c>
      <c r="BE405" s="230">
        <f>IF(N405="základní",J405,0)</f>
        <v>0</v>
      </c>
      <c r="BF405" s="230">
        <f>IF(N405="snížená",J405,0)</f>
        <v>0</v>
      </c>
      <c r="BG405" s="230">
        <f>IF(N405="zákl. přenesená",J405,0)</f>
        <v>0</v>
      </c>
      <c r="BH405" s="230">
        <f>IF(N405="sníž. přenesená",J405,0)</f>
        <v>0</v>
      </c>
      <c r="BI405" s="230">
        <f>IF(N405="nulová",J405,0)</f>
        <v>0</v>
      </c>
      <c r="BJ405" s="17" t="s">
        <v>88</v>
      </c>
      <c r="BK405" s="230">
        <f>ROUND(I405*H405,2)</f>
        <v>0</v>
      </c>
      <c r="BL405" s="17" t="s">
        <v>229</v>
      </c>
      <c r="BM405" s="229" t="s">
        <v>786</v>
      </c>
    </row>
    <row r="406" s="2" customFormat="1" ht="55.5" customHeight="1">
      <c r="A406" s="38"/>
      <c r="B406" s="39"/>
      <c r="C406" s="243" t="s">
        <v>787</v>
      </c>
      <c r="D406" s="243" t="s">
        <v>190</v>
      </c>
      <c r="E406" s="244" t="s">
        <v>788</v>
      </c>
      <c r="F406" s="245" t="s">
        <v>789</v>
      </c>
      <c r="G406" s="246" t="s">
        <v>193</v>
      </c>
      <c r="H406" s="247">
        <v>1</v>
      </c>
      <c r="I406" s="248"/>
      <c r="J406" s="249">
        <f>ROUND(I406*H406,2)</f>
        <v>0</v>
      </c>
      <c r="K406" s="245" t="s">
        <v>157</v>
      </c>
      <c r="L406" s="250"/>
      <c r="M406" s="251" t="s">
        <v>1</v>
      </c>
      <c r="N406" s="252" t="s">
        <v>45</v>
      </c>
      <c r="O406" s="91"/>
      <c r="P406" s="227">
        <f>O406*H406</f>
        <v>0</v>
      </c>
      <c r="Q406" s="227">
        <v>0.0060000000000000001</v>
      </c>
      <c r="R406" s="227">
        <f>Q406*H406</f>
        <v>0.0060000000000000001</v>
      </c>
      <c r="S406" s="227">
        <v>0</v>
      </c>
      <c r="T406" s="228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9" t="s">
        <v>307</v>
      </c>
      <c r="AT406" s="229" t="s">
        <v>190</v>
      </c>
      <c r="AU406" s="229" t="s">
        <v>90</v>
      </c>
      <c r="AY406" s="17" t="s">
        <v>151</v>
      </c>
      <c r="BE406" s="230">
        <f>IF(N406="základní",J406,0)</f>
        <v>0</v>
      </c>
      <c r="BF406" s="230">
        <f>IF(N406="snížená",J406,0)</f>
        <v>0</v>
      </c>
      <c r="BG406" s="230">
        <f>IF(N406="zákl. přenesená",J406,0)</f>
        <v>0</v>
      </c>
      <c r="BH406" s="230">
        <f>IF(N406="sníž. přenesená",J406,0)</f>
        <v>0</v>
      </c>
      <c r="BI406" s="230">
        <f>IF(N406="nulová",J406,0)</f>
        <v>0</v>
      </c>
      <c r="BJ406" s="17" t="s">
        <v>88</v>
      </c>
      <c r="BK406" s="230">
        <f>ROUND(I406*H406,2)</f>
        <v>0</v>
      </c>
      <c r="BL406" s="17" t="s">
        <v>229</v>
      </c>
      <c r="BM406" s="229" t="s">
        <v>790</v>
      </c>
    </row>
    <row r="407" s="2" customFormat="1" ht="24.15" customHeight="1">
      <c r="A407" s="38"/>
      <c r="B407" s="39"/>
      <c r="C407" s="218" t="s">
        <v>791</v>
      </c>
      <c r="D407" s="218" t="s">
        <v>153</v>
      </c>
      <c r="E407" s="219" t="s">
        <v>792</v>
      </c>
      <c r="F407" s="220" t="s">
        <v>793</v>
      </c>
      <c r="G407" s="221" t="s">
        <v>193</v>
      </c>
      <c r="H407" s="222">
        <v>1</v>
      </c>
      <c r="I407" s="223"/>
      <c r="J407" s="224">
        <f>ROUND(I407*H407,2)</f>
        <v>0</v>
      </c>
      <c r="K407" s="220" t="s">
        <v>157</v>
      </c>
      <c r="L407" s="44"/>
      <c r="M407" s="225" t="s">
        <v>1</v>
      </c>
      <c r="N407" s="226" t="s">
        <v>45</v>
      </c>
      <c r="O407" s="91"/>
      <c r="P407" s="227">
        <f>O407*H407</f>
        <v>0</v>
      </c>
      <c r="Q407" s="227">
        <v>0.00059000000000000003</v>
      </c>
      <c r="R407" s="227">
        <f>Q407*H407</f>
        <v>0.00059000000000000003</v>
      </c>
      <c r="S407" s="227">
        <v>0</v>
      </c>
      <c r="T407" s="228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229" t="s">
        <v>229</v>
      </c>
      <c r="AT407" s="229" t="s">
        <v>153</v>
      </c>
      <c r="AU407" s="229" t="s">
        <v>90</v>
      </c>
      <c r="AY407" s="17" t="s">
        <v>151</v>
      </c>
      <c r="BE407" s="230">
        <f>IF(N407="základní",J407,0)</f>
        <v>0</v>
      </c>
      <c r="BF407" s="230">
        <f>IF(N407="snížená",J407,0)</f>
        <v>0</v>
      </c>
      <c r="BG407" s="230">
        <f>IF(N407="zákl. přenesená",J407,0)</f>
        <v>0</v>
      </c>
      <c r="BH407" s="230">
        <f>IF(N407="sníž. přenesená",J407,0)</f>
        <v>0</v>
      </c>
      <c r="BI407" s="230">
        <f>IF(N407="nulová",J407,0)</f>
        <v>0</v>
      </c>
      <c r="BJ407" s="17" t="s">
        <v>88</v>
      </c>
      <c r="BK407" s="230">
        <f>ROUND(I407*H407,2)</f>
        <v>0</v>
      </c>
      <c r="BL407" s="17" t="s">
        <v>229</v>
      </c>
      <c r="BM407" s="229" t="s">
        <v>794</v>
      </c>
    </row>
    <row r="408" s="2" customFormat="1" ht="21.75" customHeight="1">
      <c r="A408" s="38"/>
      <c r="B408" s="39"/>
      <c r="C408" s="243" t="s">
        <v>795</v>
      </c>
      <c r="D408" s="243" t="s">
        <v>190</v>
      </c>
      <c r="E408" s="244" t="s">
        <v>796</v>
      </c>
      <c r="F408" s="245" t="s">
        <v>797</v>
      </c>
      <c r="G408" s="246" t="s">
        <v>193</v>
      </c>
      <c r="H408" s="247">
        <v>1</v>
      </c>
      <c r="I408" s="248"/>
      <c r="J408" s="249">
        <f>ROUND(I408*H408,2)</f>
        <v>0</v>
      </c>
      <c r="K408" s="245" t="s">
        <v>1</v>
      </c>
      <c r="L408" s="250"/>
      <c r="M408" s="251" t="s">
        <v>1</v>
      </c>
      <c r="N408" s="252" t="s">
        <v>45</v>
      </c>
      <c r="O408" s="91"/>
      <c r="P408" s="227">
        <f>O408*H408</f>
        <v>0</v>
      </c>
      <c r="Q408" s="227">
        <v>0.18099999999999999</v>
      </c>
      <c r="R408" s="227">
        <f>Q408*H408</f>
        <v>0.18099999999999999</v>
      </c>
      <c r="S408" s="227">
        <v>0</v>
      </c>
      <c r="T408" s="228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29" t="s">
        <v>307</v>
      </c>
      <c r="AT408" s="229" t="s">
        <v>190</v>
      </c>
      <c r="AU408" s="229" t="s">
        <v>90</v>
      </c>
      <c r="AY408" s="17" t="s">
        <v>151</v>
      </c>
      <c r="BE408" s="230">
        <f>IF(N408="základní",J408,0)</f>
        <v>0</v>
      </c>
      <c r="BF408" s="230">
        <f>IF(N408="snížená",J408,0)</f>
        <v>0</v>
      </c>
      <c r="BG408" s="230">
        <f>IF(N408="zákl. přenesená",J408,0)</f>
        <v>0</v>
      </c>
      <c r="BH408" s="230">
        <f>IF(N408="sníž. přenesená",J408,0)</f>
        <v>0</v>
      </c>
      <c r="BI408" s="230">
        <f>IF(N408="nulová",J408,0)</f>
        <v>0</v>
      </c>
      <c r="BJ408" s="17" t="s">
        <v>88</v>
      </c>
      <c r="BK408" s="230">
        <f>ROUND(I408*H408,2)</f>
        <v>0</v>
      </c>
      <c r="BL408" s="17" t="s">
        <v>229</v>
      </c>
      <c r="BM408" s="229" t="s">
        <v>798</v>
      </c>
    </row>
    <row r="409" s="2" customFormat="1" ht="24.15" customHeight="1">
      <c r="A409" s="38"/>
      <c r="B409" s="39"/>
      <c r="C409" s="218" t="s">
        <v>799</v>
      </c>
      <c r="D409" s="218" t="s">
        <v>153</v>
      </c>
      <c r="E409" s="219" t="s">
        <v>800</v>
      </c>
      <c r="F409" s="220" t="s">
        <v>793</v>
      </c>
      <c r="G409" s="221" t="s">
        <v>193</v>
      </c>
      <c r="H409" s="222">
        <v>4</v>
      </c>
      <c r="I409" s="223"/>
      <c r="J409" s="224">
        <f>ROUND(I409*H409,2)</f>
        <v>0</v>
      </c>
      <c r="K409" s="220" t="s">
        <v>157</v>
      </c>
      <c r="L409" s="44"/>
      <c r="M409" s="225" t="s">
        <v>1</v>
      </c>
      <c r="N409" s="226" t="s">
        <v>45</v>
      </c>
      <c r="O409" s="91"/>
      <c r="P409" s="227">
        <f>O409*H409</f>
        <v>0</v>
      </c>
      <c r="Q409" s="227">
        <v>0.00059000000000000003</v>
      </c>
      <c r="R409" s="227">
        <f>Q409*H409</f>
        <v>0.0023600000000000001</v>
      </c>
      <c r="S409" s="227">
        <v>0</v>
      </c>
      <c r="T409" s="228">
        <f>S409*H409</f>
        <v>0</v>
      </c>
      <c r="U409" s="38"/>
      <c r="V409" s="38"/>
      <c r="W409" s="38"/>
      <c r="X409" s="38"/>
      <c r="Y409" s="38"/>
      <c r="Z409" s="38"/>
      <c r="AA409" s="38"/>
      <c r="AB409" s="38"/>
      <c r="AC409" s="38"/>
      <c r="AD409" s="38"/>
      <c r="AE409" s="38"/>
      <c r="AR409" s="229" t="s">
        <v>229</v>
      </c>
      <c r="AT409" s="229" t="s">
        <v>153</v>
      </c>
      <c r="AU409" s="229" t="s">
        <v>90</v>
      </c>
      <c r="AY409" s="17" t="s">
        <v>151</v>
      </c>
      <c r="BE409" s="230">
        <f>IF(N409="základní",J409,0)</f>
        <v>0</v>
      </c>
      <c r="BF409" s="230">
        <f>IF(N409="snížená",J409,0)</f>
        <v>0</v>
      </c>
      <c r="BG409" s="230">
        <f>IF(N409="zákl. přenesená",J409,0)</f>
        <v>0</v>
      </c>
      <c r="BH409" s="230">
        <f>IF(N409="sníž. přenesená",J409,0)</f>
        <v>0</v>
      </c>
      <c r="BI409" s="230">
        <f>IF(N409="nulová",J409,0)</f>
        <v>0</v>
      </c>
      <c r="BJ409" s="17" t="s">
        <v>88</v>
      </c>
      <c r="BK409" s="230">
        <f>ROUND(I409*H409,2)</f>
        <v>0</v>
      </c>
      <c r="BL409" s="17" t="s">
        <v>229</v>
      </c>
      <c r="BM409" s="229" t="s">
        <v>801</v>
      </c>
    </row>
    <row r="410" s="2" customFormat="1" ht="21.75" customHeight="1">
      <c r="A410" s="38"/>
      <c r="B410" s="39"/>
      <c r="C410" s="243" t="s">
        <v>802</v>
      </c>
      <c r="D410" s="243" t="s">
        <v>190</v>
      </c>
      <c r="E410" s="244" t="s">
        <v>803</v>
      </c>
      <c r="F410" s="245" t="s">
        <v>804</v>
      </c>
      <c r="G410" s="246" t="s">
        <v>193</v>
      </c>
      <c r="H410" s="247">
        <v>4</v>
      </c>
      <c r="I410" s="248"/>
      <c r="J410" s="249">
        <f>ROUND(I410*H410,2)</f>
        <v>0</v>
      </c>
      <c r="K410" s="245" t="s">
        <v>1</v>
      </c>
      <c r="L410" s="250"/>
      <c r="M410" s="251" t="s">
        <v>1</v>
      </c>
      <c r="N410" s="252" t="s">
        <v>45</v>
      </c>
      <c r="O410" s="91"/>
      <c r="P410" s="227">
        <f>O410*H410</f>
        <v>0</v>
      </c>
      <c r="Q410" s="227">
        <v>0.18099999999999999</v>
      </c>
      <c r="R410" s="227">
        <f>Q410*H410</f>
        <v>0.72399999999999998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307</v>
      </c>
      <c r="AT410" s="229" t="s">
        <v>190</v>
      </c>
      <c r="AU410" s="229" t="s">
        <v>90</v>
      </c>
      <c r="AY410" s="17" t="s">
        <v>151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88</v>
      </c>
      <c r="BK410" s="230">
        <f>ROUND(I410*H410,2)</f>
        <v>0</v>
      </c>
      <c r="BL410" s="17" t="s">
        <v>229</v>
      </c>
      <c r="BM410" s="229" t="s">
        <v>805</v>
      </c>
    </row>
    <row r="411" s="2" customFormat="1" ht="24.15" customHeight="1">
      <c r="A411" s="38"/>
      <c r="B411" s="39"/>
      <c r="C411" s="218" t="s">
        <v>806</v>
      </c>
      <c r="D411" s="218" t="s">
        <v>153</v>
      </c>
      <c r="E411" s="219" t="s">
        <v>807</v>
      </c>
      <c r="F411" s="220" t="s">
        <v>808</v>
      </c>
      <c r="G411" s="221" t="s">
        <v>193</v>
      </c>
      <c r="H411" s="222">
        <v>1</v>
      </c>
      <c r="I411" s="223"/>
      <c r="J411" s="224">
        <f>ROUND(I411*H411,2)</f>
        <v>0</v>
      </c>
      <c r="K411" s="220" t="s">
        <v>157</v>
      </c>
      <c r="L411" s="44"/>
      <c r="M411" s="225" t="s">
        <v>1</v>
      </c>
      <c r="N411" s="226" t="s">
        <v>45</v>
      </c>
      <c r="O411" s="91"/>
      <c r="P411" s="227">
        <f>O411*H411</f>
        <v>0</v>
      </c>
      <c r="Q411" s="227">
        <v>0.00059000000000000003</v>
      </c>
      <c r="R411" s="227">
        <f>Q411*H411</f>
        <v>0.00059000000000000003</v>
      </c>
      <c r="S411" s="227">
        <v>0</v>
      </c>
      <c r="T411" s="228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29" t="s">
        <v>229</v>
      </c>
      <c r="AT411" s="229" t="s">
        <v>153</v>
      </c>
      <c r="AU411" s="229" t="s">
        <v>90</v>
      </c>
      <c r="AY411" s="17" t="s">
        <v>151</v>
      </c>
      <c r="BE411" s="230">
        <f>IF(N411="základní",J411,0)</f>
        <v>0</v>
      </c>
      <c r="BF411" s="230">
        <f>IF(N411="snížená",J411,0)</f>
        <v>0</v>
      </c>
      <c r="BG411" s="230">
        <f>IF(N411="zákl. přenesená",J411,0)</f>
        <v>0</v>
      </c>
      <c r="BH411" s="230">
        <f>IF(N411="sníž. přenesená",J411,0)</f>
        <v>0</v>
      </c>
      <c r="BI411" s="230">
        <f>IF(N411="nulová",J411,0)</f>
        <v>0</v>
      </c>
      <c r="BJ411" s="17" t="s">
        <v>88</v>
      </c>
      <c r="BK411" s="230">
        <f>ROUND(I411*H411,2)</f>
        <v>0</v>
      </c>
      <c r="BL411" s="17" t="s">
        <v>229</v>
      </c>
      <c r="BM411" s="229" t="s">
        <v>809</v>
      </c>
    </row>
    <row r="412" s="2" customFormat="1" ht="21.75" customHeight="1">
      <c r="A412" s="38"/>
      <c r="B412" s="39"/>
      <c r="C412" s="243" t="s">
        <v>810</v>
      </c>
      <c r="D412" s="243" t="s">
        <v>190</v>
      </c>
      <c r="E412" s="244" t="s">
        <v>811</v>
      </c>
      <c r="F412" s="245" t="s">
        <v>812</v>
      </c>
      <c r="G412" s="246" t="s">
        <v>193</v>
      </c>
      <c r="H412" s="247">
        <v>1</v>
      </c>
      <c r="I412" s="248"/>
      <c r="J412" s="249">
        <f>ROUND(I412*H412,2)</f>
        <v>0</v>
      </c>
      <c r="K412" s="245" t="s">
        <v>1</v>
      </c>
      <c r="L412" s="250"/>
      <c r="M412" s="251" t="s">
        <v>1</v>
      </c>
      <c r="N412" s="252" t="s">
        <v>45</v>
      </c>
      <c r="O412" s="91"/>
      <c r="P412" s="227">
        <f>O412*H412</f>
        <v>0</v>
      </c>
      <c r="Q412" s="227">
        <v>0.18099999999999999</v>
      </c>
      <c r="R412" s="227">
        <f>Q412*H412</f>
        <v>0.18099999999999999</v>
      </c>
      <c r="S412" s="227">
        <v>0</v>
      </c>
      <c r="T412" s="228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29" t="s">
        <v>307</v>
      </c>
      <c r="AT412" s="229" t="s">
        <v>190</v>
      </c>
      <c r="AU412" s="229" t="s">
        <v>90</v>
      </c>
      <c r="AY412" s="17" t="s">
        <v>151</v>
      </c>
      <c r="BE412" s="230">
        <f>IF(N412="základní",J412,0)</f>
        <v>0</v>
      </c>
      <c r="BF412" s="230">
        <f>IF(N412="snížená",J412,0)</f>
        <v>0</v>
      </c>
      <c r="BG412" s="230">
        <f>IF(N412="zákl. přenesená",J412,0)</f>
        <v>0</v>
      </c>
      <c r="BH412" s="230">
        <f>IF(N412="sníž. přenesená",J412,0)</f>
        <v>0</v>
      </c>
      <c r="BI412" s="230">
        <f>IF(N412="nulová",J412,0)</f>
        <v>0</v>
      </c>
      <c r="BJ412" s="17" t="s">
        <v>88</v>
      </c>
      <c r="BK412" s="230">
        <f>ROUND(I412*H412,2)</f>
        <v>0</v>
      </c>
      <c r="BL412" s="17" t="s">
        <v>229</v>
      </c>
      <c r="BM412" s="229" t="s">
        <v>813</v>
      </c>
    </row>
    <row r="413" s="2" customFormat="1" ht="24.15" customHeight="1">
      <c r="A413" s="38"/>
      <c r="B413" s="39"/>
      <c r="C413" s="218" t="s">
        <v>814</v>
      </c>
      <c r="D413" s="218" t="s">
        <v>153</v>
      </c>
      <c r="E413" s="219" t="s">
        <v>815</v>
      </c>
      <c r="F413" s="220" t="s">
        <v>816</v>
      </c>
      <c r="G413" s="221" t="s">
        <v>193</v>
      </c>
      <c r="H413" s="222">
        <v>1</v>
      </c>
      <c r="I413" s="223"/>
      <c r="J413" s="224">
        <f>ROUND(I413*H413,2)</f>
        <v>0</v>
      </c>
      <c r="K413" s="220" t="s">
        <v>157</v>
      </c>
      <c r="L413" s="44"/>
      <c r="M413" s="225" t="s">
        <v>1</v>
      </c>
      <c r="N413" s="226" t="s">
        <v>45</v>
      </c>
      <c r="O413" s="91"/>
      <c r="P413" s="227">
        <f>O413*H413</f>
        <v>0</v>
      </c>
      <c r="Q413" s="227">
        <v>0</v>
      </c>
      <c r="R413" s="227">
        <f>Q413*H413</f>
        <v>0</v>
      </c>
      <c r="S413" s="227">
        <v>0.17549999999999999</v>
      </c>
      <c r="T413" s="228">
        <f>S413*H413</f>
        <v>0.17549999999999999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29" t="s">
        <v>229</v>
      </c>
      <c r="AT413" s="229" t="s">
        <v>153</v>
      </c>
      <c r="AU413" s="229" t="s">
        <v>90</v>
      </c>
      <c r="AY413" s="17" t="s">
        <v>151</v>
      </c>
      <c r="BE413" s="230">
        <f>IF(N413="základní",J413,0)</f>
        <v>0</v>
      </c>
      <c r="BF413" s="230">
        <f>IF(N413="snížená",J413,0)</f>
        <v>0</v>
      </c>
      <c r="BG413" s="230">
        <f>IF(N413="zákl. přenesená",J413,0)</f>
        <v>0</v>
      </c>
      <c r="BH413" s="230">
        <f>IF(N413="sníž. přenesená",J413,0)</f>
        <v>0</v>
      </c>
      <c r="BI413" s="230">
        <f>IF(N413="nulová",J413,0)</f>
        <v>0</v>
      </c>
      <c r="BJ413" s="17" t="s">
        <v>88</v>
      </c>
      <c r="BK413" s="230">
        <f>ROUND(I413*H413,2)</f>
        <v>0</v>
      </c>
      <c r="BL413" s="17" t="s">
        <v>229</v>
      </c>
      <c r="BM413" s="229" t="s">
        <v>817</v>
      </c>
    </row>
    <row r="414" s="2" customFormat="1" ht="21.75" customHeight="1">
      <c r="A414" s="38"/>
      <c r="B414" s="39"/>
      <c r="C414" s="218" t="s">
        <v>818</v>
      </c>
      <c r="D414" s="218" t="s">
        <v>153</v>
      </c>
      <c r="E414" s="219" t="s">
        <v>819</v>
      </c>
      <c r="F414" s="220" t="s">
        <v>820</v>
      </c>
      <c r="G414" s="221" t="s">
        <v>193</v>
      </c>
      <c r="H414" s="222">
        <v>5</v>
      </c>
      <c r="I414" s="223"/>
      <c r="J414" s="224">
        <f>ROUND(I414*H414,2)</f>
        <v>0</v>
      </c>
      <c r="K414" s="220" t="s">
        <v>157</v>
      </c>
      <c r="L414" s="44"/>
      <c r="M414" s="225" t="s">
        <v>1</v>
      </c>
      <c r="N414" s="226" t="s">
        <v>45</v>
      </c>
      <c r="O414" s="91"/>
      <c r="P414" s="227">
        <f>O414*H414</f>
        <v>0</v>
      </c>
      <c r="Q414" s="227">
        <v>0</v>
      </c>
      <c r="R414" s="227">
        <f>Q414*H414</f>
        <v>0</v>
      </c>
      <c r="S414" s="227">
        <v>0.27000000000000002</v>
      </c>
      <c r="T414" s="228">
        <f>S414*H414</f>
        <v>1.3500000000000001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9" t="s">
        <v>229</v>
      </c>
      <c r="AT414" s="229" t="s">
        <v>153</v>
      </c>
      <c r="AU414" s="229" t="s">
        <v>90</v>
      </c>
      <c r="AY414" s="17" t="s">
        <v>151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7" t="s">
        <v>88</v>
      </c>
      <c r="BK414" s="230">
        <f>ROUND(I414*H414,2)</f>
        <v>0</v>
      </c>
      <c r="BL414" s="17" t="s">
        <v>229</v>
      </c>
      <c r="BM414" s="229" t="s">
        <v>821</v>
      </c>
    </row>
    <row r="415" s="2" customFormat="1" ht="24.15" customHeight="1">
      <c r="A415" s="38"/>
      <c r="B415" s="39"/>
      <c r="C415" s="218" t="s">
        <v>822</v>
      </c>
      <c r="D415" s="218" t="s">
        <v>153</v>
      </c>
      <c r="E415" s="219" t="s">
        <v>823</v>
      </c>
      <c r="F415" s="220" t="s">
        <v>824</v>
      </c>
      <c r="G415" s="221" t="s">
        <v>221</v>
      </c>
      <c r="H415" s="222">
        <v>12.17</v>
      </c>
      <c r="I415" s="223"/>
      <c r="J415" s="224">
        <f>ROUND(I415*H415,2)</f>
        <v>0</v>
      </c>
      <c r="K415" s="220" t="s">
        <v>157</v>
      </c>
      <c r="L415" s="44"/>
      <c r="M415" s="225" t="s">
        <v>1</v>
      </c>
      <c r="N415" s="226" t="s">
        <v>45</v>
      </c>
      <c r="O415" s="91"/>
      <c r="P415" s="227">
        <f>O415*H415</f>
        <v>0</v>
      </c>
      <c r="Q415" s="227">
        <v>0</v>
      </c>
      <c r="R415" s="227">
        <f>Q415*H415</f>
        <v>0</v>
      </c>
      <c r="S415" s="227">
        <v>0</v>
      </c>
      <c r="T415" s="228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229" t="s">
        <v>229</v>
      </c>
      <c r="AT415" s="229" t="s">
        <v>153</v>
      </c>
      <c r="AU415" s="229" t="s">
        <v>90</v>
      </c>
      <c r="AY415" s="17" t="s">
        <v>151</v>
      </c>
      <c r="BE415" s="230">
        <f>IF(N415="základní",J415,0)</f>
        <v>0</v>
      </c>
      <c r="BF415" s="230">
        <f>IF(N415="snížená",J415,0)</f>
        <v>0</v>
      </c>
      <c r="BG415" s="230">
        <f>IF(N415="zákl. přenesená",J415,0)</f>
        <v>0</v>
      </c>
      <c r="BH415" s="230">
        <f>IF(N415="sníž. přenesená",J415,0)</f>
        <v>0</v>
      </c>
      <c r="BI415" s="230">
        <f>IF(N415="nulová",J415,0)</f>
        <v>0</v>
      </c>
      <c r="BJ415" s="17" t="s">
        <v>88</v>
      </c>
      <c r="BK415" s="230">
        <f>ROUND(I415*H415,2)</f>
        <v>0</v>
      </c>
      <c r="BL415" s="17" t="s">
        <v>229</v>
      </c>
      <c r="BM415" s="229" t="s">
        <v>825</v>
      </c>
    </row>
    <row r="416" s="2" customFormat="1" ht="37.8" customHeight="1">
      <c r="A416" s="38"/>
      <c r="B416" s="39"/>
      <c r="C416" s="243" t="s">
        <v>826</v>
      </c>
      <c r="D416" s="243" t="s">
        <v>190</v>
      </c>
      <c r="E416" s="244" t="s">
        <v>827</v>
      </c>
      <c r="F416" s="245" t="s">
        <v>828</v>
      </c>
      <c r="G416" s="246" t="s">
        <v>193</v>
      </c>
      <c r="H416" s="247">
        <v>1</v>
      </c>
      <c r="I416" s="248"/>
      <c r="J416" s="249">
        <f>ROUND(I416*H416,2)</f>
        <v>0</v>
      </c>
      <c r="K416" s="245" t="s">
        <v>1</v>
      </c>
      <c r="L416" s="250"/>
      <c r="M416" s="251" t="s">
        <v>1</v>
      </c>
      <c r="N416" s="252" t="s">
        <v>45</v>
      </c>
      <c r="O416" s="91"/>
      <c r="P416" s="227">
        <f>O416*H416</f>
        <v>0</v>
      </c>
      <c r="Q416" s="227">
        <v>0.12330000000000001</v>
      </c>
      <c r="R416" s="227">
        <f>Q416*H416</f>
        <v>0.12330000000000001</v>
      </c>
      <c r="S416" s="227">
        <v>0</v>
      </c>
      <c r="T416" s="228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29" t="s">
        <v>307</v>
      </c>
      <c r="AT416" s="229" t="s">
        <v>190</v>
      </c>
      <c r="AU416" s="229" t="s">
        <v>90</v>
      </c>
      <c r="AY416" s="17" t="s">
        <v>151</v>
      </c>
      <c r="BE416" s="230">
        <f>IF(N416="základní",J416,0)</f>
        <v>0</v>
      </c>
      <c r="BF416" s="230">
        <f>IF(N416="snížená",J416,0)</f>
        <v>0</v>
      </c>
      <c r="BG416" s="230">
        <f>IF(N416="zákl. přenesená",J416,0)</f>
        <v>0</v>
      </c>
      <c r="BH416" s="230">
        <f>IF(N416="sníž. přenesená",J416,0)</f>
        <v>0</v>
      </c>
      <c r="BI416" s="230">
        <f>IF(N416="nulová",J416,0)</f>
        <v>0</v>
      </c>
      <c r="BJ416" s="17" t="s">
        <v>88</v>
      </c>
      <c r="BK416" s="230">
        <f>ROUND(I416*H416,2)</f>
        <v>0</v>
      </c>
      <c r="BL416" s="17" t="s">
        <v>229</v>
      </c>
      <c r="BM416" s="229" t="s">
        <v>829</v>
      </c>
    </row>
    <row r="417" s="2" customFormat="1" ht="44.25" customHeight="1">
      <c r="A417" s="38"/>
      <c r="B417" s="39"/>
      <c r="C417" s="218" t="s">
        <v>830</v>
      </c>
      <c r="D417" s="218" t="s">
        <v>153</v>
      </c>
      <c r="E417" s="219" t="s">
        <v>831</v>
      </c>
      <c r="F417" s="220" t="s">
        <v>832</v>
      </c>
      <c r="G417" s="221" t="s">
        <v>833</v>
      </c>
      <c r="H417" s="222">
        <v>1</v>
      </c>
      <c r="I417" s="223"/>
      <c r="J417" s="224">
        <f>ROUND(I417*H417,2)</f>
        <v>0</v>
      </c>
      <c r="K417" s="220" t="s">
        <v>1</v>
      </c>
      <c r="L417" s="44"/>
      <c r="M417" s="225" t="s">
        <v>1</v>
      </c>
      <c r="N417" s="226" t="s">
        <v>45</v>
      </c>
      <c r="O417" s="91"/>
      <c r="P417" s="227">
        <f>O417*H417</f>
        <v>0</v>
      </c>
      <c r="Q417" s="227">
        <v>0</v>
      </c>
      <c r="R417" s="227">
        <f>Q417*H417</f>
        <v>0</v>
      </c>
      <c r="S417" s="227">
        <v>0</v>
      </c>
      <c r="T417" s="228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29" t="s">
        <v>229</v>
      </c>
      <c r="AT417" s="229" t="s">
        <v>153</v>
      </c>
      <c r="AU417" s="229" t="s">
        <v>90</v>
      </c>
      <c r="AY417" s="17" t="s">
        <v>151</v>
      </c>
      <c r="BE417" s="230">
        <f>IF(N417="základní",J417,0)</f>
        <v>0</v>
      </c>
      <c r="BF417" s="230">
        <f>IF(N417="snížená",J417,0)</f>
        <v>0</v>
      </c>
      <c r="BG417" s="230">
        <f>IF(N417="zákl. přenesená",J417,0)</f>
        <v>0</v>
      </c>
      <c r="BH417" s="230">
        <f>IF(N417="sníž. přenesená",J417,0)</f>
        <v>0</v>
      </c>
      <c r="BI417" s="230">
        <f>IF(N417="nulová",J417,0)</f>
        <v>0</v>
      </c>
      <c r="BJ417" s="17" t="s">
        <v>88</v>
      </c>
      <c r="BK417" s="230">
        <f>ROUND(I417*H417,2)</f>
        <v>0</v>
      </c>
      <c r="BL417" s="17" t="s">
        <v>229</v>
      </c>
      <c r="BM417" s="229" t="s">
        <v>834</v>
      </c>
    </row>
    <row r="418" s="2" customFormat="1" ht="21.75" customHeight="1">
      <c r="A418" s="38"/>
      <c r="B418" s="39"/>
      <c r="C418" s="218" t="s">
        <v>835</v>
      </c>
      <c r="D418" s="218" t="s">
        <v>153</v>
      </c>
      <c r="E418" s="219" t="s">
        <v>836</v>
      </c>
      <c r="F418" s="220" t="s">
        <v>837</v>
      </c>
      <c r="G418" s="221" t="s">
        <v>221</v>
      </c>
      <c r="H418" s="222">
        <v>6</v>
      </c>
      <c r="I418" s="223"/>
      <c r="J418" s="224">
        <f>ROUND(I418*H418,2)</f>
        <v>0</v>
      </c>
      <c r="K418" s="220" t="s">
        <v>157</v>
      </c>
      <c r="L418" s="44"/>
      <c r="M418" s="225" t="s">
        <v>1</v>
      </c>
      <c r="N418" s="226" t="s">
        <v>45</v>
      </c>
      <c r="O418" s="91"/>
      <c r="P418" s="227">
        <f>O418*H418</f>
        <v>0</v>
      </c>
      <c r="Q418" s="227">
        <v>0</v>
      </c>
      <c r="R418" s="227">
        <f>Q418*H418</f>
        <v>0</v>
      </c>
      <c r="S418" s="227">
        <v>0.016</v>
      </c>
      <c r="T418" s="228">
        <f>S418*H418</f>
        <v>0.096000000000000002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9" t="s">
        <v>229</v>
      </c>
      <c r="AT418" s="229" t="s">
        <v>153</v>
      </c>
      <c r="AU418" s="229" t="s">
        <v>90</v>
      </c>
      <c r="AY418" s="17" t="s">
        <v>151</v>
      </c>
      <c r="BE418" s="230">
        <f>IF(N418="základní",J418,0)</f>
        <v>0</v>
      </c>
      <c r="BF418" s="230">
        <f>IF(N418="snížená",J418,0)</f>
        <v>0</v>
      </c>
      <c r="BG418" s="230">
        <f>IF(N418="zákl. přenesená",J418,0)</f>
        <v>0</v>
      </c>
      <c r="BH418" s="230">
        <f>IF(N418="sníž. přenesená",J418,0)</f>
        <v>0</v>
      </c>
      <c r="BI418" s="230">
        <f>IF(N418="nulová",J418,0)</f>
        <v>0</v>
      </c>
      <c r="BJ418" s="17" t="s">
        <v>88</v>
      </c>
      <c r="BK418" s="230">
        <f>ROUND(I418*H418,2)</f>
        <v>0</v>
      </c>
      <c r="BL418" s="17" t="s">
        <v>229</v>
      </c>
      <c r="BM418" s="229" t="s">
        <v>838</v>
      </c>
    </row>
    <row r="419" s="2" customFormat="1" ht="24.15" customHeight="1">
      <c r="A419" s="38"/>
      <c r="B419" s="39"/>
      <c r="C419" s="218" t="s">
        <v>839</v>
      </c>
      <c r="D419" s="218" t="s">
        <v>153</v>
      </c>
      <c r="E419" s="219" t="s">
        <v>840</v>
      </c>
      <c r="F419" s="220" t="s">
        <v>841</v>
      </c>
      <c r="G419" s="221" t="s">
        <v>193</v>
      </c>
      <c r="H419" s="222">
        <v>1</v>
      </c>
      <c r="I419" s="223"/>
      <c r="J419" s="224">
        <f>ROUND(I419*H419,2)</f>
        <v>0</v>
      </c>
      <c r="K419" s="220" t="s">
        <v>157</v>
      </c>
      <c r="L419" s="44"/>
      <c r="M419" s="225" t="s">
        <v>1</v>
      </c>
      <c r="N419" s="226" t="s">
        <v>45</v>
      </c>
      <c r="O419" s="91"/>
      <c r="P419" s="227">
        <f>O419*H419</f>
        <v>0</v>
      </c>
      <c r="Q419" s="227">
        <v>4.0000000000000003E-05</v>
      </c>
      <c r="R419" s="227">
        <f>Q419*H419</f>
        <v>4.0000000000000003E-05</v>
      </c>
      <c r="S419" s="227">
        <v>0</v>
      </c>
      <c r="T419" s="228">
        <f>S419*H419</f>
        <v>0</v>
      </c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R419" s="229" t="s">
        <v>229</v>
      </c>
      <c r="AT419" s="229" t="s">
        <v>153</v>
      </c>
      <c r="AU419" s="229" t="s">
        <v>90</v>
      </c>
      <c r="AY419" s="17" t="s">
        <v>151</v>
      </c>
      <c r="BE419" s="230">
        <f>IF(N419="základní",J419,0)</f>
        <v>0</v>
      </c>
      <c r="BF419" s="230">
        <f>IF(N419="snížená",J419,0)</f>
        <v>0</v>
      </c>
      <c r="BG419" s="230">
        <f>IF(N419="zákl. přenesená",J419,0)</f>
        <v>0</v>
      </c>
      <c r="BH419" s="230">
        <f>IF(N419="sníž. přenesená",J419,0)</f>
        <v>0</v>
      </c>
      <c r="BI419" s="230">
        <f>IF(N419="nulová",J419,0)</f>
        <v>0</v>
      </c>
      <c r="BJ419" s="17" t="s">
        <v>88</v>
      </c>
      <c r="BK419" s="230">
        <f>ROUND(I419*H419,2)</f>
        <v>0</v>
      </c>
      <c r="BL419" s="17" t="s">
        <v>229</v>
      </c>
      <c r="BM419" s="229" t="s">
        <v>842</v>
      </c>
    </row>
    <row r="420" s="2" customFormat="1" ht="24.15" customHeight="1">
      <c r="A420" s="38"/>
      <c r="B420" s="39"/>
      <c r="C420" s="218" t="s">
        <v>843</v>
      </c>
      <c r="D420" s="218" t="s">
        <v>153</v>
      </c>
      <c r="E420" s="219" t="s">
        <v>844</v>
      </c>
      <c r="F420" s="220" t="s">
        <v>845</v>
      </c>
      <c r="G420" s="221" t="s">
        <v>846</v>
      </c>
      <c r="H420" s="222">
        <v>109.8</v>
      </c>
      <c r="I420" s="223"/>
      <c r="J420" s="224">
        <f>ROUND(I420*H420,2)</f>
        <v>0</v>
      </c>
      <c r="K420" s="220" t="s">
        <v>1</v>
      </c>
      <c r="L420" s="44"/>
      <c r="M420" s="225" t="s">
        <v>1</v>
      </c>
      <c r="N420" s="226" t="s">
        <v>45</v>
      </c>
      <c r="O420" s="91"/>
      <c r="P420" s="227">
        <f>O420*H420</f>
        <v>0</v>
      </c>
      <c r="Q420" s="227">
        <v>0</v>
      </c>
      <c r="R420" s="227">
        <f>Q420*H420</f>
        <v>0</v>
      </c>
      <c r="S420" s="227">
        <v>0</v>
      </c>
      <c r="T420" s="228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29" t="s">
        <v>229</v>
      </c>
      <c r="AT420" s="229" t="s">
        <v>153</v>
      </c>
      <c r="AU420" s="229" t="s">
        <v>90</v>
      </c>
      <c r="AY420" s="17" t="s">
        <v>151</v>
      </c>
      <c r="BE420" s="230">
        <f>IF(N420="základní",J420,0)</f>
        <v>0</v>
      </c>
      <c r="BF420" s="230">
        <f>IF(N420="snížená",J420,0)</f>
        <v>0</v>
      </c>
      <c r="BG420" s="230">
        <f>IF(N420="zákl. přenesená",J420,0)</f>
        <v>0</v>
      </c>
      <c r="BH420" s="230">
        <f>IF(N420="sníž. přenesená",J420,0)</f>
        <v>0</v>
      </c>
      <c r="BI420" s="230">
        <f>IF(N420="nulová",J420,0)</f>
        <v>0</v>
      </c>
      <c r="BJ420" s="17" t="s">
        <v>88</v>
      </c>
      <c r="BK420" s="230">
        <f>ROUND(I420*H420,2)</f>
        <v>0</v>
      </c>
      <c r="BL420" s="17" t="s">
        <v>229</v>
      </c>
      <c r="BM420" s="229" t="s">
        <v>847</v>
      </c>
    </row>
    <row r="421" s="13" customFormat="1">
      <c r="A421" s="13"/>
      <c r="B421" s="231"/>
      <c r="C421" s="232"/>
      <c r="D421" s="233" t="s">
        <v>160</v>
      </c>
      <c r="E421" s="234" t="s">
        <v>1</v>
      </c>
      <c r="F421" s="235" t="s">
        <v>848</v>
      </c>
      <c r="G421" s="232"/>
      <c r="H421" s="236">
        <v>109.8</v>
      </c>
      <c r="I421" s="237"/>
      <c r="J421" s="232"/>
      <c r="K421" s="232"/>
      <c r="L421" s="238"/>
      <c r="M421" s="239"/>
      <c r="N421" s="240"/>
      <c r="O421" s="240"/>
      <c r="P421" s="240"/>
      <c r="Q421" s="240"/>
      <c r="R421" s="240"/>
      <c r="S421" s="240"/>
      <c r="T421" s="241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2" t="s">
        <v>160</v>
      </c>
      <c r="AU421" s="242" t="s">
        <v>90</v>
      </c>
      <c r="AV421" s="13" t="s">
        <v>90</v>
      </c>
      <c r="AW421" s="13" t="s">
        <v>36</v>
      </c>
      <c r="AX421" s="13" t="s">
        <v>88</v>
      </c>
      <c r="AY421" s="242" t="s">
        <v>151</v>
      </c>
    </row>
    <row r="422" s="2" customFormat="1" ht="24.15" customHeight="1">
      <c r="A422" s="38"/>
      <c r="B422" s="39"/>
      <c r="C422" s="218" t="s">
        <v>849</v>
      </c>
      <c r="D422" s="218" t="s">
        <v>153</v>
      </c>
      <c r="E422" s="219" t="s">
        <v>850</v>
      </c>
      <c r="F422" s="220" t="s">
        <v>851</v>
      </c>
      <c r="G422" s="221" t="s">
        <v>493</v>
      </c>
      <c r="H422" s="274"/>
      <c r="I422" s="223"/>
      <c r="J422" s="224">
        <f>ROUND(I422*H422,2)</f>
        <v>0</v>
      </c>
      <c r="K422" s="220" t="s">
        <v>157</v>
      </c>
      <c r="L422" s="44"/>
      <c r="M422" s="225" t="s">
        <v>1</v>
      </c>
      <c r="N422" s="226" t="s">
        <v>45</v>
      </c>
      <c r="O422" s="91"/>
      <c r="P422" s="227">
        <f>O422*H422</f>
        <v>0</v>
      </c>
      <c r="Q422" s="227">
        <v>0</v>
      </c>
      <c r="R422" s="227">
        <f>Q422*H422</f>
        <v>0</v>
      </c>
      <c r="S422" s="227">
        <v>0</v>
      </c>
      <c r="T422" s="228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9" t="s">
        <v>229</v>
      </c>
      <c r="AT422" s="229" t="s">
        <v>153</v>
      </c>
      <c r="AU422" s="229" t="s">
        <v>90</v>
      </c>
      <c r="AY422" s="17" t="s">
        <v>151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7" t="s">
        <v>88</v>
      </c>
      <c r="BK422" s="230">
        <f>ROUND(I422*H422,2)</f>
        <v>0</v>
      </c>
      <c r="BL422" s="17" t="s">
        <v>229</v>
      </c>
      <c r="BM422" s="229" t="s">
        <v>852</v>
      </c>
    </row>
    <row r="423" s="12" customFormat="1" ht="22.8" customHeight="1">
      <c r="A423" s="12"/>
      <c r="B423" s="202"/>
      <c r="C423" s="203"/>
      <c r="D423" s="204" t="s">
        <v>79</v>
      </c>
      <c r="E423" s="216" t="s">
        <v>853</v>
      </c>
      <c r="F423" s="216" t="s">
        <v>854</v>
      </c>
      <c r="G423" s="203"/>
      <c r="H423" s="203"/>
      <c r="I423" s="206"/>
      <c r="J423" s="217">
        <f>BK423</f>
        <v>0</v>
      </c>
      <c r="K423" s="203"/>
      <c r="L423" s="208"/>
      <c r="M423" s="209"/>
      <c r="N423" s="210"/>
      <c r="O423" s="210"/>
      <c r="P423" s="211">
        <f>SUM(P424:P437)</f>
        <v>0</v>
      </c>
      <c r="Q423" s="210"/>
      <c r="R423" s="211">
        <f>SUM(R424:R437)</f>
        <v>0.61146440000000002</v>
      </c>
      <c r="S423" s="210"/>
      <c r="T423" s="212">
        <f>SUM(T424:T437)</f>
        <v>0</v>
      </c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R423" s="213" t="s">
        <v>90</v>
      </c>
      <c r="AT423" s="214" t="s">
        <v>79</v>
      </c>
      <c r="AU423" s="214" t="s">
        <v>88</v>
      </c>
      <c r="AY423" s="213" t="s">
        <v>151</v>
      </c>
      <c r="BK423" s="215">
        <f>SUM(BK424:BK437)</f>
        <v>0</v>
      </c>
    </row>
    <row r="424" s="2" customFormat="1" ht="24.15" customHeight="1">
      <c r="A424" s="38"/>
      <c r="B424" s="39"/>
      <c r="C424" s="218" t="s">
        <v>855</v>
      </c>
      <c r="D424" s="218" t="s">
        <v>153</v>
      </c>
      <c r="E424" s="219" t="s">
        <v>856</v>
      </c>
      <c r="F424" s="220" t="s">
        <v>857</v>
      </c>
      <c r="G424" s="221" t="s">
        <v>221</v>
      </c>
      <c r="H424" s="222">
        <v>48.979999999999997</v>
      </c>
      <c r="I424" s="223"/>
      <c r="J424" s="224">
        <f>ROUND(I424*H424,2)</f>
        <v>0</v>
      </c>
      <c r="K424" s="220" t="s">
        <v>1</v>
      </c>
      <c r="L424" s="44"/>
      <c r="M424" s="225" t="s">
        <v>1</v>
      </c>
      <c r="N424" s="226" t="s">
        <v>45</v>
      </c>
      <c r="O424" s="91"/>
      <c r="P424" s="227">
        <f>O424*H424</f>
        <v>0</v>
      </c>
      <c r="Q424" s="227">
        <v>0.00097999999999999997</v>
      </c>
      <c r="R424" s="227">
        <f>Q424*H424</f>
        <v>0.048000399999999999</v>
      </c>
      <c r="S424" s="227">
        <v>0</v>
      </c>
      <c r="T424" s="228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29" t="s">
        <v>229</v>
      </c>
      <c r="AT424" s="229" t="s">
        <v>153</v>
      </c>
      <c r="AU424" s="229" t="s">
        <v>90</v>
      </c>
      <c r="AY424" s="17" t="s">
        <v>151</v>
      </c>
      <c r="BE424" s="230">
        <f>IF(N424="základní",J424,0)</f>
        <v>0</v>
      </c>
      <c r="BF424" s="230">
        <f>IF(N424="snížená",J424,0)</f>
        <v>0</v>
      </c>
      <c r="BG424" s="230">
        <f>IF(N424="zákl. přenesená",J424,0)</f>
        <v>0</v>
      </c>
      <c r="BH424" s="230">
        <f>IF(N424="sníž. přenesená",J424,0)</f>
        <v>0</v>
      </c>
      <c r="BI424" s="230">
        <f>IF(N424="nulová",J424,0)</f>
        <v>0</v>
      </c>
      <c r="BJ424" s="17" t="s">
        <v>88</v>
      </c>
      <c r="BK424" s="230">
        <f>ROUND(I424*H424,2)</f>
        <v>0</v>
      </c>
      <c r="BL424" s="17" t="s">
        <v>229</v>
      </c>
      <c r="BM424" s="229" t="s">
        <v>858</v>
      </c>
    </row>
    <row r="425" s="14" customFormat="1">
      <c r="A425" s="14"/>
      <c r="B425" s="253"/>
      <c r="C425" s="254"/>
      <c r="D425" s="233" t="s">
        <v>160</v>
      </c>
      <c r="E425" s="255" t="s">
        <v>1</v>
      </c>
      <c r="F425" s="256" t="s">
        <v>859</v>
      </c>
      <c r="G425" s="254"/>
      <c r="H425" s="255" t="s">
        <v>1</v>
      </c>
      <c r="I425" s="257"/>
      <c r="J425" s="254"/>
      <c r="K425" s="254"/>
      <c r="L425" s="258"/>
      <c r="M425" s="259"/>
      <c r="N425" s="260"/>
      <c r="O425" s="260"/>
      <c r="P425" s="260"/>
      <c r="Q425" s="260"/>
      <c r="R425" s="260"/>
      <c r="S425" s="260"/>
      <c r="T425" s="261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62" t="s">
        <v>160</v>
      </c>
      <c r="AU425" s="262" t="s">
        <v>90</v>
      </c>
      <c r="AV425" s="14" t="s">
        <v>88</v>
      </c>
      <c r="AW425" s="14" t="s">
        <v>36</v>
      </c>
      <c r="AX425" s="14" t="s">
        <v>80</v>
      </c>
      <c r="AY425" s="262" t="s">
        <v>151</v>
      </c>
    </row>
    <row r="426" s="13" customFormat="1">
      <c r="A426" s="13"/>
      <c r="B426" s="231"/>
      <c r="C426" s="232"/>
      <c r="D426" s="233" t="s">
        <v>160</v>
      </c>
      <c r="E426" s="234" t="s">
        <v>1</v>
      </c>
      <c r="F426" s="235" t="s">
        <v>860</v>
      </c>
      <c r="G426" s="232"/>
      <c r="H426" s="236">
        <v>48</v>
      </c>
      <c r="I426" s="237"/>
      <c r="J426" s="232"/>
      <c r="K426" s="232"/>
      <c r="L426" s="238"/>
      <c r="M426" s="239"/>
      <c r="N426" s="240"/>
      <c r="O426" s="240"/>
      <c r="P426" s="240"/>
      <c r="Q426" s="240"/>
      <c r="R426" s="240"/>
      <c r="S426" s="240"/>
      <c r="T426" s="241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2" t="s">
        <v>160</v>
      </c>
      <c r="AU426" s="242" t="s">
        <v>90</v>
      </c>
      <c r="AV426" s="13" t="s">
        <v>90</v>
      </c>
      <c r="AW426" s="13" t="s">
        <v>36</v>
      </c>
      <c r="AX426" s="13" t="s">
        <v>80</v>
      </c>
      <c r="AY426" s="242" t="s">
        <v>151</v>
      </c>
    </row>
    <row r="427" s="14" customFormat="1">
      <c r="A427" s="14"/>
      <c r="B427" s="253"/>
      <c r="C427" s="254"/>
      <c r="D427" s="233" t="s">
        <v>160</v>
      </c>
      <c r="E427" s="255" t="s">
        <v>1</v>
      </c>
      <c r="F427" s="256" t="s">
        <v>861</v>
      </c>
      <c r="G427" s="254"/>
      <c r="H427" s="255" t="s">
        <v>1</v>
      </c>
      <c r="I427" s="257"/>
      <c r="J427" s="254"/>
      <c r="K427" s="254"/>
      <c r="L427" s="258"/>
      <c r="M427" s="259"/>
      <c r="N427" s="260"/>
      <c r="O427" s="260"/>
      <c r="P427" s="260"/>
      <c r="Q427" s="260"/>
      <c r="R427" s="260"/>
      <c r="S427" s="260"/>
      <c r="T427" s="261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2" t="s">
        <v>160</v>
      </c>
      <c r="AU427" s="262" t="s">
        <v>90</v>
      </c>
      <c r="AV427" s="14" t="s">
        <v>88</v>
      </c>
      <c r="AW427" s="14" t="s">
        <v>36</v>
      </c>
      <c r="AX427" s="14" t="s">
        <v>80</v>
      </c>
      <c r="AY427" s="262" t="s">
        <v>151</v>
      </c>
    </row>
    <row r="428" s="13" customFormat="1">
      <c r="A428" s="13"/>
      <c r="B428" s="231"/>
      <c r="C428" s="232"/>
      <c r="D428" s="233" t="s">
        <v>160</v>
      </c>
      <c r="E428" s="234" t="s">
        <v>1</v>
      </c>
      <c r="F428" s="235" t="s">
        <v>862</v>
      </c>
      <c r="G428" s="232"/>
      <c r="H428" s="236">
        <v>0.97999999999999998</v>
      </c>
      <c r="I428" s="237"/>
      <c r="J428" s="232"/>
      <c r="K428" s="232"/>
      <c r="L428" s="238"/>
      <c r="M428" s="239"/>
      <c r="N428" s="240"/>
      <c r="O428" s="240"/>
      <c r="P428" s="240"/>
      <c r="Q428" s="240"/>
      <c r="R428" s="240"/>
      <c r="S428" s="240"/>
      <c r="T428" s="241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42" t="s">
        <v>160</v>
      </c>
      <c r="AU428" s="242" t="s">
        <v>90</v>
      </c>
      <c r="AV428" s="13" t="s">
        <v>90</v>
      </c>
      <c r="AW428" s="13" t="s">
        <v>36</v>
      </c>
      <c r="AX428" s="13" t="s">
        <v>80</v>
      </c>
      <c r="AY428" s="242" t="s">
        <v>151</v>
      </c>
    </row>
    <row r="429" s="15" customFormat="1">
      <c r="A429" s="15"/>
      <c r="B429" s="263"/>
      <c r="C429" s="264"/>
      <c r="D429" s="233" t="s">
        <v>160</v>
      </c>
      <c r="E429" s="265" t="s">
        <v>1</v>
      </c>
      <c r="F429" s="266" t="s">
        <v>297</v>
      </c>
      <c r="G429" s="264"/>
      <c r="H429" s="267">
        <v>48.979999999999997</v>
      </c>
      <c r="I429" s="268"/>
      <c r="J429" s="264"/>
      <c r="K429" s="264"/>
      <c r="L429" s="269"/>
      <c r="M429" s="270"/>
      <c r="N429" s="271"/>
      <c r="O429" s="271"/>
      <c r="P429" s="271"/>
      <c r="Q429" s="271"/>
      <c r="R429" s="271"/>
      <c r="S429" s="271"/>
      <c r="T429" s="272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3" t="s">
        <v>160</v>
      </c>
      <c r="AU429" s="273" t="s">
        <v>90</v>
      </c>
      <c r="AV429" s="15" t="s">
        <v>158</v>
      </c>
      <c r="AW429" s="15" t="s">
        <v>36</v>
      </c>
      <c r="AX429" s="15" t="s">
        <v>88</v>
      </c>
      <c r="AY429" s="273" t="s">
        <v>151</v>
      </c>
    </row>
    <row r="430" s="2" customFormat="1" ht="37.8" customHeight="1">
      <c r="A430" s="38"/>
      <c r="B430" s="39"/>
      <c r="C430" s="243" t="s">
        <v>863</v>
      </c>
      <c r="D430" s="243" t="s">
        <v>190</v>
      </c>
      <c r="E430" s="244" t="s">
        <v>864</v>
      </c>
      <c r="F430" s="245" t="s">
        <v>865</v>
      </c>
      <c r="G430" s="246" t="s">
        <v>170</v>
      </c>
      <c r="H430" s="247">
        <v>0.41199999999999998</v>
      </c>
      <c r="I430" s="248"/>
      <c r="J430" s="249">
        <f>ROUND(I430*H430,2)</f>
        <v>0</v>
      </c>
      <c r="K430" s="245" t="s">
        <v>157</v>
      </c>
      <c r="L430" s="250"/>
      <c r="M430" s="251" t="s">
        <v>1</v>
      </c>
      <c r="N430" s="252" t="s">
        <v>45</v>
      </c>
      <c r="O430" s="91"/>
      <c r="P430" s="227">
        <f>O430*H430</f>
        <v>0</v>
      </c>
      <c r="Q430" s="227">
        <v>0.021999999999999999</v>
      </c>
      <c r="R430" s="227">
        <f>Q430*H430</f>
        <v>0.0090639999999999991</v>
      </c>
      <c r="S430" s="227">
        <v>0</v>
      </c>
      <c r="T430" s="228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9" t="s">
        <v>307</v>
      </c>
      <c r="AT430" s="229" t="s">
        <v>190</v>
      </c>
      <c r="AU430" s="229" t="s">
        <v>90</v>
      </c>
      <c r="AY430" s="17" t="s">
        <v>151</v>
      </c>
      <c r="BE430" s="230">
        <f>IF(N430="základní",J430,0)</f>
        <v>0</v>
      </c>
      <c r="BF430" s="230">
        <f>IF(N430="snížená",J430,0)</f>
        <v>0</v>
      </c>
      <c r="BG430" s="230">
        <f>IF(N430="zákl. přenesená",J430,0)</f>
        <v>0</v>
      </c>
      <c r="BH430" s="230">
        <f>IF(N430="sníž. přenesená",J430,0)</f>
        <v>0</v>
      </c>
      <c r="BI430" s="230">
        <f>IF(N430="nulová",J430,0)</f>
        <v>0</v>
      </c>
      <c r="BJ430" s="17" t="s">
        <v>88</v>
      </c>
      <c r="BK430" s="230">
        <f>ROUND(I430*H430,2)</f>
        <v>0</v>
      </c>
      <c r="BL430" s="17" t="s">
        <v>229</v>
      </c>
      <c r="BM430" s="229" t="s">
        <v>866</v>
      </c>
    </row>
    <row r="431" s="13" customFormat="1">
      <c r="A431" s="13"/>
      <c r="B431" s="231"/>
      <c r="C431" s="232"/>
      <c r="D431" s="233" t="s">
        <v>160</v>
      </c>
      <c r="E431" s="234" t="s">
        <v>1</v>
      </c>
      <c r="F431" s="235" t="s">
        <v>867</v>
      </c>
      <c r="G431" s="232"/>
      <c r="H431" s="236">
        <v>0.39200000000000002</v>
      </c>
      <c r="I431" s="237"/>
      <c r="J431" s="232"/>
      <c r="K431" s="232"/>
      <c r="L431" s="238"/>
      <c r="M431" s="239"/>
      <c r="N431" s="240"/>
      <c r="O431" s="240"/>
      <c r="P431" s="240"/>
      <c r="Q431" s="240"/>
      <c r="R431" s="240"/>
      <c r="S431" s="240"/>
      <c r="T431" s="241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2" t="s">
        <v>160</v>
      </c>
      <c r="AU431" s="242" t="s">
        <v>90</v>
      </c>
      <c r="AV431" s="13" t="s">
        <v>90</v>
      </c>
      <c r="AW431" s="13" t="s">
        <v>36</v>
      </c>
      <c r="AX431" s="13" t="s">
        <v>80</v>
      </c>
      <c r="AY431" s="242" t="s">
        <v>151</v>
      </c>
    </row>
    <row r="432" s="13" customFormat="1">
      <c r="A432" s="13"/>
      <c r="B432" s="231"/>
      <c r="C432" s="232"/>
      <c r="D432" s="233" t="s">
        <v>160</v>
      </c>
      <c r="E432" s="234" t="s">
        <v>1</v>
      </c>
      <c r="F432" s="235" t="s">
        <v>868</v>
      </c>
      <c r="G432" s="232"/>
      <c r="H432" s="236">
        <v>0.41199999999999998</v>
      </c>
      <c r="I432" s="237"/>
      <c r="J432" s="232"/>
      <c r="K432" s="232"/>
      <c r="L432" s="238"/>
      <c r="M432" s="239"/>
      <c r="N432" s="240"/>
      <c r="O432" s="240"/>
      <c r="P432" s="240"/>
      <c r="Q432" s="240"/>
      <c r="R432" s="240"/>
      <c r="S432" s="240"/>
      <c r="T432" s="241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42" t="s">
        <v>160</v>
      </c>
      <c r="AU432" s="242" t="s">
        <v>90</v>
      </c>
      <c r="AV432" s="13" t="s">
        <v>90</v>
      </c>
      <c r="AW432" s="13" t="s">
        <v>36</v>
      </c>
      <c r="AX432" s="13" t="s">
        <v>88</v>
      </c>
      <c r="AY432" s="242" t="s">
        <v>151</v>
      </c>
    </row>
    <row r="433" s="2" customFormat="1" ht="37.8" customHeight="1">
      <c r="A433" s="38"/>
      <c r="B433" s="39"/>
      <c r="C433" s="243" t="s">
        <v>869</v>
      </c>
      <c r="D433" s="243" t="s">
        <v>190</v>
      </c>
      <c r="E433" s="244" t="s">
        <v>870</v>
      </c>
      <c r="F433" s="245" t="s">
        <v>871</v>
      </c>
      <c r="G433" s="246" t="s">
        <v>170</v>
      </c>
      <c r="H433" s="247">
        <v>25.199999999999999</v>
      </c>
      <c r="I433" s="248"/>
      <c r="J433" s="249">
        <f>ROUND(I433*H433,2)</f>
        <v>0</v>
      </c>
      <c r="K433" s="245" t="s">
        <v>157</v>
      </c>
      <c r="L433" s="250"/>
      <c r="M433" s="251" t="s">
        <v>1</v>
      </c>
      <c r="N433" s="252" t="s">
        <v>45</v>
      </c>
      <c r="O433" s="91"/>
      <c r="P433" s="227">
        <f>O433*H433</f>
        <v>0</v>
      </c>
      <c r="Q433" s="227">
        <v>0.021999999999999999</v>
      </c>
      <c r="R433" s="227">
        <f>Q433*H433</f>
        <v>0.5544</v>
      </c>
      <c r="S433" s="227">
        <v>0</v>
      </c>
      <c r="T433" s="228">
        <f>S433*H433</f>
        <v>0</v>
      </c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R433" s="229" t="s">
        <v>307</v>
      </c>
      <c r="AT433" s="229" t="s">
        <v>190</v>
      </c>
      <c r="AU433" s="229" t="s">
        <v>90</v>
      </c>
      <c r="AY433" s="17" t="s">
        <v>151</v>
      </c>
      <c r="BE433" s="230">
        <f>IF(N433="základní",J433,0)</f>
        <v>0</v>
      </c>
      <c r="BF433" s="230">
        <f>IF(N433="snížená",J433,0)</f>
        <v>0</v>
      </c>
      <c r="BG433" s="230">
        <f>IF(N433="zákl. přenesená",J433,0)</f>
        <v>0</v>
      </c>
      <c r="BH433" s="230">
        <f>IF(N433="sníž. přenesená",J433,0)</f>
        <v>0</v>
      </c>
      <c r="BI433" s="230">
        <f>IF(N433="nulová",J433,0)</f>
        <v>0</v>
      </c>
      <c r="BJ433" s="17" t="s">
        <v>88</v>
      </c>
      <c r="BK433" s="230">
        <f>ROUND(I433*H433,2)</f>
        <v>0</v>
      </c>
      <c r="BL433" s="17" t="s">
        <v>229</v>
      </c>
      <c r="BM433" s="229" t="s">
        <v>872</v>
      </c>
    </row>
    <row r="434" s="14" customFormat="1">
      <c r="A434" s="14"/>
      <c r="B434" s="253"/>
      <c r="C434" s="254"/>
      <c r="D434" s="233" t="s">
        <v>160</v>
      </c>
      <c r="E434" s="255" t="s">
        <v>1</v>
      </c>
      <c r="F434" s="256" t="s">
        <v>859</v>
      </c>
      <c r="G434" s="254"/>
      <c r="H434" s="255" t="s">
        <v>1</v>
      </c>
      <c r="I434" s="257"/>
      <c r="J434" s="254"/>
      <c r="K434" s="254"/>
      <c r="L434" s="258"/>
      <c r="M434" s="259"/>
      <c r="N434" s="260"/>
      <c r="O434" s="260"/>
      <c r="P434" s="260"/>
      <c r="Q434" s="260"/>
      <c r="R434" s="260"/>
      <c r="S434" s="260"/>
      <c r="T434" s="261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2" t="s">
        <v>160</v>
      </c>
      <c r="AU434" s="262" t="s">
        <v>90</v>
      </c>
      <c r="AV434" s="14" t="s">
        <v>88</v>
      </c>
      <c r="AW434" s="14" t="s">
        <v>36</v>
      </c>
      <c r="AX434" s="14" t="s">
        <v>80</v>
      </c>
      <c r="AY434" s="262" t="s">
        <v>151</v>
      </c>
    </row>
    <row r="435" s="13" customFormat="1">
      <c r="A435" s="13"/>
      <c r="B435" s="231"/>
      <c r="C435" s="232"/>
      <c r="D435" s="233" t="s">
        <v>160</v>
      </c>
      <c r="E435" s="234" t="s">
        <v>1</v>
      </c>
      <c r="F435" s="235" t="s">
        <v>873</v>
      </c>
      <c r="G435" s="232"/>
      <c r="H435" s="236">
        <v>24</v>
      </c>
      <c r="I435" s="237"/>
      <c r="J435" s="232"/>
      <c r="K435" s="232"/>
      <c r="L435" s="238"/>
      <c r="M435" s="239"/>
      <c r="N435" s="240"/>
      <c r="O435" s="240"/>
      <c r="P435" s="240"/>
      <c r="Q435" s="240"/>
      <c r="R435" s="240"/>
      <c r="S435" s="240"/>
      <c r="T435" s="241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2" t="s">
        <v>160</v>
      </c>
      <c r="AU435" s="242" t="s">
        <v>90</v>
      </c>
      <c r="AV435" s="13" t="s">
        <v>90</v>
      </c>
      <c r="AW435" s="13" t="s">
        <v>36</v>
      </c>
      <c r="AX435" s="13" t="s">
        <v>80</v>
      </c>
      <c r="AY435" s="242" t="s">
        <v>151</v>
      </c>
    </row>
    <row r="436" s="13" customFormat="1">
      <c r="A436" s="13"/>
      <c r="B436" s="231"/>
      <c r="C436" s="232"/>
      <c r="D436" s="233" t="s">
        <v>160</v>
      </c>
      <c r="E436" s="234" t="s">
        <v>1</v>
      </c>
      <c r="F436" s="235" t="s">
        <v>874</v>
      </c>
      <c r="G436" s="232"/>
      <c r="H436" s="236">
        <v>25.199999999999999</v>
      </c>
      <c r="I436" s="237"/>
      <c r="J436" s="232"/>
      <c r="K436" s="232"/>
      <c r="L436" s="238"/>
      <c r="M436" s="239"/>
      <c r="N436" s="240"/>
      <c r="O436" s="240"/>
      <c r="P436" s="240"/>
      <c r="Q436" s="240"/>
      <c r="R436" s="240"/>
      <c r="S436" s="240"/>
      <c r="T436" s="241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2" t="s">
        <v>160</v>
      </c>
      <c r="AU436" s="242" t="s">
        <v>90</v>
      </c>
      <c r="AV436" s="13" t="s">
        <v>90</v>
      </c>
      <c r="AW436" s="13" t="s">
        <v>36</v>
      </c>
      <c r="AX436" s="13" t="s">
        <v>88</v>
      </c>
      <c r="AY436" s="242" t="s">
        <v>151</v>
      </c>
    </row>
    <row r="437" s="2" customFormat="1" ht="24.15" customHeight="1">
      <c r="A437" s="38"/>
      <c r="B437" s="39"/>
      <c r="C437" s="218" t="s">
        <v>875</v>
      </c>
      <c r="D437" s="218" t="s">
        <v>153</v>
      </c>
      <c r="E437" s="219" t="s">
        <v>876</v>
      </c>
      <c r="F437" s="220" t="s">
        <v>877</v>
      </c>
      <c r="G437" s="221" t="s">
        <v>493</v>
      </c>
      <c r="H437" s="274"/>
      <c r="I437" s="223"/>
      <c r="J437" s="224">
        <f>ROUND(I437*H437,2)</f>
        <v>0</v>
      </c>
      <c r="K437" s="220" t="s">
        <v>157</v>
      </c>
      <c r="L437" s="44"/>
      <c r="M437" s="225" t="s">
        <v>1</v>
      </c>
      <c r="N437" s="226" t="s">
        <v>45</v>
      </c>
      <c r="O437" s="91"/>
      <c r="P437" s="227">
        <f>O437*H437</f>
        <v>0</v>
      </c>
      <c r="Q437" s="227">
        <v>0</v>
      </c>
      <c r="R437" s="227">
        <f>Q437*H437</f>
        <v>0</v>
      </c>
      <c r="S437" s="227">
        <v>0</v>
      </c>
      <c r="T437" s="228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29" t="s">
        <v>229</v>
      </c>
      <c r="AT437" s="229" t="s">
        <v>153</v>
      </c>
      <c r="AU437" s="229" t="s">
        <v>90</v>
      </c>
      <c r="AY437" s="17" t="s">
        <v>151</v>
      </c>
      <c r="BE437" s="230">
        <f>IF(N437="základní",J437,0)</f>
        <v>0</v>
      </c>
      <c r="BF437" s="230">
        <f>IF(N437="snížená",J437,0)</f>
        <v>0</v>
      </c>
      <c r="BG437" s="230">
        <f>IF(N437="zákl. přenesená",J437,0)</f>
        <v>0</v>
      </c>
      <c r="BH437" s="230">
        <f>IF(N437="sníž. přenesená",J437,0)</f>
        <v>0</v>
      </c>
      <c r="BI437" s="230">
        <f>IF(N437="nulová",J437,0)</f>
        <v>0</v>
      </c>
      <c r="BJ437" s="17" t="s">
        <v>88</v>
      </c>
      <c r="BK437" s="230">
        <f>ROUND(I437*H437,2)</f>
        <v>0</v>
      </c>
      <c r="BL437" s="17" t="s">
        <v>229</v>
      </c>
      <c r="BM437" s="229" t="s">
        <v>878</v>
      </c>
    </row>
    <row r="438" s="12" customFormat="1" ht="22.8" customHeight="1">
      <c r="A438" s="12"/>
      <c r="B438" s="202"/>
      <c r="C438" s="203"/>
      <c r="D438" s="204" t="s">
        <v>79</v>
      </c>
      <c r="E438" s="216" t="s">
        <v>879</v>
      </c>
      <c r="F438" s="216" t="s">
        <v>880</v>
      </c>
      <c r="G438" s="203"/>
      <c r="H438" s="203"/>
      <c r="I438" s="206"/>
      <c r="J438" s="217">
        <f>BK438</f>
        <v>0</v>
      </c>
      <c r="K438" s="203"/>
      <c r="L438" s="208"/>
      <c r="M438" s="209"/>
      <c r="N438" s="210"/>
      <c r="O438" s="210"/>
      <c r="P438" s="211">
        <f>SUM(P439:P445)</f>
        <v>0</v>
      </c>
      <c r="Q438" s="210"/>
      <c r="R438" s="211">
        <f>SUM(R439:R445)</f>
        <v>0</v>
      </c>
      <c r="S438" s="210"/>
      <c r="T438" s="212">
        <f>SUM(T439:T445)</f>
        <v>0</v>
      </c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R438" s="213" t="s">
        <v>90</v>
      </c>
      <c r="AT438" s="214" t="s">
        <v>79</v>
      </c>
      <c r="AU438" s="214" t="s">
        <v>88</v>
      </c>
      <c r="AY438" s="213" t="s">
        <v>151</v>
      </c>
      <c r="BK438" s="215">
        <f>SUM(BK439:BK445)</f>
        <v>0</v>
      </c>
    </row>
    <row r="439" s="2" customFormat="1" ht="24.15" customHeight="1">
      <c r="A439" s="38"/>
      <c r="B439" s="39"/>
      <c r="C439" s="218" t="s">
        <v>881</v>
      </c>
      <c r="D439" s="218" t="s">
        <v>153</v>
      </c>
      <c r="E439" s="219" t="s">
        <v>882</v>
      </c>
      <c r="F439" s="220" t="s">
        <v>883</v>
      </c>
      <c r="G439" s="221" t="s">
        <v>193</v>
      </c>
      <c r="H439" s="222">
        <v>21</v>
      </c>
      <c r="I439" s="223"/>
      <c r="J439" s="224">
        <f>ROUND(I439*H439,2)</f>
        <v>0</v>
      </c>
      <c r="K439" s="220" t="s">
        <v>1</v>
      </c>
      <c r="L439" s="44"/>
      <c r="M439" s="225" t="s">
        <v>1</v>
      </c>
      <c r="N439" s="226" t="s">
        <v>45</v>
      </c>
      <c r="O439" s="91"/>
      <c r="P439" s="227">
        <f>O439*H439</f>
        <v>0</v>
      </c>
      <c r="Q439" s="227">
        <v>0</v>
      </c>
      <c r="R439" s="227">
        <f>Q439*H439</f>
        <v>0</v>
      </c>
      <c r="S439" s="227">
        <v>0</v>
      </c>
      <c r="T439" s="228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9" t="s">
        <v>229</v>
      </c>
      <c r="AT439" s="229" t="s">
        <v>153</v>
      </c>
      <c r="AU439" s="229" t="s">
        <v>90</v>
      </c>
      <c r="AY439" s="17" t="s">
        <v>151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7" t="s">
        <v>88</v>
      </c>
      <c r="BK439" s="230">
        <f>ROUND(I439*H439,2)</f>
        <v>0</v>
      </c>
      <c r="BL439" s="17" t="s">
        <v>229</v>
      </c>
      <c r="BM439" s="229" t="s">
        <v>884</v>
      </c>
    </row>
    <row r="440" s="2" customFormat="1" ht="33" customHeight="1">
      <c r="A440" s="38"/>
      <c r="B440" s="39"/>
      <c r="C440" s="218" t="s">
        <v>885</v>
      </c>
      <c r="D440" s="218" t="s">
        <v>153</v>
      </c>
      <c r="E440" s="219" t="s">
        <v>886</v>
      </c>
      <c r="F440" s="220" t="s">
        <v>887</v>
      </c>
      <c r="G440" s="221" t="s">
        <v>170</v>
      </c>
      <c r="H440" s="222">
        <v>276.25999999999999</v>
      </c>
      <c r="I440" s="223"/>
      <c r="J440" s="224">
        <f>ROUND(I440*H440,2)</f>
        <v>0</v>
      </c>
      <c r="K440" s="220" t="s">
        <v>1</v>
      </c>
      <c r="L440" s="44"/>
      <c r="M440" s="225" t="s">
        <v>1</v>
      </c>
      <c r="N440" s="226" t="s">
        <v>45</v>
      </c>
      <c r="O440" s="91"/>
      <c r="P440" s="227">
        <f>O440*H440</f>
        <v>0</v>
      </c>
      <c r="Q440" s="227">
        <v>0</v>
      </c>
      <c r="R440" s="227">
        <f>Q440*H440</f>
        <v>0</v>
      </c>
      <c r="S440" s="227">
        <v>0</v>
      </c>
      <c r="T440" s="228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29" t="s">
        <v>229</v>
      </c>
      <c r="AT440" s="229" t="s">
        <v>153</v>
      </c>
      <c r="AU440" s="229" t="s">
        <v>90</v>
      </c>
      <c r="AY440" s="17" t="s">
        <v>151</v>
      </c>
      <c r="BE440" s="230">
        <f>IF(N440="základní",J440,0)</f>
        <v>0</v>
      </c>
      <c r="BF440" s="230">
        <f>IF(N440="snížená",J440,0)</f>
        <v>0</v>
      </c>
      <c r="BG440" s="230">
        <f>IF(N440="zákl. přenesená",J440,0)</f>
        <v>0</v>
      </c>
      <c r="BH440" s="230">
        <f>IF(N440="sníž. přenesená",J440,0)</f>
        <v>0</v>
      </c>
      <c r="BI440" s="230">
        <f>IF(N440="nulová",J440,0)</f>
        <v>0</v>
      </c>
      <c r="BJ440" s="17" t="s">
        <v>88</v>
      </c>
      <c r="BK440" s="230">
        <f>ROUND(I440*H440,2)</f>
        <v>0</v>
      </c>
      <c r="BL440" s="17" t="s">
        <v>229</v>
      </c>
      <c r="BM440" s="229" t="s">
        <v>888</v>
      </c>
    </row>
    <row r="441" s="13" customFormat="1">
      <c r="A441" s="13"/>
      <c r="B441" s="231"/>
      <c r="C441" s="232"/>
      <c r="D441" s="233" t="s">
        <v>160</v>
      </c>
      <c r="E441" s="234" t="s">
        <v>1</v>
      </c>
      <c r="F441" s="235" t="s">
        <v>889</v>
      </c>
      <c r="G441" s="232"/>
      <c r="H441" s="236">
        <v>199.75999999999999</v>
      </c>
      <c r="I441" s="237"/>
      <c r="J441" s="232"/>
      <c r="K441" s="232"/>
      <c r="L441" s="238"/>
      <c r="M441" s="239"/>
      <c r="N441" s="240"/>
      <c r="O441" s="240"/>
      <c r="P441" s="240"/>
      <c r="Q441" s="240"/>
      <c r="R441" s="240"/>
      <c r="S441" s="240"/>
      <c r="T441" s="241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2" t="s">
        <v>160</v>
      </c>
      <c r="AU441" s="242" t="s">
        <v>90</v>
      </c>
      <c r="AV441" s="13" t="s">
        <v>90</v>
      </c>
      <c r="AW441" s="13" t="s">
        <v>36</v>
      </c>
      <c r="AX441" s="13" t="s">
        <v>80</v>
      </c>
      <c r="AY441" s="242" t="s">
        <v>151</v>
      </c>
    </row>
    <row r="442" s="13" customFormat="1">
      <c r="A442" s="13"/>
      <c r="B442" s="231"/>
      <c r="C442" s="232"/>
      <c r="D442" s="233" t="s">
        <v>160</v>
      </c>
      <c r="E442" s="234" t="s">
        <v>1</v>
      </c>
      <c r="F442" s="235" t="s">
        <v>890</v>
      </c>
      <c r="G442" s="232"/>
      <c r="H442" s="236">
        <v>33</v>
      </c>
      <c r="I442" s="237"/>
      <c r="J442" s="232"/>
      <c r="K442" s="232"/>
      <c r="L442" s="238"/>
      <c r="M442" s="239"/>
      <c r="N442" s="240"/>
      <c r="O442" s="240"/>
      <c r="P442" s="240"/>
      <c r="Q442" s="240"/>
      <c r="R442" s="240"/>
      <c r="S442" s="240"/>
      <c r="T442" s="241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2" t="s">
        <v>160</v>
      </c>
      <c r="AU442" s="242" t="s">
        <v>90</v>
      </c>
      <c r="AV442" s="13" t="s">
        <v>90</v>
      </c>
      <c r="AW442" s="13" t="s">
        <v>36</v>
      </c>
      <c r="AX442" s="13" t="s">
        <v>80</v>
      </c>
      <c r="AY442" s="242" t="s">
        <v>151</v>
      </c>
    </row>
    <row r="443" s="13" customFormat="1">
      <c r="A443" s="13"/>
      <c r="B443" s="231"/>
      <c r="C443" s="232"/>
      <c r="D443" s="233" t="s">
        <v>160</v>
      </c>
      <c r="E443" s="234" t="s">
        <v>1</v>
      </c>
      <c r="F443" s="235" t="s">
        <v>891</v>
      </c>
      <c r="G443" s="232"/>
      <c r="H443" s="236">
        <v>43.5</v>
      </c>
      <c r="I443" s="237"/>
      <c r="J443" s="232"/>
      <c r="K443" s="232"/>
      <c r="L443" s="238"/>
      <c r="M443" s="239"/>
      <c r="N443" s="240"/>
      <c r="O443" s="240"/>
      <c r="P443" s="240"/>
      <c r="Q443" s="240"/>
      <c r="R443" s="240"/>
      <c r="S443" s="240"/>
      <c r="T443" s="241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2" t="s">
        <v>160</v>
      </c>
      <c r="AU443" s="242" t="s">
        <v>90</v>
      </c>
      <c r="AV443" s="13" t="s">
        <v>90</v>
      </c>
      <c r="AW443" s="13" t="s">
        <v>36</v>
      </c>
      <c r="AX443" s="13" t="s">
        <v>80</v>
      </c>
      <c r="AY443" s="242" t="s">
        <v>151</v>
      </c>
    </row>
    <row r="444" s="15" customFormat="1">
      <c r="A444" s="15"/>
      <c r="B444" s="263"/>
      <c r="C444" s="264"/>
      <c r="D444" s="233" t="s">
        <v>160</v>
      </c>
      <c r="E444" s="265" t="s">
        <v>1</v>
      </c>
      <c r="F444" s="266" t="s">
        <v>297</v>
      </c>
      <c r="G444" s="264"/>
      <c r="H444" s="267">
        <v>276.25999999999999</v>
      </c>
      <c r="I444" s="268"/>
      <c r="J444" s="264"/>
      <c r="K444" s="264"/>
      <c r="L444" s="269"/>
      <c r="M444" s="270"/>
      <c r="N444" s="271"/>
      <c r="O444" s="271"/>
      <c r="P444" s="271"/>
      <c r="Q444" s="271"/>
      <c r="R444" s="271"/>
      <c r="S444" s="271"/>
      <c r="T444" s="272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73" t="s">
        <v>160</v>
      </c>
      <c r="AU444" s="273" t="s">
        <v>90</v>
      </c>
      <c r="AV444" s="15" t="s">
        <v>158</v>
      </c>
      <c r="AW444" s="15" t="s">
        <v>36</v>
      </c>
      <c r="AX444" s="15" t="s">
        <v>88</v>
      </c>
      <c r="AY444" s="273" t="s">
        <v>151</v>
      </c>
    </row>
    <row r="445" s="2" customFormat="1" ht="24.15" customHeight="1">
      <c r="A445" s="38"/>
      <c r="B445" s="39"/>
      <c r="C445" s="218" t="s">
        <v>892</v>
      </c>
      <c r="D445" s="218" t="s">
        <v>153</v>
      </c>
      <c r="E445" s="219" t="s">
        <v>893</v>
      </c>
      <c r="F445" s="220" t="s">
        <v>894</v>
      </c>
      <c r="G445" s="221" t="s">
        <v>493</v>
      </c>
      <c r="H445" s="274"/>
      <c r="I445" s="223"/>
      <c r="J445" s="224">
        <f>ROUND(I445*H445,2)</f>
        <v>0</v>
      </c>
      <c r="K445" s="220" t="s">
        <v>157</v>
      </c>
      <c r="L445" s="44"/>
      <c r="M445" s="275" t="s">
        <v>1</v>
      </c>
      <c r="N445" s="276" t="s">
        <v>45</v>
      </c>
      <c r="O445" s="277"/>
      <c r="P445" s="278">
        <f>O445*H445</f>
        <v>0</v>
      </c>
      <c r="Q445" s="278">
        <v>0</v>
      </c>
      <c r="R445" s="278">
        <f>Q445*H445</f>
        <v>0</v>
      </c>
      <c r="S445" s="278">
        <v>0</v>
      </c>
      <c r="T445" s="279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229" t="s">
        <v>229</v>
      </c>
      <c r="AT445" s="229" t="s">
        <v>153</v>
      </c>
      <c r="AU445" s="229" t="s">
        <v>90</v>
      </c>
      <c r="AY445" s="17" t="s">
        <v>151</v>
      </c>
      <c r="BE445" s="230">
        <f>IF(N445="základní",J445,0)</f>
        <v>0</v>
      </c>
      <c r="BF445" s="230">
        <f>IF(N445="snížená",J445,0)</f>
        <v>0</v>
      </c>
      <c r="BG445" s="230">
        <f>IF(N445="zákl. přenesená",J445,0)</f>
        <v>0</v>
      </c>
      <c r="BH445" s="230">
        <f>IF(N445="sníž. přenesená",J445,0)</f>
        <v>0</v>
      </c>
      <c r="BI445" s="230">
        <f>IF(N445="nulová",J445,0)</f>
        <v>0</v>
      </c>
      <c r="BJ445" s="17" t="s">
        <v>88</v>
      </c>
      <c r="BK445" s="230">
        <f>ROUND(I445*H445,2)</f>
        <v>0</v>
      </c>
      <c r="BL445" s="17" t="s">
        <v>229</v>
      </c>
      <c r="BM445" s="229" t="s">
        <v>895</v>
      </c>
    </row>
    <row r="446" s="2" customFormat="1" ht="6.96" customHeight="1">
      <c r="A446" s="38"/>
      <c r="B446" s="66"/>
      <c r="C446" s="67"/>
      <c r="D446" s="67"/>
      <c r="E446" s="67"/>
      <c r="F446" s="67"/>
      <c r="G446" s="67"/>
      <c r="H446" s="67"/>
      <c r="I446" s="67"/>
      <c r="J446" s="67"/>
      <c r="K446" s="67"/>
      <c r="L446" s="44"/>
      <c r="M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  <c r="AA446" s="38"/>
      <c r="AB446" s="38"/>
      <c r="AC446" s="38"/>
      <c r="AD446" s="38"/>
      <c r="AE446" s="38"/>
    </row>
  </sheetData>
  <sheetProtection sheet="1" autoFilter="0" formatColumns="0" formatRows="0" objects="1" scenarios="1" spinCount="100000" saltValue="h2yNEYSUVU+eLmpcW0DoJRDDCQ0uSm5/+3LF480tJVTChJ46MXv+dlLT8zlFNhiQohGJcZyH7EAnrv6H83Bjtw==" hashValue="BdtyikvMZTFpKIsefCFmoYibCuK2eu3EXKYRsgCDJQS5ZXUeTPoYRnNyJ/VvC/zC9iHq96UEIKimHbOEUBZrIg==" algorithmName="SHA-512" password="CC35"/>
  <autoFilter ref="C134:K445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 xml:space="preserve">Snížení energetické náročnosti SŠTŘ Nový Bydžov -  dílny SPV Hlušice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896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ROUND((SUM(BE123:BE215)),  2)</f>
        <v>0</v>
      </c>
      <c r="G33" s="38"/>
      <c r="H33" s="38"/>
      <c r="I33" s="155">
        <v>0.20999999999999999</v>
      </c>
      <c r="J33" s="154">
        <f>ROUND(((SUM(BE123:BE215))*I33),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ROUND((SUM(BF123:BF215)),  2)</f>
        <v>0</v>
      </c>
      <c r="G34" s="38"/>
      <c r="H34" s="38"/>
      <c r="I34" s="155">
        <v>0.12</v>
      </c>
      <c r="J34" s="154">
        <f>ROUND(((SUM(BF123:BF215))*I34),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ROUND((SUM(BG123:BG215)),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ROUND((SUM(BH123:BH215)),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ROUND((SUM(BI123:BI215)),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Snížení energetické náročnosti SŠTŘ Nový Bydžov -  dílny SPV Hlušice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2025_X_005b - VZT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pozemek s č. st. 1/10, k.ú. Hlušice</v>
      </c>
      <c r="G89" s="40"/>
      <c r="H89" s="40"/>
      <c r="I89" s="32" t="s">
        <v>22</v>
      </c>
      <c r="J89" s="79" t="str">
        <f>IF(J12="","",J12)</f>
        <v>31. 10. 2025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SŠTŘ, Nový Bydžov, Dr. M. Tyrše 112, PSČ 504 01</v>
      </c>
      <c r="G91" s="40"/>
      <c r="H91" s="40"/>
      <c r="I91" s="32" t="s">
        <v>32</v>
      </c>
      <c r="J91" s="36" t="str">
        <f>E21</f>
        <v>Energy Benefit Centre a.s.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113</v>
      </c>
      <c r="D94" s="176"/>
      <c r="E94" s="176"/>
      <c r="F94" s="176"/>
      <c r="G94" s="176"/>
      <c r="H94" s="176"/>
      <c r="I94" s="176"/>
      <c r="J94" s="177" t="s">
        <v>114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115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116</v>
      </c>
    </row>
    <row r="97" s="9" customFormat="1" ht="24.96" customHeight="1">
      <c r="A97" s="9"/>
      <c r="B97" s="179"/>
      <c r="C97" s="180"/>
      <c r="D97" s="181" t="s">
        <v>126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897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898</v>
      </c>
      <c r="E99" s="188"/>
      <c r="F99" s="188"/>
      <c r="G99" s="188"/>
      <c r="H99" s="188"/>
      <c r="I99" s="188"/>
      <c r="J99" s="189">
        <f>J151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899</v>
      </c>
      <c r="E100" s="188"/>
      <c r="F100" s="188"/>
      <c r="G100" s="188"/>
      <c r="H100" s="188"/>
      <c r="I100" s="188"/>
      <c r="J100" s="189">
        <f>J189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900</v>
      </c>
      <c r="E101" s="188"/>
      <c r="F101" s="188"/>
      <c r="G101" s="188"/>
      <c r="H101" s="188"/>
      <c r="I101" s="188"/>
      <c r="J101" s="189">
        <f>J197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901</v>
      </c>
      <c r="E102" s="188"/>
      <c r="F102" s="188"/>
      <c r="G102" s="188"/>
      <c r="H102" s="188"/>
      <c r="I102" s="188"/>
      <c r="J102" s="189">
        <f>J206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902</v>
      </c>
      <c r="E103" s="182"/>
      <c r="F103" s="182"/>
      <c r="G103" s="182"/>
      <c r="H103" s="182"/>
      <c r="I103" s="182"/>
      <c r="J103" s="183">
        <f>J214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136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26.25" customHeight="1">
      <c r="A113" s="38"/>
      <c r="B113" s="39"/>
      <c r="C113" s="40"/>
      <c r="D113" s="40"/>
      <c r="E113" s="174" t="str">
        <f>E7</f>
        <v xml:space="preserve">Snížení energetické náročnosti SŠTŘ Nový Bydžov -  dílny SPV Hlušice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110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2025_X_005b - VZT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pozemek s č. st. 1/10, k.ú. Hlušice</v>
      </c>
      <c r="G117" s="40"/>
      <c r="H117" s="40"/>
      <c r="I117" s="32" t="s">
        <v>22</v>
      </c>
      <c r="J117" s="79" t="str">
        <f>IF(J12="","",J12)</f>
        <v>31. 10. 2025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25.65" customHeight="1">
      <c r="A119" s="38"/>
      <c r="B119" s="39"/>
      <c r="C119" s="32" t="s">
        <v>24</v>
      </c>
      <c r="D119" s="40"/>
      <c r="E119" s="40"/>
      <c r="F119" s="27" t="str">
        <f>E15</f>
        <v>SŠTŘ, Nový Bydžov, Dr. M. Tyrše 112, PSČ 504 01</v>
      </c>
      <c r="G119" s="40"/>
      <c r="H119" s="40"/>
      <c r="I119" s="32" t="s">
        <v>32</v>
      </c>
      <c r="J119" s="36" t="str">
        <f>E21</f>
        <v>Energy Benefit Centre a.s.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30</v>
      </c>
      <c r="D120" s="40"/>
      <c r="E120" s="40"/>
      <c r="F120" s="27" t="str">
        <f>IF(E18="","",E18)</f>
        <v>Vyplň údaj</v>
      </c>
      <c r="G120" s="40"/>
      <c r="H120" s="40"/>
      <c r="I120" s="32" t="s">
        <v>37</v>
      </c>
      <c r="J120" s="36" t="str">
        <f>E24</f>
        <v xml:space="preserve">  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137</v>
      </c>
      <c r="D122" s="194" t="s">
        <v>65</v>
      </c>
      <c r="E122" s="194" t="s">
        <v>61</v>
      </c>
      <c r="F122" s="194" t="s">
        <v>62</v>
      </c>
      <c r="G122" s="194" t="s">
        <v>138</v>
      </c>
      <c r="H122" s="194" t="s">
        <v>139</v>
      </c>
      <c r="I122" s="194" t="s">
        <v>140</v>
      </c>
      <c r="J122" s="194" t="s">
        <v>114</v>
      </c>
      <c r="K122" s="195" t="s">
        <v>141</v>
      </c>
      <c r="L122" s="196"/>
      <c r="M122" s="100" t="s">
        <v>1</v>
      </c>
      <c r="N122" s="101" t="s">
        <v>44</v>
      </c>
      <c r="O122" s="101" t="s">
        <v>142</v>
      </c>
      <c r="P122" s="101" t="s">
        <v>143</v>
      </c>
      <c r="Q122" s="101" t="s">
        <v>144</v>
      </c>
      <c r="R122" s="101" t="s">
        <v>145</v>
      </c>
      <c r="S122" s="101" t="s">
        <v>146</v>
      </c>
      <c r="T122" s="102" t="s">
        <v>147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148</v>
      </c>
      <c r="D123" s="40"/>
      <c r="E123" s="40"/>
      <c r="F123" s="40"/>
      <c r="G123" s="40"/>
      <c r="H123" s="40"/>
      <c r="I123" s="40"/>
      <c r="J123" s="197">
        <f>BK123</f>
        <v>0</v>
      </c>
      <c r="K123" s="40"/>
      <c r="L123" s="44"/>
      <c r="M123" s="103"/>
      <c r="N123" s="198"/>
      <c r="O123" s="104"/>
      <c r="P123" s="199">
        <f>P124+P214</f>
        <v>0</v>
      </c>
      <c r="Q123" s="104"/>
      <c r="R123" s="199">
        <f>R124+R214</f>
        <v>1.6519400000000002</v>
      </c>
      <c r="S123" s="104"/>
      <c r="T123" s="200">
        <f>T124+T214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79</v>
      </c>
      <c r="AU123" s="17" t="s">
        <v>116</v>
      </c>
      <c r="BK123" s="201">
        <f>BK124+BK214</f>
        <v>0</v>
      </c>
    </row>
    <row r="124" s="12" customFormat="1" ht="25.92" customHeight="1">
      <c r="A124" s="12"/>
      <c r="B124" s="202"/>
      <c r="C124" s="203"/>
      <c r="D124" s="204" t="s">
        <v>79</v>
      </c>
      <c r="E124" s="205" t="s">
        <v>469</v>
      </c>
      <c r="F124" s="205" t="s">
        <v>470</v>
      </c>
      <c r="G124" s="203"/>
      <c r="H124" s="203"/>
      <c r="I124" s="206"/>
      <c r="J124" s="207">
        <f>BK124</f>
        <v>0</v>
      </c>
      <c r="K124" s="203"/>
      <c r="L124" s="208"/>
      <c r="M124" s="209"/>
      <c r="N124" s="210"/>
      <c r="O124" s="210"/>
      <c r="P124" s="211">
        <f>P125+P151+P189+P197+P206</f>
        <v>0</v>
      </c>
      <c r="Q124" s="210"/>
      <c r="R124" s="211">
        <f>R125+R151+R189+R197+R206</f>
        <v>1.6519400000000002</v>
      </c>
      <c r="S124" s="210"/>
      <c r="T124" s="212">
        <f>T125+T151+T189+T197+T206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90</v>
      </c>
      <c r="AT124" s="214" t="s">
        <v>79</v>
      </c>
      <c r="AU124" s="214" t="s">
        <v>80</v>
      </c>
      <c r="AY124" s="213" t="s">
        <v>151</v>
      </c>
      <c r="BK124" s="215">
        <f>BK125+BK151+BK189+BK197+BK206</f>
        <v>0</v>
      </c>
    </row>
    <row r="125" s="12" customFormat="1" ht="22.8" customHeight="1">
      <c r="A125" s="12"/>
      <c r="B125" s="202"/>
      <c r="C125" s="203"/>
      <c r="D125" s="204" t="s">
        <v>79</v>
      </c>
      <c r="E125" s="216" t="s">
        <v>903</v>
      </c>
      <c r="F125" s="216" t="s">
        <v>904</v>
      </c>
      <c r="G125" s="203"/>
      <c r="H125" s="203"/>
      <c r="I125" s="206"/>
      <c r="J125" s="217">
        <f>BK125</f>
        <v>0</v>
      </c>
      <c r="K125" s="203"/>
      <c r="L125" s="208"/>
      <c r="M125" s="209"/>
      <c r="N125" s="210"/>
      <c r="O125" s="210"/>
      <c r="P125" s="211">
        <f>SUM(P126:P150)</f>
        <v>0</v>
      </c>
      <c r="Q125" s="210"/>
      <c r="R125" s="211">
        <f>SUM(R126:R150)</f>
        <v>0.44869999999999999</v>
      </c>
      <c r="S125" s="210"/>
      <c r="T125" s="212">
        <f>SUM(T126:T150)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88</v>
      </c>
      <c r="AT125" s="214" t="s">
        <v>79</v>
      </c>
      <c r="AU125" s="214" t="s">
        <v>88</v>
      </c>
      <c r="AY125" s="213" t="s">
        <v>151</v>
      </c>
      <c r="BK125" s="215">
        <f>SUM(BK126:BK150)</f>
        <v>0</v>
      </c>
    </row>
    <row r="126" s="2" customFormat="1" ht="37.8" customHeight="1">
      <c r="A126" s="38"/>
      <c r="B126" s="39"/>
      <c r="C126" s="218" t="s">
        <v>88</v>
      </c>
      <c r="D126" s="218" t="s">
        <v>153</v>
      </c>
      <c r="E126" s="219" t="s">
        <v>905</v>
      </c>
      <c r="F126" s="220" t="s">
        <v>906</v>
      </c>
      <c r="G126" s="221" t="s">
        <v>221</v>
      </c>
      <c r="H126" s="222">
        <v>10</v>
      </c>
      <c r="I126" s="223"/>
      <c r="J126" s="224">
        <f>ROUND(I126*H126,2)</f>
        <v>0</v>
      </c>
      <c r="K126" s="220" t="s">
        <v>157</v>
      </c>
      <c r="L126" s="44"/>
      <c r="M126" s="225" t="s">
        <v>1</v>
      </c>
      <c r="N126" s="226" t="s">
        <v>45</v>
      </c>
      <c r="O126" s="91"/>
      <c r="P126" s="227">
        <f>O126*H126</f>
        <v>0</v>
      </c>
      <c r="Q126" s="227">
        <v>0.0034499999999999999</v>
      </c>
      <c r="R126" s="227">
        <f>Q126*H126</f>
        <v>0.034500000000000003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158</v>
      </c>
      <c r="AT126" s="229" t="s">
        <v>153</v>
      </c>
      <c r="AU126" s="229" t="s">
        <v>90</v>
      </c>
      <c r="AY126" s="17" t="s">
        <v>151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88</v>
      </c>
      <c r="BK126" s="230">
        <f>ROUND(I126*H126,2)</f>
        <v>0</v>
      </c>
      <c r="BL126" s="17" t="s">
        <v>158</v>
      </c>
      <c r="BM126" s="229" t="s">
        <v>907</v>
      </c>
    </row>
    <row r="127" s="2" customFormat="1" ht="37.8" customHeight="1">
      <c r="A127" s="38"/>
      <c r="B127" s="39"/>
      <c r="C127" s="218" t="s">
        <v>90</v>
      </c>
      <c r="D127" s="218" t="s">
        <v>153</v>
      </c>
      <c r="E127" s="219" t="s">
        <v>908</v>
      </c>
      <c r="F127" s="220" t="s">
        <v>909</v>
      </c>
      <c r="G127" s="221" t="s">
        <v>221</v>
      </c>
      <c r="H127" s="222">
        <v>50</v>
      </c>
      <c r="I127" s="223"/>
      <c r="J127" s="224">
        <f>ROUND(I127*H127,2)</f>
        <v>0</v>
      </c>
      <c r="K127" s="220" t="s">
        <v>157</v>
      </c>
      <c r="L127" s="44"/>
      <c r="M127" s="225" t="s">
        <v>1</v>
      </c>
      <c r="N127" s="226" t="s">
        <v>45</v>
      </c>
      <c r="O127" s="91"/>
      <c r="P127" s="227">
        <f>O127*H127</f>
        <v>0</v>
      </c>
      <c r="Q127" s="227">
        <v>0.0053099999999999996</v>
      </c>
      <c r="R127" s="227">
        <f>Q127*H127</f>
        <v>0.26549999999999996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158</v>
      </c>
      <c r="AT127" s="229" t="s">
        <v>153</v>
      </c>
      <c r="AU127" s="229" t="s">
        <v>90</v>
      </c>
      <c r="AY127" s="17" t="s">
        <v>151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88</v>
      </c>
      <c r="BK127" s="230">
        <f>ROUND(I127*H127,2)</f>
        <v>0</v>
      </c>
      <c r="BL127" s="17" t="s">
        <v>158</v>
      </c>
      <c r="BM127" s="229" t="s">
        <v>910</v>
      </c>
    </row>
    <row r="128" s="2" customFormat="1" ht="37.8" customHeight="1">
      <c r="A128" s="38"/>
      <c r="B128" s="39"/>
      <c r="C128" s="218" t="s">
        <v>167</v>
      </c>
      <c r="D128" s="218" t="s">
        <v>153</v>
      </c>
      <c r="E128" s="219" t="s">
        <v>911</v>
      </c>
      <c r="F128" s="220" t="s">
        <v>912</v>
      </c>
      <c r="G128" s="221" t="s">
        <v>221</v>
      </c>
      <c r="H128" s="222">
        <v>10</v>
      </c>
      <c r="I128" s="223"/>
      <c r="J128" s="224">
        <f>ROUND(I128*H128,2)</f>
        <v>0</v>
      </c>
      <c r="K128" s="220" t="s">
        <v>157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158</v>
      </c>
      <c r="AT128" s="229" t="s">
        <v>153</v>
      </c>
      <c r="AU128" s="229" t="s">
        <v>90</v>
      </c>
      <c r="AY128" s="17" t="s">
        <v>151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158</v>
      </c>
      <c r="BM128" s="229" t="s">
        <v>913</v>
      </c>
    </row>
    <row r="129" s="2" customFormat="1" ht="24.15" customHeight="1">
      <c r="A129" s="38"/>
      <c r="B129" s="39"/>
      <c r="C129" s="243" t="s">
        <v>158</v>
      </c>
      <c r="D129" s="243" t="s">
        <v>190</v>
      </c>
      <c r="E129" s="244" t="s">
        <v>914</v>
      </c>
      <c r="F129" s="245" t="s">
        <v>915</v>
      </c>
      <c r="G129" s="246" t="s">
        <v>193</v>
      </c>
      <c r="H129" s="247">
        <v>10</v>
      </c>
      <c r="I129" s="248"/>
      <c r="J129" s="249">
        <f>ROUND(I129*H129,2)</f>
        <v>0</v>
      </c>
      <c r="K129" s="245" t="s">
        <v>157</v>
      </c>
      <c r="L129" s="250"/>
      <c r="M129" s="251" t="s">
        <v>1</v>
      </c>
      <c r="N129" s="252" t="s">
        <v>45</v>
      </c>
      <c r="O129" s="91"/>
      <c r="P129" s="227">
        <f>O129*H129</f>
        <v>0</v>
      </c>
      <c r="Q129" s="227">
        <v>0.0053</v>
      </c>
      <c r="R129" s="227">
        <f>Q129*H129</f>
        <v>0.052999999999999998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194</v>
      </c>
      <c r="AT129" s="229" t="s">
        <v>190</v>
      </c>
      <c r="AU129" s="229" t="s">
        <v>90</v>
      </c>
      <c r="AY129" s="17" t="s">
        <v>151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158</v>
      </c>
      <c r="BM129" s="229" t="s">
        <v>916</v>
      </c>
    </row>
    <row r="130" s="13" customFormat="1">
      <c r="A130" s="13"/>
      <c r="B130" s="231"/>
      <c r="C130" s="232"/>
      <c r="D130" s="233" t="s">
        <v>160</v>
      </c>
      <c r="E130" s="234" t="s">
        <v>1</v>
      </c>
      <c r="F130" s="235" t="s">
        <v>917</v>
      </c>
      <c r="G130" s="232"/>
      <c r="H130" s="236">
        <v>10</v>
      </c>
      <c r="I130" s="237"/>
      <c r="J130" s="232"/>
      <c r="K130" s="232"/>
      <c r="L130" s="238"/>
      <c r="M130" s="239"/>
      <c r="N130" s="240"/>
      <c r="O130" s="240"/>
      <c r="P130" s="240"/>
      <c r="Q130" s="240"/>
      <c r="R130" s="240"/>
      <c r="S130" s="240"/>
      <c r="T130" s="24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2" t="s">
        <v>160</v>
      </c>
      <c r="AU130" s="242" t="s">
        <v>90</v>
      </c>
      <c r="AV130" s="13" t="s">
        <v>90</v>
      </c>
      <c r="AW130" s="13" t="s">
        <v>36</v>
      </c>
      <c r="AX130" s="13" t="s">
        <v>80</v>
      </c>
      <c r="AY130" s="242" t="s">
        <v>151</v>
      </c>
    </row>
    <row r="131" s="15" customFormat="1">
      <c r="A131" s="15"/>
      <c r="B131" s="263"/>
      <c r="C131" s="264"/>
      <c r="D131" s="233" t="s">
        <v>160</v>
      </c>
      <c r="E131" s="265" t="s">
        <v>1</v>
      </c>
      <c r="F131" s="266" t="s">
        <v>297</v>
      </c>
      <c r="G131" s="264"/>
      <c r="H131" s="267">
        <v>10</v>
      </c>
      <c r="I131" s="268"/>
      <c r="J131" s="264"/>
      <c r="K131" s="264"/>
      <c r="L131" s="269"/>
      <c r="M131" s="270"/>
      <c r="N131" s="271"/>
      <c r="O131" s="271"/>
      <c r="P131" s="271"/>
      <c r="Q131" s="271"/>
      <c r="R131" s="271"/>
      <c r="S131" s="271"/>
      <c r="T131" s="272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3" t="s">
        <v>160</v>
      </c>
      <c r="AU131" s="273" t="s">
        <v>90</v>
      </c>
      <c r="AV131" s="15" t="s">
        <v>158</v>
      </c>
      <c r="AW131" s="15" t="s">
        <v>36</v>
      </c>
      <c r="AX131" s="15" t="s">
        <v>88</v>
      </c>
      <c r="AY131" s="273" t="s">
        <v>151</v>
      </c>
    </row>
    <row r="132" s="2" customFormat="1" ht="24.15" customHeight="1">
      <c r="A132" s="38"/>
      <c r="B132" s="39"/>
      <c r="C132" s="218" t="s">
        <v>179</v>
      </c>
      <c r="D132" s="218" t="s">
        <v>153</v>
      </c>
      <c r="E132" s="219" t="s">
        <v>918</v>
      </c>
      <c r="F132" s="220" t="s">
        <v>919</v>
      </c>
      <c r="G132" s="221" t="s">
        <v>193</v>
      </c>
      <c r="H132" s="222">
        <v>8</v>
      </c>
      <c r="I132" s="223"/>
      <c r="J132" s="224">
        <f>ROUND(I132*H132,2)</f>
        <v>0</v>
      </c>
      <c r="K132" s="220" t="s">
        <v>157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158</v>
      </c>
      <c r="AT132" s="229" t="s">
        <v>153</v>
      </c>
      <c r="AU132" s="229" t="s">
        <v>90</v>
      </c>
      <c r="AY132" s="17" t="s">
        <v>151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158</v>
      </c>
      <c r="BM132" s="229" t="s">
        <v>920</v>
      </c>
    </row>
    <row r="133" s="2" customFormat="1" ht="24.15" customHeight="1">
      <c r="A133" s="38"/>
      <c r="B133" s="39"/>
      <c r="C133" s="243" t="s">
        <v>184</v>
      </c>
      <c r="D133" s="243" t="s">
        <v>190</v>
      </c>
      <c r="E133" s="244" t="s">
        <v>921</v>
      </c>
      <c r="F133" s="245" t="s">
        <v>922</v>
      </c>
      <c r="G133" s="246" t="s">
        <v>193</v>
      </c>
      <c r="H133" s="247">
        <v>8</v>
      </c>
      <c r="I133" s="248"/>
      <c r="J133" s="249">
        <f>ROUND(I133*H133,2)</f>
        <v>0</v>
      </c>
      <c r="K133" s="245" t="s">
        <v>157</v>
      </c>
      <c r="L133" s="250"/>
      <c r="M133" s="251" t="s">
        <v>1</v>
      </c>
      <c r="N133" s="252" t="s">
        <v>45</v>
      </c>
      <c r="O133" s="91"/>
      <c r="P133" s="227">
        <f>O133*H133</f>
        <v>0</v>
      </c>
      <c r="Q133" s="227">
        <v>0.00014999999999999999</v>
      </c>
      <c r="R133" s="227">
        <f>Q133*H133</f>
        <v>0.0011999999999999999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194</v>
      </c>
      <c r="AT133" s="229" t="s">
        <v>190</v>
      </c>
      <c r="AU133" s="229" t="s">
        <v>90</v>
      </c>
      <c r="AY133" s="17" t="s">
        <v>151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158</v>
      </c>
      <c r="BM133" s="229" t="s">
        <v>923</v>
      </c>
    </row>
    <row r="134" s="2" customFormat="1" ht="24.15" customHeight="1">
      <c r="A134" s="38"/>
      <c r="B134" s="39"/>
      <c r="C134" s="218" t="s">
        <v>189</v>
      </c>
      <c r="D134" s="218" t="s">
        <v>153</v>
      </c>
      <c r="E134" s="219" t="s">
        <v>924</v>
      </c>
      <c r="F134" s="220" t="s">
        <v>925</v>
      </c>
      <c r="G134" s="221" t="s">
        <v>193</v>
      </c>
      <c r="H134" s="222">
        <v>2</v>
      </c>
      <c r="I134" s="223"/>
      <c r="J134" s="224">
        <f>ROUND(I134*H134,2)</f>
        <v>0</v>
      </c>
      <c r="K134" s="220" t="s">
        <v>157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158</v>
      </c>
      <c r="AT134" s="229" t="s">
        <v>153</v>
      </c>
      <c r="AU134" s="229" t="s">
        <v>90</v>
      </c>
      <c r="AY134" s="17" t="s">
        <v>151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158</v>
      </c>
      <c r="BM134" s="229" t="s">
        <v>926</v>
      </c>
    </row>
    <row r="135" s="2" customFormat="1" ht="24.15" customHeight="1">
      <c r="A135" s="38"/>
      <c r="B135" s="39"/>
      <c r="C135" s="243" t="s">
        <v>194</v>
      </c>
      <c r="D135" s="243" t="s">
        <v>190</v>
      </c>
      <c r="E135" s="244" t="s">
        <v>927</v>
      </c>
      <c r="F135" s="245" t="s">
        <v>928</v>
      </c>
      <c r="G135" s="246" t="s">
        <v>193</v>
      </c>
      <c r="H135" s="247">
        <v>2</v>
      </c>
      <c r="I135" s="248"/>
      <c r="J135" s="249">
        <f>ROUND(I135*H135,2)</f>
        <v>0</v>
      </c>
      <c r="K135" s="245" t="s">
        <v>157</v>
      </c>
      <c r="L135" s="250"/>
      <c r="M135" s="251" t="s">
        <v>1</v>
      </c>
      <c r="N135" s="252" t="s">
        <v>45</v>
      </c>
      <c r="O135" s="91"/>
      <c r="P135" s="227">
        <f>O135*H135</f>
        <v>0</v>
      </c>
      <c r="Q135" s="227">
        <v>0.00020000000000000001</v>
      </c>
      <c r="R135" s="227">
        <f>Q135*H135</f>
        <v>0.00040000000000000002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194</v>
      </c>
      <c r="AT135" s="229" t="s">
        <v>190</v>
      </c>
      <c r="AU135" s="229" t="s">
        <v>90</v>
      </c>
      <c r="AY135" s="17" t="s">
        <v>151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158</v>
      </c>
      <c r="BM135" s="229" t="s">
        <v>929</v>
      </c>
    </row>
    <row r="136" s="2" customFormat="1" ht="24.15" customHeight="1">
      <c r="A136" s="38"/>
      <c r="B136" s="39"/>
      <c r="C136" s="218" t="s">
        <v>199</v>
      </c>
      <c r="D136" s="218" t="s">
        <v>153</v>
      </c>
      <c r="E136" s="219" t="s">
        <v>930</v>
      </c>
      <c r="F136" s="220" t="s">
        <v>931</v>
      </c>
      <c r="G136" s="221" t="s">
        <v>193</v>
      </c>
      <c r="H136" s="222">
        <v>4</v>
      </c>
      <c r="I136" s="223"/>
      <c r="J136" s="224">
        <f>ROUND(I136*H136,2)</f>
        <v>0</v>
      </c>
      <c r="K136" s="220" t="s">
        <v>157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158</v>
      </c>
      <c r="AT136" s="229" t="s">
        <v>153</v>
      </c>
      <c r="AU136" s="229" t="s">
        <v>90</v>
      </c>
      <c r="AY136" s="17" t="s">
        <v>151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158</v>
      </c>
      <c r="BM136" s="229" t="s">
        <v>932</v>
      </c>
    </row>
    <row r="137" s="2" customFormat="1" ht="16.5" customHeight="1">
      <c r="A137" s="38"/>
      <c r="B137" s="39"/>
      <c r="C137" s="243" t="s">
        <v>203</v>
      </c>
      <c r="D137" s="243" t="s">
        <v>190</v>
      </c>
      <c r="E137" s="244" t="s">
        <v>933</v>
      </c>
      <c r="F137" s="245" t="s">
        <v>934</v>
      </c>
      <c r="G137" s="246" t="s">
        <v>193</v>
      </c>
      <c r="H137" s="247">
        <v>4</v>
      </c>
      <c r="I137" s="248"/>
      <c r="J137" s="249">
        <f>ROUND(I137*H137,2)</f>
        <v>0</v>
      </c>
      <c r="K137" s="245" t="s">
        <v>1</v>
      </c>
      <c r="L137" s="250"/>
      <c r="M137" s="251" t="s">
        <v>1</v>
      </c>
      <c r="N137" s="252" t="s">
        <v>45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194</v>
      </c>
      <c r="AT137" s="229" t="s">
        <v>190</v>
      </c>
      <c r="AU137" s="229" t="s">
        <v>90</v>
      </c>
      <c r="AY137" s="17" t="s">
        <v>151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88</v>
      </c>
      <c r="BK137" s="230">
        <f>ROUND(I137*H137,2)</f>
        <v>0</v>
      </c>
      <c r="BL137" s="17" t="s">
        <v>158</v>
      </c>
      <c r="BM137" s="229" t="s">
        <v>935</v>
      </c>
    </row>
    <row r="138" s="2" customFormat="1" ht="37.8" customHeight="1">
      <c r="A138" s="38"/>
      <c r="B138" s="39"/>
      <c r="C138" s="218" t="s">
        <v>207</v>
      </c>
      <c r="D138" s="218" t="s">
        <v>153</v>
      </c>
      <c r="E138" s="219" t="s">
        <v>936</v>
      </c>
      <c r="F138" s="220" t="s">
        <v>937</v>
      </c>
      <c r="G138" s="221" t="s">
        <v>193</v>
      </c>
      <c r="H138" s="222">
        <v>1</v>
      </c>
      <c r="I138" s="223"/>
      <c r="J138" s="224">
        <f>ROUND(I138*H138,2)</f>
        <v>0</v>
      </c>
      <c r="K138" s="220" t="s">
        <v>157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158</v>
      </c>
      <c r="AT138" s="229" t="s">
        <v>153</v>
      </c>
      <c r="AU138" s="229" t="s">
        <v>90</v>
      </c>
      <c r="AY138" s="17" t="s">
        <v>151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158</v>
      </c>
      <c r="BM138" s="229" t="s">
        <v>938</v>
      </c>
    </row>
    <row r="139" s="2" customFormat="1" ht="16.5" customHeight="1">
      <c r="A139" s="38"/>
      <c r="B139" s="39"/>
      <c r="C139" s="243" t="s">
        <v>8</v>
      </c>
      <c r="D139" s="243" t="s">
        <v>190</v>
      </c>
      <c r="E139" s="244" t="s">
        <v>939</v>
      </c>
      <c r="F139" s="245" t="s">
        <v>940</v>
      </c>
      <c r="G139" s="246" t="s">
        <v>193</v>
      </c>
      <c r="H139" s="247">
        <v>1</v>
      </c>
      <c r="I139" s="248"/>
      <c r="J139" s="249">
        <f>ROUND(I139*H139,2)</f>
        <v>0</v>
      </c>
      <c r="K139" s="245" t="s">
        <v>1</v>
      </c>
      <c r="L139" s="250"/>
      <c r="M139" s="251" t="s">
        <v>1</v>
      </c>
      <c r="N139" s="252" t="s">
        <v>45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194</v>
      </c>
      <c r="AT139" s="229" t="s">
        <v>190</v>
      </c>
      <c r="AU139" s="229" t="s">
        <v>90</v>
      </c>
      <c r="AY139" s="17" t="s">
        <v>151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88</v>
      </c>
      <c r="BK139" s="230">
        <f>ROUND(I139*H139,2)</f>
        <v>0</v>
      </c>
      <c r="BL139" s="17" t="s">
        <v>158</v>
      </c>
      <c r="BM139" s="229" t="s">
        <v>941</v>
      </c>
    </row>
    <row r="140" s="2" customFormat="1" ht="37.8" customHeight="1">
      <c r="A140" s="38"/>
      <c r="B140" s="39"/>
      <c r="C140" s="218" t="s">
        <v>214</v>
      </c>
      <c r="D140" s="218" t="s">
        <v>153</v>
      </c>
      <c r="E140" s="219" t="s">
        <v>942</v>
      </c>
      <c r="F140" s="220" t="s">
        <v>943</v>
      </c>
      <c r="G140" s="221" t="s">
        <v>193</v>
      </c>
      <c r="H140" s="222">
        <v>1</v>
      </c>
      <c r="I140" s="223"/>
      <c r="J140" s="224">
        <f>ROUND(I140*H140,2)</f>
        <v>0</v>
      </c>
      <c r="K140" s="220" t="s">
        <v>157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158</v>
      </c>
      <c r="AT140" s="229" t="s">
        <v>153</v>
      </c>
      <c r="AU140" s="229" t="s">
        <v>90</v>
      </c>
      <c r="AY140" s="17" t="s">
        <v>151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158</v>
      </c>
      <c r="BM140" s="229" t="s">
        <v>944</v>
      </c>
    </row>
    <row r="141" s="2" customFormat="1" ht="24.15" customHeight="1">
      <c r="A141" s="38"/>
      <c r="B141" s="39"/>
      <c r="C141" s="243" t="s">
        <v>218</v>
      </c>
      <c r="D141" s="243" t="s">
        <v>190</v>
      </c>
      <c r="E141" s="244" t="s">
        <v>945</v>
      </c>
      <c r="F141" s="245" t="s">
        <v>946</v>
      </c>
      <c r="G141" s="246" t="s">
        <v>193</v>
      </c>
      <c r="H141" s="247">
        <v>1</v>
      </c>
      <c r="I141" s="248"/>
      <c r="J141" s="249">
        <f>ROUND(I141*H141,2)</f>
        <v>0</v>
      </c>
      <c r="K141" s="245" t="s">
        <v>157</v>
      </c>
      <c r="L141" s="250"/>
      <c r="M141" s="251" t="s">
        <v>1</v>
      </c>
      <c r="N141" s="252" t="s">
        <v>45</v>
      </c>
      <c r="O141" s="91"/>
      <c r="P141" s="227">
        <f>O141*H141</f>
        <v>0</v>
      </c>
      <c r="Q141" s="227">
        <v>0.0012999999999999999</v>
      </c>
      <c r="R141" s="227">
        <f>Q141*H141</f>
        <v>0.0012999999999999999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194</v>
      </c>
      <c r="AT141" s="229" t="s">
        <v>190</v>
      </c>
      <c r="AU141" s="229" t="s">
        <v>90</v>
      </c>
      <c r="AY141" s="17" t="s">
        <v>151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158</v>
      </c>
      <c r="BM141" s="229" t="s">
        <v>947</v>
      </c>
    </row>
    <row r="142" s="2" customFormat="1" ht="24.15" customHeight="1">
      <c r="A142" s="38"/>
      <c r="B142" s="39"/>
      <c r="C142" s="218" t="s">
        <v>224</v>
      </c>
      <c r="D142" s="218" t="s">
        <v>153</v>
      </c>
      <c r="E142" s="219" t="s">
        <v>948</v>
      </c>
      <c r="F142" s="220" t="s">
        <v>949</v>
      </c>
      <c r="G142" s="221" t="s">
        <v>221</v>
      </c>
      <c r="H142" s="222">
        <v>20</v>
      </c>
      <c r="I142" s="223"/>
      <c r="J142" s="224">
        <f>ROUND(I142*H142,2)</f>
        <v>0</v>
      </c>
      <c r="K142" s="220" t="s">
        <v>157</v>
      </c>
      <c r="L142" s="44"/>
      <c r="M142" s="225" t="s">
        <v>1</v>
      </c>
      <c r="N142" s="226" t="s">
        <v>45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158</v>
      </c>
      <c r="AT142" s="229" t="s">
        <v>153</v>
      </c>
      <c r="AU142" s="229" t="s">
        <v>90</v>
      </c>
      <c r="AY142" s="17" t="s">
        <v>151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88</v>
      </c>
      <c r="BK142" s="230">
        <f>ROUND(I142*H142,2)</f>
        <v>0</v>
      </c>
      <c r="BL142" s="17" t="s">
        <v>158</v>
      </c>
      <c r="BM142" s="229" t="s">
        <v>950</v>
      </c>
    </row>
    <row r="143" s="2" customFormat="1" ht="33" customHeight="1">
      <c r="A143" s="38"/>
      <c r="B143" s="39"/>
      <c r="C143" s="243" t="s">
        <v>229</v>
      </c>
      <c r="D143" s="243" t="s">
        <v>190</v>
      </c>
      <c r="E143" s="244" t="s">
        <v>951</v>
      </c>
      <c r="F143" s="245" t="s">
        <v>952</v>
      </c>
      <c r="G143" s="246" t="s">
        <v>193</v>
      </c>
      <c r="H143" s="247">
        <v>20</v>
      </c>
      <c r="I143" s="248"/>
      <c r="J143" s="249">
        <f>ROUND(I143*H143,2)</f>
        <v>0</v>
      </c>
      <c r="K143" s="245" t="s">
        <v>1</v>
      </c>
      <c r="L143" s="250"/>
      <c r="M143" s="251" t="s">
        <v>1</v>
      </c>
      <c r="N143" s="252" t="s">
        <v>45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194</v>
      </c>
      <c r="AT143" s="229" t="s">
        <v>190</v>
      </c>
      <c r="AU143" s="229" t="s">
        <v>90</v>
      </c>
      <c r="AY143" s="17" t="s">
        <v>151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158</v>
      </c>
      <c r="BM143" s="229" t="s">
        <v>953</v>
      </c>
    </row>
    <row r="144" s="2" customFormat="1" ht="37.8" customHeight="1">
      <c r="A144" s="38"/>
      <c r="B144" s="39"/>
      <c r="C144" s="218" t="s">
        <v>234</v>
      </c>
      <c r="D144" s="218" t="s">
        <v>153</v>
      </c>
      <c r="E144" s="219" t="s">
        <v>954</v>
      </c>
      <c r="F144" s="220" t="s">
        <v>955</v>
      </c>
      <c r="G144" s="221" t="s">
        <v>221</v>
      </c>
      <c r="H144" s="222">
        <v>10</v>
      </c>
      <c r="I144" s="223"/>
      <c r="J144" s="224">
        <f>ROUND(I144*H144,2)</f>
        <v>0</v>
      </c>
      <c r="K144" s="220" t="s">
        <v>157</v>
      </c>
      <c r="L144" s="44"/>
      <c r="M144" s="225" t="s">
        <v>1</v>
      </c>
      <c r="N144" s="226" t="s">
        <v>45</v>
      </c>
      <c r="O144" s="91"/>
      <c r="P144" s="227">
        <f>O144*H144</f>
        <v>0</v>
      </c>
      <c r="Q144" s="227">
        <v>0.00033</v>
      </c>
      <c r="R144" s="227">
        <f>Q144*H144</f>
        <v>0.0033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158</v>
      </c>
      <c r="AT144" s="229" t="s">
        <v>153</v>
      </c>
      <c r="AU144" s="229" t="s">
        <v>90</v>
      </c>
      <c r="AY144" s="17" t="s">
        <v>151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88</v>
      </c>
      <c r="BK144" s="230">
        <f>ROUND(I144*H144,2)</f>
        <v>0</v>
      </c>
      <c r="BL144" s="17" t="s">
        <v>158</v>
      </c>
      <c r="BM144" s="229" t="s">
        <v>956</v>
      </c>
    </row>
    <row r="145" s="2" customFormat="1" ht="37.8" customHeight="1">
      <c r="A145" s="38"/>
      <c r="B145" s="39"/>
      <c r="C145" s="218" t="s">
        <v>241</v>
      </c>
      <c r="D145" s="218" t="s">
        <v>153</v>
      </c>
      <c r="E145" s="219" t="s">
        <v>957</v>
      </c>
      <c r="F145" s="220" t="s">
        <v>958</v>
      </c>
      <c r="G145" s="221" t="s">
        <v>221</v>
      </c>
      <c r="H145" s="222">
        <v>50</v>
      </c>
      <c r="I145" s="223"/>
      <c r="J145" s="224">
        <f>ROUND(I145*H145,2)</f>
        <v>0</v>
      </c>
      <c r="K145" s="220" t="s">
        <v>157</v>
      </c>
      <c r="L145" s="44"/>
      <c r="M145" s="225" t="s">
        <v>1</v>
      </c>
      <c r="N145" s="226" t="s">
        <v>45</v>
      </c>
      <c r="O145" s="91"/>
      <c r="P145" s="227">
        <f>O145*H145</f>
        <v>0</v>
      </c>
      <c r="Q145" s="227">
        <v>0.00038999999999999999</v>
      </c>
      <c r="R145" s="227">
        <f>Q145*H145</f>
        <v>0.0195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158</v>
      </c>
      <c r="AT145" s="229" t="s">
        <v>153</v>
      </c>
      <c r="AU145" s="229" t="s">
        <v>90</v>
      </c>
      <c r="AY145" s="17" t="s">
        <v>151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88</v>
      </c>
      <c r="BK145" s="230">
        <f>ROUND(I145*H145,2)</f>
        <v>0</v>
      </c>
      <c r="BL145" s="17" t="s">
        <v>158</v>
      </c>
      <c r="BM145" s="229" t="s">
        <v>959</v>
      </c>
    </row>
    <row r="146" s="2" customFormat="1" ht="37.8" customHeight="1">
      <c r="A146" s="38"/>
      <c r="B146" s="39"/>
      <c r="C146" s="218" t="s">
        <v>245</v>
      </c>
      <c r="D146" s="218" t="s">
        <v>153</v>
      </c>
      <c r="E146" s="219" t="s">
        <v>960</v>
      </c>
      <c r="F146" s="220" t="s">
        <v>961</v>
      </c>
      <c r="G146" s="221" t="s">
        <v>193</v>
      </c>
      <c r="H146" s="222">
        <v>1</v>
      </c>
      <c r="I146" s="223"/>
      <c r="J146" s="224">
        <f>ROUND(I146*H146,2)</f>
        <v>0</v>
      </c>
      <c r="K146" s="220" t="s">
        <v>157</v>
      </c>
      <c r="L146" s="44"/>
      <c r="M146" s="225" t="s">
        <v>1</v>
      </c>
      <c r="N146" s="226" t="s">
        <v>45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158</v>
      </c>
      <c r="AT146" s="229" t="s">
        <v>153</v>
      </c>
      <c r="AU146" s="229" t="s">
        <v>90</v>
      </c>
      <c r="AY146" s="17" t="s">
        <v>151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88</v>
      </c>
      <c r="BK146" s="230">
        <f>ROUND(I146*H146,2)</f>
        <v>0</v>
      </c>
      <c r="BL146" s="17" t="s">
        <v>158</v>
      </c>
      <c r="BM146" s="229" t="s">
        <v>962</v>
      </c>
    </row>
    <row r="147" s="2" customFormat="1" ht="24.15" customHeight="1">
      <c r="A147" s="38"/>
      <c r="B147" s="39"/>
      <c r="C147" s="243" t="s">
        <v>250</v>
      </c>
      <c r="D147" s="243" t="s">
        <v>190</v>
      </c>
      <c r="E147" s="244" t="s">
        <v>963</v>
      </c>
      <c r="F147" s="245" t="s">
        <v>964</v>
      </c>
      <c r="G147" s="246" t="s">
        <v>193</v>
      </c>
      <c r="H147" s="247">
        <v>1</v>
      </c>
      <c r="I147" s="248"/>
      <c r="J147" s="249">
        <f>ROUND(I147*H147,2)</f>
        <v>0</v>
      </c>
      <c r="K147" s="245" t="s">
        <v>157</v>
      </c>
      <c r="L147" s="250"/>
      <c r="M147" s="251" t="s">
        <v>1</v>
      </c>
      <c r="N147" s="252" t="s">
        <v>45</v>
      </c>
      <c r="O147" s="91"/>
      <c r="P147" s="227">
        <f>O147*H147</f>
        <v>0</v>
      </c>
      <c r="Q147" s="227">
        <v>0.070000000000000007</v>
      </c>
      <c r="R147" s="227">
        <f>Q147*H147</f>
        <v>0.070000000000000007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194</v>
      </c>
      <c r="AT147" s="229" t="s">
        <v>190</v>
      </c>
      <c r="AU147" s="229" t="s">
        <v>90</v>
      </c>
      <c r="AY147" s="17" t="s">
        <v>151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88</v>
      </c>
      <c r="BK147" s="230">
        <f>ROUND(I147*H147,2)</f>
        <v>0</v>
      </c>
      <c r="BL147" s="17" t="s">
        <v>158</v>
      </c>
      <c r="BM147" s="229" t="s">
        <v>965</v>
      </c>
    </row>
    <row r="148" s="2" customFormat="1" ht="37.8" customHeight="1">
      <c r="A148" s="38"/>
      <c r="B148" s="39"/>
      <c r="C148" s="218" t="s">
        <v>7</v>
      </c>
      <c r="D148" s="218" t="s">
        <v>153</v>
      </c>
      <c r="E148" s="219" t="s">
        <v>966</v>
      </c>
      <c r="F148" s="220" t="s">
        <v>967</v>
      </c>
      <c r="G148" s="221" t="s">
        <v>193</v>
      </c>
      <c r="H148" s="222">
        <v>2</v>
      </c>
      <c r="I148" s="223"/>
      <c r="J148" s="224">
        <f>ROUND(I148*H148,2)</f>
        <v>0</v>
      </c>
      <c r="K148" s="220" t="s">
        <v>157</v>
      </c>
      <c r="L148" s="44"/>
      <c r="M148" s="225" t="s">
        <v>1</v>
      </c>
      <c r="N148" s="226" t="s">
        <v>45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158</v>
      </c>
      <c r="AT148" s="229" t="s">
        <v>153</v>
      </c>
      <c r="AU148" s="229" t="s">
        <v>90</v>
      </c>
      <c r="AY148" s="17" t="s">
        <v>151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88</v>
      </c>
      <c r="BK148" s="230">
        <f>ROUND(I148*H148,2)</f>
        <v>0</v>
      </c>
      <c r="BL148" s="17" t="s">
        <v>158</v>
      </c>
      <c r="BM148" s="229" t="s">
        <v>968</v>
      </c>
    </row>
    <row r="149" s="2" customFormat="1" ht="24.15" customHeight="1">
      <c r="A149" s="38"/>
      <c r="B149" s="39"/>
      <c r="C149" s="243" t="s">
        <v>258</v>
      </c>
      <c r="D149" s="243" t="s">
        <v>190</v>
      </c>
      <c r="E149" s="244" t="s">
        <v>969</v>
      </c>
      <c r="F149" s="245" t="s">
        <v>970</v>
      </c>
      <c r="G149" s="246" t="s">
        <v>193</v>
      </c>
      <c r="H149" s="247">
        <v>2</v>
      </c>
      <c r="I149" s="248"/>
      <c r="J149" s="249">
        <f>ROUND(I149*H149,2)</f>
        <v>0</v>
      </c>
      <c r="K149" s="245" t="s">
        <v>1</v>
      </c>
      <c r="L149" s="250"/>
      <c r="M149" s="251" t="s">
        <v>1</v>
      </c>
      <c r="N149" s="252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194</v>
      </c>
      <c r="AT149" s="229" t="s">
        <v>190</v>
      </c>
      <c r="AU149" s="229" t="s">
        <v>90</v>
      </c>
      <c r="AY149" s="17" t="s">
        <v>151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158</v>
      </c>
      <c r="BM149" s="229" t="s">
        <v>971</v>
      </c>
    </row>
    <row r="150" s="2" customFormat="1" ht="24.15" customHeight="1">
      <c r="A150" s="38"/>
      <c r="B150" s="39"/>
      <c r="C150" s="218" t="s">
        <v>263</v>
      </c>
      <c r="D150" s="218" t="s">
        <v>153</v>
      </c>
      <c r="E150" s="219" t="s">
        <v>972</v>
      </c>
      <c r="F150" s="220" t="s">
        <v>973</v>
      </c>
      <c r="G150" s="221" t="s">
        <v>193</v>
      </c>
      <c r="H150" s="222">
        <v>10</v>
      </c>
      <c r="I150" s="223"/>
      <c r="J150" s="224">
        <f>ROUND(I150*H150,2)</f>
        <v>0</v>
      </c>
      <c r="K150" s="220" t="s">
        <v>157</v>
      </c>
      <c r="L150" s="44"/>
      <c r="M150" s="225" t="s">
        <v>1</v>
      </c>
      <c r="N150" s="226" t="s">
        <v>45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158</v>
      </c>
      <c r="AT150" s="229" t="s">
        <v>153</v>
      </c>
      <c r="AU150" s="229" t="s">
        <v>90</v>
      </c>
      <c r="AY150" s="17" t="s">
        <v>151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88</v>
      </c>
      <c r="BK150" s="230">
        <f>ROUND(I150*H150,2)</f>
        <v>0</v>
      </c>
      <c r="BL150" s="17" t="s">
        <v>158</v>
      </c>
      <c r="BM150" s="229" t="s">
        <v>974</v>
      </c>
    </row>
    <row r="151" s="12" customFormat="1" ht="22.8" customHeight="1">
      <c r="A151" s="12"/>
      <c r="B151" s="202"/>
      <c r="C151" s="203"/>
      <c r="D151" s="204" t="s">
        <v>79</v>
      </c>
      <c r="E151" s="216" t="s">
        <v>975</v>
      </c>
      <c r="F151" s="216" t="s">
        <v>976</v>
      </c>
      <c r="G151" s="203"/>
      <c r="H151" s="203"/>
      <c r="I151" s="206"/>
      <c r="J151" s="217">
        <f>BK151</f>
        <v>0</v>
      </c>
      <c r="K151" s="203"/>
      <c r="L151" s="208"/>
      <c r="M151" s="209"/>
      <c r="N151" s="210"/>
      <c r="O151" s="210"/>
      <c r="P151" s="211">
        <f>SUM(P152:P188)</f>
        <v>0</v>
      </c>
      <c r="Q151" s="210"/>
      <c r="R151" s="211">
        <f>SUM(R152:R188)</f>
        <v>0.64324000000000003</v>
      </c>
      <c r="S151" s="210"/>
      <c r="T151" s="212">
        <f>SUM(T152:T188)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3" t="s">
        <v>88</v>
      </c>
      <c r="AT151" s="214" t="s">
        <v>79</v>
      </c>
      <c r="AU151" s="214" t="s">
        <v>88</v>
      </c>
      <c r="AY151" s="213" t="s">
        <v>151</v>
      </c>
      <c r="BK151" s="215">
        <f>SUM(BK152:BK188)</f>
        <v>0</v>
      </c>
    </row>
    <row r="152" s="2" customFormat="1" ht="37.8" customHeight="1">
      <c r="A152" s="38"/>
      <c r="B152" s="39"/>
      <c r="C152" s="218" t="s">
        <v>268</v>
      </c>
      <c r="D152" s="218" t="s">
        <v>153</v>
      </c>
      <c r="E152" s="219" t="s">
        <v>905</v>
      </c>
      <c r="F152" s="220" t="s">
        <v>906</v>
      </c>
      <c r="G152" s="221" t="s">
        <v>221</v>
      </c>
      <c r="H152" s="222">
        <v>10</v>
      </c>
      <c r="I152" s="223"/>
      <c r="J152" s="224">
        <f>ROUND(I152*H152,2)</f>
        <v>0</v>
      </c>
      <c r="K152" s="220" t="s">
        <v>157</v>
      </c>
      <c r="L152" s="44"/>
      <c r="M152" s="225" t="s">
        <v>1</v>
      </c>
      <c r="N152" s="226" t="s">
        <v>45</v>
      </c>
      <c r="O152" s="91"/>
      <c r="P152" s="227">
        <f>O152*H152</f>
        <v>0</v>
      </c>
      <c r="Q152" s="227">
        <v>0.0034499999999999999</v>
      </c>
      <c r="R152" s="227">
        <f>Q152*H152</f>
        <v>0.034500000000000003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158</v>
      </c>
      <c r="AT152" s="229" t="s">
        <v>153</v>
      </c>
      <c r="AU152" s="229" t="s">
        <v>90</v>
      </c>
      <c r="AY152" s="17" t="s">
        <v>151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88</v>
      </c>
      <c r="BK152" s="230">
        <f>ROUND(I152*H152,2)</f>
        <v>0</v>
      </c>
      <c r="BL152" s="17" t="s">
        <v>158</v>
      </c>
      <c r="BM152" s="229" t="s">
        <v>977</v>
      </c>
    </row>
    <row r="153" s="2" customFormat="1" ht="37.8" customHeight="1">
      <c r="A153" s="38"/>
      <c r="B153" s="39"/>
      <c r="C153" s="218" t="s">
        <v>272</v>
      </c>
      <c r="D153" s="218" t="s">
        <v>153</v>
      </c>
      <c r="E153" s="219" t="s">
        <v>908</v>
      </c>
      <c r="F153" s="220" t="s">
        <v>909</v>
      </c>
      <c r="G153" s="221" t="s">
        <v>221</v>
      </c>
      <c r="H153" s="222">
        <v>50</v>
      </c>
      <c r="I153" s="223"/>
      <c r="J153" s="224">
        <f>ROUND(I153*H153,2)</f>
        <v>0</v>
      </c>
      <c r="K153" s="220" t="s">
        <v>157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0.0053099999999999996</v>
      </c>
      <c r="R153" s="227">
        <f>Q153*H153</f>
        <v>0.26549999999999996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158</v>
      </c>
      <c r="AT153" s="229" t="s">
        <v>153</v>
      </c>
      <c r="AU153" s="229" t="s">
        <v>90</v>
      </c>
      <c r="AY153" s="17" t="s">
        <v>151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158</v>
      </c>
      <c r="BM153" s="229" t="s">
        <v>978</v>
      </c>
    </row>
    <row r="154" s="2" customFormat="1" ht="37.8" customHeight="1">
      <c r="A154" s="38"/>
      <c r="B154" s="39"/>
      <c r="C154" s="218" t="s">
        <v>276</v>
      </c>
      <c r="D154" s="218" t="s">
        <v>153</v>
      </c>
      <c r="E154" s="219" t="s">
        <v>911</v>
      </c>
      <c r="F154" s="220" t="s">
        <v>912</v>
      </c>
      <c r="G154" s="221" t="s">
        <v>221</v>
      </c>
      <c r="H154" s="222">
        <v>5</v>
      </c>
      <c r="I154" s="223"/>
      <c r="J154" s="224">
        <f>ROUND(I154*H154,2)</f>
        <v>0</v>
      </c>
      <c r="K154" s="220" t="s">
        <v>157</v>
      </c>
      <c r="L154" s="44"/>
      <c r="M154" s="225" t="s">
        <v>1</v>
      </c>
      <c r="N154" s="226" t="s">
        <v>45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158</v>
      </c>
      <c r="AT154" s="229" t="s">
        <v>153</v>
      </c>
      <c r="AU154" s="229" t="s">
        <v>90</v>
      </c>
      <c r="AY154" s="17" t="s">
        <v>151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88</v>
      </c>
      <c r="BK154" s="230">
        <f>ROUND(I154*H154,2)</f>
        <v>0</v>
      </c>
      <c r="BL154" s="17" t="s">
        <v>158</v>
      </c>
      <c r="BM154" s="229" t="s">
        <v>979</v>
      </c>
    </row>
    <row r="155" s="2" customFormat="1" ht="24.15" customHeight="1">
      <c r="A155" s="38"/>
      <c r="B155" s="39"/>
      <c r="C155" s="243" t="s">
        <v>280</v>
      </c>
      <c r="D155" s="243" t="s">
        <v>190</v>
      </c>
      <c r="E155" s="244" t="s">
        <v>914</v>
      </c>
      <c r="F155" s="245" t="s">
        <v>915</v>
      </c>
      <c r="G155" s="246" t="s">
        <v>193</v>
      </c>
      <c r="H155" s="247">
        <v>5</v>
      </c>
      <c r="I155" s="248"/>
      <c r="J155" s="249">
        <f>ROUND(I155*H155,2)</f>
        <v>0</v>
      </c>
      <c r="K155" s="245" t="s">
        <v>157</v>
      </c>
      <c r="L155" s="250"/>
      <c r="M155" s="251" t="s">
        <v>1</v>
      </c>
      <c r="N155" s="252" t="s">
        <v>45</v>
      </c>
      <c r="O155" s="91"/>
      <c r="P155" s="227">
        <f>O155*H155</f>
        <v>0</v>
      </c>
      <c r="Q155" s="227">
        <v>0.0053</v>
      </c>
      <c r="R155" s="227">
        <f>Q155*H155</f>
        <v>0.026499999999999999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194</v>
      </c>
      <c r="AT155" s="229" t="s">
        <v>190</v>
      </c>
      <c r="AU155" s="229" t="s">
        <v>90</v>
      </c>
      <c r="AY155" s="17" t="s">
        <v>151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88</v>
      </c>
      <c r="BK155" s="230">
        <f>ROUND(I155*H155,2)</f>
        <v>0</v>
      </c>
      <c r="BL155" s="17" t="s">
        <v>158</v>
      </c>
      <c r="BM155" s="229" t="s">
        <v>980</v>
      </c>
    </row>
    <row r="156" s="13" customFormat="1">
      <c r="A156" s="13"/>
      <c r="B156" s="231"/>
      <c r="C156" s="232"/>
      <c r="D156" s="233" t="s">
        <v>160</v>
      </c>
      <c r="E156" s="234" t="s">
        <v>1</v>
      </c>
      <c r="F156" s="235" t="s">
        <v>981</v>
      </c>
      <c r="G156" s="232"/>
      <c r="H156" s="236">
        <v>5</v>
      </c>
      <c r="I156" s="237"/>
      <c r="J156" s="232"/>
      <c r="K156" s="232"/>
      <c r="L156" s="238"/>
      <c r="M156" s="239"/>
      <c r="N156" s="240"/>
      <c r="O156" s="240"/>
      <c r="P156" s="240"/>
      <c r="Q156" s="240"/>
      <c r="R156" s="240"/>
      <c r="S156" s="240"/>
      <c r="T156" s="24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2" t="s">
        <v>160</v>
      </c>
      <c r="AU156" s="242" t="s">
        <v>90</v>
      </c>
      <c r="AV156" s="13" t="s">
        <v>90</v>
      </c>
      <c r="AW156" s="13" t="s">
        <v>36</v>
      </c>
      <c r="AX156" s="13" t="s">
        <v>80</v>
      </c>
      <c r="AY156" s="242" t="s">
        <v>151</v>
      </c>
    </row>
    <row r="157" s="15" customFormat="1">
      <c r="A157" s="15"/>
      <c r="B157" s="263"/>
      <c r="C157" s="264"/>
      <c r="D157" s="233" t="s">
        <v>160</v>
      </c>
      <c r="E157" s="265" t="s">
        <v>1</v>
      </c>
      <c r="F157" s="266" t="s">
        <v>297</v>
      </c>
      <c r="G157" s="264"/>
      <c r="H157" s="267">
        <v>5</v>
      </c>
      <c r="I157" s="268"/>
      <c r="J157" s="264"/>
      <c r="K157" s="264"/>
      <c r="L157" s="269"/>
      <c r="M157" s="270"/>
      <c r="N157" s="271"/>
      <c r="O157" s="271"/>
      <c r="P157" s="271"/>
      <c r="Q157" s="271"/>
      <c r="R157" s="271"/>
      <c r="S157" s="271"/>
      <c r="T157" s="272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3" t="s">
        <v>160</v>
      </c>
      <c r="AU157" s="273" t="s">
        <v>90</v>
      </c>
      <c r="AV157" s="15" t="s">
        <v>158</v>
      </c>
      <c r="AW157" s="15" t="s">
        <v>36</v>
      </c>
      <c r="AX157" s="15" t="s">
        <v>88</v>
      </c>
      <c r="AY157" s="273" t="s">
        <v>151</v>
      </c>
    </row>
    <row r="158" s="2" customFormat="1" ht="24.15" customHeight="1">
      <c r="A158" s="38"/>
      <c r="B158" s="39"/>
      <c r="C158" s="218" t="s">
        <v>284</v>
      </c>
      <c r="D158" s="218" t="s">
        <v>153</v>
      </c>
      <c r="E158" s="219" t="s">
        <v>918</v>
      </c>
      <c r="F158" s="220" t="s">
        <v>919</v>
      </c>
      <c r="G158" s="221" t="s">
        <v>193</v>
      </c>
      <c r="H158" s="222">
        <v>12</v>
      </c>
      <c r="I158" s="223"/>
      <c r="J158" s="224">
        <f>ROUND(I158*H158,2)</f>
        <v>0</v>
      </c>
      <c r="K158" s="220" t="s">
        <v>157</v>
      </c>
      <c r="L158" s="44"/>
      <c r="M158" s="225" t="s">
        <v>1</v>
      </c>
      <c r="N158" s="226" t="s">
        <v>45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158</v>
      </c>
      <c r="AT158" s="229" t="s">
        <v>153</v>
      </c>
      <c r="AU158" s="229" t="s">
        <v>90</v>
      </c>
      <c r="AY158" s="17" t="s">
        <v>151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88</v>
      </c>
      <c r="BK158" s="230">
        <f>ROUND(I158*H158,2)</f>
        <v>0</v>
      </c>
      <c r="BL158" s="17" t="s">
        <v>158</v>
      </c>
      <c r="BM158" s="229" t="s">
        <v>982</v>
      </c>
    </row>
    <row r="159" s="2" customFormat="1" ht="24.15" customHeight="1">
      <c r="A159" s="38"/>
      <c r="B159" s="39"/>
      <c r="C159" s="243" t="s">
        <v>289</v>
      </c>
      <c r="D159" s="243" t="s">
        <v>190</v>
      </c>
      <c r="E159" s="244" t="s">
        <v>983</v>
      </c>
      <c r="F159" s="245" t="s">
        <v>984</v>
      </c>
      <c r="G159" s="246" t="s">
        <v>193</v>
      </c>
      <c r="H159" s="247">
        <v>12</v>
      </c>
      <c r="I159" s="248"/>
      <c r="J159" s="249">
        <f>ROUND(I159*H159,2)</f>
        <v>0</v>
      </c>
      <c r="K159" s="245" t="s">
        <v>157</v>
      </c>
      <c r="L159" s="250"/>
      <c r="M159" s="251" t="s">
        <v>1</v>
      </c>
      <c r="N159" s="252" t="s">
        <v>45</v>
      </c>
      <c r="O159" s="91"/>
      <c r="P159" s="227">
        <f>O159*H159</f>
        <v>0</v>
      </c>
      <c r="Q159" s="227">
        <v>0.00020000000000000001</v>
      </c>
      <c r="R159" s="227">
        <f>Q159*H159</f>
        <v>0.0024000000000000002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194</v>
      </c>
      <c r="AT159" s="229" t="s">
        <v>190</v>
      </c>
      <c r="AU159" s="229" t="s">
        <v>90</v>
      </c>
      <c r="AY159" s="17" t="s">
        <v>151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158</v>
      </c>
      <c r="BM159" s="229" t="s">
        <v>985</v>
      </c>
    </row>
    <row r="160" s="2" customFormat="1" ht="24.15" customHeight="1">
      <c r="A160" s="38"/>
      <c r="B160" s="39"/>
      <c r="C160" s="218" t="s">
        <v>298</v>
      </c>
      <c r="D160" s="218" t="s">
        <v>153</v>
      </c>
      <c r="E160" s="219" t="s">
        <v>924</v>
      </c>
      <c r="F160" s="220" t="s">
        <v>925</v>
      </c>
      <c r="G160" s="221" t="s">
        <v>193</v>
      </c>
      <c r="H160" s="222">
        <v>2</v>
      </c>
      <c r="I160" s="223"/>
      <c r="J160" s="224">
        <f>ROUND(I160*H160,2)</f>
        <v>0</v>
      </c>
      <c r="K160" s="220" t="s">
        <v>157</v>
      </c>
      <c r="L160" s="44"/>
      <c r="M160" s="225" t="s">
        <v>1</v>
      </c>
      <c r="N160" s="226" t="s">
        <v>45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158</v>
      </c>
      <c r="AT160" s="229" t="s">
        <v>153</v>
      </c>
      <c r="AU160" s="229" t="s">
        <v>90</v>
      </c>
      <c r="AY160" s="17" t="s">
        <v>151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88</v>
      </c>
      <c r="BK160" s="230">
        <f>ROUND(I160*H160,2)</f>
        <v>0</v>
      </c>
      <c r="BL160" s="17" t="s">
        <v>158</v>
      </c>
      <c r="BM160" s="229" t="s">
        <v>986</v>
      </c>
    </row>
    <row r="161" s="2" customFormat="1" ht="24.15" customHeight="1">
      <c r="A161" s="38"/>
      <c r="B161" s="39"/>
      <c r="C161" s="243" t="s">
        <v>302</v>
      </c>
      <c r="D161" s="243" t="s">
        <v>190</v>
      </c>
      <c r="E161" s="244" t="s">
        <v>927</v>
      </c>
      <c r="F161" s="245" t="s">
        <v>928</v>
      </c>
      <c r="G161" s="246" t="s">
        <v>193</v>
      </c>
      <c r="H161" s="247">
        <v>2</v>
      </c>
      <c r="I161" s="248"/>
      <c r="J161" s="249">
        <f>ROUND(I161*H161,2)</f>
        <v>0</v>
      </c>
      <c r="K161" s="245" t="s">
        <v>157</v>
      </c>
      <c r="L161" s="250"/>
      <c r="M161" s="251" t="s">
        <v>1</v>
      </c>
      <c r="N161" s="252" t="s">
        <v>45</v>
      </c>
      <c r="O161" s="91"/>
      <c r="P161" s="227">
        <f>O161*H161</f>
        <v>0</v>
      </c>
      <c r="Q161" s="227">
        <v>0.00020000000000000001</v>
      </c>
      <c r="R161" s="227">
        <f>Q161*H161</f>
        <v>0.00040000000000000002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194</v>
      </c>
      <c r="AT161" s="229" t="s">
        <v>190</v>
      </c>
      <c r="AU161" s="229" t="s">
        <v>90</v>
      </c>
      <c r="AY161" s="17" t="s">
        <v>151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88</v>
      </c>
      <c r="BK161" s="230">
        <f>ROUND(I161*H161,2)</f>
        <v>0</v>
      </c>
      <c r="BL161" s="17" t="s">
        <v>158</v>
      </c>
      <c r="BM161" s="229" t="s">
        <v>987</v>
      </c>
    </row>
    <row r="162" s="2" customFormat="1" ht="24.15" customHeight="1">
      <c r="A162" s="38"/>
      <c r="B162" s="39"/>
      <c r="C162" s="218" t="s">
        <v>307</v>
      </c>
      <c r="D162" s="218" t="s">
        <v>153</v>
      </c>
      <c r="E162" s="219" t="s">
        <v>930</v>
      </c>
      <c r="F162" s="220" t="s">
        <v>931</v>
      </c>
      <c r="G162" s="221" t="s">
        <v>193</v>
      </c>
      <c r="H162" s="222">
        <v>4</v>
      </c>
      <c r="I162" s="223"/>
      <c r="J162" s="224">
        <f>ROUND(I162*H162,2)</f>
        <v>0</v>
      </c>
      <c r="K162" s="220" t="s">
        <v>157</v>
      </c>
      <c r="L162" s="44"/>
      <c r="M162" s="225" t="s">
        <v>1</v>
      </c>
      <c r="N162" s="226" t="s">
        <v>45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158</v>
      </c>
      <c r="AT162" s="229" t="s">
        <v>153</v>
      </c>
      <c r="AU162" s="229" t="s">
        <v>90</v>
      </c>
      <c r="AY162" s="17" t="s">
        <v>151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88</v>
      </c>
      <c r="BK162" s="230">
        <f>ROUND(I162*H162,2)</f>
        <v>0</v>
      </c>
      <c r="BL162" s="17" t="s">
        <v>158</v>
      </c>
      <c r="BM162" s="229" t="s">
        <v>988</v>
      </c>
    </row>
    <row r="163" s="2" customFormat="1" ht="16.5" customHeight="1">
      <c r="A163" s="38"/>
      <c r="B163" s="39"/>
      <c r="C163" s="243" t="s">
        <v>311</v>
      </c>
      <c r="D163" s="243" t="s">
        <v>190</v>
      </c>
      <c r="E163" s="244" t="s">
        <v>933</v>
      </c>
      <c r="F163" s="245" t="s">
        <v>934</v>
      </c>
      <c r="G163" s="246" t="s">
        <v>193</v>
      </c>
      <c r="H163" s="247">
        <v>4</v>
      </c>
      <c r="I163" s="248"/>
      <c r="J163" s="249">
        <f>ROUND(I163*H163,2)</f>
        <v>0</v>
      </c>
      <c r="K163" s="245" t="s">
        <v>1</v>
      </c>
      <c r="L163" s="250"/>
      <c r="M163" s="251" t="s">
        <v>1</v>
      </c>
      <c r="N163" s="252" t="s">
        <v>45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194</v>
      </c>
      <c r="AT163" s="229" t="s">
        <v>190</v>
      </c>
      <c r="AU163" s="229" t="s">
        <v>90</v>
      </c>
      <c r="AY163" s="17" t="s">
        <v>151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88</v>
      </c>
      <c r="BK163" s="230">
        <f>ROUND(I163*H163,2)</f>
        <v>0</v>
      </c>
      <c r="BL163" s="17" t="s">
        <v>158</v>
      </c>
      <c r="BM163" s="229" t="s">
        <v>989</v>
      </c>
    </row>
    <row r="164" s="2" customFormat="1" ht="37.8" customHeight="1">
      <c r="A164" s="38"/>
      <c r="B164" s="39"/>
      <c r="C164" s="218" t="s">
        <v>316</v>
      </c>
      <c r="D164" s="218" t="s">
        <v>153</v>
      </c>
      <c r="E164" s="219" t="s">
        <v>936</v>
      </c>
      <c r="F164" s="220" t="s">
        <v>937</v>
      </c>
      <c r="G164" s="221" t="s">
        <v>193</v>
      </c>
      <c r="H164" s="222">
        <v>1</v>
      </c>
      <c r="I164" s="223"/>
      <c r="J164" s="224">
        <f>ROUND(I164*H164,2)</f>
        <v>0</v>
      </c>
      <c r="K164" s="220" t="s">
        <v>157</v>
      </c>
      <c r="L164" s="44"/>
      <c r="M164" s="225" t="s">
        <v>1</v>
      </c>
      <c r="N164" s="226" t="s">
        <v>45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158</v>
      </c>
      <c r="AT164" s="229" t="s">
        <v>153</v>
      </c>
      <c r="AU164" s="229" t="s">
        <v>90</v>
      </c>
      <c r="AY164" s="17" t="s">
        <v>151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88</v>
      </c>
      <c r="BK164" s="230">
        <f>ROUND(I164*H164,2)</f>
        <v>0</v>
      </c>
      <c r="BL164" s="17" t="s">
        <v>158</v>
      </c>
      <c r="BM164" s="229" t="s">
        <v>990</v>
      </c>
    </row>
    <row r="165" s="2" customFormat="1" ht="16.5" customHeight="1">
      <c r="A165" s="38"/>
      <c r="B165" s="39"/>
      <c r="C165" s="243" t="s">
        <v>320</v>
      </c>
      <c r="D165" s="243" t="s">
        <v>190</v>
      </c>
      <c r="E165" s="244" t="s">
        <v>939</v>
      </c>
      <c r="F165" s="245" t="s">
        <v>940</v>
      </c>
      <c r="G165" s="246" t="s">
        <v>193</v>
      </c>
      <c r="H165" s="247">
        <v>1</v>
      </c>
      <c r="I165" s="248"/>
      <c r="J165" s="249">
        <f>ROUND(I165*H165,2)</f>
        <v>0</v>
      </c>
      <c r="K165" s="245" t="s">
        <v>1</v>
      </c>
      <c r="L165" s="250"/>
      <c r="M165" s="251" t="s">
        <v>1</v>
      </c>
      <c r="N165" s="252" t="s">
        <v>45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194</v>
      </c>
      <c r="AT165" s="229" t="s">
        <v>190</v>
      </c>
      <c r="AU165" s="229" t="s">
        <v>90</v>
      </c>
      <c r="AY165" s="17" t="s">
        <v>151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158</v>
      </c>
      <c r="BM165" s="229" t="s">
        <v>991</v>
      </c>
    </row>
    <row r="166" s="2" customFormat="1" ht="37.8" customHeight="1">
      <c r="A166" s="38"/>
      <c r="B166" s="39"/>
      <c r="C166" s="218" t="s">
        <v>324</v>
      </c>
      <c r="D166" s="218" t="s">
        <v>153</v>
      </c>
      <c r="E166" s="219" t="s">
        <v>942</v>
      </c>
      <c r="F166" s="220" t="s">
        <v>943</v>
      </c>
      <c r="G166" s="221" t="s">
        <v>193</v>
      </c>
      <c r="H166" s="222">
        <v>1</v>
      </c>
      <c r="I166" s="223"/>
      <c r="J166" s="224">
        <f>ROUND(I166*H166,2)</f>
        <v>0</v>
      </c>
      <c r="K166" s="220" t="s">
        <v>157</v>
      </c>
      <c r="L166" s="44"/>
      <c r="M166" s="225" t="s">
        <v>1</v>
      </c>
      <c r="N166" s="226" t="s">
        <v>45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158</v>
      </c>
      <c r="AT166" s="229" t="s">
        <v>153</v>
      </c>
      <c r="AU166" s="229" t="s">
        <v>90</v>
      </c>
      <c r="AY166" s="17" t="s">
        <v>151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88</v>
      </c>
      <c r="BK166" s="230">
        <f>ROUND(I166*H166,2)</f>
        <v>0</v>
      </c>
      <c r="BL166" s="17" t="s">
        <v>158</v>
      </c>
      <c r="BM166" s="229" t="s">
        <v>992</v>
      </c>
    </row>
    <row r="167" s="2" customFormat="1" ht="24.15" customHeight="1">
      <c r="A167" s="38"/>
      <c r="B167" s="39"/>
      <c r="C167" s="243" t="s">
        <v>330</v>
      </c>
      <c r="D167" s="243" t="s">
        <v>190</v>
      </c>
      <c r="E167" s="244" t="s">
        <v>945</v>
      </c>
      <c r="F167" s="245" t="s">
        <v>946</v>
      </c>
      <c r="G167" s="246" t="s">
        <v>193</v>
      </c>
      <c r="H167" s="247">
        <v>1</v>
      </c>
      <c r="I167" s="248"/>
      <c r="J167" s="249">
        <f>ROUND(I167*H167,2)</f>
        <v>0</v>
      </c>
      <c r="K167" s="245" t="s">
        <v>157</v>
      </c>
      <c r="L167" s="250"/>
      <c r="M167" s="251" t="s">
        <v>1</v>
      </c>
      <c r="N167" s="252" t="s">
        <v>45</v>
      </c>
      <c r="O167" s="91"/>
      <c r="P167" s="227">
        <f>O167*H167</f>
        <v>0</v>
      </c>
      <c r="Q167" s="227">
        <v>0.0012999999999999999</v>
      </c>
      <c r="R167" s="227">
        <f>Q167*H167</f>
        <v>0.0012999999999999999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194</v>
      </c>
      <c r="AT167" s="229" t="s">
        <v>190</v>
      </c>
      <c r="AU167" s="229" t="s">
        <v>90</v>
      </c>
      <c r="AY167" s="17" t="s">
        <v>151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88</v>
      </c>
      <c r="BK167" s="230">
        <f>ROUND(I167*H167,2)</f>
        <v>0</v>
      </c>
      <c r="BL167" s="17" t="s">
        <v>158</v>
      </c>
      <c r="BM167" s="229" t="s">
        <v>993</v>
      </c>
    </row>
    <row r="168" s="2" customFormat="1" ht="24.15" customHeight="1">
      <c r="A168" s="38"/>
      <c r="B168" s="39"/>
      <c r="C168" s="218" t="s">
        <v>335</v>
      </c>
      <c r="D168" s="218" t="s">
        <v>153</v>
      </c>
      <c r="E168" s="219" t="s">
        <v>948</v>
      </c>
      <c r="F168" s="220" t="s">
        <v>949</v>
      </c>
      <c r="G168" s="221" t="s">
        <v>221</v>
      </c>
      <c r="H168" s="222">
        <v>15</v>
      </c>
      <c r="I168" s="223"/>
      <c r="J168" s="224">
        <f>ROUND(I168*H168,2)</f>
        <v>0</v>
      </c>
      <c r="K168" s="220" t="s">
        <v>157</v>
      </c>
      <c r="L168" s="44"/>
      <c r="M168" s="225" t="s">
        <v>1</v>
      </c>
      <c r="N168" s="226" t="s">
        <v>45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158</v>
      </c>
      <c r="AT168" s="229" t="s">
        <v>153</v>
      </c>
      <c r="AU168" s="229" t="s">
        <v>90</v>
      </c>
      <c r="AY168" s="17" t="s">
        <v>151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88</v>
      </c>
      <c r="BK168" s="230">
        <f>ROUND(I168*H168,2)</f>
        <v>0</v>
      </c>
      <c r="BL168" s="17" t="s">
        <v>158</v>
      </c>
      <c r="BM168" s="229" t="s">
        <v>994</v>
      </c>
    </row>
    <row r="169" s="2" customFormat="1" ht="33" customHeight="1">
      <c r="A169" s="38"/>
      <c r="B169" s="39"/>
      <c r="C169" s="243" t="s">
        <v>340</v>
      </c>
      <c r="D169" s="243" t="s">
        <v>190</v>
      </c>
      <c r="E169" s="244" t="s">
        <v>951</v>
      </c>
      <c r="F169" s="245" t="s">
        <v>952</v>
      </c>
      <c r="G169" s="246" t="s">
        <v>193</v>
      </c>
      <c r="H169" s="247">
        <v>15</v>
      </c>
      <c r="I169" s="248"/>
      <c r="J169" s="249">
        <f>ROUND(I169*H169,2)</f>
        <v>0</v>
      </c>
      <c r="K169" s="245" t="s">
        <v>1</v>
      </c>
      <c r="L169" s="250"/>
      <c r="M169" s="251" t="s">
        <v>1</v>
      </c>
      <c r="N169" s="252" t="s">
        <v>45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194</v>
      </c>
      <c r="AT169" s="229" t="s">
        <v>190</v>
      </c>
      <c r="AU169" s="229" t="s">
        <v>90</v>
      </c>
      <c r="AY169" s="17" t="s">
        <v>151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158</v>
      </c>
      <c r="BM169" s="229" t="s">
        <v>995</v>
      </c>
    </row>
    <row r="170" s="2" customFormat="1" ht="37.8" customHeight="1">
      <c r="A170" s="38"/>
      <c r="B170" s="39"/>
      <c r="C170" s="218" t="s">
        <v>345</v>
      </c>
      <c r="D170" s="218" t="s">
        <v>153</v>
      </c>
      <c r="E170" s="219" t="s">
        <v>954</v>
      </c>
      <c r="F170" s="220" t="s">
        <v>955</v>
      </c>
      <c r="G170" s="221" t="s">
        <v>221</v>
      </c>
      <c r="H170" s="222">
        <v>10</v>
      </c>
      <c r="I170" s="223"/>
      <c r="J170" s="224">
        <f>ROUND(I170*H170,2)</f>
        <v>0</v>
      </c>
      <c r="K170" s="220" t="s">
        <v>157</v>
      </c>
      <c r="L170" s="44"/>
      <c r="M170" s="225" t="s">
        <v>1</v>
      </c>
      <c r="N170" s="226" t="s">
        <v>45</v>
      </c>
      <c r="O170" s="91"/>
      <c r="P170" s="227">
        <f>O170*H170</f>
        <v>0</v>
      </c>
      <c r="Q170" s="227">
        <v>0.00033</v>
      </c>
      <c r="R170" s="227">
        <f>Q170*H170</f>
        <v>0.0033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158</v>
      </c>
      <c r="AT170" s="229" t="s">
        <v>153</v>
      </c>
      <c r="AU170" s="229" t="s">
        <v>90</v>
      </c>
      <c r="AY170" s="17" t="s">
        <v>151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88</v>
      </c>
      <c r="BK170" s="230">
        <f>ROUND(I170*H170,2)</f>
        <v>0</v>
      </c>
      <c r="BL170" s="17" t="s">
        <v>158</v>
      </c>
      <c r="BM170" s="229" t="s">
        <v>996</v>
      </c>
    </row>
    <row r="171" s="2" customFormat="1" ht="37.8" customHeight="1">
      <c r="A171" s="38"/>
      <c r="B171" s="39"/>
      <c r="C171" s="218" t="s">
        <v>349</v>
      </c>
      <c r="D171" s="218" t="s">
        <v>153</v>
      </c>
      <c r="E171" s="219" t="s">
        <v>957</v>
      </c>
      <c r="F171" s="220" t="s">
        <v>958</v>
      </c>
      <c r="G171" s="221" t="s">
        <v>221</v>
      </c>
      <c r="H171" s="222">
        <v>50</v>
      </c>
      <c r="I171" s="223"/>
      <c r="J171" s="224">
        <f>ROUND(I171*H171,2)</f>
        <v>0</v>
      </c>
      <c r="K171" s="220" t="s">
        <v>157</v>
      </c>
      <c r="L171" s="44"/>
      <c r="M171" s="225" t="s">
        <v>1</v>
      </c>
      <c r="N171" s="226" t="s">
        <v>45</v>
      </c>
      <c r="O171" s="91"/>
      <c r="P171" s="227">
        <f>O171*H171</f>
        <v>0</v>
      </c>
      <c r="Q171" s="227">
        <v>0.00038999999999999999</v>
      </c>
      <c r="R171" s="227">
        <f>Q171*H171</f>
        <v>0.0195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158</v>
      </c>
      <c r="AT171" s="229" t="s">
        <v>153</v>
      </c>
      <c r="AU171" s="229" t="s">
        <v>90</v>
      </c>
      <c r="AY171" s="17" t="s">
        <v>151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88</v>
      </c>
      <c r="BK171" s="230">
        <f>ROUND(I171*H171,2)</f>
        <v>0</v>
      </c>
      <c r="BL171" s="17" t="s">
        <v>158</v>
      </c>
      <c r="BM171" s="229" t="s">
        <v>997</v>
      </c>
    </row>
    <row r="172" s="2" customFormat="1" ht="37.8" customHeight="1">
      <c r="A172" s="38"/>
      <c r="B172" s="39"/>
      <c r="C172" s="218" t="s">
        <v>354</v>
      </c>
      <c r="D172" s="218" t="s">
        <v>153</v>
      </c>
      <c r="E172" s="219" t="s">
        <v>998</v>
      </c>
      <c r="F172" s="220" t="s">
        <v>999</v>
      </c>
      <c r="G172" s="221" t="s">
        <v>193</v>
      </c>
      <c r="H172" s="222">
        <v>1</v>
      </c>
      <c r="I172" s="223"/>
      <c r="J172" s="224">
        <f>ROUND(I172*H172,2)</f>
        <v>0</v>
      </c>
      <c r="K172" s="220" t="s">
        <v>157</v>
      </c>
      <c r="L172" s="44"/>
      <c r="M172" s="225" t="s">
        <v>1</v>
      </c>
      <c r="N172" s="226" t="s">
        <v>45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158</v>
      </c>
      <c r="AT172" s="229" t="s">
        <v>153</v>
      </c>
      <c r="AU172" s="229" t="s">
        <v>90</v>
      </c>
      <c r="AY172" s="17" t="s">
        <v>151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88</v>
      </c>
      <c r="BK172" s="230">
        <f>ROUND(I172*H172,2)</f>
        <v>0</v>
      </c>
      <c r="BL172" s="17" t="s">
        <v>158</v>
      </c>
      <c r="BM172" s="229" t="s">
        <v>1000</v>
      </c>
    </row>
    <row r="173" s="2" customFormat="1" ht="24.15" customHeight="1">
      <c r="A173" s="38"/>
      <c r="B173" s="39"/>
      <c r="C173" s="243" t="s">
        <v>358</v>
      </c>
      <c r="D173" s="243" t="s">
        <v>190</v>
      </c>
      <c r="E173" s="244" t="s">
        <v>1001</v>
      </c>
      <c r="F173" s="245" t="s">
        <v>1002</v>
      </c>
      <c r="G173" s="246" t="s">
        <v>193</v>
      </c>
      <c r="H173" s="247">
        <v>1</v>
      </c>
      <c r="I173" s="248"/>
      <c r="J173" s="249">
        <f>ROUND(I173*H173,2)</f>
        <v>0</v>
      </c>
      <c r="K173" s="245" t="s">
        <v>157</v>
      </c>
      <c r="L173" s="250"/>
      <c r="M173" s="251" t="s">
        <v>1</v>
      </c>
      <c r="N173" s="252" t="s">
        <v>45</v>
      </c>
      <c r="O173" s="91"/>
      <c r="P173" s="227">
        <f>O173*H173</f>
        <v>0</v>
      </c>
      <c r="Q173" s="227">
        <v>0.185</v>
      </c>
      <c r="R173" s="227">
        <f>Q173*H173</f>
        <v>0.185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194</v>
      </c>
      <c r="AT173" s="229" t="s">
        <v>190</v>
      </c>
      <c r="AU173" s="229" t="s">
        <v>90</v>
      </c>
      <c r="AY173" s="17" t="s">
        <v>151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88</v>
      </c>
      <c r="BK173" s="230">
        <f>ROUND(I173*H173,2)</f>
        <v>0</v>
      </c>
      <c r="BL173" s="17" t="s">
        <v>158</v>
      </c>
      <c r="BM173" s="229" t="s">
        <v>1003</v>
      </c>
    </row>
    <row r="174" s="2" customFormat="1" ht="37.8" customHeight="1">
      <c r="A174" s="38"/>
      <c r="B174" s="39"/>
      <c r="C174" s="218" t="s">
        <v>362</v>
      </c>
      <c r="D174" s="218" t="s">
        <v>153</v>
      </c>
      <c r="E174" s="219" t="s">
        <v>966</v>
      </c>
      <c r="F174" s="220" t="s">
        <v>967</v>
      </c>
      <c r="G174" s="221" t="s">
        <v>193</v>
      </c>
      <c r="H174" s="222">
        <v>2</v>
      </c>
      <c r="I174" s="223"/>
      <c r="J174" s="224">
        <f>ROUND(I174*H174,2)</f>
        <v>0</v>
      </c>
      <c r="K174" s="220" t="s">
        <v>157</v>
      </c>
      <c r="L174" s="44"/>
      <c r="M174" s="225" t="s">
        <v>1</v>
      </c>
      <c r="N174" s="226" t="s">
        <v>45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158</v>
      </c>
      <c r="AT174" s="229" t="s">
        <v>153</v>
      </c>
      <c r="AU174" s="229" t="s">
        <v>90</v>
      </c>
      <c r="AY174" s="17" t="s">
        <v>151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88</v>
      </c>
      <c r="BK174" s="230">
        <f>ROUND(I174*H174,2)</f>
        <v>0</v>
      </c>
      <c r="BL174" s="17" t="s">
        <v>158</v>
      </c>
      <c r="BM174" s="229" t="s">
        <v>1004</v>
      </c>
    </row>
    <row r="175" s="2" customFormat="1" ht="24.15" customHeight="1">
      <c r="A175" s="38"/>
      <c r="B175" s="39"/>
      <c r="C175" s="243" t="s">
        <v>368</v>
      </c>
      <c r="D175" s="243" t="s">
        <v>190</v>
      </c>
      <c r="E175" s="244" t="s">
        <v>969</v>
      </c>
      <c r="F175" s="245" t="s">
        <v>970</v>
      </c>
      <c r="G175" s="246" t="s">
        <v>193</v>
      </c>
      <c r="H175" s="247">
        <v>2</v>
      </c>
      <c r="I175" s="248"/>
      <c r="J175" s="249">
        <f>ROUND(I175*H175,2)</f>
        <v>0</v>
      </c>
      <c r="K175" s="245" t="s">
        <v>1</v>
      </c>
      <c r="L175" s="250"/>
      <c r="M175" s="251" t="s">
        <v>1</v>
      </c>
      <c r="N175" s="252" t="s">
        <v>45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194</v>
      </c>
      <c r="AT175" s="229" t="s">
        <v>190</v>
      </c>
      <c r="AU175" s="229" t="s">
        <v>90</v>
      </c>
      <c r="AY175" s="17" t="s">
        <v>151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88</v>
      </c>
      <c r="BK175" s="230">
        <f>ROUND(I175*H175,2)</f>
        <v>0</v>
      </c>
      <c r="BL175" s="17" t="s">
        <v>158</v>
      </c>
      <c r="BM175" s="229" t="s">
        <v>1005</v>
      </c>
    </row>
    <row r="176" s="2" customFormat="1" ht="24.15" customHeight="1">
      <c r="A176" s="38"/>
      <c r="B176" s="39"/>
      <c r="C176" s="218" t="s">
        <v>372</v>
      </c>
      <c r="D176" s="218" t="s">
        <v>153</v>
      </c>
      <c r="E176" s="219" t="s">
        <v>972</v>
      </c>
      <c r="F176" s="220" t="s">
        <v>973</v>
      </c>
      <c r="G176" s="221" t="s">
        <v>193</v>
      </c>
      <c r="H176" s="222">
        <v>14</v>
      </c>
      <c r="I176" s="223"/>
      <c r="J176" s="224">
        <f>ROUND(I176*H176,2)</f>
        <v>0</v>
      </c>
      <c r="K176" s="220" t="s">
        <v>157</v>
      </c>
      <c r="L176" s="44"/>
      <c r="M176" s="225" t="s">
        <v>1</v>
      </c>
      <c r="N176" s="226" t="s">
        <v>45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158</v>
      </c>
      <c r="AT176" s="229" t="s">
        <v>153</v>
      </c>
      <c r="AU176" s="229" t="s">
        <v>90</v>
      </c>
      <c r="AY176" s="17" t="s">
        <v>151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88</v>
      </c>
      <c r="BK176" s="230">
        <f>ROUND(I176*H176,2)</f>
        <v>0</v>
      </c>
      <c r="BL176" s="17" t="s">
        <v>158</v>
      </c>
      <c r="BM176" s="229" t="s">
        <v>1006</v>
      </c>
    </row>
    <row r="177" s="2" customFormat="1" ht="16.5" customHeight="1">
      <c r="A177" s="38"/>
      <c r="B177" s="39"/>
      <c r="C177" s="218" t="s">
        <v>377</v>
      </c>
      <c r="D177" s="218" t="s">
        <v>153</v>
      </c>
      <c r="E177" s="219" t="s">
        <v>1007</v>
      </c>
      <c r="F177" s="220" t="s">
        <v>1008</v>
      </c>
      <c r="G177" s="221" t="s">
        <v>193</v>
      </c>
      <c r="H177" s="222">
        <v>1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45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158</v>
      </c>
      <c r="AT177" s="229" t="s">
        <v>153</v>
      </c>
      <c r="AU177" s="229" t="s">
        <v>90</v>
      </c>
      <c r="AY177" s="17" t="s">
        <v>151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88</v>
      </c>
      <c r="BK177" s="230">
        <f>ROUND(I177*H177,2)</f>
        <v>0</v>
      </c>
      <c r="BL177" s="17" t="s">
        <v>158</v>
      </c>
      <c r="BM177" s="229" t="s">
        <v>1009</v>
      </c>
    </row>
    <row r="178" s="2" customFormat="1" ht="24.15" customHeight="1">
      <c r="A178" s="38"/>
      <c r="B178" s="39"/>
      <c r="C178" s="243" t="s">
        <v>381</v>
      </c>
      <c r="D178" s="243" t="s">
        <v>190</v>
      </c>
      <c r="E178" s="244" t="s">
        <v>1010</v>
      </c>
      <c r="F178" s="245" t="s">
        <v>1011</v>
      </c>
      <c r="G178" s="246" t="s">
        <v>193</v>
      </c>
      <c r="H178" s="247">
        <v>1</v>
      </c>
      <c r="I178" s="248"/>
      <c r="J178" s="249">
        <f>ROUND(I178*H178,2)</f>
        <v>0</v>
      </c>
      <c r="K178" s="245" t="s">
        <v>157</v>
      </c>
      <c r="L178" s="250"/>
      <c r="M178" s="251" t="s">
        <v>1</v>
      </c>
      <c r="N178" s="252" t="s">
        <v>45</v>
      </c>
      <c r="O178" s="91"/>
      <c r="P178" s="227">
        <f>O178*H178</f>
        <v>0</v>
      </c>
      <c r="Q178" s="227">
        <v>0.050000000000000003</v>
      </c>
      <c r="R178" s="227">
        <f>Q178*H178</f>
        <v>0.050000000000000003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194</v>
      </c>
      <c r="AT178" s="229" t="s">
        <v>190</v>
      </c>
      <c r="AU178" s="229" t="s">
        <v>90</v>
      </c>
      <c r="AY178" s="17" t="s">
        <v>151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88</v>
      </c>
      <c r="BK178" s="230">
        <f>ROUND(I178*H178,2)</f>
        <v>0</v>
      </c>
      <c r="BL178" s="17" t="s">
        <v>158</v>
      </c>
      <c r="BM178" s="229" t="s">
        <v>1012</v>
      </c>
    </row>
    <row r="179" s="2" customFormat="1" ht="33" customHeight="1">
      <c r="A179" s="38"/>
      <c r="B179" s="39"/>
      <c r="C179" s="218" t="s">
        <v>386</v>
      </c>
      <c r="D179" s="218" t="s">
        <v>153</v>
      </c>
      <c r="E179" s="219" t="s">
        <v>1013</v>
      </c>
      <c r="F179" s="220" t="s">
        <v>1014</v>
      </c>
      <c r="G179" s="221" t="s">
        <v>221</v>
      </c>
      <c r="H179" s="222">
        <v>30</v>
      </c>
      <c r="I179" s="223"/>
      <c r="J179" s="224">
        <f>ROUND(I179*H179,2)</f>
        <v>0</v>
      </c>
      <c r="K179" s="220" t="s">
        <v>157</v>
      </c>
      <c r="L179" s="44"/>
      <c r="M179" s="225" t="s">
        <v>1</v>
      </c>
      <c r="N179" s="226" t="s">
        <v>45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158</v>
      </c>
      <c r="AT179" s="229" t="s">
        <v>153</v>
      </c>
      <c r="AU179" s="229" t="s">
        <v>90</v>
      </c>
      <c r="AY179" s="17" t="s">
        <v>151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88</v>
      </c>
      <c r="BK179" s="230">
        <f>ROUND(I179*H179,2)</f>
        <v>0</v>
      </c>
      <c r="BL179" s="17" t="s">
        <v>158</v>
      </c>
      <c r="BM179" s="229" t="s">
        <v>1015</v>
      </c>
    </row>
    <row r="180" s="2" customFormat="1" ht="24.15" customHeight="1">
      <c r="A180" s="38"/>
      <c r="B180" s="39"/>
      <c r="C180" s="243" t="s">
        <v>390</v>
      </c>
      <c r="D180" s="243" t="s">
        <v>190</v>
      </c>
      <c r="E180" s="244" t="s">
        <v>1016</v>
      </c>
      <c r="F180" s="245" t="s">
        <v>1017</v>
      </c>
      <c r="G180" s="246" t="s">
        <v>221</v>
      </c>
      <c r="H180" s="247">
        <v>30.899999999999999</v>
      </c>
      <c r="I180" s="248"/>
      <c r="J180" s="249">
        <f>ROUND(I180*H180,2)</f>
        <v>0</v>
      </c>
      <c r="K180" s="245" t="s">
        <v>157</v>
      </c>
      <c r="L180" s="250"/>
      <c r="M180" s="251" t="s">
        <v>1</v>
      </c>
      <c r="N180" s="252" t="s">
        <v>45</v>
      </c>
      <c r="O180" s="91"/>
      <c r="P180" s="227">
        <f>O180*H180</f>
        <v>0</v>
      </c>
      <c r="Q180" s="227">
        <v>0.0016000000000000001</v>
      </c>
      <c r="R180" s="227">
        <f>Q180*H180</f>
        <v>0.049439999999999998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194</v>
      </c>
      <c r="AT180" s="229" t="s">
        <v>190</v>
      </c>
      <c r="AU180" s="229" t="s">
        <v>90</v>
      </c>
      <c r="AY180" s="17" t="s">
        <v>151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88</v>
      </c>
      <c r="BK180" s="230">
        <f>ROUND(I180*H180,2)</f>
        <v>0</v>
      </c>
      <c r="BL180" s="17" t="s">
        <v>158</v>
      </c>
      <c r="BM180" s="229" t="s">
        <v>1018</v>
      </c>
    </row>
    <row r="181" s="13" customFormat="1">
      <c r="A181" s="13"/>
      <c r="B181" s="231"/>
      <c r="C181" s="232"/>
      <c r="D181" s="233" t="s">
        <v>160</v>
      </c>
      <c r="E181" s="234" t="s">
        <v>1</v>
      </c>
      <c r="F181" s="235" t="s">
        <v>1019</v>
      </c>
      <c r="G181" s="232"/>
      <c r="H181" s="236">
        <v>30.899999999999999</v>
      </c>
      <c r="I181" s="237"/>
      <c r="J181" s="232"/>
      <c r="K181" s="232"/>
      <c r="L181" s="238"/>
      <c r="M181" s="239"/>
      <c r="N181" s="240"/>
      <c r="O181" s="240"/>
      <c r="P181" s="240"/>
      <c r="Q181" s="240"/>
      <c r="R181" s="240"/>
      <c r="S181" s="240"/>
      <c r="T181" s="241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2" t="s">
        <v>160</v>
      </c>
      <c r="AU181" s="242" t="s">
        <v>90</v>
      </c>
      <c r="AV181" s="13" t="s">
        <v>90</v>
      </c>
      <c r="AW181" s="13" t="s">
        <v>36</v>
      </c>
      <c r="AX181" s="13" t="s">
        <v>80</v>
      </c>
      <c r="AY181" s="242" t="s">
        <v>151</v>
      </c>
    </row>
    <row r="182" s="15" customFormat="1">
      <c r="A182" s="15"/>
      <c r="B182" s="263"/>
      <c r="C182" s="264"/>
      <c r="D182" s="233" t="s">
        <v>160</v>
      </c>
      <c r="E182" s="265" t="s">
        <v>1</v>
      </c>
      <c r="F182" s="266" t="s">
        <v>297</v>
      </c>
      <c r="G182" s="264"/>
      <c r="H182" s="267">
        <v>30.899999999999999</v>
      </c>
      <c r="I182" s="268"/>
      <c r="J182" s="264"/>
      <c r="K182" s="264"/>
      <c r="L182" s="269"/>
      <c r="M182" s="270"/>
      <c r="N182" s="271"/>
      <c r="O182" s="271"/>
      <c r="P182" s="271"/>
      <c r="Q182" s="271"/>
      <c r="R182" s="271"/>
      <c r="S182" s="271"/>
      <c r="T182" s="272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3" t="s">
        <v>160</v>
      </c>
      <c r="AU182" s="273" t="s">
        <v>90</v>
      </c>
      <c r="AV182" s="15" t="s">
        <v>158</v>
      </c>
      <c r="AW182" s="15" t="s">
        <v>36</v>
      </c>
      <c r="AX182" s="15" t="s">
        <v>88</v>
      </c>
      <c r="AY182" s="273" t="s">
        <v>151</v>
      </c>
    </row>
    <row r="183" s="2" customFormat="1" ht="24.15" customHeight="1">
      <c r="A183" s="38"/>
      <c r="B183" s="39"/>
      <c r="C183" s="218" t="s">
        <v>394</v>
      </c>
      <c r="D183" s="218" t="s">
        <v>153</v>
      </c>
      <c r="E183" s="219" t="s">
        <v>1020</v>
      </c>
      <c r="F183" s="220" t="s">
        <v>1021</v>
      </c>
      <c r="G183" s="221" t="s">
        <v>193</v>
      </c>
      <c r="H183" s="222">
        <v>1</v>
      </c>
      <c r="I183" s="223"/>
      <c r="J183" s="224">
        <f>ROUND(I183*H183,2)</f>
        <v>0</v>
      </c>
      <c r="K183" s="220" t="s">
        <v>157</v>
      </c>
      <c r="L183" s="44"/>
      <c r="M183" s="225" t="s">
        <v>1</v>
      </c>
      <c r="N183" s="226" t="s">
        <v>45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158</v>
      </c>
      <c r="AT183" s="229" t="s">
        <v>153</v>
      </c>
      <c r="AU183" s="229" t="s">
        <v>90</v>
      </c>
      <c r="AY183" s="17" t="s">
        <v>151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88</v>
      </c>
      <c r="BK183" s="230">
        <f>ROUND(I183*H183,2)</f>
        <v>0</v>
      </c>
      <c r="BL183" s="17" t="s">
        <v>158</v>
      </c>
      <c r="BM183" s="229" t="s">
        <v>1022</v>
      </c>
    </row>
    <row r="184" s="2" customFormat="1" ht="33" customHeight="1">
      <c r="A184" s="38"/>
      <c r="B184" s="39"/>
      <c r="C184" s="243" t="s">
        <v>398</v>
      </c>
      <c r="D184" s="243" t="s">
        <v>190</v>
      </c>
      <c r="E184" s="244" t="s">
        <v>1023</v>
      </c>
      <c r="F184" s="245" t="s">
        <v>1024</v>
      </c>
      <c r="G184" s="246" t="s">
        <v>193</v>
      </c>
      <c r="H184" s="247">
        <v>2</v>
      </c>
      <c r="I184" s="248"/>
      <c r="J184" s="249">
        <f>ROUND(I184*H184,2)</f>
        <v>0</v>
      </c>
      <c r="K184" s="245" t="s">
        <v>157</v>
      </c>
      <c r="L184" s="250"/>
      <c r="M184" s="251" t="s">
        <v>1</v>
      </c>
      <c r="N184" s="252" t="s">
        <v>45</v>
      </c>
      <c r="O184" s="91"/>
      <c r="P184" s="227">
        <f>O184*H184</f>
        <v>0</v>
      </c>
      <c r="Q184" s="227">
        <v>0.00020000000000000001</v>
      </c>
      <c r="R184" s="227">
        <f>Q184*H184</f>
        <v>0.00040000000000000002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194</v>
      </c>
      <c r="AT184" s="229" t="s">
        <v>190</v>
      </c>
      <c r="AU184" s="229" t="s">
        <v>90</v>
      </c>
      <c r="AY184" s="17" t="s">
        <v>151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88</v>
      </c>
      <c r="BK184" s="230">
        <f>ROUND(I184*H184,2)</f>
        <v>0</v>
      </c>
      <c r="BL184" s="17" t="s">
        <v>158</v>
      </c>
      <c r="BM184" s="229" t="s">
        <v>1025</v>
      </c>
    </row>
    <row r="185" s="13" customFormat="1">
      <c r="A185" s="13"/>
      <c r="B185" s="231"/>
      <c r="C185" s="232"/>
      <c r="D185" s="233" t="s">
        <v>160</v>
      </c>
      <c r="E185" s="234" t="s">
        <v>1</v>
      </c>
      <c r="F185" s="235" t="s">
        <v>1026</v>
      </c>
      <c r="G185" s="232"/>
      <c r="H185" s="236">
        <v>2</v>
      </c>
      <c r="I185" s="237"/>
      <c r="J185" s="232"/>
      <c r="K185" s="232"/>
      <c r="L185" s="238"/>
      <c r="M185" s="239"/>
      <c r="N185" s="240"/>
      <c r="O185" s="240"/>
      <c r="P185" s="240"/>
      <c r="Q185" s="240"/>
      <c r="R185" s="240"/>
      <c r="S185" s="240"/>
      <c r="T185" s="241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2" t="s">
        <v>160</v>
      </c>
      <c r="AU185" s="242" t="s">
        <v>90</v>
      </c>
      <c r="AV185" s="13" t="s">
        <v>90</v>
      </c>
      <c r="AW185" s="13" t="s">
        <v>36</v>
      </c>
      <c r="AX185" s="13" t="s">
        <v>80</v>
      </c>
      <c r="AY185" s="242" t="s">
        <v>151</v>
      </c>
    </row>
    <row r="186" s="15" customFormat="1">
      <c r="A186" s="15"/>
      <c r="B186" s="263"/>
      <c r="C186" s="264"/>
      <c r="D186" s="233" t="s">
        <v>160</v>
      </c>
      <c r="E186" s="265" t="s">
        <v>1</v>
      </c>
      <c r="F186" s="266" t="s">
        <v>297</v>
      </c>
      <c r="G186" s="264"/>
      <c r="H186" s="267">
        <v>2</v>
      </c>
      <c r="I186" s="268"/>
      <c r="J186" s="264"/>
      <c r="K186" s="264"/>
      <c r="L186" s="269"/>
      <c r="M186" s="270"/>
      <c r="N186" s="271"/>
      <c r="O186" s="271"/>
      <c r="P186" s="271"/>
      <c r="Q186" s="271"/>
      <c r="R186" s="271"/>
      <c r="S186" s="271"/>
      <c r="T186" s="272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3" t="s">
        <v>160</v>
      </c>
      <c r="AU186" s="273" t="s">
        <v>90</v>
      </c>
      <c r="AV186" s="15" t="s">
        <v>158</v>
      </c>
      <c r="AW186" s="15" t="s">
        <v>36</v>
      </c>
      <c r="AX186" s="15" t="s">
        <v>88</v>
      </c>
      <c r="AY186" s="273" t="s">
        <v>151</v>
      </c>
    </row>
    <row r="187" s="2" customFormat="1" ht="16.5" customHeight="1">
      <c r="A187" s="38"/>
      <c r="B187" s="39"/>
      <c r="C187" s="218" t="s">
        <v>402</v>
      </c>
      <c r="D187" s="218" t="s">
        <v>153</v>
      </c>
      <c r="E187" s="219" t="s">
        <v>1027</v>
      </c>
      <c r="F187" s="220" t="s">
        <v>1028</v>
      </c>
      <c r="G187" s="221" t="s">
        <v>846</v>
      </c>
      <c r="H187" s="222">
        <v>5</v>
      </c>
      <c r="I187" s="223"/>
      <c r="J187" s="224">
        <f>ROUND(I187*H187,2)</f>
        <v>0</v>
      </c>
      <c r="K187" s="220" t="s">
        <v>157</v>
      </c>
      <c r="L187" s="44"/>
      <c r="M187" s="225" t="s">
        <v>1</v>
      </c>
      <c r="N187" s="226" t="s">
        <v>45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158</v>
      </c>
      <c r="AT187" s="229" t="s">
        <v>153</v>
      </c>
      <c r="AU187" s="229" t="s">
        <v>90</v>
      </c>
      <c r="AY187" s="17" t="s">
        <v>151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88</v>
      </c>
      <c r="BK187" s="230">
        <f>ROUND(I187*H187,2)</f>
        <v>0</v>
      </c>
      <c r="BL187" s="17" t="s">
        <v>158</v>
      </c>
      <c r="BM187" s="229" t="s">
        <v>1029</v>
      </c>
    </row>
    <row r="188" s="2" customFormat="1" ht="16.5" customHeight="1">
      <c r="A188" s="38"/>
      <c r="B188" s="39"/>
      <c r="C188" s="243" t="s">
        <v>406</v>
      </c>
      <c r="D188" s="243" t="s">
        <v>190</v>
      </c>
      <c r="E188" s="244" t="s">
        <v>1030</v>
      </c>
      <c r="F188" s="245" t="s">
        <v>1031</v>
      </c>
      <c r="G188" s="246" t="s">
        <v>846</v>
      </c>
      <c r="H188" s="247">
        <v>5</v>
      </c>
      <c r="I188" s="248"/>
      <c r="J188" s="249">
        <f>ROUND(I188*H188,2)</f>
        <v>0</v>
      </c>
      <c r="K188" s="245" t="s">
        <v>157</v>
      </c>
      <c r="L188" s="250"/>
      <c r="M188" s="251" t="s">
        <v>1</v>
      </c>
      <c r="N188" s="252" t="s">
        <v>45</v>
      </c>
      <c r="O188" s="91"/>
      <c r="P188" s="227">
        <f>O188*H188</f>
        <v>0</v>
      </c>
      <c r="Q188" s="227">
        <v>0.001</v>
      </c>
      <c r="R188" s="227">
        <f>Q188*H188</f>
        <v>0.0050000000000000001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194</v>
      </c>
      <c r="AT188" s="229" t="s">
        <v>190</v>
      </c>
      <c r="AU188" s="229" t="s">
        <v>90</v>
      </c>
      <c r="AY188" s="17" t="s">
        <v>151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88</v>
      </c>
      <c r="BK188" s="230">
        <f>ROUND(I188*H188,2)</f>
        <v>0</v>
      </c>
      <c r="BL188" s="17" t="s">
        <v>158</v>
      </c>
      <c r="BM188" s="229" t="s">
        <v>1032</v>
      </c>
    </row>
    <row r="189" s="12" customFormat="1" ht="22.8" customHeight="1">
      <c r="A189" s="12"/>
      <c r="B189" s="202"/>
      <c r="C189" s="203"/>
      <c r="D189" s="204" t="s">
        <v>79</v>
      </c>
      <c r="E189" s="216" t="s">
        <v>1033</v>
      </c>
      <c r="F189" s="216" t="s">
        <v>1034</v>
      </c>
      <c r="G189" s="203"/>
      <c r="H189" s="203"/>
      <c r="I189" s="206"/>
      <c r="J189" s="217">
        <f>BK189</f>
        <v>0</v>
      </c>
      <c r="K189" s="203"/>
      <c r="L189" s="208"/>
      <c r="M189" s="209"/>
      <c r="N189" s="210"/>
      <c r="O189" s="210"/>
      <c r="P189" s="211">
        <f>SUM(P190:P196)</f>
        <v>0</v>
      </c>
      <c r="Q189" s="210"/>
      <c r="R189" s="211">
        <f>SUM(R190:R196)</f>
        <v>0.053099999999999994</v>
      </c>
      <c r="S189" s="210"/>
      <c r="T189" s="212">
        <f>SUM(T190:T196)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13" t="s">
        <v>88</v>
      </c>
      <c r="AT189" s="214" t="s">
        <v>79</v>
      </c>
      <c r="AU189" s="214" t="s">
        <v>88</v>
      </c>
      <c r="AY189" s="213" t="s">
        <v>151</v>
      </c>
      <c r="BK189" s="215">
        <f>SUM(BK190:BK196)</f>
        <v>0</v>
      </c>
    </row>
    <row r="190" s="2" customFormat="1" ht="37.8" customHeight="1">
      <c r="A190" s="38"/>
      <c r="B190" s="39"/>
      <c r="C190" s="218" t="s">
        <v>410</v>
      </c>
      <c r="D190" s="218" t="s">
        <v>153</v>
      </c>
      <c r="E190" s="219" t="s">
        <v>1035</v>
      </c>
      <c r="F190" s="220" t="s">
        <v>1036</v>
      </c>
      <c r="G190" s="221" t="s">
        <v>193</v>
      </c>
      <c r="H190" s="222">
        <v>2</v>
      </c>
      <c r="I190" s="223"/>
      <c r="J190" s="224">
        <f>ROUND(I190*H190,2)</f>
        <v>0</v>
      </c>
      <c r="K190" s="220" t="s">
        <v>157</v>
      </c>
      <c r="L190" s="44"/>
      <c r="M190" s="225" t="s">
        <v>1</v>
      </c>
      <c r="N190" s="226" t="s">
        <v>45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158</v>
      </c>
      <c r="AT190" s="229" t="s">
        <v>153</v>
      </c>
      <c r="AU190" s="229" t="s">
        <v>90</v>
      </c>
      <c r="AY190" s="17" t="s">
        <v>151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88</v>
      </c>
      <c r="BK190" s="230">
        <f>ROUND(I190*H190,2)</f>
        <v>0</v>
      </c>
      <c r="BL190" s="17" t="s">
        <v>158</v>
      </c>
      <c r="BM190" s="229" t="s">
        <v>1037</v>
      </c>
    </row>
    <row r="191" s="2" customFormat="1" ht="24.15" customHeight="1">
      <c r="A191" s="38"/>
      <c r="B191" s="39"/>
      <c r="C191" s="243" t="s">
        <v>416</v>
      </c>
      <c r="D191" s="243" t="s">
        <v>190</v>
      </c>
      <c r="E191" s="244" t="s">
        <v>1038</v>
      </c>
      <c r="F191" s="245" t="s">
        <v>1039</v>
      </c>
      <c r="G191" s="246" t="s">
        <v>193</v>
      </c>
      <c r="H191" s="247">
        <v>2</v>
      </c>
      <c r="I191" s="248"/>
      <c r="J191" s="249">
        <f>ROUND(I191*H191,2)</f>
        <v>0</v>
      </c>
      <c r="K191" s="245" t="s">
        <v>1</v>
      </c>
      <c r="L191" s="250"/>
      <c r="M191" s="251" t="s">
        <v>1</v>
      </c>
      <c r="N191" s="252" t="s">
        <v>45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194</v>
      </c>
      <c r="AT191" s="229" t="s">
        <v>190</v>
      </c>
      <c r="AU191" s="229" t="s">
        <v>90</v>
      </c>
      <c r="AY191" s="17" t="s">
        <v>151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88</v>
      </c>
      <c r="BK191" s="230">
        <f>ROUND(I191*H191,2)</f>
        <v>0</v>
      </c>
      <c r="BL191" s="17" t="s">
        <v>158</v>
      </c>
      <c r="BM191" s="229" t="s">
        <v>1040</v>
      </c>
    </row>
    <row r="192" s="2" customFormat="1" ht="37.8" customHeight="1">
      <c r="A192" s="38"/>
      <c r="B192" s="39"/>
      <c r="C192" s="218" t="s">
        <v>422</v>
      </c>
      <c r="D192" s="218" t="s">
        <v>153</v>
      </c>
      <c r="E192" s="219" t="s">
        <v>966</v>
      </c>
      <c r="F192" s="220" t="s">
        <v>967</v>
      </c>
      <c r="G192" s="221" t="s">
        <v>193</v>
      </c>
      <c r="H192" s="222">
        <v>2</v>
      </c>
      <c r="I192" s="223"/>
      <c r="J192" s="224">
        <f>ROUND(I192*H192,2)</f>
        <v>0</v>
      </c>
      <c r="K192" s="220" t="s">
        <v>157</v>
      </c>
      <c r="L192" s="44"/>
      <c r="M192" s="225" t="s">
        <v>1</v>
      </c>
      <c r="N192" s="226" t="s">
        <v>45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158</v>
      </c>
      <c r="AT192" s="229" t="s">
        <v>153</v>
      </c>
      <c r="AU192" s="229" t="s">
        <v>90</v>
      </c>
      <c r="AY192" s="17" t="s">
        <v>151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88</v>
      </c>
      <c r="BK192" s="230">
        <f>ROUND(I192*H192,2)</f>
        <v>0</v>
      </c>
      <c r="BL192" s="17" t="s">
        <v>158</v>
      </c>
      <c r="BM192" s="229" t="s">
        <v>1041</v>
      </c>
    </row>
    <row r="193" s="2" customFormat="1" ht="24.15" customHeight="1">
      <c r="A193" s="38"/>
      <c r="B193" s="39"/>
      <c r="C193" s="243" t="s">
        <v>428</v>
      </c>
      <c r="D193" s="243" t="s">
        <v>190</v>
      </c>
      <c r="E193" s="244" t="s">
        <v>969</v>
      </c>
      <c r="F193" s="245" t="s">
        <v>970</v>
      </c>
      <c r="G193" s="246" t="s">
        <v>193</v>
      </c>
      <c r="H193" s="247">
        <v>2</v>
      </c>
      <c r="I193" s="248"/>
      <c r="J193" s="249">
        <f>ROUND(I193*H193,2)</f>
        <v>0</v>
      </c>
      <c r="K193" s="245" t="s">
        <v>1</v>
      </c>
      <c r="L193" s="250"/>
      <c r="M193" s="251" t="s">
        <v>1</v>
      </c>
      <c r="N193" s="252" t="s">
        <v>45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194</v>
      </c>
      <c r="AT193" s="229" t="s">
        <v>190</v>
      </c>
      <c r="AU193" s="229" t="s">
        <v>90</v>
      </c>
      <c r="AY193" s="17" t="s">
        <v>151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88</v>
      </c>
      <c r="BK193" s="230">
        <f>ROUND(I193*H193,2)</f>
        <v>0</v>
      </c>
      <c r="BL193" s="17" t="s">
        <v>158</v>
      </c>
      <c r="BM193" s="229" t="s">
        <v>1042</v>
      </c>
    </row>
    <row r="194" s="2" customFormat="1" ht="21.75" customHeight="1">
      <c r="A194" s="38"/>
      <c r="B194" s="39"/>
      <c r="C194" s="243" t="s">
        <v>434</v>
      </c>
      <c r="D194" s="243" t="s">
        <v>190</v>
      </c>
      <c r="E194" s="244" t="s">
        <v>1043</v>
      </c>
      <c r="F194" s="245" t="s">
        <v>1044</v>
      </c>
      <c r="G194" s="246" t="s">
        <v>221</v>
      </c>
      <c r="H194" s="247">
        <v>4</v>
      </c>
      <c r="I194" s="248"/>
      <c r="J194" s="249">
        <f>ROUND(I194*H194,2)</f>
        <v>0</v>
      </c>
      <c r="K194" s="245" t="s">
        <v>1</v>
      </c>
      <c r="L194" s="250"/>
      <c r="M194" s="251" t="s">
        <v>1</v>
      </c>
      <c r="N194" s="252" t="s">
        <v>45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194</v>
      </c>
      <c r="AT194" s="229" t="s">
        <v>190</v>
      </c>
      <c r="AU194" s="229" t="s">
        <v>90</v>
      </c>
      <c r="AY194" s="17" t="s">
        <v>151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88</v>
      </c>
      <c r="BK194" s="230">
        <f>ROUND(I194*H194,2)</f>
        <v>0</v>
      </c>
      <c r="BL194" s="17" t="s">
        <v>158</v>
      </c>
      <c r="BM194" s="229" t="s">
        <v>1045</v>
      </c>
    </row>
    <row r="195" s="2" customFormat="1" ht="37.8" customHeight="1">
      <c r="A195" s="38"/>
      <c r="B195" s="39"/>
      <c r="C195" s="218" t="s">
        <v>438</v>
      </c>
      <c r="D195" s="218" t="s">
        <v>153</v>
      </c>
      <c r="E195" s="219" t="s">
        <v>908</v>
      </c>
      <c r="F195" s="220" t="s">
        <v>909</v>
      </c>
      <c r="G195" s="221" t="s">
        <v>221</v>
      </c>
      <c r="H195" s="222">
        <v>10</v>
      </c>
      <c r="I195" s="223"/>
      <c r="J195" s="224">
        <f>ROUND(I195*H195,2)</f>
        <v>0</v>
      </c>
      <c r="K195" s="220" t="s">
        <v>157</v>
      </c>
      <c r="L195" s="44"/>
      <c r="M195" s="225" t="s">
        <v>1</v>
      </c>
      <c r="N195" s="226" t="s">
        <v>45</v>
      </c>
      <c r="O195" s="91"/>
      <c r="P195" s="227">
        <f>O195*H195</f>
        <v>0</v>
      </c>
      <c r="Q195" s="227">
        <v>0.0053099999999999996</v>
      </c>
      <c r="R195" s="227">
        <f>Q195*H195</f>
        <v>0.053099999999999994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158</v>
      </c>
      <c r="AT195" s="229" t="s">
        <v>153</v>
      </c>
      <c r="AU195" s="229" t="s">
        <v>90</v>
      </c>
      <c r="AY195" s="17" t="s">
        <v>151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88</v>
      </c>
      <c r="BK195" s="230">
        <f>ROUND(I195*H195,2)</f>
        <v>0</v>
      </c>
      <c r="BL195" s="17" t="s">
        <v>158</v>
      </c>
      <c r="BM195" s="229" t="s">
        <v>1046</v>
      </c>
    </row>
    <row r="196" s="2" customFormat="1" ht="49.05" customHeight="1">
      <c r="A196" s="38"/>
      <c r="B196" s="39"/>
      <c r="C196" s="218" t="s">
        <v>442</v>
      </c>
      <c r="D196" s="218" t="s">
        <v>153</v>
      </c>
      <c r="E196" s="219" t="s">
        <v>1047</v>
      </c>
      <c r="F196" s="220" t="s">
        <v>1048</v>
      </c>
      <c r="G196" s="221" t="s">
        <v>175</v>
      </c>
      <c r="H196" s="222">
        <v>1.298</v>
      </c>
      <c r="I196" s="223"/>
      <c r="J196" s="224">
        <f>ROUND(I196*H196,2)</f>
        <v>0</v>
      </c>
      <c r="K196" s="220" t="s">
        <v>157</v>
      </c>
      <c r="L196" s="44"/>
      <c r="M196" s="225" t="s">
        <v>1</v>
      </c>
      <c r="N196" s="226" t="s">
        <v>45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158</v>
      </c>
      <c r="AT196" s="229" t="s">
        <v>153</v>
      </c>
      <c r="AU196" s="229" t="s">
        <v>90</v>
      </c>
      <c r="AY196" s="17" t="s">
        <v>151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88</v>
      </c>
      <c r="BK196" s="230">
        <f>ROUND(I196*H196,2)</f>
        <v>0</v>
      </c>
      <c r="BL196" s="17" t="s">
        <v>158</v>
      </c>
      <c r="BM196" s="229" t="s">
        <v>1049</v>
      </c>
    </row>
    <row r="197" s="12" customFormat="1" ht="22.8" customHeight="1">
      <c r="A197" s="12"/>
      <c r="B197" s="202"/>
      <c r="C197" s="203"/>
      <c r="D197" s="204" t="s">
        <v>79</v>
      </c>
      <c r="E197" s="216" t="s">
        <v>1050</v>
      </c>
      <c r="F197" s="216" t="s">
        <v>1051</v>
      </c>
      <c r="G197" s="203"/>
      <c r="H197" s="203"/>
      <c r="I197" s="206"/>
      <c r="J197" s="217">
        <f>BK197</f>
        <v>0</v>
      </c>
      <c r="K197" s="203"/>
      <c r="L197" s="208"/>
      <c r="M197" s="209"/>
      <c r="N197" s="210"/>
      <c r="O197" s="210"/>
      <c r="P197" s="211">
        <f>SUM(P198:P205)</f>
        <v>0</v>
      </c>
      <c r="Q197" s="210"/>
      <c r="R197" s="211">
        <f>SUM(R198:R205)</f>
        <v>0.50690000000000002</v>
      </c>
      <c r="S197" s="210"/>
      <c r="T197" s="212">
        <f>SUM(T198:T205)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3" t="s">
        <v>88</v>
      </c>
      <c r="AT197" s="214" t="s">
        <v>79</v>
      </c>
      <c r="AU197" s="214" t="s">
        <v>88</v>
      </c>
      <c r="AY197" s="213" t="s">
        <v>151</v>
      </c>
      <c r="BK197" s="215">
        <f>SUM(BK198:BK205)</f>
        <v>0</v>
      </c>
    </row>
    <row r="198" s="2" customFormat="1" ht="33" customHeight="1">
      <c r="A198" s="38"/>
      <c r="B198" s="39"/>
      <c r="C198" s="218" t="s">
        <v>447</v>
      </c>
      <c r="D198" s="218" t="s">
        <v>153</v>
      </c>
      <c r="E198" s="219" t="s">
        <v>1052</v>
      </c>
      <c r="F198" s="220" t="s">
        <v>1053</v>
      </c>
      <c r="G198" s="221" t="s">
        <v>221</v>
      </c>
      <c r="H198" s="222">
        <v>10</v>
      </c>
      <c r="I198" s="223"/>
      <c r="J198" s="224">
        <f>ROUND(I198*H198,2)</f>
        <v>0</v>
      </c>
      <c r="K198" s="220" t="s">
        <v>157</v>
      </c>
      <c r="L198" s="44"/>
      <c r="M198" s="225" t="s">
        <v>1</v>
      </c>
      <c r="N198" s="226" t="s">
        <v>45</v>
      </c>
      <c r="O198" s="91"/>
      <c r="P198" s="227">
        <f>O198*H198</f>
        <v>0</v>
      </c>
      <c r="Q198" s="227">
        <v>0.01336</v>
      </c>
      <c r="R198" s="227">
        <f>Q198*H198</f>
        <v>0.1336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158</v>
      </c>
      <c r="AT198" s="229" t="s">
        <v>153</v>
      </c>
      <c r="AU198" s="229" t="s">
        <v>90</v>
      </c>
      <c r="AY198" s="17" t="s">
        <v>151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88</v>
      </c>
      <c r="BK198" s="230">
        <f>ROUND(I198*H198,2)</f>
        <v>0</v>
      </c>
      <c r="BL198" s="17" t="s">
        <v>158</v>
      </c>
      <c r="BM198" s="229" t="s">
        <v>1054</v>
      </c>
    </row>
    <row r="199" s="2" customFormat="1" ht="33" customHeight="1">
      <c r="A199" s="38"/>
      <c r="B199" s="39"/>
      <c r="C199" s="218" t="s">
        <v>451</v>
      </c>
      <c r="D199" s="218" t="s">
        <v>153</v>
      </c>
      <c r="E199" s="219" t="s">
        <v>1055</v>
      </c>
      <c r="F199" s="220" t="s">
        <v>1056</v>
      </c>
      <c r="G199" s="221" t="s">
        <v>221</v>
      </c>
      <c r="H199" s="222">
        <v>20</v>
      </c>
      <c r="I199" s="223"/>
      <c r="J199" s="224">
        <f>ROUND(I199*H199,2)</f>
        <v>0</v>
      </c>
      <c r="K199" s="220" t="s">
        <v>157</v>
      </c>
      <c r="L199" s="44"/>
      <c r="M199" s="225" t="s">
        <v>1</v>
      </c>
      <c r="N199" s="226" t="s">
        <v>45</v>
      </c>
      <c r="O199" s="91"/>
      <c r="P199" s="227">
        <f>O199*H199</f>
        <v>0</v>
      </c>
      <c r="Q199" s="227">
        <v>0.018419999999999999</v>
      </c>
      <c r="R199" s="227">
        <f>Q199*H199</f>
        <v>0.36839999999999995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158</v>
      </c>
      <c r="AT199" s="229" t="s">
        <v>153</v>
      </c>
      <c r="AU199" s="229" t="s">
        <v>90</v>
      </c>
      <c r="AY199" s="17" t="s">
        <v>151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88</v>
      </c>
      <c r="BK199" s="230">
        <f>ROUND(I199*H199,2)</f>
        <v>0</v>
      </c>
      <c r="BL199" s="17" t="s">
        <v>158</v>
      </c>
      <c r="BM199" s="229" t="s">
        <v>1057</v>
      </c>
    </row>
    <row r="200" s="2" customFormat="1" ht="24.15" customHeight="1">
      <c r="A200" s="38"/>
      <c r="B200" s="39"/>
      <c r="C200" s="218" t="s">
        <v>455</v>
      </c>
      <c r="D200" s="218" t="s">
        <v>153</v>
      </c>
      <c r="E200" s="219" t="s">
        <v>521</v>
      </c>
      <c r="F200" s="220" t="s">
        <v>1058</v>
      </c>
      <c r="G200" s="221" t="s">
        <v>193</v>
      </c>
      <c r="H200" s="222">
        <v>1</v>
      </c>
      <c r="I200" s="223"/>
      <c r="J200" s="224">
        <f>ROUND(I200*H200,2)</f>
        <v>0</v>
      </c>
      <c r="K200" s="220" t="s">
        <v>157</v>
      </c>
      <c r="L200" s="44"/>
      <c r="M200" s="225" t="s">
        <v>1</v>
      </c>
      <c r="N200" s="226" t="s">
        <v>45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158</v>
      </c>
      <c r="AT200" s="229" t="s">
        <v>153</v>
      </c>
      <c r="AU200" s="229" t="s">
        <v>90</v>
      </c>
      <c r="AY200" s="17" t="s">
        <v>151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88</v>
      </c>
      <c r="BK200" s="230">
        <f>ROUND(I200*H200,2)</f>
        <v>0</v>
      </c>
      <c r="BL200" s="17" t="s">
        <v>158</v>
      </c>
      <c r="BM200" s="229" t="s">
        <v>1059</v>
      </c>
    </row>
    <row r="201" s="2" customFormat="1" ht="21.75" customHeight="1">
      <c r="A201" s="38"/>
      <c r="B201" s="39"/>
      <c r="C201" s="218" t="s">
        <v>459</v>
      </c>
      <c r="D201" s="218" t="s">
        <v>153</v>
      </c>
      <c r="E201" s="219" t="s">
        <v>1060</v>
      </c>
      <c r="F201" s="220" t="s">
        <v>1061</v>
      </c>
      <c r="G201" s="221" t="s">
        <v>193</v>
      </c>
      <c r="H201" s="222">
        <v>1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45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158</v>
      </c>
      <c r="AT201" s="229" t="s">
        <v>153</v>
      </c>
      <c r="AU201" s="229" t="s">
        <v>90</v>
      </c>
      <c r="AY201" s="17" t="s">
        <v>151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88</v>
      </c>
      <c r="BK201" s="230">
        <f>ROUND(I201*H201,2)</f>
        <v>0</v>
      </c>
      <c r="BL201" s="17" t="s">
        <v>158</v>
      </c>
      <c r="BM201" s="229" t="s">
        <v>1062</v>
      </c>
    </row>
    <row r="202" s="2" customFormat="1" ht="24.15" customHeight="1">
      <c r="A202" s="38"/>
      <c r="B202" s="39"/>
      <c r="C202" s="218" t="s">
        <v>465</v>
      </c>
      <c r="D202" s="218" t="s">
        <v>153</v>
      </c>
      <c r="E202" s="219" t="s">
        <v>1063</v>
      </c>
      <c r="F202" s="220" t="s">
        <v>1064</v>
      </c>
      <c r="G202" s="221" t="s">
        <v>193</v>
      </c>
      <c r="H202" s="222">
        <v>7</v>
      </c>
      <c r="I202" s="223"/>
      <c r="J202" s="224">
        <f>ROUND(I202*H202,2)</f>
        <v>0</v>
      </c>
      <c r="K202" s="220" t="s">
        <v>157</v>
      </c>
      <c r="L202" s="44"/>
      <c r="M202" s="225" t="s">
        <v>1</v>
      </c>
      <c r="N202" s="226" t="s">
        <v>45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158</v>
      </c>
      <c r="AT202" s="229" t="s">
        <v>153</v>
      </c>
      <c r="AU202" s="229" t="s">
        <v>90</v>
      </c>
      <c r="AY202" s="17" t="s">
        <v>151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88</v>
      </c>
      <c r="BK202" s="230">
        <f>ROUND(I202*H202,2)</f>
        <v>0</v>
      </c>
      <c r="BL202" s="17" t="s">
        <v>158</v>
      </c>
      <c r="BM202" s="229" t="s">
        <v>1065</v>
      </c>
    </row>
    <row r="203" s="2" customFormat="1" ht="16.5" customHeight="1">
      <c r="A203" s="38"/>
      <c r="B203" s="39"/>
      <c r="C203" s="243" t="s">
        <v>473</v>
      </c>
      <c r="D203" s="243" t="s">
        <v>190</v>
      </c>
      <c r="E203" s="244" t="s">
        <v>1066</v>
      </c>
      <c r="F203" s="245" t="s">
        <v>1067</v>
      </c>
      <c r="G203" s="246" t="s">
        <v>193</v>
      </c>
      <c r="H203" s="247">
        <v>7</v>
      </c>
      <c r="I203" s="248"/>
      <c r="J203" s="249">
        <f>ROUND(I203*H203,2)</f>
        <v>0</v>
      </c>
      <c r="K203" s="245" t="s">
        <v>157</v>
      </c>
      <c r="L203" s="250"/>
      <c r="M203" s="251" t="s">
        <v>1</v>
      </c>
      <c r="N203" s="252" t="s">
        <v>45</v>
      </c>
      <c r="O203" s="91"/>
      <c r="P203" s="227">
        <f>O203*H203</f>
        <v>0</v>
      </c>
      <c r="Q203" s="227">
        <v>0.00069999999999999999</v>
      </c>
      <c r="R203" s="227">
        <f>Q203*H203</f>
        <v>0.0048999999999999998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194</v>
      </c>
      <c r="AT203" s="229" t="s">
        <v>190</v>
      </c>
      <c r="AU203" s="229" t="s">
        <v>90</v>
      </c>
      <c r="AY203" s="17" t="s">
        <v>151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88</v>
      </c>
      <c r="BK203" s="230">
        <f>ROUND(I203*H203,2)</f>
        <v>0</v>
      </c>
      <c r="BL203" s="17" t="s">
        <v>158</v>
      </c>
      <c r="BM203" s="229" t="s">
        <v>1068</v>
      </c>
    </row>
    <row r="204" s="2" customFormat="1" ht="37.8" customHeight="1">
      <c r="A204" s="38"/>
      <c r="B204" s="39"/>
      <c r="C204" s="218" t="s">
        <v>477</v>
      </c>
      <c r="D204" s="218" t="s">
        <v>153</v>
      </c>
      <c r="E204" s="219" t="s">
        <v>1069</v>
      </c>
      <c r="F204" s="220" t="s">
        <v>1070</v>
      </c>
      <c r="G204" s="221" t="s">
        <v>193</v>
      </c>
      <c r="H204" s="222">
        <v>1</v>
      </c>
      <c r="I204" s="223"/>
      <c r="J204" s="224">
        <f>ROUND(I204*H204,2)</f>
        <v>0</v>
      </c>
      <c r="K204" s="220" t="s">
        <v>157</v>
      </c>
      <c r="L204" s="44"/>
      <c r="M204" s="225" t="s">
        <v>1</v>
      </c>
      <c r="N204" s="226" t="s">
        <v>45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158</v>
      </c>
      <c r="AT204" s="229" t="s">
        <v>153</v>
      </c>
      <c r="AU204" s="229" t="s">
        <v>90</v>
      </c>
      <c r="AY204" s="17" t="s">
        <v>151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88</v>
      </c>
      <c r="BK204" s="230">
        <f>ROUND(I204*H204,2)</f>
        <v>0</v>
      </c>
      <c r="BL204" s="17" t="s">
        <v>158</v>
      </c>
      <c r="BM204" s="229" t="s">
        <v>1071</v>
      </c>
    </row>
    <row r="205" s="2" customFormat="1" ht="37.8" customHeight="1">
      <c r="A205" s="38"/>
      <c r="B205" s="39"/>
      <c r="C205" s="218" t="s">
        <v>481</v>
      </c>
      <c r="D205" s="218" t="s">
        <v>153</v>
      </c>
      <c r="E205" s="219" t="s">
        <v>1072</v>
      </c>
      <c r="F205" s="220" t="s">
        <v>1073</v>
      </c>
      <c r="G205" s="221" t="s">
        <v>193</v>
      </c>
      <c r="H205" s="222">
        <v>1</v>
      </c>
      <c r="I205" s="223"/>
      <c r="J205" s="224">
        <f>ROUND(I205*H205,2)</f>
        <v>0</v>
      </c>
      <c r="K205" s="220" t="s">
        <v>1</v>
      </c>
      <c r="L205" s="44"/>
      <c r="M205" s="225" t="s">
        <v>1</v>
      </c>
      <c r="N205" s="226" t="s">
        <v>45</v>
      </c>
      <c r="O205" s="91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9" t="s">
        <v>158</v>
      </c>
      <c r="AT205" s="229" t="s">
        <v>153</v>
      </c>
      <c r="AU205" s="229" t="s">
        <v>90</v>
      </c>
      <c r="AY205" s="17" t="s">
        <v>151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7" t="s">
        <v>88</v>
      </c>
      <c r="BK205" s="230">
        <f>ROUND(I205*H205,2)</f>
        <v>0</v>
      </c>
      <c r="BL205" s="17" t="s">
        <v>158</v>
      </c>
      <c r="BM205" s="229" t="s">
        <v>1074</v>
      </c>
    </row>
    <row r="206" s="12" customFormat="1" ht="22.8" customHeight="1">
      <c r="A206" s="12"/>
      <c r="B206" s="202"/>
      <c r="C206" s="203"/>
      <c r="D206" s="204" t="s">
        <v>79</v>
      </c>
      <c r="E206" s="216" t="s">
        <v>1075</v>
      </c>
      <c r="F206" s="216" t="s">
        <v>1075</v>
      </c>
      <c r="G206" s="203"/>
      <c r="H206" s="203"/>
      <c r="I206" s="206"/>
      <c r="J206" s="217">
        <f>BK206</f>
        <v>0</v>
      </c>
      <c r="K206" s="203"/>
      <c r="L206" s="208"/>
      <c r="M206" s="209"/>
      <c r="N206" s="210"/>
      <c r="O206" s="210"/>
      <c r="P206" s="211">
        <f>SUM(P207:P213)</f>
        <v>0</v>
      </c>
      <c r="Q206" s="210"/>
      <c r="R206" s="211">
        <f>SUM(R207:R213)</f>
        <v>0</v>
      </c>
      <c r="S206" s="210"/>
      <c r="T206" s="212">
        <f>SUM(T207:T213)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3" t="s">
        <v>88</v>
      </c>
      <c r="AT206" s="214" t="s">
        <v>79</v>
      </c>
      <c r="AU206" s="214" t="s">
        <v>88</v>
      </c>
      <c r="AY206" s="213" t="s">
        <v>151</v>
      </c>
      <c r="BK206" s="215">
        <f>SUM(BK207:BK213)</f>
        <v>0</v>
      </c>
    </row>
    <row r="207" s="2" customFormat="1" ht="21.75" customHeight="1">
      <c r="A207" s="38"/>
      <c r="B207" s="39"/>
      <c r="C207" s="218" t="s">
        <v>485</v>
      </c>
      <c r="D207" s="218" t="s">
        <v>153</v>
      </c>
      <c r="E207" s="219" t="s">
        <v>754</v>
      </c>
      <c r="F207" s="220" t="s">
        <v>1076</v>
      </c>
      <c r="G207" s="221" t="s">
        <v>1077</v>
      </c>
      <c r="H207" s="222">
        <v>2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45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158</v>
      </c>
      <c r="AT207" s="229" t="s">
        <v>153</v>
      </c>
      <c r="AU207" s="229" t="s">
        <v>90</v>
      </c>
      <c r="AY207" s="17" t="s">
        <v>151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88</v>
      </c>
      <c r="BK207" s="230">
        <f>ROUND(I207*H207,2)</f>
        <v>0</v>
      </c>
      <c r="BL207" s="17" t="s">
        <v>158</v>
      </c>
      <c r="BM207" s="229" t="s">
        <v>1078</v>
      </c>
    </row>
    <row r="208" s="2" customFormat="1" ht="16.5" customHeight="1">
      <c r="A208" s="38"/>
      <c r="B208" s="39"/>
      <c r="C208" s="218" t="s">
        <v>490</v>
      </c>
      <c r="D208" s="218" t="s">
        <v>153</v>
      </c>
      <c r="E208" s="219" t="s">
        <v>762</v>
      </c>
      <c r="F208" s="220" t="s">
        <v>1079</v>
      </c>
      <c r="G208" s="221" t="s">
        <v>846</v>
      </c>
      <c r="H208" s="222">
        <v>10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45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158</v>
      </c>
      <c r="AT208" s="229" t="s">
        <v>153</v>
      </c>
      <c r="AU208" s="229" t="s">
        <v>90</v>
      </c>
      <c r="AY208" s="17" t="s">
        <v>151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88</v>
      </c>
      <c r="BK208" s="230">
        <f>ROUND(I208*H208,2)</f>
        <v>0</v>
      </c>
      <c r="BL208" s="17" t="s">
        <v>158</v>
      </c>
      <c r="BM208" s="229" t="s">
        <v>1080</v>
      </c>
    </row>
    <row r="209" s="2" customFormat="1" ht="16.5" customHeight="1">
      <c r="A209" s="38"/>
      <c r="B209" s="39"/>
      <c r="C209" s="218" t="s">
        <v>497</v>
      </c>
      <c r="D209" s="218" t="s">
        <v>153</v>
      </c>
      <c r="E209" s="219" t="s">
        <v>766</v>
      </c>
      <c r="F209" s="220" t="s">
        <v>1081</v>
      </c>
      <c r="G209" s="221" t="s">
        <v>846</v>
      </c>
      <c r="H209" s="222">
        <v>10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45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158</v>
      </c>
      <c r="AT209" s="229" t="s">
        <v>153</v>
      </c>
      <c r="AU209" s="229" t="s">
        <v>90</v>
      </c>
      <c r="AY209" s="17" t="s">
        <v>151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88</v>
      </c>
      <c r="BK209" s="230">
        <f>ROUND(I209*H209,2)</f>
        <v>0</v>
      </c>
      <c r="BL209" s="17" t="s">
        <v>158</v>
      </c>
      <c r="BM209" s="229" t="s">
        <v>1082</v>
      </c>
    </row>
    <row r="210" s="2" customFormat="1" ht="16.5" customHeight="1">
      <c r="A210" s="38"/>
      <c r="B210" s="39"/>
      <c r="C210" s="218" t="s">
        <v>501</v>
      </c>
      <c r="D210" s="218" t="s">
        <v>153</v>
      </c>
      <c r="E210" s="219" t="s">
        <v>774</v>
      </c>
      <c r="F210" s="220" t="s">
        <v>1083</v>
      </c>
      <c r="G210" s="221" t="s">
        <v>846</v>
      </c>
      <c r="H210" s="222">
        <v>10</v>
      </c>
      <c r="I210" s="223"/>
      <c r="J210" s="224">
        <f>ROUND(I210*H210,2)</f>
        <v>0</v>
      </c>
      <c r="K210" s="220" t="s">
        <v>1</v>
      </c>
      <c r="L210" s="44"/>
      <c r="M210" s="225" t="s">
        <v>1</v>
      </c>
      <c r="N210" s="226" t="s">
        <v>45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158</v>
      </c>
      <c r="AT210" s="229" t="s">
        <v>153</v>
      </c>
      <c r="AU210" s="229" t="s">
        <v>90</v>
      </c>
      <c r="AY210" s="17" t="s">
        <v>151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88</v>
      </c>
      <c r="BK210" s="230">
        <f>ROUND(I210*H210,2)</f>
        <v>0</v>
      </c>
      <c r="BL210" s="17" t="s">
        <v>158</v>
      </c>
      <c r="BM210" s="229" t="s">
        <v>1084</v>
      </c>
    </row>
    <row r="211" s="2" customFormat="1" ht="16.5" customHeight="1">
      <c r="A211" s="38"/>
      <c r="B211" s="39"/>
      <c r="C211" s="218" t="s">
        <v>505</v>
      </c>
      <c r="D211" s="218" t="s">
        <v>153</v>
      </c>
      <c r="E211" s="219" t="s">
        <v>787</v>
      </c>
      <c r="F211" s="220" t="s">
        <v>1085</v>
      </c>
      <c r="G211" s="221" t="s">
        <v>1086</v>
      </c>
      <c r="H211" s="222">
        <v>1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45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158</v>
      </c>
      <c r="AT211" s="229" t="s">
        <v>153</v>
      </c>
      <c r="AU211" s="229" t="s">
        <v>90</v>
      </c>
      <c r="AY211" s="17" t="s">
        <v>151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88</v>
      </c>
      <c r="BK211" s="230">
        <f>ROUND(I211*H211,2)</f>
        <v>0</v>
      </c>
      <c r="BL211" s="17" t="s">
        <v>158</v>
      </c>
      <c r="BM211" s="229" t="s">
        <v>1087</v>
      </c>
    </row>
    <row r="212" s="2" customFormat="1" ht="16.5" customHeight="1">
      <c r="A212" s="38"/>
      <c r="B212" s="39"/>
      <c r="C212" s="218" t="s">
        <v>511</v>
      </c>
      <c r="D212" s="218" t="s">
        <v>153</v>
      </c>
      <c r="E212" s="219" t="s">
        <v>802</v>
      </c>
      <c r="F212" s="220" t="s">
        <v>1088</v>
      </c>
      <c r="G212" s="221" t="s">
        <v>1086</v>
      </c>
      <c r="H212" s="222">
        <v>1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45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158</v>
      </c>
      <c r="AT212" s="229" t="s">
        <v>153</v>
      </c>
      <c r="AU212" s="229" t="s">
        <v>90</v>
      </c>
      <c r="AY212" s="17" t="s">
        <v>151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88</v>
      </c>
      <c r="BK212" s="230">
        <f>ROUND(I212*H212,2)</f>
        <v>0</v>
      </c>
      <c r="BL212" s="17" t="s">
        <v>158</v>
      </c>
      <c r="BM212" s="229" t="s">
        <v>1089</v>
      </c>
    </row>
    <row r="213" s="2" customFormat="1" ht="16.5" customHeight="1">
      <c r="A213" s="38"/>
      <c r="B213" s="39"/>
      <c r="C213" s="218" t="s">
        <v>516</v>
      </c>
      <c r="D213" s="218" t="s">
        <v>153</v>
      </c>
      <c r="E213" s="219" t="s">
        <v>810</v>
      </c>
      <c r="F213" s="220" t="s">
        <v>1090</v>
      </c>
      <c r="G213" s="221" t="s">
        <v>193</v>
      </c>
      <c r="H213" s="222">
        <v>12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45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158</v>
      </c>
      <c r="AT213" s="229" t="s">
        <v>153</v>
      </c>
      <c r="AU213" s="229" t="s">
        <v>90</v>
      </c>
      <c r="AY213" s="17" t="s">
        <v>151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88</v>
      </c>
      <c r="BK213" s="230">
        <f>ROUND(I213*H213,2)</f>
        <v>0</v>
      </c>
      <c r="BL213" s="17" t="s">
        <v>158</v>
      </c>
      <c r="BM213" s="229" t="s">
        <v>1091</v>
      </c>
    </row>
    <row r="214" s="12" customFormat="1" ht="25.92" customHeight="1">
      <c r="A214" s="12"/>
      <c r="B214" s="202"/>
      <c r="C214" s="203"/>
      <c r="D214" s="204" t="s">
        <v>79</v>
      </c>
      <c r="E214" s="205" t="s">
        <v>1092</v>
      </c>
      <c r="F214" s="205" t="s">
        <v>1093</v>
      </c>
      <c r="G214" s="203"/>
      <c r="H214" s="203"/>
      <c r="I214" s="206"/>
      <c r="J214" s="207">
        <f>BK214</f>
        <v>0</v>
      </c>
      <c r="K214" s="203"/>
      <c r="L214" s="208"/>
      <c r="M214" s="209"/>
      <c r="N214" s="210"/>
      <c r="O214" s="210"/>
      <c r="P214" s="211">
        <f>P215</f>
        <v>0</v>
      </c>
      <c r="Q214" s="210"/>
      <c r="R214" s="211">
        <f>R215</f>
        <v>0</v>
      </c>
      <c r="S214" s="210"/>
      <c r="T214" s="212">
        <f>T215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3" t="s">
        <v>158</v>
      </c>
      <c r="AT214" s="214" t="s">
        <v>79</v>
      </c>
      <c r="AU214" s="214" t="s">
        <v>80</v>
      </c>
      <c r="AY214" s="213" t="s">
        <v>151</v>
      </c>
      <c r="BK214" s="215">
        <f>BK215</f>
        <v>0</v>
      </c>
    </row>
    <row r="215" s="2" customFormat="1" ht="37.8" customHeight="1">
      <c r="A215" s="38"/>
      <c r="B215" s="39"/>
      <c r="C215" s="218" t="s">
        <v>520</v>
      </c>
      <c r="D215" s="218" t="s">
        <v>153</v>
      </c>
      <c r="E215" s="219" t="s">
        <v>1094</v>
      </c>
      <c r="F215" s="220" t="s">
        <v>1095</v>
      </c>
      <c r="G215" s="221" t="s">
        <v>1096</v>
      </c>
      <c r="H215" s="222">
        <v>30</v>
      </c>
      <c r="I215" s="223"/>
      <c r="J215" s="224">
        <f>ROUND(I215*H215,2)</f>
        <v>0</v>
      </c>
      <c r="K215" s="220" t="s">
        <v>157</v>
      </c>
      <c r="L215" s="44"/>
      <c r="M215" s="275" t="s">
        <v>1</v>
      </c>
      <c r="N215" s="276" t="s">
        <v>45</v>
      </c>
      <c r="O215" s="277"/>
      <c r="P215" s="278">
        <f>O215*H215</f>
        <v>0</v>
      </c>
      <c r="Q215" s="278">
        <v>0</v>
      </c>
      <c r="R215" s="278">
        <f>Q215*H215</f>
        <v>0</v>
      </c>
      <c r="S215" s="278">
        <v>0</v>
      </c>
      <c r="T215" s="279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29" t="s">
        <v>1097</v>
      </c>
      <c r="AT215" s="229" t="s">
        <v>153</v>
      </c>
      <c r="AU215" s="229" t="s">
        <v>88</v>
      </c>
      <c r="AY215" s="17" t="s">
        <v>151</v>
      </c>
      <c r="BE215" s="230">
        <f>IF(N215="základní",J215,0)</f>
        <v>0</v>
      </c>
      <c r="BF215" s="230">
        <f>IF(N215="snížená",J215,0)</f>
        <v>0</v>
      </c>
      <c r="BG215" s="230">
        <f>IF(N215="zákl. přenesená",J215,0)</f>
        <v>0</v>
      </c>
      <c r="BH215" s="230">
        <f>IF(N215="sníž. přenesená",J215,0)</f>
        <v>0</v>
      </c>
      <c r="BI215" s="230">
        <f>IF(N215="nulová",J215,0)</f>
        <v>0</v>
      </c>
      <c r="BJ215" s="17" t="s">
        <v>88</v>
      </c>
      <c r="BK215" s="230">
        <f>ROUND(I215*H215,2)</f>
        <v>0</v>
      </c>
      <c r="BL215" s="17" t="s">
        <v>1097</v>
      </c>
      <c r="BM215" s="229" t="s">
        <v>1098</v>
      </c>
    </row>
    <row r="216" s="2" customFormat="1" ht="6.96" customHeight="1">
      <c r="A216" s="38"/>
      <c r="B216" s="66"/>
      <c r="C216" s="67"/>
      <c r="D216" s="67"/>
      <c r="E216" s="67"/>
      <c r="F216" s="67"/>
      <c r="G216" s="67"/>
      <c r="H216" s="67"/>
      <c r="I216" s="67"/>
      <c r="J216" s="67"/>
      <c r="K216" s="67"/>
      <c r="L216" s="44"/>
      <c r="M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</row>
  </sheetData>
  <sheetProtection sheet="1" autoFilter="0" formatColumns="0" formatRows="0" objects="1" scenarios="1" spinCount="100000" saltValue="r6Nr244YtWijzA8HNTQb+D20efQ4577zi6E1HHLCIk1z0rXHqRbEPxXOjr6VbM9OcD+ek37kLCrR7DWYTXeruA==" hashValue="eS9TjPMJO818xomVpqFPoz6TqjgRLrYX8PdmSO3mJSaCbKsccUjx9syGrHK4Mog9E1BnDXv/N5xX2ruydkgHYQ==" algorithmName="SHA-512" password="CC35"/>
  <autoFilter ref="C122:K215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 xml:space="preserve">Snížení energetické náročnosti SŠTŘ Nový Bydžov -  dílny SPV Hlušice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1099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ROUND((SUM(BE124:BE202)),  2)</f>
        <v>0</v>
      </c>
      <c r="G33" s="38"/>
      <c r="H33" s="38"/>
      <c r="I33" s="155">
        <v>0.20999999999999999</v>
      </c>
      <c r="J33" s="154">
        <f>ROUND(((SUM(BE124:BE202))*I33),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ROUND((SUM(BF124:BF202)),  2)</f>
        <v>0</v>
      </c>
      <c r="G34" s="38"/>
      <c r="H34" s="38"/>
      <c r="I34" s="155">
        <v>0.12</v>
      </c>
      <c r="J34" s="154">
        <f>ROUND(((SUM(BF124:BF202))*I34),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ROUND((SUM(BG124:BG202)),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ROUND((SUM(BH124:BH202)),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ROUND((SUM(BI124:BI202)),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Snížení energetické náročnosti SŠTŘ Nový Bydžov -  dílny SPV Hlušice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2025_X_005c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pozemek s č. st. 1/10, k.ú. Hlušice</v>
      </c>
      <c r="G89" s="40"/>
      <c r="H89" s="40"/>
      <c r="I89" s="32" t="s">
        <v>22</v>
      </c>
      <c r="J89" s="79" t="str">
        <f>IF(J12="","",J12)</f>
        <v>31. 10. 2025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SŠTŘ, Nový Bydžov, Dr. M. Tyrše 112, PSČ 504 01</v>
      </c>
      <c r="G91" s="40"/>
      <c r="H91" s="40"/>
      <c r="I91" s="32" t="s">
        <v>32</v>
      </c>
      <c r="J91" s="36" t="str">
        <f>E21</f>
        <v>Energy Benefit Centre a.s.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113</v>
      </c>
      <c r="D94" s="176"/>
      <c r="E94" s="176"/>
      <c r="F94" s="176"/>
      <c r="G94" s="176"/>
      <c r="H94" s="176"/>
      <c r="I94" s="176"/>
      <c r="J94" s="177" t="s">
        <v>114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115</v>
      </c>
      <c r="D96" s="40"/>
      <c r="E96" s="40"/>
      <c r="F96" s="40"/>
      <c r="G96" s="40"/>
      <c r="H96" s="40"/>
      <c r="I96" s="40"/>
      <c r="J96" s="110">
        <f>J124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116</v>
      </c>
    </row>
    <row r="97" s="9" customFormat="1" ht="24.96" customHeight="1">
      <c r="A97" s="9"/>
      <c r="B97" s="179"/>
      <c r="C97" s="180"/>
      <c r="D97" s="181" t="s">
        <v>126</v>
      </c>
      <c r="E97" s="182"/>
      <c r="F97" s="182"/>
      <c r="G97" s="182"/>
      <c r="H97" s="182"/>
      <c r="I97" s="182"/>
      <c r="J97" s="183">
        <f>J125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1100</v>
      </c>
      <c r="E98" s="188"/>
      <c r="F98" s="188"/>
      <c r="G98" s="188"/>
      <c r="H98" s="188"/>
      <c r="I98" s="188"/>
      <c r="J98" s="189">
        <f>J126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1101</v>
      </c>
      <c r="E99" s="188"/>
      <c r="F99" s="188"/>
      <c r="G99" s="188"/>
      <c r="H99" s="188"/>
      <c r="I99" s="188"/>
      <c r="J99" s="189">
        <f>J134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1102</v>
      </c>
      <c r="E100" s="188"/>
      <c r="F100" s="188"/>
      <c r="G100" s="188"/>
      <c r="H100" s="188"/>
      <c r="I100" s="188"/>
      <c r="J100" s="189">
        <f>J144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1103</v>
      </c>
      <c r="E101" s="188"/>
      <c r="F101" s="188"/>
      <c r="G101" s="188"/>
      <c r="H101" s="188"/>
      <c r="I101" s="188"/>
      <c r="J101" s="189">
        <f>J160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1104</v>
      </c>
      <c r="E102" s="188"/>
      <c r="F102" s="188"/>
      <c r="G102" s="188"/>
      <c r="H102" s="188"/>
      <c r="I102" s="188"/>
      <c r="J102" s="189">
        <f>J184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1105</v>
      </c>
      <c r="E103" s="188"/>
      <c r="F103" s="188"/>
      <c r="G103" s="188"/>
      <c r="H103" s="188"/>
      <c r="I103" s="188"/>
      <c r="J103" s="189">
        <f>J193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9"/>
      <c r="C104" s="180"/>
      <c r="D104" s="181" t="s">
        <v>902</v>
      </c>
      <c r="E104" s="182"/>
      <c r="F104" s="182"/>
      <c r="G104" s="182"/>
      <c r="H104" s="182"/>
      <c r="I104" s="182"/>
      <c r="J104" s="183">
        <f>J200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2" customFormat="1" ht="21.84" customHeight="1">
      <c r="A105" s="38"/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66"/>
      <c r="C106" s="67"/>
      <c r="D106" s="67"/>
      <c r="E106" s="67"/>
      <c r="F106" s="67"/>
      <c r="G106" s="67"/>
      <c r="H106" s="67"/>
      <c r="I106" s="67"/>
      <c r="J106" s="67"/>
      <c r="K106" s="67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10" s="2" customFormat="1" ht="6.96" customHeight="1">
      <c r="A110" s="38"/>
      <c r="B110" s="68"/>
      <c r="C110" s="69"/>
      <c r="D110" s="69"/>
      <c r="E110" s="69"/>
      <c r="F110" s="69"/>
      <c r="G110" s="69"/>
      <c r="H110" s="69"/>
      <c r="I110" s="69"/>
      <c r="J110" s="69"/>
      <c r="K110" s="69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4.96" customHeight="1">
      <c r="A111" s="38"/>
      <c r="B111" s="39"/>
      <c r="C111" s="23" t="s">
        <v>136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16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6.25" customHeight="1">
      <c r="A114" s="38"/>
      <c r="B114" s="39"/>
      <c r="C114" s="40"/>
      <c r="D114" s="40"/>
      <c r="E114" s="174" t="str">
        <f>E7</f>
        <v xml:space="preserve">Snížení energetické náročnosti SŠTŘ Nový Bydžov -  dílny SPV Hlušice</v>
      </c>
      <c r="F114" s="32"/>
      <c r="G114" s="32"/>
      <c r="H114" s="32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110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6.5" customHeight="1">
      <c r="A116" s="38"/>
      <c r="B116" s="39"/>
      <c r="C116" s="40"/>
      <c r="D116" s="40"/>
      <c r="E116" s="76" t="str">
        <f>E9</f>
        <v>2025_X_005c - Vytápění</v>
      </c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20</v>
      </c>
      <c r="D118" s="40"/>
      <c r="E118" s="40"/>
      <c r="F118" s="27" t="str">
        <f>F12</f>
        <v>pozemek s č. st. 1/10, k.ú. Hlušice</v>
      </c>
      <c r="G118" s="40"/>
      <c r="H118" s="40"/>
      <c r="I118" s="32" t="s">
        <v>22</v>
      </c>
      <c r="J118" s="79" t="str">
        <f>IF(J12="","",J12)</f>
        <v>31. 10. 2025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25.65" customHeight="1">
      <c r="A120" s="38"/>
      <c r="B120" s="39"/>
      <c r="C120" s="32" t="s">
        <v>24</v>
      </c>
      <c r="D120" s="40"/>
      <c r="E120" s="40"/>
      <c r="F120" s="27" t="str">
        <f>E15</f>
        <v>SŠTŘ, Nový Bydžov, Dr. M. Tyrše 112, PSČ 504 01</v>
      </c>
      <c r="G120" s="40"/>
      <c r="H120" s="40"/>
      <c r="I120" s="32" t="s">
        <v>32</v>
      </c>
      <c r="J120" s="36" t="str">
        <f>E21</f>
        <v>Energy Benefit Centre a.s.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5.15" customHeight="1">
      <c r="A121" s="38"/>
      <c r="B121" s="39"/>
      <c r="C121" s="32" t="s">
        <v>30</v>
      </c>
      <c r="D121" s="40"/>
      <c r="E121" s="40"/>
      <c r="F121" s="27" t="str">
        <f>IF(E18="","",E18)</f>
        <v>Vyplň údaj</v>
      </c>
      <c r="G121" s="40"/>
      <c r="H121" s="40"/>
      <c r="I121" s="32" t="s">
        <v>37</v>
      </c>
      <c r="J121" s="36" t="str">
        <f>E24</f>
        <v xml:space="preserve">  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0.32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11" customFormat="1" ht="29.28" customHeight="1">
      <c r="A123" s="191"/>
      <c r="B123" s="192"/>
      <c r="C123" s="193" t="s">
        <v>137</v>
      </c>
      <c r="D123" s="194" t="s">
        <v>65</v>
      </c>
      <c r="E123" s="194" t="s">
        <v>61</v>
      </c>
      <c r="F123" s="194" t="s">
        <v>62</v>
      </c>
      <c r="G123" s="194" t="s">
        <v>138</v>
      </c>
      <c r="H123" s="194" t="s">
        <v>139</v>
      </c>
      <c r="I123" s="194" t="s">
        <v>140</v>
      </c>
      <c r="J123" s="194" t="s">
        <v>114</v>
      </c>
      <c r="K123" s="195" t="s">
        <v>141</v>
      </c>
      <c r="L123" s="196"/>
      <c r="M123" s="100" t="s">
        <v>1</v>
      </c>
      <c r="N123" s="101" t="s">
        <v>44</v>
      </c>
      <c r="O123" s="101" t="s">
        <v>142</v>
      </c>
      <c r="P123" s="101" t="s">
        <v>143</v>
      </c>
      <c r="Q123" s="101" t="s">
        <v>144</v>
      </c>
      <c r="R123" s="101" t="s">
        <v>145</v>
      </c>
      <c r="S123" s="101" t="s">
        <v>146</v>
      </c>
      <c r="T123" s="102" t="s">
        <v>147</v>
      </c>
      <c r="U123" s="191"/>
      <c r="V123" s="191"/>
      <c r="W123" s="191"/>
      <c r="X123" s="191"/>
      <c r="Y123" s="191"/>
      <c r="Z123" s="191"/>
      <c r="AA123" s="191"/>
      <c r="AB123" s="191"/>
      <c r="AC123" s="191"/>
      <c r="AD123" s="191"/>
      <c r="AE123" s="191"/>
    </row>
    <row r="124" s="2" customFormat="1" ht="22.8" customHeight="1">
      <c r="A124" s="38"/>
      <c r="B124" s="39"/>
      <c r="C124" s="107" t="s">
        <v>148</v>
      </c>
      <c r="D124" s="40"/>
      <c r="E124" s="40"/>
      <c r="F124" s="40"/>
      <c r="G124" s="40"/>
      <c r="H124" s="40"/>
      <c r="I124" s="40"/>
      <c r="J124" s="197">
        <f>BK124</f>
        <v>0</v>
      </c>
      <c r="K124" s="40"/>
      <c r="L124" s="44"/>
      <c r="M124" s="103"/>
      <c r="N124" s="198"/>
      <c r="O124" s="104"/>
      <c r="P124" s="199">
        <f>P125+P200</f>
        <v>0</v>
      </c>
      <c r="Q124" s="104"/>
      <c r="R124" s="199">
        <f>R125+R200</f>
        <v>1.0050440000000001</v>
      </c>
      <c r="S124" s="104"/>
      <c r="T124" s="200">
        <f>T125+T200</f>
        <v>4.4845000000000006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79</v>
      </c>
      <c r="AU124" s="17" t="s">
        <v>116</v>
      </c>
      <c r="BK124" s="201">
        <f>BK125+BK200</f>
        <v>0</v>
      </c>
    </row>
    <row r="125" s="12" customFormat="1" ht="25.92" customHeight="1">
      <c r="A125" s="12"/>
      <c r="B125" s="202"/>
      <c r="C125" s="203"/>
      <c r="D125" s="204" t="s">
        <v>79</v>
      </c>
      <c r="E125" s="205" t="s">
        <v>469</v>
      </c>
      <c r="F125" s="205" t="s">
        <v>470</v>
      </c>
      <c r="G125" s="203"/>
      <c r="H125" s="203"/>
      <c r="I125" s="206"/>
      <c r="J125" s="207">
        <f>BK125</f>
        <v>0</v>
      </c>
      <c r="K125" s="203"/>
      <c r="L125" s="208"/>
      <c r="M125" s="209"/>
      <c r="N125" s="210"/>
      <c r="O125" s="210"/>
      <c r="P125" s="211">
        <f>P126+P134+P144+P160+P184+P193</f>
        <v>0</v>
      </c>
      <c r="Q125" s="210"/>
      <c r="R125" s="211">
        <f>R126+R134+R144+R160+R184+R193</f>
        <v>1.0050440000000001</v>
      </c>
      <c r="S125" s="210"/>
      <c r="T125" s="212">
        <f>T126+T134+T144+T160+T184+T193</f>
        <v>4.4845000000000006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3" t="s">
        <v>90</v>
      </c>
      <c r="AT125" s="214" t="s">
        <v>79</v>
      </c>
      <c r="AU125" s="214" t="s">
        <v>80</v>
      </c>
      <c r="AY125" s="213" t="s">
        <v>151</v>
      </c>
      <c r="BK125" s="215">
        <f>BK126+BK134+BK144+BK160+BK184+BK193</f>
        <v>0</v>
      </c>
    </row>
    <row r="126" s="12" customFormat="1" ht="22.8" customHeight="1">
      <c r="A126" s="12"/>
      <c r="B126" s="202"/>
      <c r="C126" s="203"/>
      <c r="D126" s="204" t="s">
        <v>79</v>
      </c>
      <c r="E126" s="216" t="s">
        <v>1106</v>
      </c>
      <c r="F126" s="216" t="s">
        <v>1107</v>
      </c>
      <c r="G126" s="203"/>
      <c r="H126" s="203"/>
      <c r="I126" s="206"/>
      <c r="J126" s="217">
        <f>BK126</f>
        <v>0</v>
      </c>
      <c r="K126" s="203"/>
      <c r="L126" s="208"/>
      <c r="M126" s="209"/>
      <c r="N126" s="210"/>
      <c r="O126" s="210"/>
      <c r="P126" s="211">
        <f>SUM(P127:P133)</f>
        <v>0</v>
      </c>
      <c r="Q126" s="210"/>
      <c r="R126" s="211">
        <f>SUM(R127:R133)</f>
        <v>0.070559999999999998</v>
      </c>
      <c r="S126" s="210"/>
      <c r="T126" s="212">
        <f>SUM(T127:T133)</f>
        <v>2.169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90</v>
      </c>
      <c r="AT126" s="214" t="s">
        <v>79</v>
      </c>
      <c r="AU126" s="214" t="s">
        <v>88</v>
      </c>
      <c r="AY126" s="213" t="s">
        <v>151</v>
      </c>
      <c r="BK126" s="215">
        <f>SUM(BK127:BK133)</f>
        <v>0</v>
      </c>
    </row>
    <row r="127" s="2" customFormat="1" ht="24.15" customHeight="1">
      <c r="A127" s="38"/>
      <c r="B127" s="39"/>
      <c r="C127" s="218" t="s">
        <v>88</v>
      </c>
      <c r="D127" s="218" t="s">
        <v>153</v>
      </c>
      <c r="E127" s="219" t="s">
        <v>1108</v>
      </c>
      <c r="F127" s="220" t="s">
        <v>1109</v>
      </c>
      <c r="G127" s="221" t="s">
        <v>193</v>
      </c>
      <c r="H127" s="222">
        <v>4</v>
      </c>
      <c r="I127" s="223"/>
      <c r="J127" s="224">
        <f>ROUND(I127*H127,2)</f>
        <v>0</v>
      </c>
      <c r="K127" s="220" t="s">
        <v>157</v>
      </c>
      <c r="L127" s="44"/>
      <c r="M127" s="225" t="s">
        <v>1</v>
      </c>
      <c r="N127" s="226" t="s">
        <v>45</v>
      </c>
      <c r="O127" s="91"/>
      <c r="P127" s="227">
        <f>O127*H127</f>
        <v>0</v>
      </c>
      <c r="Q127" s="227">
        <v>0.00017000000000000001</v>
      </c>
      <c r="R127" s="227">
        <f>Q127*H127</f>
        <v>0.00068000000000000005</v>
      </c>
      <c r="S127" s="227">
        <v>0.54225000000000001</v>
      </c>
      <c r="T127" s="228">
        <f>S127*H127</f>
        <v>2.169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229</v>
      </c>
      <c r="AT127" s="229" t="s">
        <v>153</v>
      </c>
      <c r="AU127" s="229" t="s">
        <v>90</v>
      </c>
      <c r="AY127" s="17" t="s">
        <v>151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88</v>
      </c>
      <c r="BK127" s="230">
        <f>ROUND(I127*H127,2)</f>
        <v>0</v>
      </c>
      <c r="BL127" s="17" t="s">
        <v>229</v>
      </c>
      <c r="BM127" s="229" t="s">
        <v>1110</v>
      </c>
    </row>
    <row r="128" s="2" customFormat="1" ht="37.8" customHeight="1">
      <c r="A128" s="38"/>
      <c r="B128" s="39"/>
      <c r="C128" s="218" t="s">
        <v>90</v>
      </c>
      <c r="D128" s="218" t="s">
        <v>153</v>
      </c>
      <c r="E128" s="219" t="s">
        <v>1111</v>
      </c>
      <c r="F128" s="220" t="s">
        <v>1112</v>
      </c>
      <c r="G128" s="221" t="s">
        <v>833</v>
      </c>
      <c r="H128" s="222">
        <v>2</v>
      </c>
      <c r="I128" s="223"/>
      <c r="J128" s="224">
        <f>ROUND(I128*H128,2)</f>
        <v>0</v>
      </c>
      <c r="K128" s="220" t="s">
        <v>157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0.0025200000000000001</v>
      </c>
      <c r="R128" s="227">
        <f>Q128*H128</f>
        <v>0.0050400000000000002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229</v>
      </c>
      <c r="AT128" s="229" t="s">
        <v>153</v>
      </c>
      <c r="AU128" s="229" t="s">
        <v>90</v>
      </c>
      <c r="AY128" s="17" t="s">
        <v>151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229</v>
      </c>
      <c r="BM128" s="229" t="s">
        <v>1113</v>
      </c>
    </row>
    <row r="129" s="2" customFormat="1" ht="24.15" customHeight="1">
      <c r="A129" s="38"/>
      <c r="B129" s="39"/>
      <c r="C129" s="218" t="s">
        <v>167</v>
      </c>
      <c r="D129" s="218" t="s">
        <v>153</v>
      </c>
      <c r="E129" s="219" t="s">
        <v>1114</v>
      </c>
      <c r="F129" s="220" t="s">
        <v>1115</v>
      </c>
      <c r="G129" s="221" t="s">
        <v>833</v>
      </c>
      <c r="H129" s="222">
        <v>1</v>
      </c>
      <c r="I129" s="223"/>
      <c r="J129" s="224">
        <f>ROUND(I129*H129,2)</f>
        <v>0</v>
      </c>
      <c r="K129" s="220" t="s">
        <v>157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0.057239999999999999</v>
      </c>
      <c r="R129" s="227">
        <f>Q129*H129</f>
        <v>0.057239999999999999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229</v>
      </c>
      <c r="AT129" s="229" t="s">
        <v>153</v>
      </c>
      <c r="AU129" s="229" t="s">
        <v>90</v>
      </c>
      <c r="AY129" s="17" t="s">
        <v>151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229</v>
      </c>
      <c r="BM129" s="229" t="s">
        <v>1116</v>
      </c>
    </row>
    <row r="130" s="2" customFormat="1" ht="37.8" customHeight="1">
      <c r="A130" s="38"/>
      <c r="B130" s="39"/>
      <c r="C130" s="218" t="s">
        <v>158</v>
      </c>
      <c r="D130" s="218" t="s">
        <v>153</v>
      </c>
      <c r="E130" s="219" t="s">
        <v>1117</v>
      </c>
      <c r="F130" s="220" t="s">
        <v>1118</v>
      </c>
      <c r="G130" s="221" t="s">
        <v>833</v>
      </c>
      <c r="H130" s="222">
        <v>5</v>
      </c>
      <c r="I130" s="223"/>
      <c r="J130" s="224">
        <f>ROUND(I130*H130,2)</f>
        <v>0</v>
      </c>
      <c r="K130" s="220" t="s">
        <v>157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0.0015200000000000001</v>
      </c>
      <c r="R130" s="227">
        <f>Q130*H130</f>
        <v>0.0076000000000000009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229</v>
      </c>
      <c r="AT130" s="229" t="s">
        <v>153</v>
      </c>
      <c r="AU130" s="229" t="s">
        <v>90</v>
      </c>
      <c r="AY130" s="17" t="s">
        <v>151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229</v>
      </c>
      <c r="BM130" s="229" t="s">
        <v>1119</v>
      </c>
    </row>
    <row r="131" s="2" customFormat="1" ht="49.05" customHeight="1">
      <c r="A131" s="38"/>
      <c r="B131" s="39"/>
      <c r="C131" s="218" t="s">
        <v>179</v>
      </c>
      <c r="D131" s="218" t="s">
        <v>153</v>
      </c>
      <c r="E131" s="219" t="s">
        <v>1120</v>
      </c>
      <c r="F131" s="220" t="s">
        <v>1121</v>
      </c>
      <c r="G131" s="221" t="s">
        <v>833</v>
      </c>
      <c r="H131" s="222">
        <v>2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229</v>
      </c>
      <c r="AT131" s="229" t="s">
        <v>153</v>
      </c>
      <c r="AU131" s="229" t="s">
        <v>90</v>
      </c>
      <c r="AY131" s="17" t="s">
        <v>151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229</v>
      </c>
      <c r="BM131" s="229" t="s">
        <v>1122</v>
      </c>
    </row>
    <row r="132" s="2" customFormat="1" ht="195.15" customHeight="1">
      <c r="A132" s="38"/>
      <c r="B132" s="39"/>
      <c r="C132" s="218" t="s">
        <v>184</v>
      </c>
      <c r="D132" s="218" t="s">
        <v>153</v>
      </c>
      <c r="E132" s="219" t="s">
        <v>1123</v>
      </c>
      <c r="F132" s="220" t="s">
        <v>1124</v>
      </c>
      <c r="G132" s="221" t="s">
        <v>833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229</v>
      </c>
      <c r="AT132" s="229" t="s">
        <v>153</v>
      </c>
      <c r="AU132" s="229" t="s">
        <v>90</v>
      </c>
      <c r="AY132" s="17" t="s">
        <v>151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229</v>
      </c>
      <c r="BM132" s="229" t="s">
        <v>1125</v>
      </c>
    </row>
    <row r="133" s="2" customFormat="1" ht="44.25" customHeight="1">
      <c r="A133" s="38"/>
      <c r="B133" s="39"/>
      <c r="C133" s="218" t="s">
        <v>189</v>
      </c>
      <c r="D133" s="218" t="s">
        <v>153</v>
      </c>
      <c r="E133" s="219" t="s">
        <v>1126</v>
      </c>
      <c r="F133" s="220" t="s">
        <v>1127</v>
      </c>
      <c r="G133" s="221" t="s">
        <v>175</v>
      </c>
      <c r="H133" s="222">
        <v>1.27</v>
      </c>
      <c r="I133" s="223"/>
      <c r="J133" s="224">
        <f>ROUND(I133*H133,2)</f>
        <v>0</v>
      </c>
      <c r="K133" s="220" t="s">
        <v>157</v>
      </c>
      <c r="L133" s="44"/>
      <c r="M133" s="225" t="s">
        <v>1</v>
      </c>
      <c r="N133" s="226" t="s">
        <v>45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229</v>
      </c>
      <c r="AT133" s="229" t="s">
        <v>153</v>
      </c>
      <c r="AU133" s="229" t="s">
        <v>90</v>
      </c>
      <c r="AY133" s="17" t="s">
        <v>151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229</v>
      </c>
      <c r="BM133" s="229" t="s">
        <v>1128</v>
      </c>
    </row>
    <row r="134" s="12" customFormat="1" ht="22.8" customHeight="1">
      <c r="A134" s="12"/>
      <c r="B134" s="202"/>
      <c r="C134" s="203"/>
      <c r="D134" s="204" t="s">
        <v>79</v>
      </c>
      <c r="E134" s="216" t="s">
        <v>1129</v>
      </c>
      <c r="F134" s="216" t="s">
        <v>1130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SUM(P135:P143)</f>
        <v>0</v>
      </c>
      <c r="Q134" s="210"/>
      <c r="R134" s="211">
        <f>SUM(R135:R143)</f>
        <v>0.22528000000000001</v>
      </c>
      <c r="S134" s="210"/>
      <c r="T134" s="212">
        <f>SUM(T135:T143)</f>
        <v>0.10999999999999999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90</v>
      </c>
      <c r="AT134" s="214" t="s">
        <v>79</v>
      </c>
      <c r="AU134" s="214" t="s">
        <v>88</v>
      </c>
      <c r="AY134" s="213" t="s">
        <v>151</v>
      </c>
      <c r="BK134" s="215">
        <f>SUM(BK135:BK143)</f>
        <v>0</v>
      </c>
    </row>
    <row r="135" s="2" customFormat="1" ht="24.15" customHeight="1">
      <c r="A135" s="38"/>
      <c r="B135" s="39"/>
      <c r="C135" s="218" t="s">
        <v>194</v>
      </c>
      <c r="D135" s="218" t="s">
        <v>153</v>
      </c>
      <c r="E135" s="219" t="s">
        <v>1131</v>
      </c>
      <c r="F135" s="220" t="s">
        <v>1132</v>
      </c>
      <c r="G135" s="221" t="s">
        <v>193</v>
      </c>
      <c r="H135" s="222">
        <v>2</v>
      </c>
      <c r="I135" s="223"/>
      <c r="J135" s="224">
        <f>ROUND(I135*H135,2)</f>
        <v>0</v>
      </c>
      <c r="K135" s="220" t="s">
        <v>157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0.0024199999999999998</v>
      </c>
      <c r="R135" s="227">
        <f>Q135*H135</f>
        <v>0.0048399999999999997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229</v>
      </c>
      <c r="AT135" s="229" t="s">
        <v>153</v>
      </c>
      <c r="AU135" s="229" t="s">
        <v>90</v>
      </c>
      <c r="AY135" s="17" t="s">
        <v>151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229</v>
      </c>
      <c r="BM135" s="229" t="s">
        <v>1133</v>
      </c>
    </row>
    <row r="136" s="2" customFormat="1" ht="16.5" customHeight="1">
      <c r="A136" s="38"/>
      <c r="B136" s="39"/>
      <c r="C136" s="218" t="s">
        <v>199</v>
      </c>
      <c r="D136" s="218" t="s">
        <v>153</v>
      </c>
      <c r="E136" s="219" t="s">
        <v>1134</v>
      </c>
      <c r="F136" s="220" t="s">
        <v>1135</v>
      </c>
      <c r="G136" s="221" t="s">
        <v>833</v>
      </c>
      <c r="H136" s="222">
        <v>10</v>
      </c>
      <c r="I136" s="223"/>
      <c r="J136" s="224">
        <f>ROUND(I136*H136,2)</f>
        <v>0</v>
      </c>
      <c r="K136" s="220" t="s">
        <v>157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0.00114</v>
      </c>
      <c r="R136" s="227">
        <f>Q136*H136</f>
        <v>0.0114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229</v>
      </c>
      <c r="AT136" s="229" t="s">
        <v>153</v>
      </c>
      <c r="AU136" s="229" t="s">
        <v>90</v>
      </c>
      <c r="AY136" s="17" t="s">
        <v>151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229</v>
      </c>
      <c r="BM136" s="229" t="s">
        <v>1136</v>
      </c>
    </row>
    <row r="137" s="2" customFormat="1" ht="37.8" customHeight="1">
      <c r="A137" s="38"/>
      <c r="B137" s="39"/>
      <c r="C137" s="218" t="s">
        <v>203</v>
      </c>
      <c r="D137" s="218" t="s">
        <v>153</v>
      </c>
      <c r="E137" s="219" t="s">
        <v>1137</v>
      </c>
      <c r="F137" s="220" t="s">
        <v>1138</v>
      </c>
      <c r="G137" s="221" t="s">
        <v>833</v>
      </c>
      <c r="H137" s="222">
        <v>1</v>
      </c>
      <c r="I137" s="223"/>
      <c r="J137" s="224">
        <f>ROUND(I137*H137,2)</f>
        <v>0</v>
      </c>
      <c r="K137" s="220" t="s">
        <v>157</v>
      </c>
      <c r="L137" s="44"/>
      <c r="M137" s="225" t="s">
        <v>1</v>
      </c>
      <c r="N137" s="226" t="s">
        <v>45</v>
      </c>
      <c r="O137" s="91"/>
      <c r="P137" s="227">
        <f>O137*H137</f>
        <v>0</v>
      </c>
      <c r="Q137" s="227">
        <v>0.18243999999999999</v>
      </c>
      <c r="R137" s="227">
        <f>Q137*H137</f>
        <v>0.18243999999999999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229</v>
      </c>
      <c r="AT137" s="229" t="s">
        <v>153</v>
      </c>
      <c r="AU137" s="229" t="s">
        <v>90</v>
      </c>
      <c r="AY137" s="17" t="s">
        <v>151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88</v>
      </c>
      <c r="BK137" s="230">
        <f>ROUND(I137*H137,2)</f>
        <v>0</v>
      </c>
      <c r="BL137" s="17" t="s">
        <v>229</v>
      </c>
      <c r="BM137" s="229" t="s">
        <v>1139</v>
      </c>
    </row>
    <row r="138" s="2" customFormat="1" ht="37.8" customHeight="1">
      <c r="A138" s="38"/>
      <c r="B138" s="39"/>
      <c r="C138" s="218" t="s">
        <v>207</v>
      </c>
      <c r="D138" s="218" t="s">
        <v>153</v>
      </c>
      <c r="E138" s="219" t="s">
        <v>1140</v>
      </c>
      <c r="F138" s="220" t="s">
        <v>1141</v>
      </c>
      <c r="G138" s="221" t="s">
        <v>193</v>
      </c>
      <c r="H138" s="222">
        <v>1</v>
      </c>
      <c r="I138" s="223"/>
      <c r="J138" s="224">
        <f>ROUND(I138*H138,2)</f>
        <v>0</v>
      </c>
      <c r="K138" s="220" t="s">
        <v>157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0.00095</v>
      </c>
      <c r="R138" s="227">
        <f>Q138*H138</f>
        <v>0.00095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229</v>
      </c>
      <c r="AT138" s="229" t="s">
        <v>153</v>
      </c>
      <c r="AU138" s="229" t="s">
        <v>90</v>
      </c>
      <c r="AY138" s="17" t="s">
        <v>151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229</v>
      </c>
      <c r="BM138" s="229" t="s">
        <v>1142</v>
      </c>
    </row>
    <row r="139" s="2" customFormat="1" ht="44.25" customHeight="1">
      <c r="A139" s="38"/>
      <c r="B139" s="39"/>
      <c r="C139" s="218" t="s">
        <v>8</v>
      </c>
      <c r="D139" s="218" t="s">
        <v>153</v>
      </c>
      <c r="E139" s="219" t="s">
        <v>1143</v>
      </c>
      <c r="F139" s="220" t="s">
        <v>1144</v>
      </c>
      <c r="G139" s="221" t="s">
        <v>193</v>
      </c>
      <c r="H139" s="222">
        <v>1</v>
      </c>
      <c r="I139" s="223"/>
      <c r="J139" s="224">
        <f>ROUND(I139*H139,2)</f>
        <v>0</v>
      </c>
      <c r="K139" s="220" t="s">
        <v>157</v>
      </c>
      <c r="L139" s="44"/>
      <c r="M139" s="225" t="s">
        <v>1</v>
      </c>
      <c r="N139" s="226" t="s">
        <v>45</v>
      </c>
      <c r="O139" s="91"/>
      <c r="P139" s="227">
        <f>O139*H139</f>
        <v>0</v>
      </c>
      <c r="Q139" s="227">
        <v>0.0015399999999999999</v>
      </c>
      <c r="R139" s="227">
        <f>Q139*H139</f>
        <v>0.0015399999999999999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229</v>
      </c>
      <c r="AT139" s="229" t="s">
        <v>153</v>
      </c>
      <c r="AU139" s="229" t="s">
        <v>90</v>
      </c>
      <c r="AY139" s="17" t="s">
        <v>151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88</v>
      </c>
      <c r="BK139" s="230">
        <f>ROUND(I139*H139,2)</f>
        <v>0</v>
      </c>
      <c r="BL139" s="17" t="s">
        <v>229</v>
      </c>
      <c r="BM139" s="229" t="s">
        <v>1145</v>
      </c>
    </row>
    <row r="140" s="2" customFormat="1" ht="24.15" customHeight="1">
      <c r="A140" s="38"/>
      <c r="B140" s="39"/>
      <c r="C140" s="218" t="s">
        <v>214</v>
      </c>
      <c r="D140" s="218" t="s">
        <v>153</v>
      </c>
      <c r="E140" s="219" t="s">
        <v>1146</v>
      </c>
      <c r="F140" s="220" t="s">
        <v>1147</v>
      </c>
      <c r="G140" s="221" t="s">
        <v>833</v>
      </c>
      <c r="H140" s="222">
        <v>1</v>
      </c>
      <c r="I140" s="223"/>
      <c r="J140" s="224">
        <f>ROUND(I140*H140,2)</f>
        <v>0</v>
      </c>
      <c r="K140" s="220" t="s">
        <v>157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229</v>
      </c>
      <c r="AT140" s="229" t="s">
        <v>153</v>
      </c>
      <c r="AU140" s="229" t="s">
        <v>90</v>
      </c>
      <c r="AY140" s="17" t="s">
        <v>151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229</v>
      </c>
      <c r="BM140" s="229" t="s">
        <v>1148</v>
      </c>
    </row>
    <row r="141" s="2" customFormat="1" ht="24.15" customHeight="1">
      <c r="A141" s="38"/>
      <c r="B141" s="39"/>
      <c r="C141" s="218" t="s">
        <v>218</v>
      </c>
      <c r="D141" s="218" t="s">
        <v>153</v>
      </c>
      <c r="E141" s="219" t="s">
        <v>1149</v>
      </c>
      <c r="F141" s="220" t="s">
        <v>1150</v>
      </c>
      <c r="G141" s="221" t="s">
        <v>193</v>
      </c>
      <c r="H141" s="222">
        <v>5</v>
      </c>
      <c r="I141" s="223"/>
      <c r="J141" s="224">
        <f>ROUND(I141*H141,2)</f>
        <v>0</v>
      </c>
      <c r="K141" s="220" t="s">
        <v>157</v>
      </c>
      <c r="L141" s="44"/>
      <c r="M141" s="225" t="s">
        <v>1</v>
      </c>
      <c r="N141" s="226" t="s">
        <v>45</v>
      </c>
      <c r="O141" s="91"/>
      <c r="P141" s="227">
        <f>O141*H141</f>
        <v>0</v>
      </c>
      <c r="Q141" s="227">
        <v>6.9999999999999994E-05</v>
      </c>
      <c r="R141" s="227">
        <f>Q141*H141</f>
        <v>0.00034999999999999994</v>
      </c>
      <c r="S141" s="227">
        <v>0.021999999999999999</v>
      </c>
      <c r="T141" s="228">
        <f>S141*H141</f>
        <v>0.10999999999999999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229</v>
      </c>
      <c r="AT141" s="229" t="s">
        <v>153</v>
      </c>
      <c r="AU141" s="229" t="s">
        <v>90</v>
      </c>
      <c r="AY141" s="17" t="s">
        <v>151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229</v>
      </c>
      <c r="BM141" s="229" t="s">
        <v>1151</v>
      </c>
    </row>
    <row r="142" s="2" customFormat="1" ht="55.5" customHeight="1">
      <c r="A142" s="38"/>
      <c r="B142" s="39"/>
      <c r="C142" s="218" t="s">
        <v>224</v>
      </c>
      <c r="D142" s="218" t="s">
        <v>153</v>
      </c>
      <c r="E142" s="219" t="s">
        <v>1152</v>
      </c>
      <c r="F142" s="220" t="s">
        <v>1153</v>
      </c>
      <c r="G142" s="221" t="s">
        <v>833</v>
      </c>
      <c r="H142" s="222">
        <v>1</v>
      </c>
      <c r="I142" s="223"/>
      <c r="J142" s="224">
        <f>ROUND(I142*H142,2)</f>
        <v>0</v>
      </c>
      <c r="K142" s="220" t="s">
        <v>157</v>
      </c>
      <c r="L142" s="44"/>
      <c r="M142" s="225" t="s">
        <v>1</v>
      </c>
      <c r="N142" s="226" t="s">
        <v>45</v>
      </c>
      <c r="O142" s="91"/>
      <c r="P142" s="227">
        <f>O142*H142</f>
        <v>0</v>
      </c>
      <c r="Q142" s="227">
        <v>0.02376</v>
      </c>
      <c r="R142" s="227">
        <f>Q142*H142</f>
        <v>0.02376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229</v>
      </c>
      <c r="AT142" s="229" t="s">
        <v>153</v>
      </c>
      <c r="AU142" s="229" t="s">
        <v>90</v>
      </c>
      <c r="AY142" s="17" t="s">
        <v>151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88</v>
      </c>
      <c r="BK142" s="230">
        <f>ROUND(I142*H142,2)</f>
        <v>0</v>
      </c>
      <c r="BL142" s="17" t="s">
        <v>229</v>
      </c>
      <c r="BM142" s="229" t="s">
        <v>1154</v>
      </c>
    </row>
    <row r="143" s="2" customFormat="1" ht="44.25" customHeight="1">
      <c r="A143" s="38"/>
      <c r="B143" s="39"/>
      <c r="C143" s="218" t="s">
        <v>229</v>
      </c>
      <c r="D143" s="218" t="s">
        <v>153</v>
      </c>
      <c r="E143" s="219" t="s">
        <v>1155</v>
      </c>
      <c r="F143" s="220" t="s">
        <v>1156</v>
      </c>
      <c r="G143" s="221" t="s">
        <v>175</v>
      </c>
      <c r="H143" s="222">
        <v>0.216</v>
      </c>
      <c r="I143" s="223"/>
      <c r="J143" s="224">
        <f>ROUND(I143*H143,2)</f>
        <v>0</v>
      </c>
      <c r="K143" s="220" t="s">
        <v>157</v>
      </c>
      <c r="L143" s="44"/>
      <c r="M143" s="225" t="s">
        <v>1</v>
      </c>
      <c r="N143" s="226" t="s">
        <v>45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229</v>
      </c>
      <c r="AT143" s="229" t="s">
        <v>153</v>
      </c>
      <c r="AU143" s="229" t="s">
        <v>90</v>
      </c>
      <c r="AY143" s="17" t="s">
        <v>151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229</v>
      </c>
      <c r="BM143" s="229" t="s">
        <v>1157</v>
      </c>
    </row>
    <row r="144" s="12" customFormat="1" ht="22.8" customHeight="1">
      <c r="A144" s="12"/>
      <c r="B144" s="202"/>
      <c r="C144" s="203"/>
      <c r="D144" s="204" t="s">
        <v>79</v>
      </c>
      <c r="E144" s="216" t="s">
        <v>1158</v>
      </c>
      <c r="F144" s="216" t="s">
        <v>1159</v>
      </c>
      <c r="G144" s="203"/>
      <c r="H144" s="203"/>
      <c r="I144" s="206"/>
      <c r="J144" s="217">
        <f>BK144</f>
        <v>0</v>
      </c>
      <c r="K144" s="203"/>
      <c r="L144" s="208"/>
      <c r="M144" s="209"/>
      <c r="N144" s="210"/>
      <c r="O144" s="210"/>
      <c r="P144" s="211">
        <f>SUM(P145:P159)</f>
        <v>0</v>
      </c>
      <c r="Q144" s="210"/>
      <c r="R144" s="211">
        <f>SUM(R145:R159)</f>
        <v>0.47368000000000005</v>
      </c>
      <c r="S144" s="210"/>
      <c r="T144" s="212">
        <f>SUM(T145:T159)</f>
        <v>0.42900000000000005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3" t="s">
        <v>90</v>
      </c>
      <c r="AT144" s="214" t="s">
        <v>79</v>
      </c>
      <c r="AU144" s="214" t="s">
        <v>88</v>
      </c>
      <c r="AY144" s="213" t="s">
        <v>151</v>
      </c>
      <c r="BK144" s="215">
        <f>SUM(BK145:BK159)</f>
        <v>0</v>
      </c>
    </row>
    <row r="145" s="2" customFormat="1" ht="24.15" customHeight="1">
      <c r="A145" s="38"/>
      <c r="B145" s="39"/>
      <c r="C145" s="218" t="s">
        <v>234</v>
      </c>
      <c r="D145" s="218" t="s">
        <v>153</v>
      </c>
      <c r="E145" s="219" t="s">
        <v>1160</v>
      </c>
      <c r="F145" s="220" t="s">
        <v>1161</v>
      </c>
      <c r="G145" s="221" t="s">
        <v>221</v>
      </c>
      <c r="H145" s="222">
        <v>50</v>
      </c>
      <c r="I145" s="223"/>
      <c r="J145" s="224">
        <f>ROUND(I145*H145,2)</f>
        <v>0</v>
      </c>
      <c r="K145" s="220" t="s">
        <v>157</v>
      </c>
      <c r="L145" s="44"/>
      <c r="M145" s="225" t="s">
        <v>1</v>
      </c>
      <c r="N145" s="226" t="s">
        <v>45</v>
      </c>
      <c r="O145" s="91"/>
      <c r="P145" s="227">
        <f>O145*H145</f>
        <v>0</v>
      </c>
      <c r="Q145" s="227">
        <v>9.0000000000000006E-05</v>
      </c>
      <c r="R145" s="227">
        <f>Q145*H145</f>
        <v>0.0045000000000000005</v>
      </c>
      <c r="S145" s="227">
        <v>0.0085800000000000008</v>
      </c>
      <c r="T145" s="228">
        <f>S145*H145</f>
        <v>0.42900000000000005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229</v>
      </c>
      <c r="AT145" s="229" t="s">
        <v>153</v>
      </c>
      <c r="AU145" s="229" t="s">
        <v>90</v>
      </c>
      <c r="AY145" s="17" t="s">
        <v>151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88</v>
      </c>
      <c r="BK145" s="230">
        <f>ROUND(I145*H145,2)</f>
        <v>0</v>
      </c>
      <c r="BL145" s="17" t="s">
        <v>229</v>
      </c>
      <c r="BM145" s="229" t="s">
        <v>1162</v>
      </c>
    </row>
    <row r="146" s="2" customFormat="1" ht="37.8" customHeight="1">
      <c r="A146" s="38"/>
      <c r="B146" s="39"/>
      <c r="C146" s="218" t="s">
        <v>241</v>
      </c>
      <c r="D146" s="218" t="s">
        <v>153</v>
      </c>
      <c r="E146" s="219" t="s">
        <v>1163</v>
      </c>
      <c r="F146" s="220" t="s">
        <v>1164</v>
      </c>
      <c r="G146" s="221" t="s">
        <v>221</v>
      </c>
      <c r="H146" s="222">
        <v>20</v>
      </c>
      <c r="I146" s="223"/>
      <c r="J146" s="224">
        <f>ROUND(I146*H146,2)</f>
        <v>0</v>
      </c>
      <c r="K146" s="220" t="s">
        <v>157</v>
      </c>
      <c r="L146" s="44"/>
      <c r="M146" s="225" t="s">
        <v>1</v>
      </c>
      <c r="N146" s="226" t="s">
        <v>45</v>
      </c>
      <c r="O146" s="91"/>
      <c r="P146" s="227">
        <f>O146*H146</f>
        <v>0</v>
      </c>
      <c r="Q146" s="227">
        <v>0.00148</v>
      </c>
      <c r="R146" s="227">
        <f>Q146*H146</f>
        <v>0.029600000000000001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229</v>
      </c>
      <c r="AT146" s="229" t="s">
        <v>153</v>
      </c>
      <c r="AU146" s="229" t="s">
        <v>90</v>
      </c>
      <c r="AY146" s="17" t="s">
        <v>151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88</v>
      </c>
      <c r="BK146" s="230">
        <f>ROUND(I146*H146,2)</f>
        <v>0</v>
      </c>
      <c r="BL146" s="17" t="s">
        <v>229</v>
      </c>
      <c r="BM146" s="229" t="s">
        <v>1165</v>
      </c>
    </row>
    <row r="147" s="2" customFormat="1" ht="37.8" customHeight="1">
      <c r="A147" s="38"/>
      <c r="B147" s="39"/>
      <c r="C147" s="218" t="s">
        <v>245</v>
      </c>
      <c r="D147" s="218" t="s">
        <v>153</v>
      </c>
      <c r="E147" s="219" t="s">
        <v>1166</v>
      </c>
      <c r="F147" s="220" t="s">
        <v>1167</v>
      </c>
      <c r="G147" s="221" t="s">
        <v>221</v>
      </c>
      <c r="H147" s="222">
        <v>40</v>
      </c>
      <c r="I147" s="223"/>
      <c r="J147" s="224">
        <f>ROUND(I147*H147,2)</f>
        <v>0</v>
      </c>
      <c r="K147" s="220" t="s">
        <v>157</v>
      </c>
      <c r="L147" s="44"/>
      <c r="M147" s="225" t="s">
        <v>1</v>
      </c>
      <c r="N147" s="226" t="s">
        <v>45</v>
      </c>
      <c r="O147" s="91"/>
      <c r="P147" s="227">
        <f>O147*H147</f>
        <v>0</v>
      </c>
      <c r="Q147" s="227">
        <v>0.00189</v>
      </c>
      <c r="R147" s="227">
        <f>Q147*H147</f>
        <v>0.075600000000000001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229</v>
      </c>
      <c r="AT147" s="229" t="s">
        <v>153</v>
      </c>
      <c r="AU147" s="229" t="s">
        <v>90</v>
      </c>
      <c r="AY147" s="17" t="s">
        <v>151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88</v>
      </c>
      <c r="BK147" s="230">
        <f>ROUND(I147*H147,2)</f>
        <v>0</v>
      </c>
      <c r="BL147" s="17" t="s">
        <v>229</v>
      </c>
      <c r="BM147" s="229" t="s">
        <v>1168</v>
      </c>
    </row>
    <row r="148" s="2" customFormat="1" ht="37.8" customHeight="1">
      <c r="A148" s="38"/>
      <c r="B148" s="39"/>
      <c r="C148" s="218" t="s">
        <v>250</v>
      </c>
      <c r="D148" s="218" t="s">
        <v>153</v>
      </c>
      <c r="E148" s="219" t="s">
        <v>1169</v>
      </c>
      <c r="F148" s="220" t="s">
        <v>1170</v>
      </c>
      <c r="G148" s="221" t="s">
        <v>193</v>
      </c>
      <c r="H148" s="222">
        <v>20</v>
      </c>
      <c r="I148" s="223"/>
      <c r="J148" s="224">
        <f>ROUND(I148*H148,2)</f>
        <v>0</v>
      </c>
      <c r="K148" s="220" t="s">
        <v>157</v>
      </c>
      <c r="L148" s="44"/>
      <c r="M148" s="225" t="s">
        <v>1</v>
      </c>
      <c r="N148" s="226" t="s">
        <v>45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229</v>
      </c>
      <c r="AT148" s="229" t="s">
        <v>153</v>
      </c>
      <c r="AU148" s="229" t="s">
        <v>90</v>
      </c>
      <c r="AY148" s="17" t="s">
        <v>151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88</v>
      </c>
      <c r="BK148" s="230">
        <f>ROUND(I148*H148,2)</f>
        <v>0</v>
      </c>
      <c r="BL148" s="17" t="s">
        <v>229</v>
      </c>
      <c r="BM148" s="229" t="s">
        <v>1171</v>
      </c>
    </row>
    <row r="149" s="2" customFormat="1" ht="37.8" customHeight="1">
      <c r="A149" s="38"/>
      <c r="B149" s="39"/>
      <c r="C149" s="218" t="s">
        <v>7</v>
      </c>
      <c r="D149" s="218" t="s">
        <v>153</v>
      </c>
      <c r="E149" s="219" t="s">
        <v>1172</v>
      </c>
      <c r="F149" s="220" t="s">
        <v>1173</v>
      </c>
      <c r="G149" s="221" t="s">
        <v>193</v>
      </c>
      <c r="H149" s="222">
        <v>36</v>
      </c>
      <c r="I149" s="223"/>
      <c r="J149" s="224">
        <f>ROUND(I149*H149,2)</f>
        <v>0</v>
      </c>
      <c r="K149" s="220" t="s">
        <v>157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229</v>
      </c>
      <c r="AT149" s="229" t="s">
        <v>153</v>
      </c>
      <c r="AU149" s="229" t="s">
        <v>90</v>
      </c>
      <c r="AY149" s="17" t="s">
        <v>151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229</v>
      </c>
      <c r="BM149" s="229" t="s">
        <v>1174</v>
      </c>
    </row>
    <row r="150" s="2" customFormat="1" ht="37.8" customHeight="1">
      <c r="A150" s="38"/>
      <c r="B150" s="39"/>
      <c r="C150" s="218" t="s">
        <v>258</v>
      </c>
      <c r="D150" s="218" t="s">
        <v>153</v>
      </c>
      <c r="E150" s="219" t="s">
        <v>1175</v>
      </c>
      <c r="F150" s="220" t="s">
        <v>1176</v>
      </c>
      <c r="G150" s="221" t="s">
        <v>221</v>
      </c>
      <c r="H150" s="222">
        <v>5</v>
      </c>
      <c r="I150" s="223"/>
      <c r="J150" s="224">
        <f>ROUND(I150*H150,2)</f>
        <v>0</v>
      </c>
      <c r="K150" s="220" t="s">
        <v>157</v>
      </c>
      <c r="L150" s="44"/>
      <c r="M150" s="225" t="s">
        <v>1</v>
      </c>
      <c r="N150" s="226" t="s">
        <v>45</v>
      </c>
      <c r="O150" s="91"/>
      <c r="P150" s="227">
        <f>O150*H150</f>
        <v>0</v>
      </c>
      <c r="Q150" s="227">
        <v>0.00183</v>
      </c>
      <c r="R150" s="227">
        <f>Q150*H150</f>
        <v>0.0091500000000000001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229</v>
      </c>
      <c r="AT150" s="229" t="s">
        <v>153</v>
      </c>
      <c r="AU150" s="229" t="s">
        <v>90</v>
      </c>
      <c r="AY150" s="17" t="s">
        <v>151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88</v>
      </c>
      <c r="BK150" s="230">
        <f>ROUND(I150*H150,2)</f>
        <v>0</v>
      </c>
      <c r="BL150" s="17" t="s">
        <v>229</v>
      </c>
      <c r="BM150" s="229" t="s">
        <v>1177</v>
      </c>
    </row>
    <row r="151" s="2" customFormat="1" ht="37.8" customHeight="1">
      <c r="A151" s="38"/>
      <c r="B151" s="39"/>
      <c r="C151" s="218" t="s">
        <v>263</v>
      </c>
      <c r="D151" s="218" t="s">
        <v>153</v>
      </c>
      <c r="E151" s="219" t="s">
        <v>1178</v>
      </c>
      <c r="F151" s="220" t="s">
        <v>1179</v>
      </c>
      <c r="G151" s="221" t="s">
        <v>221</v>
      </c>
      <c r="H151" s="222">
        <v>30</v>
      </c>
      <c r="I151" s="223"/>
      <c r="J151" s="224">
        <f>ROUND(I151*H151,2)</f>
        <v>0</v>
      </c>
      <c r="K151" s="220" t="s">
        <v>157</v>
      </c>
      <c r="L151" s="44"/>
      <c r="M151" s="225" t="s">
        <v>1</v>
      </c>
      <c r="N151" s="226" t="s">
        <v>45</v>
      </c>
      <c r="O151" s="91"/>
      <c r="P151" s="227">
        <f>O151*H151</f>
        <v>0</v>
      </c>
      <c r="Q151" s="227">
        <v>0.0036600000000000001</v>
      </c>
      <c r="R151" s="227">
        <f>Q151*H151</f>
        <v>0.10980000000000001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229</v>
      </c>
      <c r="AT151" s="229" t="s">
        <v>153</v>
      </c>
      <c r="AU151" s="229" t="s">
        <v>90</v>
      </c>
      <c r="AY151" s="17" t="s">
        <v>151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88</v>
      </c>
      <c r="BK151" s="230">
        <f>ROUND(I151*H151,2)</f>
        <v>0</v>
      </c>
      <c r="BL151" s="17" t="s">
        <v>229</v>
      </c>
      <c r="BM151" s="229" t="s">
        <v>1180</v>
      </c>
    </row>
    <row r="152" s="2" customFormat="1" ht="37.8" customHeight="1">
      <c r="A152" s="38"/>
      <c r="B152" s="39"/>
      <c r="C152" s="218" t="s">
        <v>268</v>
      </c>
      <c r="D152" s="218" t="s">
        <v>153</v>
      </c>
      <c r="E152" s="219" t="s">
        <v>1181</v>
      </c>
      <c r="F152" s="220" t="s">
        <v>1182</v>
      </c>
      <c r="G152" s="221" t="s">
        <v>221</v>
      </c>
      <c r="H152" s="222">
        <v>30</v>
      </c>
      <c r="I152" s="223"/>
      <c r="J152" s="224">
        <f>ROUND(I152*H152,2)</f>
        <v>0</v>
      </c>
      <c r="K152" s="220" t="s">
        <v>157</v>
      </c>
      <c r="L152" s="44"/>
      <c r="M152" s="225" t="s">
        <v>1</v>
      </c>
      <c r="N152" s="226" t="s">
        <v>45</v>
      </c>
      <c r="O152" s="91"/>
      <c r="P152" s="227">
        <f>O152*H152</f>
        <v>0</v>
      </c>
      <c r="Q152" s="227">
        <v>0.0064099999999999999</v>
      </c>
      <c r="R152" s="227">
        <f>Q152*H152</f>
        <v>0.1923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229</v>
      </c>
      <c r="AT152" s="229" t="s">
        <v>153</v>
      </c>
      <c r="AU152" s="229" t="s">
        <v>90</v>
      </c>
      <c r="AY152" s="17" t="s">
        <v>151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88</v>
      </c>
      <c r="BK152" s="230">
        <f>ROUND(I152*H152,2)</f>
        <v>0</v>
      </c>
      <c r="BL152" s="17" t="s">
        <v>229</v>
      </c>
      <c r="BM152" s="229" t="s">
        <v>1183</v>
      </c>
    </row>
    <row r="153" s="2" customFormat="1" ht="37.8" customHeight="1">
      <c r="A153" s="38"/>
      <c r="B153" s="39"/>
      <c r="C153" s="218" t="s">
        <v>272</v>
      </c>
      <c r="D153" s="218" t="s">
        <v>153</v>
      </c>
      <c r="E153" s="219" t="s">
        <v>1184</v>
      </c>
      <c r="F153" s="220" t="s">
        <v>1185</v>
      </c>
      <c r="G153" s="221" t="s">
        <v>193</v>
      </c>
      <c r="H153" s="222">
        <v>2</v>
      </c>
      <c r="I153" s="223"/>
      <c r="J153" s="224">
        <f>ROUND(I153*H153,2)</f>
        <v>0</v>
      </c>
      <c r="K153" s="220" t="s">
        <v>157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229</v>
      </c>
      <c r="AT153" s="229" t="s">
        <v>153</v>
      </c>
      <c r="AU153" s="229" t="s">
        <v>90</v>
      </c>
      <c r="AY153" s="17" t="s">
        <v>151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229</v>
      </c>
      <c r="BM153" s="229" t="s">
        <v>1186</v>
      </c>
    </row>
    <row r="154" s="2" customFormat="1" ht="44.25" customHeight="1">
      <c r="A154" s="38"/>
      <c r="B154" s="39"/>
      <c r="C154" s="218" t="s">
        <v>276</v>
      </c>
      <c r="D154" s="218" t="s">
        <v>153</v>
      </c>
      <c r="E154" s="219" t="s">
        <v>1187</v>
      </c>
      <c r="F154" s="220" t="s">
        <v>1188</v>
      </c>
      <c r="G154" s="221" t="s">
        <v>221</v>
      </c>
      <c r="H154" s="222">
        <v>35</v>
      </c>
      <c r="I154" s="223"/>
      <c r="J154" s="224">
        <f>ROUND(I154*H154,2)</f>
        <v>0</v>
      </c>
      <c r="K154" s="220" t="s">
        <v>157</v>
      </c>
      <c r="L154" s="44"/>
      <c r="M154" s="225" t="s">
        <v>1</v>
      </c>
      <c r="N154" s="226" t="s">
        <v>45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229</v>
      </c>
      <c r="AT154" s="229" t="s">
        <v>153</v>
      </c>
      <c r="AU154" s="229" t="s">
        <v>90</v>
      </c>
      <c r="AY154" s="17" t="s">
        <v>151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88</v>
      </c>
      <c r="BK154" s="230">
        <f>ROUND(I154*H154,2)</f>
        <v>0</v>
      </c>
      <c r="BL154" s="17" t="s">
        <v>229</v>
      </c>
      <c r="BM154" s="229" t="s">
        <v>1189</v>
      </c>
    </row>
    <row r="155" s="2" customFormat="1" ht="44.25" customHeight="1">
      <c r="A155" s="38"/>
      <c r="B155" s="39"/>
      <c r="C155" s="218" t="s">
        <v>280</v>
      </c>
      <c r="D155" s="218" t="s">
        <v>153</v>
      </c>
      <c r="E155" s="219" t="s">
        <v>1190</v>
      </c>
      <c r="F155" s="220" t="s">
        <v>1191</v>
      </c>
      <c r="G155" s="221" t="s">
        <v>221</v>
      </c>
      <c r="H155" s="222">
        <v>30</v>
      </c>
      <c r="I155" s="223"/>
      <c r="J155" s="224">
        <f>ROUND(I155*H155,2)</f>
        <v>0</v>
      </c>
      <c r="K155" s="220" t="s">
        <v>157</v>
      </c>
      <c r="L155" s="44"/>
      <c r="M155" s="225" t="s">
        <v>1</v>
      </c>
      <c r="N155" s="226" t="s">
        <v>45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229</v>
      </c>
      <c r="AT155" s="229" t="s">
        <v>153</v>
      </c>
      <c r="AU155" s="229" t="s">
        <v>90</v>
      </c>
      <c r="AY155" s="17" t="s">
        <v>151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88</v>
      </c>
      <c r="BK155" s="230">
        <f>ROUND(I155*H155,2)</f>
        <v>0</v>
      </c>
      <c r="BL155" s="17" t="s">
        <v>229</v>
      </c>
      <c r="BM155" s="229" t="s">
        <v>1192</v>
      </c>
    </row>
    <row r="156" s="2" customFormat="1" ht="37.8" customHeight="1">
      <c r="A156" s="38"/>
      <c r="B156" s="39"/>
      <c r="C156" s="218" t="s">
        <v>284</v>
      </c>
      <c r="D156" s="218" t="s">
        <v>153</v>
      </c>
      <c r="E156" s="219" t="s">
        <v>1193</v>
      </c>
      <c r="F156" s="220" t="s">
        <v>1194</v>
      </c>
      <c r="G156" s="221" t="s">
        <v>193</v>
      </c>
      <c r="H156" s="222">
        <v>2</v>
      </c>
      <c r="I156" s="223"/>
      <c r="J156" s="224">
        <f>ROUND(I156*H156,2)</f>
        <v>0</v>
      </c>
      <c r="K156" s="220" t="s">
        <v>157</v>
      </c>
      <c r="L156" s="44"/>
      <c r="M156" s="225" t="s">
        <v>1</v>
      </c>
      <c r="N156" s="226" t="s">
        <v>45</v>
      </c>
      <c r="O156" s="91"/>
      <c r="P156" s="227">
        <f>O156*H156</f>
        <v>0</v>
      </c>
      <c r="Q156" s="227">
        <v>0.00214</v>
      </c>
      <c r="R156" s="227">
        <f>Q156*H156</f>
        <v>0.00428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229</v>
      </c>
      <c r="AT156" s="229" t="s">
        <v>153</v>
      </c>
      <c r="AU156" s="229" t="s">
        <v>90</v>
      </c>
      <c r="AY156" s="17" t="s">
        <v>151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88</v>
      </c>
      <c r="BK156" s="230">
        <f>ROUND(I156*H156,2)</f>
        <v>0</v>
      </c>
      <c r="BL156" s="17" t="s">
        <v>229</v>
      </c>
      <c r="BM156" s="229" t="s">
        <v>1195</v>
      </c>
    </row>
    <row r="157" s="2" customFormat="1" ht="55.5" customHeight="1">
      <c r="A157" s="38"/>
      <c r="B157" s="39"/>
      <c r="C157" s="218" t="s">
        <v>289</v>
      </c>
      <c r="D157" s="218" t="s">
        <v>153</v>
      </c>
      <c r="E157" s="219" t="s">
        <v>1196</v>
      </c>
      <c r="F157" s="220" t="s">
        <v>1197</v>
      </c>
      <c r="G157" s="221" t="s">
        <v>221</v>
      </c>
      <c r="H157" s="222">
        <v>35</v>
      </c>
      <c r="I157" s="223"/>
      <c r="J157" s="224">
        <f>ROUND(I157*H157,2)</f>
        <v>0</v>
      </c>
      <c r="K157" s="220" t="s">
        <v>157</v>
      </c>
      <c r="L157" s="44"/>
      <c r="M157" s="225" t="s">
        <v>1</v>
      </c>
      <c r="N157" s="226" t="s">
        <v>45</v>
      </c>
      <c r="O157" s="91"/>
      <c r="P157" s="227">
        <f>O157*H157</f>
        <v>0</v>
      </c>
      <c r="Q157" s="227">
        <v>0.00027</v>
      </c>
      <c r="R157" s="227">
        <f>Q157*H157</f>
        <v>0.0094500000000000001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229</v>
      </c>
      <c r="AT157" s="229" t="s">
        <v>153</v>
      </c>
      <c r="AU157" s="229" t="s">
        <v>90</v>
      </c>
      <c r="AY157" s="17" t="s">
        <v>151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88</v>
      </c>
      <c r="BK157" s="230">
        <f>ROUND(I157*H157,2)</f>
        <v>0</v>
      </c>
      <c r="BL157" s="17" t="s">
        <v>229</v>
      </c>
      <c r="BM157" s="229" t="s">
        <v>1198</v>
      </c>
    </row>
    <row r="158" s="2" customFormat="1" ht="24.15" customHeight="1">
      <c r="A158" s="38"/>
      <c r="B158" s="39"/>
      <c r="C158" s="243" t="s">
        <v>298</v>
      </c>
      <c r="D158" s="243" t="s">
        <v>190</v>
      </c>
      <c r="E158" s="244" t="s">
        <v>1199</v>
      </c>
      <c r="F158" s="245" t="s">
        <v>1200</v>
      </c>
      <c r="G158" s="246" t="s">
        <v>221</v>
      </c>
      <c r="H158" s="247">
        <v>30</v>
      </c>
      <c r="I158" s="248"/>
      <c r="J158" s="249">
        <f>ROUND(I158*H158,2)</f>
        <v>0</v>
      </c>
      <c r="K158" s="245" t="s">
        <v>157</v>
      </c>
      <c r="L158" s="250"/>
      <c r="M158" s="251" t="s">
        <v>1</v>
      </c>
      <c r="N158" s="252" t="s">
        <v>45</v>
      </c>
      <c r="O158" s="91"/>
      <c r="P158" s="227">
        <f>O158*H158</f>
        <v>0</v>
      </c>
      <c r="Q158" s="227">
        <v>0.0012999999999999999</v>
      </c>
      <c r="R158" s="227">
        <f>Q158*H158</f>
        <v>0.039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307</v>
      </c>
      <c r="AT158" s="229" t="s">
        <v>190</v>
      </c>
      <c r="AU158" s="229" t="s">
        <v>90</v>
      </c>
      <c r="AY158" s="17" t="s">
        <v>151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88</v>
      </c>
      <c r="BK158" s="230">
        <f>ROUND(I158*H158,2)</f>
        <v>0</v>
      </c>
      <c r="BL158" s="17" t="s">
        <v>229</v>
      </c>
      <c r="BM158" s="229" t="s">
        <v>1201</v>
      </c>
    </row>
    <row r="159" s="2" customFormat="1" ht="44.25" customHeight="1">
      <c r="A159" s="38"/>
      <c r="B159" s="39"/>
      <c r="C159" s="218" t="s">
        <v>302</v>
      </c>
      <c r="D159" s="218" t="s">
        <v>153</v>
      </c>
      <c r="E159" s="219" t="s">
        <v>1202</v>
      </c>
      <c r="F159" s="220" t="s">
        <v>1203</v>
      </c>
      <c r="G159" s="221" t="s">
        <v>175</v>
      </c>
      <c r="H159" s="222">
        <v>0.47399999999999998</v>
      </c>
      <c r="I159" s="223"/>
      <c r="J159" s="224">
        <f>ROUND(I159*H159,2)</f>
        <v>0</v>
      </c>
      <c r="K159" s="220" t="s">
        <v>157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229</v>
      </c>
      <c r="AT159" s="229" t="s">
        <v>153</v>
      </c>
      <c r="AU159" s="229" t="s">
        <v>90</v>
      </c>
      <c r="AY159" s="17" t="s">
        <v>151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229</v>
      </c>
      <c r="BM159" s="229" t="s">
        <v>1204</v>
      </c>
    </row>
    <row r="160" s="12" customFormat="1" ht="22.8" customHeight="1">
      <c r="A160" s="12"/>
      <c r="B160" s="202"/>
      <c r="C160" s="203"/>
      <c r="D160" s="204" t="s">
        <v>79</v>
      </c>
      <c r="E160" s="216" t="s">
        <v>1205</v>
      </c>
      <c r="F160" s="216" t="s">
        <v>1206</v>
      </c>
      <c r="G160" s="203"/>
      <c r="H160" s="203"/>
      <c r="I160" s="206"/>
      <c r="J160" s="217">
        <f>BK160</f>
        <v>0</v>
      </c>
      <c r="K160" s="203"/>
      <c r="L160" s="208"/>
      <c r="M160" s="209"/>
      <c r="N160" s="210"/>
      <c r="O160" s="210"/>
      <c r="P160" s="211">
        <f>SUM(P161:P183)</f>
        <v>0</v>
      </c>
      <c r="Q160" s="210"/>
      <c r="R160" s="211">
        <f>SUM(R161:R183)</f>
        <v>0.06788000000000001</v>
      </c>
      <c r="S160" s="210"/>
      <c r="T160" s="212">
        <f>SUM(T161:T183)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3" t="s">
        <v>90</v>
      </c>
      <c r="AT160" s="214" t="s">
        <v>79</v>
      </c>
      <c r="AU160" s="214" t="s">
        <v>88</v>
      </c>
      <c r="AY160" s="213" t="s">
        <v>151</v>
      </c>
      <c r="BK160" s="215">
        <f>SUM(BK161:BK183)</f>
        <v>0</v>
      </c>
    </row>
    <row r="161" s="2" customFormat="1" ht="24.15" customHeight="1">
      <c r="A161" s="38"/>
      <c r="B161" s="39"/>
      <c r="C161" s="218" t="s">
        <v>307</v>
      </c>
      <c r="D161" s="218" t="s">
        <v>153</v>
      </c>
      <c r="E161" s="219" t="s">
        <v>1207</v>
      </c>
      <c r="F161" s="220" t="s">
        <v>1208</v>
      </c>
      <c r="G161" s="221" t="s">
        <v>193</v>
      </c>
      <c r="H161" s="222">
        <v>3</v>
      </c>
      <c r="I161" s="223"/>
      <c r="J161" s="224">
        <f>ROUND(I161*H161,2)</f>
        <v>0</v>
      </c>
      <c r="K161" s="220" t="s">
        <v>157</v>
      </c>
      <c r="L161" s="44"/>
      <c r="M161" s="225" t="s">
        <v>1</v>
      </c>
      <c r="N161" s="226" t="s">
        <v>45</v>
      </c>
      <c r="O161" s="91"/>
      <c r="P161" s="227">
        <f>O161*H161</f>
        <v>0</v>
      </c>
      <c r="Q161" s="227">
        <v>0.00025000000000000001</v>
      </c>
      <c r="R161" s="227">
        <f>Q161*H161</f>
        <v>0.00075000000000000002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229</v>
      </c>
      <c r="AT161" s="229" t="s">
        <v>153</v>
      </c>
      <c r="AU161" s="229" t="s">
        <v>90</v>
      </c>
      <c r="AY161" s="17" t="s">
        <v>151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88</v>
      </c>
      <c r="BK161" s="230">
        <f>ROUND(I161*H161,2)</f>
        <v>0</v>
      </c>
      <c r="BL161" s="17" t="s">
        <v>229</v>
      </c>
      <c r="BM161" s="229" t="s">
        <v>1209</v>
      </c>
    </row>
    <row r="162" s="2" customFormat="1" ht="24.15" customHeight="1">
      <c r="A162" s="38"/>
      <c r="B162" s="39"/>
      <c r="C162" s="218" t="s">
        <v>311</v>
      </c>
      <c r="D162" s="218" t="s">
        <v>153</v>
      </c>
      <c r="E162" s="219" t="s">
        <v>1210</v>
      </c>
      <c r="F162" s="220" t="s">
        <v>1211</v>
      </c>
      <c r="G162" s="221" t="s">
        <v>193</v>
      </c>
      <c r="H162" s="222">
        <v>1</v>
      </c>
      <c r="I162" s="223"/>
      <c r="J162" s="224">
        <f>ROUND(I162*H162,2)</f>
        <v>0</v>
      </c>
      <c r="K162" s="220" t="s">
        <v>157</v>
      </c>
      <c r="L162" s="44"/>
      <c r="M162" s="225" t="s">
        <v>1</v>
      </c>
      <c r="N162" s="226" t="s">
        <v>45</v>
      </c>
      <c r="O162" s="91"/>
      <c r="P162" s="227">
        <f>O162*H162</f>
        <v>0</v>
      </c>
      <c r="Q162" s="227">
        <v>0.0011199999999999999</v>
      </c>
      <c r="R162" s="227">
        <f>Q162*H162</f>
        <v>0.0011199999999999999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229</v>
      </c>
      <c r="AT162" s="229" t="s">
        <v>153</v>
      </c>
      <c r="AU162" s="229" t="s">
        <v>90</v>
      </c>
      <c r="AY162" s="17" t="s">
        <v>151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88</v>
      </c>
      <c r="BK162" s="230">
        <f>ROUND(I162*H162,2)</f>
        <v>0</v>
      </c>
      <c r="BL162" s="17" t="s">
        <v>229</v>
      </c>
      <c r="BM162" s="229" t="s">
        <v>1212</v>
      </c>
    </row>
    <row r="163" s="2" customFormat="1" ht="33" customHeight="1">
      <c r="A163" s="38"/>
      <c r="B163" s="39"/>
      <c r="C163" s="218" t="s">
        <v>316</v>
      </c>
      <c r="D163" s="218" t="s">
        <v>153</v>
      </c>
      <c r="E163" s="219" t="s">
        <v>1213</v>
      </c>
      <c r="F163" s="220" t="s">
        <v>1214</v>
      </c>
      <c r="G163" s="221" t="s">
        <v>193</v>
      </c>
      <c r="H163" s="222">
        <v>12</v>
      </c>
      <c r="I163" s="223"/>
      <c r="J163" s="224">
        <f>ROUND(I163*H163,2)</f>
        <v>0</v>
      </c>
      <c r="K163" s="220" t="s">
        <v>157</v>
      </c>
      <c r="L163" s="44"/>
      <c r="M163" s="225" t="s">
        <v>1</v>
      </c>
      <c r="N163" s="226" t="s">
        <v>45</v>
      </c>
      <c r="O163" s="91"/>
      <c r="P163" s="227">
        <f>O163*H163</f>
        <v>0</v>
      </c>
      <c r="Q163" s="227">
        <v>0.00025999999999999998</v>
      </c>
      <c r="R163" s="227">
        <f>Q163*H163</f>
        <v>0.0031199999999999995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229</v>
      </c>
      <c r="AT163" s="229" t="s">
        <v>153</v>
      </c>
      <c r="AU163" s="229" t="s">
        <v>90</v>
      </c>
      <c r="AY163" s="17" t="s">
        <v>151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88</v>
      </c>
      <c r="BK163" s="230">
        <f>ROUND(I163*H163,2)</f>
        <v>0</v>
      </c>
      <c r="BL163" s="17" t="s">
        <v>229</v>
      </c>
      <c r="BM163" s="229" t="s">
        <v>1215</v>
      </c>
    </row>
    <row r="164" s="2" customFormat="1" ht="33" customHeight="1">
      <c r="A164" s="38"/>
      <c r="B164" s="39"/>
      <c r="C164" s="218" t="s">
        <v>320</v>
      </c>
      <c r="D164" s="218" t="s">
        <v>153</v>
      </c>
      <c r="E164" s="219" t="s">
        <v>1216</v>
      </c>
      <c r="F164" s="220" t="s">
        <v>1217</v>
      </c>
      <c r="G164" s="221" t="s">
        <v>193</v>
      </c>
      <c r="H164" s="222">
        <v>18</v>
      </c>
      <c r="I164" s="223"/>
      <c r="J164" s="224">
        <f>ROUND(I164*H164,2)</f>
        <v>0</v>
      </c>
      <c r="K164" s="220" t="s">
        <v>157</v>
      </c>
      <c r="L164" s="44"/>
      <c r="M164" s="225" t="s">
        <v>1</v>
      </c>
      <c r="N164" s="226" t="s">
        <v>45</v>
      </c>
      <c r="O164" s="91"/>
      <c r="P164" s="227">
        <f>O164*H164</f>
        <v>0</v>
      </c>
      <c r="Q164" s="227">
        <v>0.00035</v>
      </c>
      <c r="R164" s="227">
        <f>Q164*H164</f>
        <v>0.0063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229</v>
      </c>
      <c r="AT164" s="229" t="s">
        <v>153</v>
      </c>
      <c r="AU164" s="229" t="s">
        <v>90</v>
      </c>
      <c r="AY164" s="17" t="s">
        <v>151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88</v>
      </c>
      <c r="BK164" s="230">
        <f>ROUND(I164*H164,2)</f>
        <v>0</v>
      </c>
      <c r="BL164" s="17" t="s">
        <v>229</v>
      </c>
      <c r="BM164" s="229" t="s">
        <v>1218</v>
      </c>
    </row>
    <row r="165" s="2" customFormat="1" ht="37.8" customHeight="1">
      <c r="A165" s="38"/>
      <c r="B165" s="39"/>
      <c r="C165" s="218" t="s">
        <v>324</v>
      </c>
      <c r="D165" s="218" t="s">
        <v>153</v>
      </c>
      <c r="E165" s="219" t="s">
        <v>1219</v>
      </c>
      <c r="F165" s="220" t="s">
        <v>1220</v>
      </c>
      <c r="G165" s="221" t="s">
        <v>193</v>
      </c>
      <c r="H165" s="222">
        <v>40</v>
      </c>
      <c r="I165" s="223"/>
      <c r="J165" s="224">
        <f>ROUND(I165*H165,2)</f>
        <v>0</v>
      </c>
      <c r="K165" s="220" t="s">
        <v>157</v>
      </c>
      <c r="L165" s="44"/>
      <c r="M165" s="225" t="s">
        <v>1</v>
      </c>
      <c r="N165" s="226" t="s">
        <v>45</v>
      </c>
      <c r="O165" s="91"/>
      <c r="P165" s="227">
        <f>O165*H165</f>
        <v>0</v>
      </c>
      <c r="Q165" s="227">
        <v>0.00020000000000000001</v>
      </c>
      <c r="R165" s="227">
        <f>Q165*H165</f>
        <v>0.0080000000000000002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229</v>
      </c>
      <c r="AT165" s="229" t="s">
        <v>153</v>
      </c>
      <c r="AU165" s="229" t="s">
        <v>90</v>
      </c>
      <c r="AY165" s="17" t="s">
        <v>151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229</v>
      </c>
      <c r="BM165" s="229" t="s">
        <v>1221</v>
      </c>
    </row>
    <row r="166" s="2" customFormat="1" ht="21.75" customHeight="1">
      <c r="A166" s="38"/>
      <c r="B166" s="39"/>
      <c r="C166" s="218" t="s">
        <v>330</v>
      </c>
      <c r="D166" s="218" t="s">
        <v>153</v>
      </c>
      <c r="E166" s="219" t="s">
        <v>1222</v>
      </c>
      <c r="F166" s="220" t="s">
        <v>1223</v>
      </c>
      <c r="G166" s="221" t="s">
        <v>193</v>
      </c>
      <c r="H166" s="222">
        <v>1</v>
      </c>
      <c r="I166" s="223"/>
      <c r="J166" s="224">
        <f>ROUND(I166*H166,2)</f>
        <v>0</v>
      </c>
      <c r="K166" s="220" t="s">
        <v>157</v>
      </c>
      <c r="L166" s="44"/>
      <c r="M166" s="225" t="s">
        <v>1</v>
      </c>
      <c r="N166" s="226" t="s">
        <v>45</v>
      </c>
      <c r="O166" s="91"/>
      <c r="P166" s="227">
        <f>O166*H166</f>
        <v>0</v>
      </c>
      <c r="Q166" s="227">
        <v>0.00069999999999999999</v>
      </c>
      <c r="R166" s="227">
        <f>Q166*H166</f>
        <v>0.00069999999999999999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229</v>
      </c>
      <c r="AT166" s="229" t="s">
        <v>153</v>
      </c>
      <c r="AU166" s="229" t="s">
        <v>90</v>
      </c>
      <c r="AY166" s="17" t="s">
        <v>151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88</v>
      </c>
      <c r="BK166" s="230">
        <f>ROUND(I166*H166,2)</f>
        <v>0</v>
      </c>
      <c r="BL166" s="17" t="s">
        <v>229</v>
      </c>
      <c r="BM166" s="229" t="s">
        <v>1224</v>
      </c>
    </row>
    <row r="167" s="2" customFormat="1" ht="21.75" customHeight="1">
      <c r="A167" s="38"/>
      <c r="B167" s="39"/>
      <c r="C167" s="218" t="s">
        <v>335</v>
      </c>
      <c r="D167" s="218" t="s">
        <v>153</v>
      </c>
      <c r="E167" s="219" t="s">
        <v>1225</v>
      </c>
      <c r="F167" s="220" t="s">
        <v>1226</v>
      </c>
      <c r="G167" s="221" t="s">
        <v>193</v>
      </c>
      <c r="H167" s="222">
        <v>1</v>
      </c>
      <c r="I167" s="223"/>
      <c r="J167" s="224">
        <f>ROUND(I167*H167,2)</f>
        <v>0</v>
      </c>
      <c r="K167" s="220" t="s">
        <v>157</v>
      </c>
      <c r="L167" s="44"/>
      <c r="M167" s="225" t="s">
        <v>1</v>
      </c>
      <c r="N167" s="226" t="s">
        <v>45</v>
      </c>
      <c r="O167" s="91"/>
      <c r="P167" s="227">
        <f>O167*H167</f>
        <v>0</v>
      </c>
      <c r="Q167" s="227">
        <v>0.00077999999999999999</v>
      </c>
      <c r="R167" s="227">
        <f>Q167*H167</f>
        <v>0.00077999999999999999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229</v>
      </c>
      <c r="AT167" s="229" t="s">
        <v>153</v>
      </c>
      <c r="AU167" s="229" t="s">
        <v>90</v>
      </c>
      <c r="AY167" s="17" t="s">
        <v>151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88</v>
      </c>
      <c r="BK167" s="230">
        <f>ROUND(I167*H167,2)</f>
        <v>0</v>
      </c>
      <c r="BL167" s="17" t="s">
        <v>229</v>
      </c>
      <c r="BM167" s="229" t="s">
        <v>1227</v>
      </c>
    </row>
    <row r="168" s="2" customFormat="1" ht="24.15" customHeight="1">
      <c r="A168" s="38"/>
      <c r="B168" s="39"/>
      <c r="C168" s="218" t="s">
        <v>340</v>
      </c>
      <c r="D168" s="218" t="s">
        <v>153</v>
      </c>
      <c r="E168" s="219" t="s">
        <v>1228</v>
      </c>
      <c r="F168" s="220" t="s">
        <v>1229</v>
      </c>
      <c r="G168" s="221" t="s">
        <v>193</v>
      </c>
      <c r="H168" s="222">
        <v>1</v>
      </c>
      <c r="I168" s="223"/>
      <c r="J168" s="224">
        <f>ROUND(I168*H168,2)</f>
        <v>0</v>
      </c>
      <c r="K168" s="220" t="s">
        <v>157</v>
      </c>
      <c r="L168" s="44"/>
      <c r="M168" s="225" t="s">
        <v>1</v>
      </c>
      <c r="N168" s="226" t="s">
        <v>45</v>
      </c>
      <c r="O168" s="91"/>
      <c r="P168" s="227">
        <f>O168*H168</f>
        <v>0</v>
      </c>
      <c r="Q168" s="227">
        <v>0.00025000000000000001</v>
      </c>
      <c r="R168" s="227">
        <f>Q168*H168</f>
        <v>0.00025000000000000001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229</v>
      </c>
      <c r="AT168" s="229" t="s">
        <v>153</v>
      </c>
      <c r="AU168" s="229" t="s">
        <v>90</v>
      </c>
      <c r="AY168" s="17" t="s">
        <v>151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88</v>
      </c>
      <c r="BK168" s="230">
        <f>ROUND(I168*H168,2)</f>
        <v>0</v>
      </c>
      <c r="BL168" s="17" t="s">
        <v>229</v>
      </c>
      <c r="BM168" s="229" t="s">
        <v>1230</v>
      </c>
    </row>
    <row r="169" s="2" customFormat="1" ht="21.75" customHeight="1">
      <c r="A169" s="38"/>
      <c r="B169" s="39"/>
      <c r="C169" s="218" t="s">
        <v>345</v>
      </c>
      <c r="D169" s="218" t="s">
        <v>153</v>
      </c>
      <c r="E169" s="219" t="s">
        <v>1231</v>
      </c>
      <c r="F169" s="220" t="s">
        <v>1232</v>
      </c>
      <c r="G169" s="221" t="s">
        <v>193</v>
      </c>
      <c r="H169" s="222">
        <v>4</v>
      </c>
      <c r="I169" s="223"/>
      <c r="J169" s="224">
        <f>ROUND(I169*H169,2)</f>
        <v>0</v>
      </c>
      <c r="K169" s="220" t="s">
        <v>157</v>
      </c>
      <c r="L169" s="44"/>
      <c r="M169" s="225" t="s">
        <v>1</v>
      </c>
      <c r="N169" s="226" t="s">
        <v>45</v>
      </c>
      <c r="O169" s="91"/>
      <c r="P169" s="227">
        <f>O169*H169</f>
        <v>0</v>
      </c>
      <c r="Q169" s="227">
        <v>0.00044000000000000002</v>
      </c>
      <c r="R169" s="227">
        <f>Q169*H169</f>
        <v>0.0017600000000000001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229</v>
      </c>
      <c r="AT169" s="229" t="s">
        <v>153</v>
      </c>
      <c r="AU169" s="229" t="s">
        <v>90</v>
      </c>
      <c r="AY169" s="17" t="s">
        <v>151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229</v>
      </c>
      <c r="BM169" s="229" t="s">
        <v>1233</v>
      </c>
    </row>
    <row r="170" s="2" customFormat="1" ht="21.75" customHeight="1">
      <c r="A170" s="38"/>
      <c r="B170" s="39"/>
      <c r="C170" s="218" t="s">
        <v>349</v>
      </c>
      <c r="D170" s="218" t="s">
        <v>153</v>
      </c>
      <c r="E170" s="219" t="s">
        <v>1234</v>
      </c>
      <c r="F170" s="220" t="s">
        <v>1235</v>
      </c>
      <c r="G170" s="221" t="s">
        <v>193</v>
      </c>
      <c r="H170" s="222">
        <v>5</v>
      </c>
      <c r="I170" s="223"/>
      <c r="J170" s="224">
        <f>ROUND(I170*H170,2)</f>
        <v>0</v>
      </c>
      <c r="K170" s="220" t="s">
        <v>157</v>
      </c>
      <c r="L170" s="44"/>
      <c r="M170" s="225" t="s">
        <v>1</v>
      </c>
      <c r="N170" s="226" t="s">
        <v>45</v>
      </c>
      <c r="O170" s="91"/>
      <c r="P170" s="227">
        <f>O170*H170</f>
        <v>0</v>
      </c>
      <c r="Q170" s="227">
        <v>0.00075000000000000002</v>
      </c>
      <c r="R170" s="227">
        <f>Q170*H170</f>
        <v>0.0037499999999999999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229</v>
      </c>
      <c r="AT170" s="229" t="s">
        <v>153</v>
      </c>
      <c r="AU170" s="229" t="s">
        <v>90</v>
      </c>
      <c r="AY170" s="17" t="s">
        <v>151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88</v>
      </c>
      <c r="BK170" s="230">
        <f>ROUND(I170*H170,2)</f>
        <v>0</v>
      </c>
      <c r="BL170" s="17" t="s">
        <v>229</v>
      </c>
      <c r="BM170" s="229" t="s">
        <v>1236</v>
      </c>
    </row>
    <row r="171" s="2" customFormat="1" ht="21.75" customHeight="1">
      <c r="A171" s="38"/>
      <c r="B171" s="39"/>
      <c r="C171" s="218" t="s">
        <v>354</v>
      </c>
      <c r="D171" s="218" t="s">
        <v>153</v>
      </c>
      <c r="E171" s="219" t="s">
        <v>1237</v>
      </c>
      <c r="F171" s="220" t="s">
        <v>1238</v>
      </c>
      <c r="G171" s="221" t="s">
        <v>193</v>
      </c>
      <c r="H171" s="222">
        <v>2</v>
      </c>
      <c r="I171" s="223"/>
      <c r="J171" s="224">
        <f>ROUND(I171*H171,2)</f>
        <v>0</v>
      </c>
      <c r="K171" s="220" t="s">
        <v>157</v>
      </c>
      <c r="L171" s="44"/>
      <c r="M171" s="225" t="s">
        <v>1</v>
      </c>
      <c r="N171" s="226" t="s">
        <v>45</v>
      </c>
      <c r="O171" s="91"/>
      <c r="P171" s="227">
        <f>O171*H171</f>
        <v>0</v>
      </c>
      <c r="Q171" s="227">
        <v>0.0018</v>
      </c>
      <c r="R171" s="227">
        <f>Q171*H171</f>
        <v>0.0035999999999999999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229</v>
      </c>
      <c r="AT171" s="229" t="s">
        <v>153</v>
      </c>
      <c r="AU171" s="229" t="s">
        <v>90</v>
      </c>
      <c r="AY171" s="17" t="s">
        <v>151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88</v>
      </c>
      <c r="BK171" s="230">
        <f>ROUND(I171*H171,2)</f>
        <v>0</v>
      </c>
      <c r="BL171" s="17" t="s">
        <v>229</v>
      </c>
      <c r="BM171" s="229" t="s">
        <v>1239</v>
      </c>
    </row>
    <row r="172" s="2" customFormat="1" ht="24.15" customHeight="1">
      <c r="A172" s="38"/>
      <c r="B172" s="39"/>
      <c r="C172" s="218" t="s">
        <v>358</v>
      </c>
      <c r="D172" s="218" t="s">
        <v>153</v>
      </c>
      <c r="E172" s="219" t="s">
        <v>1240</v>
      </c>
      <c r="F172" s="220" t="s">
        <v>1241</v>
      </c>
      <c r="G172" s="221" t="s">
        <v>193</v>
      </c>
      <c r="H172" s="222">
        <v>12</v>
      </c>
      <c r="I172" s="223"/>
      <c r="J172" s="224">
        <f>ROUND(I172*H172,2)</f>
        <v>0</v>
      </c>
      <c r="K172" s="220" t="s">
        <v>157</v>
      </c>
      <c r="L172" s="44"/>
      <c r="M172" s="225" t="s">
        <v>1</v>
      </c>
      <c r="N172" s="226" t="s">
        <v>45</v>
      </c>
      <c r="O172" s="91"/>
      <c r="P172" s="227">
        <f>O172*H172</f>
        <v>0</v>
      </c>
      <c r="Q172" s="227">
        <v>0.00024000000000000001</v>
      </c>
      <c r="R172" s="227">
        <f>Q172*H172</f>
        <v>0.0028800000000000002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229</v>
      </c>
      <c r="AT172" s="229" t="s">
        <v>153</v>
      </c>
      <c r="AU172" s="229" t="s">
        <v>90</v>
      </c>
      <c r="AY172" s="17" t="s">
        <v>151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88</v>
      </c>
      <c r="BK172" s="230">
        <f>ROUND(I172*H172,2)</f>
        <v>0</v>
      </c>
      <c r="BL172" s="17" t="s">
        <v>229</v>
      </c>
      <c r="BM172" s="229" t="s">
        <v>1242</v>
      </c>
    </row>
    <row r="173" s="2" customFormat="1" ht="24.15" customHeight="1">
      <c r="A173" s="38"/>
      <c r="B173" s="39"/>
      <c r="C173" s="218" t="s">
        <v>362</v>
      </c>
      <c r="D173" s="218" t="s">
        <v>153</v>
      </c>
      <c r="E173" s="219" t="s">
        <v>1243</v>
      </c>
      <c r="F173" s="220" t="s">
        <v>1244</v>
      </c>
      <c r="G173" s="221" t="s">
        <v>193</v>
      </c>
      <c r="H173" s="222">
        <v>18</v>
      </c>
      <c r="I173" s="223"/>
      <c r="J173" s="224">
        <f>ROUND(I173*H173,2)</f>
        <v>0</v>
      </c>
      <c r="K173" s="220" t="s">
        <v>157</v>
      </c>
      <c r="L173" s="44"/>
      <c r="M173" s="225" t="s">
        <v>1</v>
      </c>
      <c r="N173" s="226" t="s">
        <v>45</v>
      </c>
      <c r="O173" s="91"/>
      <c r="P173" s="227">
        <f>O173*H173</f>
        <v>0</v>
      </c>
      <c r="Q173" s="227">
        <v>0.00034000000000000002</v>
      </c>
      <c r="R173" s="227">
        <f>Q173*H173</f>
        <v>0.0061200000000000004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229</v>
      </c>
      <c r="AT173" s="229" t="s">
        <v>153</v>
      </c>
      <c r="AU173" s="229" t="s">
        <v>90</v>
      </c>
      <c r="AY173" s="17" t="s">
        <v>151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88</v>
      </c>
      <c r="BK173" s="230">
        <f>ROUND(I173*H173,2)</f>
        <v>0</v>
      </c>
      <c r="BL173" s="17" t="s">
        <v>229</v>
      </c>
      <c r="BM173" s="229" t="s">
        <v>1245</v>
      </c>
    </row>
    <row r="174" s="2" customFormat="1" ht="24.15" customHeight="1">
      <c r="A174" s="38"/>
      <c r="B174" s="39"/>
      <c r="C174" s="218" t="s">
        <v>368</v>
      </c>
      <c r="D174" s="218" t="s">
        <v>153</v>
      </c>
      <c r="E174" s="219" t="s">
        <v>1246</v>
      </c>
      <c r="F174" s="220" t="s">
        <v>1247</v>
      </c>
      <c r="G174" s="221" t="s">
        <v>193</v>
      </c>
      <c r="H174" s="222">
        <v>4</v>
      </c>
      <c r="I174" s="223"/>
      <c r="J174" s="224">
        <f>ROUND(I174*H174,2)</f>
        <v>0</v>
      </c>
      <c r="K174" s="220" t="s">
        <v>157</v>
      </c>
      <c r="L174" s="44"/>
      <c r="M174" s="225" t="s">
        <v>1</v>
      </c>
      <c r="N174" s="226" t="s">
        <v>45</v>
      </c>
      <c r="O174" s="91"/>
      <c r="P174" s="227">
        <f>O174*H174</f>
        <v>0</v>
      </c>
      <c r="Q174" s="227">
        <v>0.00022000000000000001</v>
      </c>
      <c r="R174" s="227">
        <f>Q174*H174</f>
        <v>0.00088000000000000003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229</v>
      </c>
      <c r="AT174" s="229" t="s">
        <v>153</v>
      </c>
      <c r="AU174" s="229" t="s">
        <v>90</v>
      </c>
      <c r="AY174" s="17" t="s">
        <v>151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88</v>
      </c>
      <c r="BK174" s="230">
        <f>ROUND(I174*H174,2)</f>
        <v>0</v>
      </c>
      <c r="BL174" s="17" t="s">
        <v>229</v>
      </c>
      <c r="BM174" s="229" t="s">
        <v>1248</v>
      </c>
    </row>
    <row r="175" s="2" customFormat="1" ht="37.8" customHeight="1">
      <c r="A175" s="38"/>
      <c r="B175" s="39"/>
      <c r="C175" s="218" t="s">
        <v>372</v>
      </c>
      <c r="D175" s="218" t="s">
        <v>153</v>
      </c>
      <c r="E175" s="219" t="s">
        <v>1249</v>
      </c>
      <c r="F175" s="220" t="s">
        <v>1250</v>
      </c>
      <c r="G175" s="221" t="s">
        <v>193</v>
      </c>
      <c r="H175" s="222">
        <v>1</v>
      </c>
      <c r="I175" s="223"/>
      <c r="J175" s="224">
        <f>ROUND(I175*H175,2)</f>
        <v>0</v>
      </c>
      <c r="K175" s="220" t="s">
        <v>157</v>
      </c>
      <c r="L175" s="44"/>
      <c r="M175" s="225" t="s">
        <v>1</v>
      </c>
      <c r="N175" s="226" t="s">
        <v>45</v>
      </c>
      <c r="O175" s="91"/>
      <c r="P175" s="227">
        <f>O175*H175</f>
        <v>0</v>
      </c>
      <c r="Q175" s="227">
        <v>0.00124</v>
      </c>
      <c r="R175" s="227">
        <f>Q175*H175</f>
        <v>0.00124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229</v>
      </c>
      <c r="AT175" s="229" t="s">
        <v>153</v>
      </c>
      <c r="AU175" s="229" t="s">
        <v>90</v>
      </c>
      <c r="AY175" s="17" t="s">
        <v>151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88</v>
      </c>
      <c r="BK175" s="230">
        <f>ROUND(I175*H175,2)</f>
        <v>0</v>
      </c>
      <c r="BL175" s="17" t="s">
        <v>229</v>
      </c>
      <c r="BM175" s="229" t="s">
        <v>1251</v>
      </c>
    </row>
    <row r="176" s="2" customFormat="1" ht="33" customHeight="1">
      <c r="A176" s="38"/>
      <c r="B176" s="39"/>
      <c r="C176" s="218" t="s">
        <v>377</v>
      </c>
      <c r="D176" s="218" t="s">
        <v>153</v>
      </c>
      <c r="E176" s="219" t="s">
        <v>1252</v>
      </c>
      <c r="F176" s="220" t="s">
        <v>1253</v>
      </c>
      <c r="G176" s="221" t="s">
        <v>193</v>
      </c>
      <c r="H176" s="222">
        <v>1</v>
      </c>
      <c r="I176" s="223"/>
      <c r="J176" s="224">
        <f>ROUND(I176*H176,2)</f>
        <v>0</v>
      </c>
      <c r="K176" s="220" t="s">
        <v>157</v>
      </c>
      <c r="L176" s="44"/>
      <c r="M176" s="225" t="s">
        <v>1</v>
      </c>
      <c r="N176" s="226" t="s">
        <v>45</v>
      </c>
      <c r="O176" s="91"/>
      <c r="P176" s="227">
        <f>O176*H176</f>
        <v>0</v>
      </c>
      <c r="Q176" s="227">
        <v>0.00173</v>
      </c>
      <c r="R176" s="227">
        <f>Q176*H176</f>
        <v>0.00173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229</v>
      </c>
      <c r="AT176" s="229" t="s">
        <v>153</v>
      </c>
      <c r="AU176" s="229" t="s">
        <v>90</v>
      </c>
      <c r="AY176" s="17" t="s">
        <v>151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88</v>
      </c>
      <c r="BK176" s="230">
        <f>ROUND(I176*H176,2)</f>
        <v>0</v>
      </c>
      <c r="BL176" s="17" t="s">
        <v>229</v>
      </c>
      <c r="BM176" s="229" t="s">
        <v>1254</v>
      </c>
    </row>
    <row r="177" s="2" customFormat="1" ht="24.15" customHeight="1">
      <c r="A177" s="38"/>
      <c r="B177" s="39"/>
      <c r="C177" s="218" t="s">
        <v>381</v>
      </c>
      <c r="D177" s="218" t="s">
        <v>153</v>
      </c>
      <c r="E177" s="219" t="s">
        <v>1255</v>
      </c>
      <c r="F177" s="220" t="s">
        <v>1256</v>
      </c>
      <c r="G177" s="221" t="s">
        <v>193</v>
      </c>
      <c r="H177" s="222">
        <v>4</v>
      </c>
      <c r="I177" s="223"/>
      <c r="J177" s="224">
        <f>ROUND(I177*H177,2)</f>
        <v>0</v>
      </c>
      <c r="K177" s="220" t="s">
        <v>157</v>
      </c>
      <c r="L177" s="44"/>
      <c r="M177" s="225" t="s">
        <v>1</v>
      </c>
      <c r="N177" s="226" t="s">
        <v>45</v>
      </c>
      <c r="O177" s="91"/>
      <c r="P177" s="227">
        <f>O177*H177</f>
        <v>0</v>
      </c>
      <c r="Q177" s="227">
        <v>0.0011900000000000001</v>
      </c>
      <c r="R177" s="227">
        <f>Q177*H177</f>
        <v>0.0047600000000000003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229</v>
      </c>
      <c r="AT177" s="229" t="s">
        <v>153</v>
      </c>
      <c r="AU177" s="229" t="s">
        <v>90</v>
      </c>
      <c r="AY177" s="17" t="s">
        <v>151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88</v>
      </c>
      <c r="BK177" s="230">
        <f>ROUND(I177*H177,2)</f>
        <v>0</v>
      </c>
      <c r="BL177" s="17" t="s">
        <v>229</v>
      </c>
      <c r="BM177" s="229" t="s">
        <v>1257</v>
      </c>
    </row>
    <row r="178" s="2" customFormat="1" ht="24.15" customHeight="1">
      <c r="A178" s="38"/>
      <c r="B178" s="39"/>
      <c r="C178" s="218" t="s">
        <v>386</v>
      </c>
      <c r="D178" s="218" t="s">
        <v>153</v>
      </c>
      <c r="E178" s="219" t="s">
        <v>1258</v>
      </c>
      <c r="F178" s="220" t="s">
        <v>1259</v>
      </c>
      <c r="G178" s="221" t="s">
        <v>193</v>
      </c>
      <c r="H178" s="222">
        <v>8</v>
      </c>
      <c r="I178" s="223"/>
      <c r="J178" s="224">
        <f>ROUND(I178*H178,2)</f>
        <v>0</v>
      </c>
      <c r="K178" s="220" t="s">
        <v>157</v>
      </c>
      <c r="L178" s="44"/>
      <c r="M178" s="225" t="s">
        <v>1</v>
      </c>
      <c r="N178" s="226" t="s">
        <v>45</v>
      </c>
      <c r="O178" s="91"/>
      <c r="P178" s="227">
        <f>O178*H178</f>
        <v>0</v>
      </c>
      <c r="Q178" s="227">
        <v>0.0018600000000000001</v>
      </c>
      <c r="R178" s="227">
        <f>Q178*H178</f>
        <v>0.014880000000000001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229</v>
      </c>
      <c r="AT178" s="229" t="s">
        <v>153</v>
      </c>
      <c r="AU178" s="229" t="s">
        <v>90</v>
      </c>
      <c r="AY178" s="17" t="s">
        <v>151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88</v>
      </c>
      <c r="BK178" s="230">
        <f>ROUND(I178*H178,2)</f>
        <v>0</v>
      </c>
      <c r="BL178" s="17" t="s">
        <v>229</v>
      </c>
      <c r="BM178" s="229" t="s">
        <v>1260</v>
      </c>
    </row>
    <row r="179" s="2" customFormat="1" ht="37.8" customHeight="1">
      <c r="A179" s="38"/>
      <c r="B179" s="39"/>
      <c r="C179" s="218" t="s">
        <v>390</v>
      </c>
      <c r="D179" s="218" t="s">
        <v>153</v>
      </c>
      <c r="E179" s="219" t="s">
        <v>1261</v>
      </c>
      <c r="F179" s="220" t="s">
        <v>1262</v>
      </c>
      <c r="G179" s="221" t="s">
        <v>193</v>
      </c>
      <c r="H179" s="222">
        <v>2</v>
      </c>
      <c r="I179" s="223"/>
      <c r="J179" s="224">
        <f>ROUND(I179*H179,2)</f>
        <v>0</v>
      </c>
      <c r="K179" s="220" t="s">
        <v>157</v>
      </c>
      <c r="L179" s="44"/>
      <c r="M179" s="225" t="s">
        <v>1</v>
      </c>
      <c r="N179" s="226" t="s">
        <v>45</v>
      </c>
      <c r="O179" s="91"/>
      <c r="P179" s="227">
        <f>O179*H179</f>
        <v>0</v>
      </c>
      <c r="Q179" s="227">
        <v>0.00051999999999999995</v>
      </c>
      <c r="R179" s="227">
        <f>Q179*H179</f>
        <v>0.0010399999999999999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229</v>
      </c>
      <c r="AT179" s="229" t="s">
        <v>153</v>
      </c>
      <c r="AU179" s="229" t="s">
        <v>90</v>
      </c>
      <c r="AY179" s="17" t="s">
        <v>151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88</v>
      </c>
      <c r="BK179" s="230">
        <f>ROUND(I179*H179,2)</f>
        <v>0</v>
      </c>
      <c r="BL179" s="17" t="s">
        <v>229</v>
      </c>
      <c r="BM179" s="229" t="s">
        <v>1263</v>
      </c>
    </row>
    <row r="180" s="2" customFormat="1" ht="16.5" customHeight="1">
      <c r="A180" s="38"/>
      <c r="B180" s="39"/>
      <c r="C180" s="218" t="s">
        <v>394</v>
      </c>
      <c r="D180" s="218" t="s">
        <v>153</v>
      </c>
      <c r="E180" s="219" t="s">
        <v>1264</v>
      </c>
      <c r="F180" s="220" t="s">
        <v>1265</v>
      </c>
      <c r="G180" s="221" t="s">
        <v>193</v>
      </c>
      <c r="H180" s="222">
        <v>1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45</v>
      </c>
      <c r="O180" s="91"/>
      <c r="P180" s="227">
        <f>O180*H180</f>
        <v>0</v>
      </c>
      <c r="Q180" s="227">
        <v>0.002</v>
      </c>
      <c r="R180" s="227">
        <f>Q180*H180</f>
        <v>0.002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229</v>
      </c>
      <c r="AT180" s="229" t="s">
        <v>153</v>
      </c>
      <c r="AU180" s="229" t="s">
        <v>90</v>
      </c>
      <c r="AY180" s="17" t="s">
        <v>151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88</v>
      </c>
      <c r="BK180" s="230">
        <f>ROUND(I180*H180,2)</f>
        <v>0</v>
      </c>
      <c r="BL180" s="17" t="s">
        <v>229</v>
      </c>
      <c r="BM180" s="229" t="s">
        <v>1266</v>
      </c>
    </row>
    <row r="181" s="2" customFormat="1" ht="37.8" customHeight="1">
      <c r="A181" s="38"/>
      <c r="B181" s="39"/>
      <c r="C181" s="218" t="s">
        <v>398</v>
      </c>
      <c r="D181" s="218" t="s">
        <v>153</v>
      </c>
      <c r="E181" s="219" t="s">
        <v>1267</v>
      </c>
      <c r="F181" s="220" t="s">
        <v>1268</v>
      </c>
      <c r="G181" s="221" t="s">
        <v>193</v>
      </c>
      <c r="H181" s="222">
        <v>1</v>
      </c>
      <c r="I181" s="223"/>
      <c r="J181" s="224">
        <f>ROUND(I181*H181,2)</f>
        <v>0</v>
      </c>
      <c r="K181" s="220" t="s">
        <v>157</v>
      </c>
      <c r="L181" s="44"/>
      <c r="M181" s="225" t="s">
        <v>1</v>
      </c>
      <c r="N181" s="226" t="s">
        <v>45</v>
      </c>
      <c r="O181" s="91"/>
      <c r="P181" s="227">
        <f>O181*H181</f>
        <v>0</v>
      </c>
      <c r="Q181" s="227">
        <v>0.00147</v>
      </c>
      <c r="R181" s="227">
        <f>Q181*H181</f>
        <v>0.00147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229</v>
      </c>
      <c r="AT181" s="229" t="s">
        <v>153</v>
      </c>
      <c r="AU181" s="229" t="s">
        <v>90</v>
      </c>
      <c r="AY181" s="17" t="s">
        <v>151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88</v>
      </c>
      <c r="BK181" s="230">
        <f>ROUND(I181*H181,2)</f>
        <v>0</v>
      </c>
      <c r="BL181" s="17" t="s">
        <v>229</v>
      </c>
      <c r="BM181" s="229" t="s">
        <v>1269</v>
      </c>
    </row>
    <row r="182" s="2" customFormat="1" ht="24.15" customHeight="1">
      <c r="A182" s="38"/>
      <c r="B182" s="39"/>
      <c r="C182" s="218" t="s">
        <v>402</v>
      </c>
      <c r="D182" s="218" t="s">
        <v>153</v>
      </c>
      <c r="E182" s="219" t="s">
        <v>1270</v>
      </c>
      <c r="F182" s="220" t="s">
        <v>1271</v>
      </c>
      <c r="G182" s="221" t="s">
        <v>193</v>
      </c>
      <c r="H182" s="222">
        <v>1</v>
      </c>
      <c r="I182" s="223"/>
      <c r="J182" s="224">
        <f>ROUND(I182*H182,2)</f>
        <v>0</v>
      </c>
      <c r="K182" s="220" t="s">
        <v>157</v>
      </c>
      <c r="L182" s="44"/>
      <c r="M182" s="225" t="s">
        <v>1</v>
      </c>
      <c r="N182" s="226" t="s">
        <v>45</v>
      </c>
      <c r="O182" s="91"/>
      <c r="P182" s="227">
        <f>O182*H182</f>
        <v>0</v>
      </c>
      <c r="Q182" s="227">
        <v>0.00075000000000000002</v>
      </c>
      <c r="R182" s="227">
        <f>Q182*H182</f>
        <v>0.00075000000000000002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229</v>
      </c>
      <c r="AT182" s="229" t="s">
        <v>153</v>
      </c>
      <c r="AU182" s="229" t="s">
        <v>90</v>
      </c>
      <c r="AY182" s="17" t="s">
        <v>151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88</v>
      </c>
      <c r="BK182" s="230">
        <f>ROUND(I182*H182,2)</f>
        <v>0</v>
      </c>
      <c r="BL182" s="17" t="s">
        <v>229</v>
      </c>
      <c r="BM182" s="229" t="s">
        <v>1272</v>
      </c>
    </row>
    <row r="183" s="2" customFormat="1" ht="44.25" customHeight="1">
      <c r="A183" s="38"/>
      <c r="B183" s="39"/>
      <c r="C183" s="218" t="s">
        <v>406</v>
      </c>
      <c r="D183" s="218" t="s">
        <v>153</v>
      </c>
      <c r="E183" s="219" t="s">
        <v>1273</v>
      </c>
      <c r="F183" s="220" t="s">
        <v>1274</v>
      </c>
      <c r="G183" s="221" t="s">
        <v>175</v>
      </c>
      <c r="H183" s="222">
        <v>0.065000000000000002</v>
      </c>
      <c r="I183" s="223"/>
      <c r="J183" s="224">
        <f>ROUND(I183*H183,2)</f>
        <v>0</v>
      </c>
      <c r="K183" s="220" t="s">
        <v>157</v>
      </c>
      <c r="L183" s="44"/>
      <c r="M183" s="225" t="s">
        <v>1</v>
      </c>
      <c r="N183" s="226" t="s">
        <v>45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229</v>
      </c>
      <c r="AT183" s="229" t="s">
        <v>153</v>
      </c>
      <c r="AU183" s="229" t="s">
        <v>90</v>
      </c>
      <c r="AY183" s="17" t="s">
        <v>151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88</v>
      </c>
      <c r="BK183" s="230">
        <f>ROUND(I183*H183,2)</f>
        <v>0</v>
      </c>
      <c r="BL183" s="17" t="s">
        <v>229</v>
      </c>
      <c r="BM183" s="229" t="s">
        <v>1275</v>
      </c>
    </row>
    <row r="184" s="12" customFormat="1" ht="22.8" customHeight="1">
      <c r="A184" s="12"/>
      <c r="B184" s="202"/>
      <c r="C184" s="203"/>
      <c r="D184" s="204" t="s">
        <v>79</v>
      </c>
      <c r="E184" s="216" t="s">
        <v>1276</v>
      </c>
      <c r="F184" s="216" t="s">
        <v>1277</v>
      </c>
      <c r="G184" s="203"/>
      <c r="H184" s="203"/>
      <c r="I184" s="206"/>
      <c r="J184" s="217">
        <f>BK184</f>
        <v>0</v>
      </c>
      <c r="K184" s="203"/>
      <c r="L184" s="208"/>
      <c r="M184" s="209"/>
      <c r="N184" s="210"/>
      <c r="O184" s="210"/>
      <c r="P184" s="211">
        <f>SUM(P185:P192)</f>
        <v>0</v>
      </c>
      <c r="Q184" s="210"/>
      <c r="R184" s="211">
        <f>SUM(R185:R192)</f>
        <v>0.086440000000000003</v>
      </c>
      <c r="S184" s="210"/>
      <c r="T184" s="212">
        <f>SUM(T185:T192)</f>
        <v>1.7765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13" t="s">
        <v>90</v>
      </c>
      <c r="AT184" s="214" t="s">
        <v>79</v>
      </c>
      <c r="AU184" s="214" t="s">
        <v>88</v>
      </c>
      <c r="AY184" s="213" t="s">
        <v>151</v>
      </c>
      <c r="BK184" s="215">
        <f>SUM(BK185:BK192)</f>
        <v>0</v>
      </c>
    </row>
    <row r="185" s="2" customFormat="1" ht="37.8" customHeight="1">
      <c r="A185" s="38"/>
      <c r="B185" s="39"/>
      <c r="C185" s="218" t="s">
        <v>410</v>
      </c>
      <c r="D185" s="218" t="s">
        <v>153</v>
      </c>
      <c r="E185" s="219" t="s">
        <v>1278</v>
      </c>
      <c r="F185" s="220" t="s">
        <v>1279</v>
      </c>
      <c r="G185" s="221" t="s">
        <v>193</v>
      </c>
      <c r="H185" s="222">
        <v>80</v>
      </c>
      <c r="I185" s="223"/>
      <c r="J185" s="224">
        <f>ROUND(I185*H185,2)</f>
        <v>0</v>
      </c>
      <c r="K185" s="220" t="s">
        <v>157</v>
      </c>
      <c r="L185" s="44"/>
      <c r="M185" s="225" t="s">
        <v>1</v>
      </c>
      <c r="N185" s="226" t="s">
        <v>45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229</v>
      </c>
      <c r="AT185" s="229" t="s">
        <v>153</v>
      </c>
      <c r="AU185" s="229" t="s">
        <v>90</v>
      </c>
      <c r="AY185" s="17" t="s">
        <v>151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88</v>
      </c>
      <c r="BK185" s="230">
        <f>ROUND(I185*H185,2)</f>
        <v>0</v>
      </c>
      <c r="BL185" s="17" t="s">
        <v>229</v>
      </c>
      <c r="BM185" s="229" t="s">
        <v>1280</v>
      </c>
    </row>
    <row r="186" s="2" customFormat="1" ht="49.05" customHeight="1">
      <c r="A186" s="38"/>
      <c r="B186" s="39"/>
      <c r="C186" s="218" t="s">
        <v>416</v>
      </c>
      <c r="D186" s="218" t="s">
        <v>153</v>
      </c>
      <c r="E186" s="219" t="s">
        <v>1281</v>
      </c>
      <c r="F186" s="220" t="s">
        <v>1282</v>
      </c>
      <c r="G186" s="221" t="s">
        <v>193</v>
      </c>
      <c r="H186" s="222">
        <v>2</v>
      </c>
      <c r="I186" s="223"/>
      <c r="J186" s="224">
        <f>ROUND(I186*H186,2)</f>
        <v>0</v>
      </c>
      <c r="K186" s="220" t="s">
        <v>157</v>
      </c>
      <c r="L186" s="44"/>
      <c r="M186" s="225" t="s">
        <v>1</v>
      </c>
      <c r="N186" s="226" t="s">
        <v>45</v>
      </c>
      <c r="O186" s="91"/>
      <c r="P186" s="227">
        <f>O186*H186</f>
        <v>0</v>
      </c>
      <c r="Q186" s="227">
        <v>0.041320000000000003</v>
      </c>
      <c r="R186" s="227">
        <f>Q186*H186</f>
        <v>0.082640000000000005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229</v>
      </c>
      <c r="AT186" s="229" t="s">
        <v>153</v>
      </c>
      <c r="AU186" s="229" t="s">
        <v>90</v>
      </c>
      <c r="AY186" s="17" t="s">
        <v>151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88</v>
      </c>
      <c r="BK186" s="230">
        <f>ROUND(I186*H186,2)</f>
        <v>0</v>
      </c>
      <c r="BL186" s="17" t="s">
        <v>229</v>
      </c>
      <c r="BM186" s="229" t="s">
        <v>1283</v>
      </c>
    </row>
    <row r="187" s="2" customFormat="1" ht="24.15" customHeight="1">
      <c r="A187" s="38"/>
      <c r="B187" s="39"/>
      <c r="C187" s="218" t="s">
        <v>422</v>
      </c>
      <c r="D187" s="218" t="s">
        <v>153</v>
      </c>
      <c r="E187" s="219" t="s">
        <v>1284</v>
      </c>
      <c r="F187" s="220" t="s">
        <v>1285</v>
      </c>
      <c r="G187" s="221" t="s">
        <v>193</v>
      </c>
      <c r="H187" s="222">
        <v>38</v>
      </c>
      <c r="I187" s="223"/>
      <c r="J187" s="224">
        <f>ROUND(I187*H187,2)</f>
        <v>0</v>
      </c>
      <c r="K187" s="220" t="s">
        <v>157</v>
      </c>
      <c r="L187" s="44"/>
      <c r="M187" s="225" t="s">
        <v>1</v>
      </c>
      <c r="N187" s="226" t="s">
        <v>45</v>
      </c>
      <c r="O187" s="91"/>
      <c r="P187" s="227">
        <f>O187*H187</f>
        <v>0</v>
      </c>
      <c r="Q187" s="227">
        <v>8.0000000000000007E-05</v>
      </c>
      <c r="R187" s="227">
        <f>Q187*H187</f>
        <v>0.0030400000000000002</v>
      </c>
      <c r="S187" s="227">
        <v>0.04675</v>
      </c>
      <c r="T187" s="228">
        <f>S187*H187</f>
        <v>1.7765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229</v>
      </c>
      <c r="AT187" s="229" t="s">
        <v>153</v>
      </c>
      <c r="AU187" s="229" t="s">
        <v>90</v>
      </c>
      <c r="AY187" s="17" t="s">
        <v>151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88</v>
      </c>
      <c r="BK187" s="230">
        <f>ROUND(I187*H187,2)</f>
        <v>0</v>
      </c>
      <c r="BL187" s="17" t="s">
        <v>229</v>
      </c>
      <c r="BM187" s="229" t="s">
        <v>1286</v>
      </c>
    </row>
    <row r="188" s="2" customFormat="1" ht="33" customHeight="1">
      <c r="A188" s="38"/>
      <c r="B188" s="39"/>
      <c r="C188" s="218" t="s">
        <v>428</v>
      </c>
      <c r="D188" s="218" t="s">
        <v>153</v>
      </c>
      <c r="E188" s="219" t="s">
        <v>1287</v>
      </c>
      <c r="F188" s="220" t="s">
        <v>1288</v>
      </c>
      <c r="G188" s="221" t="s">
        <v>170</v>
      </c>
      <c r="H188" s="222">
        <v>102.59999999999999</v>
      </c>
      <c r="I188" s="223"/>
      <c r="J188" s="224">
        <f>ROUND(I188*H188,2)</f>
        <v>0</v>
      </c>
      <c r="K188" s="220" t="s">
        <v>157</v>
      </c>
      <c r="L188" s="44"/>
      <c r="M188" s="225" t="s">
        <v>1</v>
      </c>
      <c r="N188" s="226" t="s">
        <v>45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229</v>
      </c>
      <c r="AT188" s="229" t="s">
        <v>153</v>
      </c>
      <c r="AU188" s="229" t="s">
        <v>90</v>
      </c>
      <c r="AY188" s="17" t="s">
        <v>151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88</v>
      </c>
      <c r="BK188" s="230">
        <f>ROUND(I188*H188,2)</f>
        <v>0</v>
      </c>
      <c r="BL188" s="17" t="s">
        <v>229</v>
      </c>
      <c r="BM188" s="229" t="s">
        <v>1289</v>
      </c>
    </row>
    <row r="189" s="2" customFormat="1" ht="16.5" customHeight="1">
      <c r="A189" s="38"/>
      <c r="B189" s="39"/>
      <c r="C189" s="218" t="s">
        <v>434</v>
      </c>
      <c r="D189" s="218" t="s">
        <v>153</v>
      </c>
      <c r="E189" s="219" t="s">
        <v>1290</v>
      </c>
      <c r="F189" s="220" t="s">
        <v>1291</v>
      </c>
      <c r="G189" s="221" t="s">
        <v>193</v>
      </c>
      <c r="H189" s="222">
        <v>40</v>
      </c>
      <c r="I189" s="223"/>
      <c r="J189" s="224">
        <f>ROUND(I189*H189,2)</f>
        <v>0</v>
      </c>
      <c r="K189" s="220" t="s">
        <v>157</v>
      </c>
      <c r="L189" s="44"/>
      <c r="M189" s="225" t="s">
        <v>1</v>
      </c>
      <c r="N189" s="226" t="s">
        <v>45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229</v>
      </c>
      <c r="AT189" s="229" t="s">
        <v>153</v>
      </c>
      <c r="AU189" s="229" t="s">
        <v>90</v>
      </c>
      <c r="AY189" s="17" t="s">
        <v>151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88</v>
      </c>
      <c r="BK189" s="230">
        <f>ROUND(I189*H189,2)</f>
        <v>0</v>
      </c>
      <c r="BL189" s="17" t="s">
        <v>229</v>
      </c>
      <c r="BM189" s="229" t="s">
        <v>1292</v>
      </c>
    </row>
    <row r="190" s="2" customFormat="1" ht="37.8" customHeight="1">
      <c r="A190" s="38"/>
      <c r="B190" s="39"/>
      <c r="C190" s="218" t="s">
        <v>438</v>
      </c>
      <c r="D190" s="218" t="s">
        <v>153</v>
      </c>
      <c r="E190" s="219" t="s">
        <v>1293</v>
      </c>
      <c r="F190" s="220" t="s">
        <v>1294</v>
      </c>
      <c r="G190" s="221" t="s">
        <v>170</v>
      </c>
      <c r="H190" s="222">
        <v>102.59999999999999</v>
      </c>
      <c r="I190" s="223"/>
      <c r="J190" s="224">
        <f>ROUND(I190*H190,2)</f>
        <v>0</v>
      </c>
      <c r="K190" s="220" t="s">
        <v>157</v>
      </c>
      <c r="L190" s="44"/>
      <c r="M190" s="225" t="s">
        <v>1</v>
      </c>
      <c r="N190" s="226" t="s">
        <v>45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229</v>
      </c>
      <c r="AT190" s="229" t="s">
        <v>153</v>
      </c>
      <c r="AU190" s="229" t="s">
        <v>90</v>
      </c>
      <c r="AY190" s="17" t="s">
        <v>151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88</v>
      </c>
      <c r="BK190" s="230">
        <f>ROUND(I190*H190,2)</f>
        <v>0</v>
      </c>
      <c r="BL190" s="17" t="s">
        <v>229</v>
      </c>
      <c r="BM190" s="229" t="s">
        <v>1295</v>
      </c>
    </row>
    <row r="191" s="2" customFormat="1" ht="37.8" customHeight="1">
      <c r="A191" s="38"/>
      <c r="B191" s="39"/>
      <c r="C191" s="218" t="s">
        <v>442</v>
      </c>
      <c r="D191" s="218" t="s">
        <v>153</v>
      </c>
      <c r="E191" s="219" t="s">
        <v>1296</v>
      </c>
      <c r="F191" s="220" t="s">
        <v>1297</v>
      </c>
      <c r="G191" s="221" t="s">
        <v>193</v>
      </c>
      <c r="H191" s="222">
        <v>38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45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229</v>
      </c>
      <c r="AT191" s="229" t="s">
        <v>153</v>
      </c>
      <c r="AU191" s="229" t="s">
        <v>90</v>
      </c>
      <c r="AY191" s="17" t="s">
        <v>151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88</v>
      </c>
      <c r="BK191" s="230">
        <f>ROUND(I191*H191,2)</f>
        <v>0</v>
      </c>
      <c r="BL191" s="17" t="s">
        <v>229</v>
      </c>
      <c r="BM191" s="229" t="s">
        <v>1298</v>
      </c>
    </row>
    <row r="192" s="2" customFormat="1" ht="33" customHeight="1">
      <c r="A192" s="38"/>
      <c r="B192" s="39"/>
      <c r="C192" s="218" t="s">
        <v>447</v>
      </c>
      <c r="D192" s="218" t="s">
        <v>153</v>
      </c>
      <c r="E192" s="219" t="s">
        <v>1299</v>
      </c>
      <c r="F192" s="220" t="s">
        <v>1300</v>
      </c>
      <c r="G192" s="221" t="s">
        <v>193</v>
      </c>
      <c r="H192" s="222">
        <v>38</v>
      </c>
      <c r="I192" s="223"/>
      <c r="J192" s="224">
        <f>ROUND(I192*H192,2)</f>
        <v>0</v>
      </c>
      <c r="K192" s="220" t="s">
        <v>157</v>
      </c>
      <c r="L192" s="44"/>
      <c r="M192" s="225" t="s">
        <v>1</v>
      </c>
      <c r="N192" s="226" t="s">
        <v>45</v>
      </c>
      <c r="O192" s="91"/>
      <c r="P192" s="227">
        <f>O192*H192</f>
        <v>0</v>
      </c>
      <c r="Q192" s="227">
        <v>2.0000000000000002E-05</v>
      </c>
      <c r="R192" s="227">
        <f>Q192*H192</f>
        <v>0.00076000000000000004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229</v>
      </c>
      <c r="AT192" s="229" t="s">
        <v>153</v>
      </c>
      <c r="AU192" s="229" t="s">
        <v>90</v>
      </c>
      <c r="AY192" s="17" t="s">
        <v>151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88</v>
      </c>
      <c r="BK192" s="230">
        <f>ROUND(I192*H192,2)</f>
        <v>0</v>
      </c>
      <c r="BL192" s="17" t="s">
        <v>229</v>
      </c>
      <c r="BM192" s="229" t="s">
        <v>1301</v>
      </c>
    </row>
    <row r="193" s="12" customFormat="1" ht="22.8" customHeight="1">
      <c r="A193" s="12"/>
      <c r="B193" s="202"/>
      <c r="C193" s="203"/>
      <c r="D193" s="204" t="s">
        <v>79</v>
      </c>
      <c r="E193" s="216" t="s">
        <v>1302</v>
      </c>
      <c r="F193" s="216" t="s">
        <v>1303</v>
      </c>
      <c r="G193" s="203"/>
      <c r="H193" s="203"/>
      <c r="I193" s="206"/>
      <c r="J193" s="217">
        <f>BK193</f>
        <v>0</v>
      </c>
      <c r="K193" s="203"/>
      <c r="L193" s="208"/>
      <c r="M193" s="209"/>
      <c r="N193" s="210"/>
      <c r="O193" s="210"/>
      <c r="P193" s="211">
        <f>SUM(P194:P199)</f>
        <v>0</v>
      </c>
      <c r="Q193" s="210"/>
      <c r="R193" s="211">
        <f>SUM(R194:R199)</f>
        <v>0.081203999999999998</v>
      </c>
      <c r="S193" s="210"/>
      <c r="T193" s="212">
        <f>SUM(T194:T199)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3" t="s">
        <v>90</v>
      </c>
      <c r="AT193" s="214" t="s">
        <v>79</v>
      </c>
      <c r="AU193" s="214" t="s">
        <v>88</v>
      </c>
      <c r="AY193" s="213" t="s">
        <v>151</v>
      </c>
      <c r="BK193" s="215">
        <f>SUM(BK194:BK199)</f>
        <v>0</v>
      </c>
    </row>
    <row r="194" s="2" customFormat="1" ht="33" customHeight="1">
      <c r="A194" s="38"/>
      <c r="B194" s="39"/>
      <c r="C194" s="218" t="s">
        <v>451</v>
      </c>
      <c r="D194" s="218" t="s">
        <v>153</v>
      </c>
      <c r="E194" s="219" t="s">
        <v>1304</v>
      </c>
      <c r="F194" s="220" t="s">
        <v>1305</v>
      </c>
      <c r="G194" s="221" t="s">
        <v>170</v>
      </c>
      <c r="H194" s="222">
        <v>102.59999999999999</v>
      </c>
      <c r="I194" s="223"/>
      <c r="J194" s="224">
        <f>ROUND(I194*H194,2)</f>
        <v>0</v>
      </c>
      <c r="K194" s="220" t="s">
        <v>157</v>
      </c>
      <c r="L194" s="44"/>
      <c r="M194" s="225" t="s">
        <v>1</v>
      </c>
      <c r="N194" s="226" t="s">
        <v>45</v>
      </c>
      <c r="O194" s="91"/>
      <c r="P194" s="227">
        <f>O194*H194</f>
        <v>0</v>
      </c>
      <c r="Q194" s="227">
        <v>6.9999999999999994E-05</v>
      </c>
      <c r="R194" s="227">
        <f>Q194*H194</f>
        <v>0.0071819999999999991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229</v>
      </c>
      <c r="AT194" s="229" t="s">
        <v>153</v>
      </c>
      <c r="AU194" s="229" t="s">
        <v>90</v>
      </c>
      <c r="AY194" s="17" t="s">
        <v>151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88</v>
      </c>
      <c r="BK194" s="230">
        <f>ROUND(I194*H194,2)</f>
        <v>0</v>
      </c>
      <c r="BL194" s="17" t="s">
        <v>229</v>
      </c>
      <c r="BM194" s="229" t="s">
        <v>1306</v>
      </c>
    </row>
    <row r="195" s="2" customFormat="1" ht="24.15" customHeight="1">
      <c r="A195" s="38"/>
      <c r="B195" s="39"/>
      <c r="C195" s="218" t="s">
        <v>455</v>
      </c>
      <c r="D195" s="218" t="s">
        <v>153</v>
      </c>
      <c r="E195" s="219" t="s">
        <v>1307</v>
      </c>
      <c r="F195" s="220" t="s">
        <v>1308</v>
      </c>
      <c r="G195" s="221" t="s">
        <v>170</v>
      </c>
      <c r="H195" s="222">
        <v>102.59999999999999</v>
      </c>
      <c r="I195" s="223"/>
      <c r="J195" s="224">
        <f>ROUND(I195*H195,2)</f>
        <v>0</v>
      </c>
      <c r="K195" s="220" t="s">
        <v>157</v>
      </c>
      <c r="L195" s="44"/>
      <c r="M195" s="225" t="s">
        <v>1</v>
      </c>
      <c r="N195" s="226" t="s">
        <v>45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229</v>
      </c>
      <c r="AT195" s="229" t="s">
        <v>153</v>
      </c>
      <c r="AU195" s="229" t="s">
        <v>90</v>
      </c>
      <c r="AY195" s="17" t="s">
        <v>151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88</v>
      </c>
      <c r="BK195" s="230">
        <f>ROUND(I195*H195,2)</f>
        <v>0</v>
      </c>
      <c r="BL195" s="17" t="s">
        <v>229</v>
      </c>
      <c r="BM195" s="229" t="s">
        <v>1309</v>
      </c>
    </row>
    <row r="196" s="2" customFormat="1" ht="24.15" customHeight="1">
      <c r="A196" s="38"/>
      <c r="B196" s="39"/>
      <c r="C196" s="218" t="s">
        <v>459</v>
      </c>
      <c r="D196" s="218" t="s">
        <v>153</v>
      </c>
      <c r="E196" s="219" t="s">
        <v>1310</v>
      </c>
      <c r="F196" s="220" t="s">
        <v>1311</v>
      </c>
      <c r="G196" s="221" t="s">
        <v>170</v>
      </c>
      <c r="H196" s="222">
        <v>102.59999999999999</v>
      </c>
      <c r="I196" s="223"/>
      <c r="J196" s="224">
        <f>ROUND(I196*H196,2)</f>
        <v>0</v>
      </c>
      <c r="K196" s="220" t="s">
        <v>157</v>
      </c>
      <c r="L196" s="44"/>
      <c r="M196" s="225" t="s">
        <v>1</v>
      </c>
      <c r="N196" s="226" t="s">
        <v>45</v>
      </c>
      <c r="O196" s="91"/>
      <c r="P196" s="227">
        <f>O196*H196</f>
        <v>0</v>
      </c>
      <c r="Q196" s="227">
        <v>0.00012999999999999999</v>
      </c>
      <c r="R196" s="227">
        <f>Q196*H196</f>
        <v>0.013337999999999997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229</v>
      </c>
      <c r="AT196" s="229" t="s">
        <v>153</v>
      </c>
      <c r="AU196" s="229" t="s">
        <v>90</v>
      </c>
      <c r="AY196" s="17" t="s">
        <v>151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88</v>
      </c>
      <c r="BK196" s="230">
        <f>ROUND(I196*H196,2)</f>
        <v>0</v>
      </c>
      <c r="BL196" s="17" t="s">
        <v>229</v>
      </c>
      <c r="BM196" s="229" t="s">
        <v>1312</v>
      </c>
    </row>
    <row r="197" s="2" customFormat="1" ht="24.15" customHeight="1">
      <c r="A197" s="38"/>
      <c r="B197" s="39"/>
      <c r="C197" s="218" t="s">
        <v>465</v>
      </c>
      <c r="D197" s="218" t="s">
        <v>153</v>
      </c>
      <c r="E197" s="219" t="s">
        <v>1313</v>
      </c>
      <c r="F197" s="220" t="s">
        <v>1314</v>
      </c>
      <c r="G197" s="221" t="s">
        <v>221</v>
      </c>
      <c r="H197" s="222">
        <v>60</v>
      </c>
      <c r="I197" s="223"/>
      <c r="J197" s="224">
        <f>ROUND(I197*H197,2)</f>
        <v>0</v>
      </c>
      <c r="K197" s="220" t="s">
        <v>157</v>
      </c>
      <c r="L197" s="44"/>
      <c r="M197" s="225" t="s">
        <v>1</v>
      </c>
      <c r="N197" s="226" t="s">
        <v>45</v>
      </c>
      <c r="O197" s="91"/>
      <c r="P197" s="227">
        <f>O197*H197</f>
        <v>0</v>
      </c>
      <c r="Q197" s="227">
        <v>2.0000000000000002E-05</v>
      </c>
      <c r="R197" s="227">
        <f>Q197*H197</f>
        <v>0.0012000000000000001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229</v>
      </c>
      <c r="AT197" s="229" t="s">
        <v>153</v>
      </c>
      <c r="AU197" s="229" t="s">
        <v>90</v>
      </c>
      <c r="AY197" s="17" t="s">
        <v>151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88</v>
      </c>
      <c r="BK197" s="230">
        <f>ROUND(I197*H197,2)</f>
        <v>0</v>
      </c>
      <c r="BL197" s="17" t="s">
        <v>229</v>
      </c>
      <c r="BM197" s="229" t="s">
        <v>1315</v>
      </c>
    </row>
    <row r="198" s="2" customFormat="1" ht="24.15" customHeight="1">
      <c r="A198" s="38"/>
      <c r="B198" s="39"/>
      <c r="C198" s="218" t="s">
        <v>473</v>
      </c>
      <c r="D198" s="218" t="s">
        <v>153</v>
      </c>
      <c r="E198" s="219" t="s">
        <v>1316</v>
      </c>
      <c r="F198" s="220" t="s">
        <v>1317</v>
      </c>
      <c r="G198" s="221" t="s">
        <v>170</v>
      </c>
      <c r="H198" s="222">
        <v>102.59999999999999</v>
      </c>
      <c r="I198" s="223"/>
      <c r="J198" s="224">
        <f>ROUND(I198*H198,2)</f>
        <v>0</v>
      </c>
      <c r="K198" s="220" t="s">
        <v>157</v>
      </c>
      <c r="L198" s="44"/>
      <c r="M198" s="225" t="s">
        <v>1</v>
      </c>
      <c r="N198" s="226" t="s">
        <v>45</v>
      </c>
      <c r="O198" s="91"/>
      <c r="P198" s="227">
        <f>O198*H198</f>
        <v>0</v>
      </c>
      <c r="Q198" s="227">
        <v>0.00034000000000000002</v>
      </c>
      <c r="R198" s="227">
        <f>Q198*H198</f>
        <v>0.034883999999999998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229</v>
      </c>
      <c r="AT198" s="229" t="s">
        <v>153</v>
      </c>
      <c r="AU198" s="229" t="s">
        <v>90</v>
      </c>
      <c r="AY198" s="17" t="s">
        <v>151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88</v>
      </c>
      <c r="BK198" s="230">
        <f>ROUND(I198*H198,2)</f>
        <v>0</v>
      </c>
      <c r="BL198" s="17" t="s">
        <v>229</v>
      </c>
      <c r="BM198" s="229" t="s">
        <v>1318</v>
      </c>
    </row>
    <row r="199" s="2" customFormat="1" ht="33" customHeight="1">
      <c r="A199" s="38"/>
      <c r="B199" s="39"/>
      <c r="C199" s="218" t="s">
        <v>477</v>
      </c>
      <c r="D199" s="218" t="s">
        <v>153</v>
      </c>
      <c r="E199" s="219" t="s">
        <v>1319</v>
      </c>
      <c r="F199" s="220" t="s">
        <v>1320</v>
      </c>
      <c r="G199" s="221" t="s">
        <v>193</v>
      </c>
      <c r="H199" s="222">
        <v>60</v>
      </c>
      <c r="I199" s="223"/>
      <c r="J199" s="224">
        <f>ROUND(I199*H199,2)</f>
        <v>0</v>
      </c>
      <c r="K199" s="220" t="s">
        <v>157</v>
      </c>
      <c r="L199" s="44"/>
      <c r="M199" s="225" t="s">
        <v>1</v>
      </c>
      <c r="N199" s="226" t="s">
        <v>45</v>
      </c>
      <c r="O199" s="91"/>
      <c r="P199" s="227">
        <f>O199*H199</f>
        <v>0</v>
      </c>
      <c r="Q199" s="227">
        <v>0.00040999999999999999</v>
      </c>
      <c r="R199" s="227">
        <f>Q199*H199</f>
        <v>0.0246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229</v>
      </c>
      <c r="AT199" s="229" t="s">
        <v>153</v>
      </c>
      <c r="AU199" s="229" t="s">
        <v>90</v>
      </c>
      <c r="AY199" s="17" t="s">
        <v>151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88</v>
      </c>
      <c r="BK199" s="230">
        <f>ROUND(I199*H199,2)</f>
        <v>0</v>
      </c>
      <c r="BL199" s="17" t="s">
        <v>229</v>
      </c>
      <c r="BM199" s="229" t="s">
        <v>1321</v>
      </c>
    </row>
    <row r="200" s="12" customFormat="1" ht="25.92" customHeight="1">
      <c r="A200" s="12"/>
      <c r="B200" s="202"/>
      <c r="C200" s="203"/>
      <c r="D200" s="204" t="s">
        <v>79</v>
      </c>
      <c r="E200" s="205" t="s">
        <v>1092</v>
      </c>
      <c r="F200" s="205" t="s">
        <v>1093</v>
      </c>
      <c r="G200" s="203"/>
      <c r="H200" s="203"/>
      <c r="I200" s="206"/>
      <c r="J200" s="207">
        <f>BK200</f>
        <v>0</v>
      </c>
      <c r="K200" s="203"/>
      <c r="L200" s="208"/>
      <c r="M200" s="209"/>
      <c r="N200" s="210"/>
      <c r="O200" s="210"/>
      <c r="P200" s="211">
        <f>SUM(P201:P202)</f>
        <v>0</v>
      </c>
      <c r="Q200" s="210"/>
      <c r="R200" s="211">
        <f>SUM(R201:R202)</f>
        <v>0</v>
      </c>
      <c r="S200" s="210"/>
      <c r="T200" s="212">
        <f>SUM(T201:T202)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3" t="s">
        <v>158</v>
      </c>
      <c r="AT200" s="214" t="s">
        <v>79</v>
      </c>
      <c r="AU200" s="214" t="s">
        <v>80</v>
      </c>
      <c r="AY200" s="213" t="s">
        <v>151</v>
      </c>
      <c r="BK200" s="215">
        <f>SUM(BK201:BK202)</f>
        <v>0</v>
      </c>
    </row>
    <row r="201" s="2" customFormat="1" ht="24.15" customHeight="1">
      <c r="A201" s="38"/>
      <c r="B201" s="39"/>
      <c r="C201" s="218" t="s">
        <v>481</v>
      </c>
      <c r="D201" s="218" t="s">
        <v>153</v>
      </c>
      <c r="E201" s="219" t="s">
        <v>1322</v>
      </c>
      <c r="F201" s="220" t="s">
        <v>1323</v>
      </c>
      <c r="G201" s="221" t="s">
        <v>1096</v>
      </c>
      <c r="H201" s="222">
        <v>30</v>
      </c>
      <c r="I201" s="223"/>
      <c r="J201" s="224">
        <f>ROUND(I201*H201,2)</f>
        <v>0</v>
      </c>
      <c r="K201" s="220" t="s">
        <v>157</v>
      </c>
      <c r="L201" s="44"/>
      <c r="M201" s="225" t="s">
        <v>1</v>
      </c>
      <c r="N201" s="226" t="s">
        <v>45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1097</v>
      </c>
      <c r="AT201" s="229" t="s">
        <v>153</v>
      </c>
      <c r="AU201" s="229" t="s">
        <v>88</v>
      </c>
      <c r="AY201" s="17" t="s">
        <v>151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88</v>
      </c>
      <c r="BK201" s="230">
        <f>ROUND(I201*H201,2)</f>
        <v>0</v>
      </c>
      <c r="BL201" s="17" t="s">
        <v>1097</v>
      </c>
      <c r="BM201" s="229" t="s">
        <v>1324</v>
      </c>
    </row>
    <row r="202" s="2" customFormat="1" ht="37.8" customHeight="1">
      <c r="A202" s="38"/>
      <c r="B202" s="39"/>
      <c r="C202" s="218" t="s">
        <v>485</v>
      </c>
      <c r="D202" s="218" t="s">
        <v>153</v>
      </c>
      <c r="E202" s="219" t="s">
        <v>1325</v>
      </c>
      <c r="F202" s="220" t="s">
        <v>1326</v>
      </c>
      <c r="G202" s="221" t="s">
        <v>1096</v>
      </c>
      <c r="H202" s="222">
        <v>30</v>
      </c>
      <c r="I202" s="223"/>
      <c r="J202" s="224">
        <f>ROUND(I202*H202,2)</f>
        <v>0</v>
      </c>
      <c r="K202" s="220" t="s">
        <v>157</v>
      </c>
      <c r="L202" s="44"/>
      <c r="M202" s="275" t="s">
        <v>1</v>
      </c>
      <c r="N202" s="276" t="s">
        <v>45</v>
      </c>
      <c r="O202" s="277"/>
      <c r="P202" s="278">
        <f>O202*H202</f>
        <v>0</v>
      </c>
      <c r="Q202" s="278">
        <v>0</v>
      </c>
      <c r="R202" s="278">
        <f>Q202*H202</f>
        <v>0</v>
      </c>
      <c r="S202" s="278">
        <v>0</v>
      </c>
      <c r="T202" s="279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1097</v>
      </c>
      <c r="AT202" s="229" t="s">
        <v>153</v>
      </c>
      <c r="AU202" s="229" t="s">
        <v>88</v>
      </c>
      <c r="AY202" s="17" t="s">
        <v>151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88</v>
      </c>
      <c r="BK202" s="230">
        <f>ROUND(I202*H202,2)</f>
        <v>0</v>
      </c>
      <c r="BL202" s="17" t="s">
        <v>1097</v>
      </c>
      <c r="BM202" s="229" t="s">
        <v>1327</v>
      </c>
    </row>
    <row r="203" s="2" customFormat="1" ht="6.96" customHeight="1">
      <c r="A203" s="38"/>
      <c r="B203" s="66"/>
      <c r="C203" s="67"/>
      <c r="D203" s="67"/>
      <c r="E203" s="67"/>
      <c r="F203" s="67"/>
      <c r="G203" s="67"/>
      <c r="H203" s="67"/>
      <c r="I203" s="67"/>
      <c r="J203" s="67"/>
      <c r="K203" s="67"/>
      <c r="L203" s="44"/>
      <c r="M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</row>
  </sheetData>
  <sheetProtection sheet="1" autoFilter="0" formatColumns="0" formatRows="0" objects="1" scenarios="1" spinCount="100000" saltValue="qJ8NKbfJK6q8aa9YfeOcHUEqTcL6vFF0eicWU5UZXpiNKXkaMqLyA8+XXDqQk0K4WLWoxnlmD/dGW6z8CjClNw==" hashValue="pWyID2zyP61HhiLNv70alGi2461QiuiPz0OiX2VAyV94DJEBU6TT+zWJ0cCwXcUnzwgZdq7RdBytdSpH9/wtKQ==" algorithmName="SHA-512" password="CC35"/>
  <autoFilter ref="C123:K202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 xml:space="preserve">Snížení energetické náročnosti SŠTŘ Nový Bydžov -  dílny SPV Hlušice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1328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ROUND((SUM(BE121:BE160)),  2)</f>
        <v>0</v>
      </c>
      <c r="G33" s="38"/>
      <c r="H33" s="38"/>
      <c r="I33" s="155">
        <v>0.20999999999999999</v>
      </c>
      <c r="J33" s="154">
        <f>ROUND(((SUM(BE121:BE160))*I33),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ROUND((SUM(BF121:BF160)),  2)</f>
        <v>0</v>
      </c>
      <c r="G34" s="38"/>
      <c r="H34" s="38"/>
      <c r="I34" s="155">
        <v>0.12</v>
      </c>
      <c r="J34" s="154">
        <f>ROUND(((SUM(BF121:BF160))*I34),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ROUND((SUM(BG121:BG160)),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ROUND((SUM(BH121:BH160)),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ROUND((SUM(BI121:BI160)),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Snížení energetické náročnosti SŠTŘ Nový Bydžov -  dílny SPV Hlušice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2025_X_005d - Rozvod plynu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pozemek s č. st. 1/10, k.ú. Hlušice</v>
      </c>
      <c r="G89" s="40"/>
      <c r="H89" s="40"/>
      <c r="I89" s="32" t="s">
        <v>22</v>
      </c>
      <c r="J89" s="79" t="str">
        <f>IF(J12="","",J12)</f>
        <v>31. 10. 2025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SŠTŘ, Nový Bydžov, Dr. M. Tyrše 112, PSČ 504 01</v>
      </c>
      <c r="G91" s="40"/>
      <c r="H91" s="40"/>
      <c r="I91" s="32" t="s">
        <v>32</v>
      </c>
      <c r="J91" s="36" t="str">
        <f>E21</f>
        <v>Energy Benefit Centre a.s.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113</v>
      </c>
      <c r="D94" s="176"/>
      <c r="E94" s="176"/>
      <c r="F94" s="176"/>
      <c r="G94" s="176"/>
      <c r="H94" s="176"/>
      <c r="I94" s="176"/>
      <c r="J94" s="177" t="s">
        <v>114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115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116</v>
      </c>
    </row>
    <row r="97" s="9" customFormat="1" ht="24.96" customHeight="1">
      <c r="A97" s="9"/>
      <c r="B97" s="179"/>
      <c r="C97" s="180"/>
      <c r="D97" s="181" t="s">
        <v>126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1329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1103</v>
      </c>
      <c r="E99" s="188"/>
      <c r="F99" s="188"/>
      <c r="G99" s="188"/>
      <c r="H99" s="188"/>
      <c r="I99" s="188"/>
      <c r="J99" s="189">
        <f>J146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1105</v>
      </c>
      <c r="E100" s="188"/>
      <c r="F100" s="188"/>
      <c r="G100" s="188"/>
      <c r="H100" s="188"/>
      <c r="I100" s="188"/>
      <c r="J100" s="189">
        <f>J155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9"/>
      <c r="C101" s="180"/>
      <c r="D101" s="181" t="s">
        <v>902</v>
      </c>
      <c r="E101" s="182"/>
      <c r="F101" s="182"/>
      <c r="G101" s="182"/>
      <c r="H101" s="182"/>
      <c r="I101" s="182"/>
      <c r="J101" s="183">
        <f>J158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136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26.25" customHeight="1">
      <c r="A111" s="38"/>
      <c r="B111" s="39"/>
      <c r="C111" s="40"/>
      <c r="D111" s="40"/>
      <c r="E111" s="174" t="str">
        <f>E7</f>
        <v xml:space="preserve">Snížení energetické náročnosti SŠTŘ Nový Bydžov -  dílny SPV Hlušice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110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2025_X_005d - Rozvod plynu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>pozemek s č. st. 1/10, k.ú. Hlušice</v>
      </c>
      <c r="G115" s="40"/>
      <c r="H115" s="40"/>
      <c r="I115" s="32" t="s">
        <v>22</v>
      </c>
      <c r="J115" s="79" t="str">
        <f>IF(J12="","",J12)</f>
        <v>31. 10. 2025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40"/>
      <c r="E117" s="40"/>
      <c r="F117" s="27" t="str">
        <f>E15</f>
        <v>SŠTŘ, Nový Bydžov, Dr. M. Tyrše 112, PSČ 504 01</v>
      </c>
      <c r="G117" s="40"/>
      <c r="H117" s="40"/>
      <c r="I117" s="32" t="s">
        <v>32</v>
      </c>
      <c r="J117" s="36" t="str">
        <f>E21</f>
        <v>Energy Benefit Centre a.s.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30</v>
      </c>
      <c r="D118" s="40"/>
      <c r="E118" s="40"/>
      <c r="F118" s="27" t="str">
        <f>IF(E18="","",E18)</f>
        <v>Vyplň údaj</v>
      </c>
      <c r="G118" s="40"/>
      <c r="H118" s="40"/>
      <c r="I118" s="32" t="s">
        <v>37</v>
      </c>
      <c r="J118" s="36" t="str">
        <f>E24</f>
        <v xml:space="preserve"> 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137</v>
      </c>
      <c r="D120" s="194" t="s">
        <v>65</v>
      </c>
      <c r="E120" s="194" t="s">
        <v>61</v>
      </c>
      <c r="F120" s="194" t="s">
        <v>62</v>
      </c>
      <c r="G120" s="194" t="s">
        <v>138</v>
      </c>
      <c r="H120" s="194" t="s">
        <v>139</v>
      </c>
      <c r="I120" s="194" t="s">
        <v>140</v>
      </c>
      <c r="J120" s="194" t="s">
        <v>114</v>
      </c>
      <c r="K120" s="195" t="s">
        <v>141</v>
      </c>
      <c r="L120" s="196"/>
      <c r="M120" s="100" t="s">
        <v>1</v>
      </c>
      <c r="N120" s="101" t="s">
        <v>44</v>
      </c>
      <c r="O120" s="101" t="s">
        <v>142</v>
      </c>
      <c r="P120" s="101" t="s">
        <v>143</v>
      </c>
      <c r="Q120" s="101" t="s">
        <v>144</v>
      </c>
      <c r="R120" s="101" t="s">
        <v>145</v>
      </c>
      <c r="S120" s="101" t="s">
        <v>146</v>
      </c>
      <c r="T120" s="102" t="s">
        <v>147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148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P122+P158</f>
        <v>0</v>
      </c>
      <c r="Q121" s="104"/>
      <c r="R121" s="199">
        <f>R122+R158</f>
        <v>0.30657999999999996</v>
      </c>
      <c r="S121" s="104"/>
      <c r="T121" s="200">
        <f>T122+T158</f>
        <v>0.16559999999999997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79</v>
      </c>
      <c r="AU121" s="17" t="s">
        <v>116</v>
      </c>
      <c r="BK121" s="201">
        <f>BK122+BK158</f>
        <v>0</v>
      </c>
    </row>
    <row r="122" s="12" customFormat="1" ht="25.92" customHeight="1">
      <c r="A122" s="12"/>
      <c r="B122" s="202"/>
      <c r="C122" s="203"/>
      <c r="D122" s="204" t="s">
        <v>79</v>
      </c>
      <c r="E122" s="205" t="s">
        <v>469</v>
      </c>
      <c r="F122" s="205" t="s">
        <v>470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P123+P146+P155</f>
        <v>0</v>
      </c>
      <c r="Q122" s="210"/>
      <c r="R122" s="211">
        <f>R123+R146+R155</f>
        <v>0.30657999999999996</v>
      </c>
      <c r="S122" s="210"/>
      <c r="T122" s="212">
        <f>T123+T146+T155</f>
        <v>0.16559999999999997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90</v>
      </c>
      <c r="AT122" s="214" t="s">
        <v>79</v>
      </c>
      <c r="AU122" s="214" t="s">
        <v>80</v>
      </c>
      <c r="AY122" s="213" t="s">
        <v>151</v>
      </c>
      <c r="BK122" s="215">
        <f>BK123+BK146+BK155</f>
        <v>0</v>
      </c>
    </row>
    <row r="123" s="12" customFormat="1" ht="22.8" customHeight="1">
      <c r="A123" s="12"/>
      <c r="B123" s="202"/>
      <c r="C123" s="203"/>
      <c r="D123" s="204" t="s">
        <v>79</v>
      </c>
      <c r="E123" s="216" t="s">
        <v>1330</v>
      </c>
      <c r="F123" s="216" t="s">
        <v>1331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SUM(P124:P145)</f>
        <v>0</v>
      </c>
      <c r="Q123" s="210"/>
      <c r="R123" s="211">
        <f>SUM(R124:R145)</f>
        <v>0.29697999999999997</v>
      </c>
      <c r="S123" s="210"/>
      <c r="T123" s="212">
        <f>SUM(T124:T145)</f>
        <v>0.16559999999999997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90</v>
      </c>
      <c r="AT123" s="214" t="s">
        <v>79</v>
      </c>
      <c r="AU123" s="214" t="s">
        <v>88</v>
      </c>
      <c r="AY123" s="213" t="s">
        <v>151</v>
      </c>
      <c r="BK123" s="215">
        <f>SUM(BK124:BK145)</f>
        <v>0</v>
      </c>
    </row>
    <row r="124" s="2" customFormat="1" ht="33" customHeight="1">
      <c r="A124" s="38"/>
      <c r="B124" s="39"/>
      <c r="C124" s="218" t="s">
        <v>88</v>
      </c>
      <c r="D124" s="218" t="s">
        <v>153</v>
      </c>
      <c r="E124" s="219" t="s">
        <v>1332</v>
      </c>
      <c r="F124" s="220" t="s">
        <v>1333</v>
      </c>
      <c r="G124" s="221" t="s">
        <v>221</v>
      </c>
      <c r="H124" s="222">
        <v>5</v>
      </c>
      <c r="I124" s="223"/>
      <c r="J124" s="224">
        <f>ROUND(I124*H124,2)</f>
        <v>0</v>
      </c>
      <c r="K124" s="220" t="s">
        <v>157</v>
      </c>
      <c r="L124" s="44"/>
      <c r="M124" s="225" t="s">
        <v>1</v>
      </c>
      <c r="N124" s="226" t="s">
        <v>45</v>
      </c>
      <c r="O124" s="91"/>
      <c r="P124" s="227">
        <f>O124*H124</f>
        <v>0</v>
      </c>
      <c r="Q124" s="227">
        <v>0.00147</v>
      </c>
      <c r="R124" s="227">
        <f>Q124*H124</f>
        <v>0.0073499999999999998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229</v>
      </c>
      <c r="AT124" s="229" t="s">
        <v>153</v>
      </c>
      <c r="AU124" s="229" t="s">
        <v>90</v>
      </c>
      <c r="AY124" s="17" t="s">
        <v>151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88</v>
      </c>
      <c r="BK124" s="230">
        <f>ROUND(I124*H124,2)</f>
        <v>0</v>
      </c>
      <c r="BL124" s="17" t="s">
        <v>229</v>
      </c>
      <c r="BM124" s="229" t="s">
        <v>1334</v>
      </c>
    </row>
    <row r="125" s="2" customFormat="1" ht="33" customHeight="1">
      <c r="A125" s="38"/>
      <c r="B125" s="39"/>
      <c r="C125" s="218" t="s">
        <v>90</v>
      </c>
      <c r="D125" s="218" t="s">
        <v>153</v>
      </c>
      <c r="E125" s="219" t="s">
        <v>1335</v>
      </c>
      <c r="F125" s="220" t="s">
        <v>1336</v>
      </c>
      <c r="G125" s="221" t="s">
        <v>221</v>
      </c>
      <c r="H125" s="222">
        <v>10</v>
      </c>
      <c r="I125" s="223"/>
      <c r="J125" s="224">
        <f>ROUND(I125*H125,2)</f>
        <v>0</v>
      </c>
      <c r="K125" s="220" t="s">
        <v>157</v>
      </c>
      <c r="L125" s="44"/>
      <c r="M125" s="225" t="s">
        <v>1</v>
      </c>
      <c r="N125" s="226" t="s">
        <v>45</v>
      </c>
      <c r="O125" s="91"/>
      <c r="P125" s="227">
        <f>O125*H125</f>
        <v>0</v>
      </c>
      <c r="Q125" s="227">
        <v>0.0018500000000000001</v>
      </c>
      <c r="R125" s="227">
        <f>Q125*H125</f>
        <v>0.018500000000000003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229</v>
      </c>
      <c r="AT125" s="229" t="s">
        <v>153</v>
      </c>
      <c r="AU125" s="229" t="s">
        <v>90</v>
      </c>
      <c r="AY125" s="17" t="s">
        <v>151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88</v>
      </c>
      <c r="BK125" s="230">
        <f>ROUND(I125*H125,2)</f>
        <v>0</v>
      </c>
      <c r="BL125" s="17" t="s">
        <v>229</v>
      </c>
      <c r="BM125" s="229" t="s">
        <v>1337</v>
      </c>
    </row>
    <row r="126" s="2" customFormat="1" ht="33" customHeight="1">
      <c r="A126" s="38"/>
      <c r="B126" s="39"/>
      <c r="C126" s="218" t="s">
        <v>167</v>
      </c>
      <c r="D126" s="218" t="s">
        <v>153</v>
      </c>
      <c r="E126" s="219" t="s">
        <v>1338</v>
      </c>
      <c r="F126" s="220" t="s">
        <v>1339</v>
      </c>
      <c r="G126" s="221" t="s">
        <v>221</v>
      </c>
      <c r="H126" s="222">
        <v>25</v>
      </c>
      <c r="I126" s="223"/>
      <c r="J126" s="224">
        <f>ROUND(I126*H126,2)</f>
        <v>0</v>
      </c>
      <c r="K126" s="220" t="s">
        <v>157</v>
      </c>
      <c r="L126" s="44"/>
      <c r="M126" s="225" t="s">
        <v>1</v>
      </c>
      <c r="N126" s="226" t="s">
        <v>45</v>
      </c>
      <c r="O126" s="91"/>
      <c r="P126" s="227">
        <f>O126*H126</f>
        <v>0</v>
      </c>
      <c r="Q126" s="227">
        <v>0.0027000000000000001</v>
      </c>
      <c r="R126" s="227">
        <f>Q126*H126</f>
        <v>0.067500000000000004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229</v>
      </c>
      <c r="AT126" s="229" t="s">
        <v>153</v>
      </c>
      <c r="AU126" s="229" t="s">
        <v>90</v>
      </c>
      <c r="AY126" s="17" t="s">
        <v>151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88</v>
      </c>
      <c r="BK126" s="230">
        <f>ROUND(I126*H126,2)</f>
        <v>0</v>
      </c>
      <c r="BL126" s="17" t="s">
        <v>229</v>
      </c>
      <c r="BM126" s="229" t="s">
        <v>1340</v>
      </c>
    </row>
    <row r="127" s="2" customFormat="1" ht="33" customHeight="1">
      <c r="A127" s="38"/>
      <c r="B127" s="39"/>
      <c r="C127" s="218" t="s">
        <v>158</v>
      </c>
      <c r="D127" s="218" t="s">
        <v>153</v>
      </c>
      <c r="E127" s="219" t="s">
        <v>1341</v>
      </c>
      <c r="F127" s="220" t="s">
        <v>1342</v>
      </c>
      <c r="G127" s="221" t="s">
        <v>221</v>
      </c>
      <c r="H127" s="222">
        <v>30</v>
      </c>
      <c r="I127" s="223"/>
      <c r="J127" s="224">
        <f>ROUND(I127*H127,2)</f>
        <v>0</v>
      </c>
      <c r="K127" s="220" t="s">
        <v>157</v>
      </c>
      <c r="L127" s="44"/>
      <c r="M127" s="225" t="s">
        <v>1</v>
      </c>
      <c r="N127" s="226" t="s">
        <v>45</v>
      </c>
      <c r="O127" s="91"/>
      <c r="P127" s="227">
        <f>O127*H127</f>
        <v>0</v>
      </c>
      <c r="Q127" s="227">
        <v>0.00396</v>
      </c>
      <c r="R127" s="227">
        <f>Q127*H127</f>
        <v>0.1188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229</v>
      </c>
      <c r="AT127" s="229" t="s">
        <v>153</v>
      </c>
      <c r="AU127" s="229" t="s">
        <v>90</v>
      </c>
      <c r="AY127" s="17" t="s">
        <v>151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88</v>
      </c>
      <c r="BK127" s="230">
        <f>ROUND(I127*H127,2)</f>
        <v>0</v>
      </c>
      <c r="BL127" s="17" t="s">
        <v>229</v>
      </c>
      <c r="BM127" s="229" t="s">
        <v>1343</v>
      </c>
    </row>
    <row r="128" s="2" customFormat="1" ht="24.15" customHeight="1">
      <c r="A128" s="38"/>
      <c r="B128" s="39"/>
      <c r="C128" s="218" t="s">
        <v>179</v>
      </c>
      <c r="D128" s="218" t="s">
        <v>153</v>
      </c>
      <c r="E128" s="219" t="s">
        <v>1344</v>
      </c>
      <c r="F128" s="220" t="s">
        <v>1345</v>
      </c>
      <c r="G128" s="221" t="s">
        <v>221</v>
      </c>
      <c r="H128" s="222">
        <v>20</v>
      </c>
      <c r="I128" s="223"/>
      <c r="J128" s="224">
        <f>ROUND(I128*H128,2)</f>
        <v>0</v>
      </c>
      <c r="K128" s="220" t="s">
        <v>157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0.00038999999999999999</v>
      </c>
      <c r="R128" s="227">
        <f>Q128*H128</f>
        <v>0.0077999999999999996</v>
      </c>
      <c r="S128" s="227">
        <v>0.0082799999999999992</v>
      </c>
      <c r="T128" s="228">
        <f>S128*H128</f>
        <v>0.16559999999999997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229</v>
      </c>
      <c r="AT128" s="229" t="s">
        <v>153</v>
      </c>
      <c r="AU128" s="229" t="s">
        <v>90</v>
      </c>
      <c r="AY128" s="17" t="s">
        <v>151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229</v>
      </c>
      <c r="BM128" s="229" t="s">
        <v>1346</v>
      </c>
    </row>
    <row r="129" s="2" customFormat="1" ht="24.15" customHeight="1">
      <c r="A129" s="38"/>
      <c r="B129" s="39"/>
      <c r="C129" s="218" t="s">
        <v>184</v>
      </c>
      <c r="D129" s="218" t="s">
        <v>153</v>
      </c>
      <c r="E129" s="219" t="s">
        <v>1347</v>
      </c>
      <c r="F129" s="220" t="s">
        <v>1348</v>
      </c>
      <c r="G129" s="221" t="s">
        <v>221</v>
      </c>
      <c r="H129" s="222">
        <v>1</v>
      </c>
      <c r="I129" s="223"/>
      <c r="J129" s="224">
        <f>ROUND(I129*H129,2)</f>
        <v>0</v>
      </c>
      <c r="K129" s="220" t="s">
        <v>157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0.0025600000000000002</v>
      </c>
      <c r="R129" s="227">
        <f>Q129*H129</f>
        <v>0.0025600000000000002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229</v>
      </c>
      <c r="AT129" s="229" t="s">
        <v>153</v>
      </c>
      <c r="AU129" s="229" t="s">
        <v>90</v>
      </c>
      <c r="AY129" s="17" t="s">
        <v>151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229</v>
      </c>
      <c r="BM129" s="229" t="s">
        <v>1349</v>
      </c>
    </row>
    <row r="130" s="2" customFormat="1" ht="24.15" customHeight="1">
      <c r="A130" s="38"/>
      <c r="B130" s="39"/>
      <c r="C130" s="218" t="s">
        <v>189</v>
      </c>
      <c r="D130" s="218" t="s">
        <v>153</v>
      </c>
      <c r="E130" s="219" t="s">
        <v>1350</v>
      </c>
      <c r="F130" s="220" t="s">
        <v>1351</v>
      </c>
      <c r="G130" s="221" t="s">
        <v>833</v>
      </c>
      <c r="H130" s="222">
        <v>2</v>
      </c>
      <c r="I130" s="223"/>
      <c r="J130" s="224">
        <f>ROUND(I130*H130,2)</f>
        <v>0</v>
      </c>
      <c r="K130" s="220" t="s">
        <v>157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0.0033800000000000002</v>
      </c>
      <c r="R130" s="227">
        <f>Q130*H130</f>
        <v>0.0067600000000000004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229</v>
      </c>
      <c r="AT130" s="229" t="s">
        <v>153</v>
      </c>
      <c r="AU130" s="229" t="s">
        <v>90</v>
      </c>
      <c r="AY130" s="17" t="s">
        <v>151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229</v>
      </c>
      <c r="BM130" s="229" t="s">
        <v>1352</v>
      </c>
    </row>
    <row r="131" s="2" customFormat="1" ht="16.5" customHeight="1">
      <c r="A131" s="38"/>
      <c r="B131" s="39"/>
      <c r="C131" s="218" t="s">
        <v>194</v>
      </c>
      <c r="D131" s="218" t="s">
        <v>153</v>
      </c>
      <c r="E131" s="219" t="s">
        <v>1353</v>
      </c>
      <c r="F131" s="220" t="s">
        <v>1354</v>
      </c>
      <c r="G131" s="221" t="s">
        <v>833</v>
      </c>
      <c r="H131" s="222">
        <v>2</v>
      </c>
      <c r="I131" s="223"/>
      <c r="J131" s="224">
        <f>ROUND(I131*H131,2)</f>
        <v>0</v>
      </c>
      <c r="K131" s="220" t="s">
        <v>157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0.00022000000000000001</v>
      </c>
      <c r="R131" s="227">
        <f>Q131*H131</f>
        <v>0.00044000000000000002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229</v>
      </c>
      <c r="AT131" s="229" t="s">
        <v>153</v>
      </c>
      <c r="AU131" s="229" t="s">
        <v>90</v>
      </c>
      <c r="AY131" s="17" t="s">
        <v>151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229</v>
      </c>
      <c r="BM131" s="229" t="s">
        <v>1355</v>
      </c>
    </row>
    <row r="132" s="2" customFormat="1" ht="33" customHeight="1">
      <c r="A132" s="38"/>
      <c r="B132" s="39"/>
      <c r="C132" s="218" t="s">
        <v>199</v>
      </c>
      <c r="D132" s="218" t="s">
        <v>153</v>
      </c>
      <c r="E132" s="219" t="s">
        <v>1356</v>
      </c>
      <c r="F132" s="220" t="s">
        <v>1357</v>
      </c>
      <c r="G132" s="221" t="s">
        <v>833</v>
      </c>
      <c r="H132" s="222">
        <v>6</v>
      </c>
      <c r="I132" s="223"/>
      <c r="J132" s="224">
        <f>ROUND(I132*H132,2)</f>
        <v>0</v>
      </c>
      <c r="K132" s="220" t="s">
        <v>157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0.00089999999999999998</v>
      </c>
      <c r="R132" s="227">
        <f>Q132*H132</f>
        <v>0.0054000000000000003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229</v>
      </c>
      <c r="AT132" s="229" t="s">
        <v>153</v>
      </c>
      <c r="AU132" s="229" t="s">
        <v>90</v>
      </c>
      <c r="AY132" s="17" t="s">
        <v>151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229</v>
      </c>
      <c r="BM132" s="229" t="s">
        <v>1358</v>
      </c>
    </row>
    <row r="133" s="2" customFormat="1" ht="37.8" customHeight="1">
      <c r="A133" s="38"/>
      <c r="B133" s="39"/>
      <c r="C133" s="218" t="s">
        <v>203</v>
      </c>
      <c r="D133" s="218" t="s">
        <v>153</v>
      </c>
      <c r="E133" s="219" t="s">
        <v>1359</v>
      </c>
      <c r="F133" s="220" t="s">
        <v>1360</v>
      </c>
      <c r="G133" s="221" t="s">
        <v>833</v>
      </c>
      <c r="H133" s="222">
        <v>7</v>
      </c>
      <c r="I133" s="223"/>
      <c r="J133" s="224">
        <f>ROUND(I133*H133,2)</f>
        <v>0</v>
      </c>
      <c r="K133" s="220" t="s">
        <v>157</v>
      </c>
      <c r="L133" s="44"/>
      <c r="M133" s="225" t="s">
        <v>1</v>
      </c>
      <c r="N133" s="226" t="s">
        <v>45</v>
      </c>
      <c r="O133" s="91"/>
      <c r="P133" s="227">
        <f>O133*H133</f>
        <v>0</v>
      </c>
      <c r="Q133" s="227">
        <v>0.00428</v>
      </c>
      <c r="R133" s="227">
        <f>Q133*H133</f>
        <v>0.029960000000000001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229</v>
      </c>
      <c r="AT133" s="229" t="s">
        <v>153</v>
      </c>
      <c r="AU133" s="229" t="s">
        <v>90</v>
      </c>
      <c r="AY133" s="17" t="s">
        <v>151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229</v>
      </c>
      <c r="BM133" s="229" t="s">
        <v>1361</v>
      </c>
    </row>
    <row r="134" s="2" customFormat="1" ht="37.8" customHeight="1">
      <c r="A134" s="38"/>
      <c r="B134" s="39"/>
      <c r="C134" s="218" t="s">
        <v>207</v>
      </c>
      <c r="D134" s="218" t="s">
        <v>153</v>
      </c>
      <c r="E134" s="219" t="s">
        <v>1362</v>
      </c>
      <c r="F134" s="220" t="s">
        <v>1363</v>
      </c>
      <c r="G134" s="221" t="s">
        <v>833</v>
      </c>
      <c r="H134" s="222">
        <v>1</v>
      </c>
      <c r="I134" s="223"/>
      <c r="J134" s="224">
        <f>ROUND(I134*H134,2)</f>
        <v>0</v>
      </c>
      <c r="K134" s="220" t="s">
        <v>157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0.010789999999999999</v>
      </c>
      <c r="R134" s="227">
        <f>Q134*H134</f>
        <v>0.010789999999999999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229</v>
      </c>
      <c r="AT134" s="229" t="s">
        <v>153</v>
      </c>
      <c r="AU134" s="229" t="s">
        <v>90</v>
      </c>
      <c r="AY134" s="17" t="s">
        <v>151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229</v>
      </c>
      <c r="BM134" s="229" t="s">
        <v>1364</v>
      </c>
    </row>
    <row r="135" s="2" customFormat="1" ht="24.15" customHeight="1">
      <c r="A135" s="38"/>
      <c r="B135" s="39"/>
      <c r="C135" s="218" t="s">
        <v>8</v>
      </c>
      <c r="D135" s="218" t="s">
        <v>153</v>
      </c>
      <c r="E135" s="219" t="s">
        <v>1365</v>
      </c>
      <c r="F135" s="220" t="s">
        <v>1366</v>
      </c>
      <c r="G135" s="221" t="s">
        <v>193</v>
      </c>
      <c r="H135" s="222">
        <v>1</v>
      </c>
      <c r="I135" s="223"/>
      <c r="J135" s="224">
        <f>ROUND(I135*H135,2)</f>
        <v>0</v>
      </c>
      <c r="K135" s="220" t="s">
        <v>157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229</v>
      </c>
      <c r="AT135" s="229" t="s">
        <v>153</v>
      </c>
      <c r="AU135" s="229" t="s">
        <v>90</v>
      </c>
      <c r="AY135" s="17" t="s">
        <v>151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229</v>
      </c>
      <c r="BM135" s="229" t="s">
        <v>1367</v>
      </c>
    </row>
    <row r="136" s="2" customFormat="1" ht="24.15" customHeight="1">
      <c r="A136" s="38"/>
      <c r="B136" s="39"/>
      <c r="C136" s="218" t="s">
        <v>214</v>
      </c>
      <c r="D136" s="218" t="s">
        <v>153</v>
      </c>
      <c r="E136" s="219" t="s">
        <v>1368</v>
      </c>
      <c r="F136" s="220" t="s">
        <v>1369</v>
      </c>
      <c r="G136" s="221" t="s">
        <v>221</v>
      </c>
      <c r="H136" s="222">
        <v>70</v>
      </c>
      <c r="I136" s="223"/>
      <c r="J136" s="224">
        <f>ROUND(I136*H136,2)</f>
        <v>0</v>
      </c>
      <c r="K136" s="220" t="s">
        <v>157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229</v>
      </c>
      <c r="AT136" s="229" t="s">
        <v>153</v>
      </c>
      <c r="AU136" s="229" t="s">
        <v>90</v>
      </c>
      <c r="AY136" s="17" t="s">
        <v>151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229</v>
      </c>
      <c r="BM136" s="229" t="s">
        <v>1370</v>
      </c>
    </row>
    <row r="137" s="2" customFormat="1" ht="24.15" customHeight="1">
      <c r="A137" s="38"/>
      <c r="B137" s="39"/>
      <c r="C137" s="218" t="s">
        <v>218</v>
      </c>
      <c r="D137" s="218" t="s">
        <v>153</v>
      </c>
      <c r="E137" s="219" t="s">
        <v>1371</v>
      </c>
      <c r="F137" s="220" t="s">
        <v>1372</v>
      </c>
      <c r="G137" s="221" t="s">
        <v>193</v>
      </c>
      <c r="H137" s="222">
        <v>2</v>
      </c>
      <c r="I137" s="223"/>
      <c r="J137" s="224">
        <f>ROUND(I137*H137,2)</f>
        <v>0</v>
      </c>
      <c r="K137" s="220" t="s">
        <v>157</v>
      </c>
      <c r="L137" s="44"/>
      <c r="M137" s="225" t="s">
        <v>1</v>
      </c>
      <c r="N137" s="226" t="s">
        <v>45</v>
      </c>
      <c r="O137" s="91"/>
      <c r="P137" s="227">
        <f>O137*H137</f>
        <v>0</v>
      </c>
      <c r="Q137" s="227">
        <v>0.00025000000000000001</v>
      </c>
      <c r="R137" s="227">
        <f>Q137*H137</f>
        <v>0.00050000000000000001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229</v>
      </c>
      <c r="AT137" s="229" t="s">
        <v>153</v>
      </c>
      <c r="AU137" s="229" t="s">
        <v>90</v>
      </c>
      <c r="AY137" s="17" t="s">
        <v>151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88</v>
      </c>
      <c r="BK137" s="230">
        <f>ROUND(I137*H137,2)</f>
        <v>0</v>
      </c>
      <c r="BL137" s="17" t="s">
        <v>229</v>
      </c>
      <c r="BM137" s="229" t="s">
        <v>1373</v>
      </c>
    </row>
    <row r="138" s="2" customFormat="1" ht="24.15" customHeight="1">
      <c r="A138" s="38"/>
      <c r="B138" s="39"/>
      <c r="C138" s="218" t="s">
        <v>224</v>
      </c>
      <c r="D138" s="218" t="s">
        <v>153</v>
      </c>
      <c r="E138" s="219" t="s">
        <v>1374</v>
      </c>
      <c r="F138" s="220" t="s">
        <v>1375</v>
      </c>
      <c r="G138" s="221" t="s">
        <v>193</v>
      </c>
      <c r="H138" s="222">
        <v>4</v>
      </c>
      <c r="I138" s="223"/>
      <c r="J138" s="224">
        <f>ROUND(I138*H138,2)</f>
        <v>0</v>
      </c>
      <c r="K138" s="220" t="s">
        <v>157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0.00025000000000000001</v>
      </c>
      <c r="R138" s="227">
        <f>Q138*H138</f>
        <v>0.001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229</v>
      </c>
      <c r="AT138" s="229" t="s">
        <v>153</v>
      </c>
      <c r="AU138" s="229" t="s">
        <v>90</v>
      </c>
      <c r="AY138" s="17" t="s">
        <v>151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229</v>
      </c>
      <c r="BM138" s="229" t="s">
        <v>1376</v>
      </c>
    </row>
    <row r="139" s="2" customFormat="1" ht="24.15" customHeight="1">
      <c r="A139" s="38"/>
      <c r="B139" s="39"/>
      <c r="C139" s="218" t="s">
        <v>229</v>
      </c>
      <c r="D139" s="218" t="s">
        <v>153</v>
      </c>
      <c r="E139" s="219" t="s">
        <v>1377</v>
      </c>
      <c r="F139" s="220" t="s">
        <v>1378</v>
      </c>
      <c r="G139" s="221" t="s">
        <v>193</v>
      </c>
      <c r="H139" s="222">
        <v>2</v>
      </c>
      <c r="I139" s="223"/>
      <c r="J139" s="224">
        <f>ROUND(I139*H139,2)</f>
        <v>0</v>
      </c>
      <c r="K139" s="220" t="s">
        <v>157</v>
      </c>
      <c r="L139" s="44"/>
      <c r="M139" s="225" t="s">
        <v>1</v>
      </c>
      <c r="N139" s="226" t="s">
        <v>45</v>
      </c>
      <c r="O139" s="91"/>
      <c r="P139" s="227">
        <f>O139*H139</f>
        <v>0</v>
      </c>
      <c r="Q139" s="227">
        <v>0.00025000000000000001</v>
      </c>
      <c r="R139" s="227">
        <f>Q139*H139</f>
        <v>0.00050000000000000001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229</v>
      </c>
      <c r="AT139" s="229" t="s">
        <v>153</v>
      </c>
      <c r="AU139" s="229" t="s">
        <v>90</v>
      </c>
      <c r="AY139" s="17" t="s">
        <v>151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88</v>
      </c>
      <c r="BK139" s="230">
        <f>ROUND(I139*H139,2)</f>
        <v>0</v>
      </c>
      <c r="BL139" s="17" t="s">
        <v>229</v>
      </c>
      <c r="BM139" s="229" t="s">
        <v>1379</v>
      </c>
    </row>
    <row r="140" s="2" customFormat="1" ht="33" customHeight="1">
      <c r="A140" s="38"/>
      <c r="B140" s="39"/>
      <c r="C140" s="218" t="s">
        <v>234</v>
      </c>
      <c r="D140" s="218" t="s">
        <v>153</v>
      </c>
      <c r="E140" s="219" t="s">
        <v>1380</v>
      </c>
      <c r="F140" s="220" t="s">
        <v>1381</v>
      </c>
      <c r="G140" s="221" t="s">
        <v>193</v>
      </c>
      <c r="H140" s="222">
        <v>2</v>
      </c>
      <c r="I140" s="223"/>
      <c r="J140" s="224">
        <f>ROUND(I140*H140,2)</f>
        <v>0</v>
      </c>
      <c r="K140" s="220" t="s">
        <v>157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0.00044999999999999999</v>
      </c>
      <c r="R140" s="227">
        <f>Q140*H140</f>
        <v>0.00089999999999999998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229</v>
      </c>
      <c r="AT140" s="229" t="s">
        <v>153</v>
      </c>
      <c r="AU140" s="229" t="s">
        <v>90</v>
      </c>
      <c r="AY140" s="17" t="s">
        <v>151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229</v>
      </c>
      <c r="BM140" s="229" t="s">
        <v>1382</v>
      </c>
    </row>
    <row r="141" s="2" customFormat="1" ht="33" customHeight="1">
      <c r="A141" s="38"/>
      <c r="B141" s="39"/>
      <c r="C141" s="218" t="s">
        <v>241</v>
      </c>
      <c r="D141" s="218" t="s">
        <v>153</v>
      </c>
      <c r="E141" s="219" t="s">
        <v>1383</v>
      </c>
      <c r="F141" s="220" t="s">
        <v>1384</v>
      </c>
      <c r="G141" s="221" t="s">
        <v>193</v>
      </c>
      <c r="H141" s="222">
        <v>2</v>
      </c>
      <c r="I141" s="223"/>
      <c r="J141" s="224">
        <f>ROUND(I141*H141,2)</f>
        <v>0</v>
      </c>
      <c r="K141" s="220" t="s">
        <v>157</v>
      </c>
      <c r="L141" s="44"/>
      <c r="M141" s="225" t="s">
        <v>1</v>
      </c>
      <c r="N141" s="226" t="s">
        <v>45</v>
      </c>
      <c r="O141" s="91"/>
      <c r="P141" s="227">
        <f>O141*H141</f>
        <v>0</v>
      </c>
      <c r="Q141" s="227">
        <v>0.00059000000000000003</v>
      </c>
      <c r="R141" s="227">
        <f>Q141*H141</f>
        <v>0.0011800000000000001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229</v>
      </c>
      <c r="AT141" s="229" t="s">
        <v>153</v>
      </c>
      <c r="AU141" s="229" t="s">
        <v>90</v>
      </c>
      <c r="AY141" s="17" t="s">
        <v>151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229</v>
      </c>
      <c r="BM141" s="229" t="s">
        <v>1385</v>
      </c>
    </row>
    <row r="142" s="2" customFormat="1" ht="33" customHeight="1">
      <c r="A142" s="38"/>
      <c r="B142" s="39"/>
      <c r="C142" s="218" t="s">
        <v>245</v>
      </c>
      <c r="D142" s="218" t="s">
        <v>153</v>
      </c>
      <c r="E142" s="219" t="s">
        <v>1386</v>
      </c>
      <c r="F142" s="220" t="s">
        <v>1387</v>
      </c>
      <c r="G142" s="221" t="s">
        <v>193</v>
      </c>
      <c r="H142" s="222">
        <v>8</v>
      </c>
      <c r="I142" s="223"/>
      <c r="J142" s="224">
        <f>ROUND(I142*H142,2)</f>
        <v>0</v>
      </c>
      <c r="K142" s="220" t="s">
        <v>157</v>
      </c>
      <c r="L142" s="44"/>
      <c r="M142" s="225" t="s">
        <v>1</v>
      </c>
      <c r="N142" s="226" t="s">
        <v>45</v>
      </c>
      <c r="O142" s="91"/>
      <c r="P142" s="227">
        <f>O142*H142</f>
        <v>0</v>
      </c>
      <c r="Q142" s="227">
        <v>0.00093000000000000005</v>
      </c>
      <c r="R142" s="227">
        <f>Q142*H142</f>
        <v>0.0074400000000000004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229</v>
      </c>
      <c r="AT142" s="229" t="s">
        <v>153</v>
      </c>
      <c r="AU142" s="229" t="s">
        <v>90</v>
      </c>
      <c r="AY142" s="17" t="s">
        <v>151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88</v>
      </c>
      <c r="BK142" s="230">
        <f>ROUND(I142*H142,2)</f>
        <v>0</v>
      </c>
      <c r="BL142" s="17" t="s">
        <v>229</v>
      </c>
      <c r="BM142" s="229" t="s">
        <v>1388</v>
      </c>
    </row>
    <row r="143" s="2" customFormat="1" ht="24.15" customHeight="1">
      <c r="A143" s="38"/>
      <c r="B143" s="39"/>
      <c r="C143" s="243" t="s">
        <v>250</v>
      </c>
      <c r="D143" s="243" t="s">
        <v>190</v>
      </c>
      <c r="E143" s="244" t="s">
        <v>1389</v>
      </c>
      <c r="F143" s="245" t="s">
        <v>1390</v>
      </c>
      <c r="G143" s="246" t="s">
        <v>193</v>
      </c>
      <c r="H143" s="247">
        <v>2</v>
      </c>
      <c r="I143" s="248"/>
      <c r="J143" s="249">
        <f>ROUND(I143*H143,2)</f>
        <v>0</v>
      </c>
      <c r="K143" s="245" t="s">
        <v>1</v>
      </c>
      <c r="L143" s="250"/>
      <c r="M143" s="251" t="s">
        <v>1</v>
      </c>
      <c r="N143" s="252" t="s">
        <v>45</v>
      </c>
      <c r="O143" s="91"/>
      <c r="P143" s="227">
        <f>O143*H143</f>
        <v>0</v>
      </c>
      <c r="Q143" s="227">
        <v>0.0035000000000000001</v>
      </c>
      <c r="R143" s="227">
        <f>Q143*H143</f>
        <v>0.0070000000000000001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307</v>
      </c>
      <c r="AT143" s="229" t="s">
        <v>190</v>
      </c>
      <c r="AU143" s="229" t="s">
        <v>90</v>
      </c>
      <c r="AY143" s="17" t="s">
        <v>151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229</v>
      </c>
      <c r="BM143" s="229" t="s">
        <v>1391</v>
      </c>
    </row>
    <row r="144" s="2" customFormat="1" ht="33" customHeight="1">
      <c r="A144" s="38"/>
      <c r="B144" s="39"/>
      <c r="C144" s="218" t="s">
        <v>7</v>
      </c>
      <c r="D144" s="218" t="s">
        <v>153</v>
      </c>
      <c r="E144" s="219" t="s">
        <v>1392</v>
      </c>
      <c r="F144" s="220" t="s">
        <v>1393</v>
      </c>
      <c r="G144" s="221" t="s">
        <v>193</v>
      </c>
      <c r="H144" s="222">
        <v>2</v>
      </c>
      <c r="I144" s="223"/>
      <c r="J144" s="224">
        <f>ROUND(I144*H144,2)</f>
        <v>0</v>
      </c>
      <c r="K144" s="220" t="s">
        <v>157</v>
      </c>
      <c r="L144" s="44"/>
      <c r="M144" s="225" t="s">
        <v>1</v>
      </c>
      <c r="N144" s="226" t="s">
        <v>45</v>
      </c>
      <c r="O144" s="91"/>
      <c r="P144" s="227">
        <f>O144*H144</f>
        <v>0</v>
      </c>
      <c r="Q144" s="227">
        <v>0.0012999999999999999</v>
      </c>
      <c r="R144" s="227">
        <f>Q144*H144</f>
        <v>0.0025999999999999999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229</v>
      </c>
      <c r="AT144" s="229" t="s">
        <v>153</v>
      </c>
      <c r="AU144" s="229" t="s">
        <v>90</v>
      </c>
      <c r="AY144" s="17" t="s">
        <v>151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88</v>
      </c>
      <c r="BK144" s="230">
        <f>ROUND(I144*H144,2)</f>
        <v>0</v>
      </c>
      <c r="BL144" s="17" t="s">
        <v>229</v>
      </c>
      <c r="BM144" s="229" t="s">
        <v>1394</v>
      </c>
    </row>
    <row r="145" s="2" customFormat="1" ht="44.25" customHeight="1">
      <c r="A145" s="38"/>
      <c r="B145" s="39"/>
      <c r="C145" s="218" t="s">
        <v>258</v>
      </c>
      <c r="D145" s="218" t="s">
        <v>153</v>
      </c>
      <c r="E145" s="219" t="s">
        <v>1395</v>
      </c>
      <c r="F145" s="220" t="s">
        <v>1396</v>
      </c>
      <c r="G145" s="221" t="s">
        <v>175</v>
      </c>
      <c r="H145" s="222">
        <v>0.29499999999999998</v>
      </c>
      <c r="I145" s="223"/>
      <c r="J145" s="224">
        <f>ROUND(I145*H145,2)</f>
        <v>0</v>
      </c>
      <c r="K145" s="220" t="s">
        <v>157</v>
      </c>
      <c r="L145" s="44"/>
      <c r="M145" s="225" t="s">
        <v>1</v>
      </c>
      <c r="N145" s="226" t="s">
        <v>45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229</v>
      </c>
      <c r="AT145" s="229" t="s">
        <v>153</v>
      </c>
      <c r="AU145" s="229" t="s">
        <v>90</v>
      </c>
      <c r="AY145" s="17" t="s">
        <v>151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88</v>
      </c>
      <c r="BK145" s="230">
        <f>ROUND(I145*H145,2)</f>
        <v>0</v>
      </c>
      <c r="BL145" s="17" t="s">
        <v>229</v>
      </c>
      <c r="BM145" s="229" t="s">
        <v>1397</v>
      </c>
    </row>
    <row r="146" s="12" customFormat="1" ht="22.8" customHeight="1">
      <c r="A146" s="12"/>
      <c r="B146" s="202"/>
      <c r="C146" s="203"/>
      <c r="D146" s="204" t="s">
        <v>79</v>
      </c>
      <c r="E146" s="216" t="s">
        <v>1205</v>
      </c>
      <c r="F146" s="216" t="s">
        <v>1206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SUM(P147:P154)</f>
        <v>0</v>
      </c>
      <c r="Q146" s="210"/>
      <c r="R146" s="211">
        <f>SUM(R147:R154)</f>
        <v>0.0060999999999999995</v>
      </c>
      <c r="S146" s="210"/>
      <c r="T146" s="212">
        <f>SUM(T147:T154)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90</v>
      </c>
      <c r="AT146" s="214" t="s">
        <v>79</v>
      </c>
      <c r="AU146" s="214" t="s">
        <v>88</v>
      </c>
      <c r="AY146" s="213" t="s">
        <v>151</v>
      </c>
      <c r="BK146" s="215">
        <f>SUM(BK147:BK154)</f>
        <v>0</v>
      </c>
    </row>
    <row r="147" s="2" customFormat="1" ht="21.75" customHeight="1">
      <c r="A147" s="38"/>
      <c r="B147" s="39"/>
      <c r="C147" s="218" t="s">
        <v>263</v>
      </c>
      <c r="D147" s="218" t="s">
        <v>153</v>
      </c>
      <c r="E147" s="219" t="s">
        <v>1398</v>
      </c>
      <c r="F147" s="220" t="s">
        <v>1399</v>
      </c>
      <c r="G147" s="221" t="s">
        <v>193</v>
      </c>
      <c r="H147" s="222">
        <v>6</v>
      </c>
      <c r="I147" s="223"/>
      <c r="J147" s="224">
        <f>ROUND(I147*H147,2)</f>
        <v>0</v>
      </c>
      <c r="K147" s="220" t="s">
        <v>157</v>
      </c>
      <c r="L147" s="44"/>
      <c r="M147" s="225" t="s">
        <v>1</v>
      </c>
      <c r="N147" s="226" t="s">
        <v>45</v>
      </c>
      <c r="O147" s="91"/>
      <c r="P147" s="227">
        <f>O147*H147</f>
        <v>0</v>
      </c>
      <c r="Q147" s="227">
        <v>0.00036000000000000002</v>
      </c>
      <c r="R147" s="227">
        <f>Q147*H147</f>
        <v>0.00216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229</v>
      </c>
      <c r="AT147" s="229" t="s">
        <v>153</v>
      </c>
      <c r="AU147" s="229" t="s">
        <v>90</v>
      </c>
      <c r="AY147" s="17" t="s">
        <v>151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88</v>
      </c>
      <c r="BK147" s="230">
        <f>ROUND(I147*H147,2)</f>
        <v>0</v>
      </c>
      <c r="BL147" s="17" t="s">
        <v>229</v>
      </c>
      <c r="BM147" s="229" t="s">
        <v>1400</v>
      </c>
    </row>
    <row r="148" s="2" customFormat="1" ht="21.75" customHeight="1">
      <c r="A148" s="38"/>
      <c r="B148" s="39"/>
      <c r="C148" s="218" t="s">
        <v>268</v>
      </c>
      <c r="D148" s="218" t="s">
        <v>153</v>
      </c>
      <c r="E148" s="219" t="s">
        <v>1231</v>
      </c>
      <c r="F148" s="220" t="s">
        <v>1232</v>
      </c>
      <c r="G148" s="221" t="s">
        <v>193</v>
      </c>
      <c r="H148" s="222">
        <v>1</v>
      </c>
      <c r="I148" s="223"/>
      <c r="J148" s="224">
        <f>ROUND(I148*H148,2)</f>
        <v>0</v>
      </c>
      <c r="K148" s="220" t="s">
        <v>157</v>
      </c>
      <c r="L148" s="44"/>
      <c r="M148" s="225" t="s">
        <v>1</v>
      </c>
      <c r="N148" s="226" t="s">
        <v>45</v>
      </c>
      <c r="O148" s="91"/>
      <c r="P148" s="227">
        <f>O148*H148</f>
        <v>0</v>
      </c>
      <c r="Q148" s="227">
        <v>0.00044000000000000002</v>
      </c>
      <c r="R148" s="227">
        <f>Q148*H148</f>
        <v>0.00044000000000000002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229</v>
      </c>
      <c r="AT148" s="229" t="s">
        <v>153</v>
      </c>
      <c r="AU148" s="229" t="s">
        <v>90</v>
      </c>
      <c r="AY148" s="17" t="s">
        <v>151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88</v>
      </c>
      <c r="BK148" s="230">
        <f>ROUND(I148*H148,2)</f>
        <v>0</v>
      </c>
      <c r="BL148" s="17" t="s">
        <v>229</v>
      </c>
      <c r="BM148" s="229" t="s">
        <v>1401</v>
      </c>
    </row>
    <row r="149" s="2" customFormat="1" ht="21.75" customHeight="1">
      <c r="A149" s="38"/>
      <c r="B149" s="39"/>
      <c r="C149" s="218" t="s">
        <v>272</v>
      </c>
      <c r="D149" s="218" t="s">
        <v>153</v>
      </c>
      <c r="E149" s="219" t="s">
        <v>1402</v>
      </c>
      <c r="F149" s="220" t="s">
        <v>1403</v>
      </c>
      <c r="G149" s="221" t="s">
        <v>193</v>
      </c>
      <c r="H149" s="222">
        <v>1</v>
      </c>
      <c r="I149" s="223"/>
      <c r="J149" s="224">
        <f>ROUND(I149*H149,2)</f>
        <v>0</v>
      </c>
      <c r="K149" s="220" t="s">
        <v>157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0.0012800000000000001</v>
      </c>
      <c r="R149" s="227">
        <f>Q149*H149</f>
        <v>0.0012800000000000001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229</v>
      </c>
      <c r="AT149" s="229" t="s">
        <v>153</v>
      </c>
      <c r="AU149" s="229" t="s">
        <v>90</v>
      </c>
      <c r="AY149" s="17" t="s">
        <v>151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229</v>
      </c>
      <c r="BM149" s="229" t="s">
        <v>1404</v>
      </c>
    </row>
    <row r="150" s="2" customFormat="1" ht="37.8" customHeight="1">
      <c r="A150" s="38"/>
      <c r="B150" s="39"/>
      <c r="C150" s="218" t="s">
        <v>276</v>
      </c>
      <c r="D150" s="218" t="s">
        <v>153</v>
      </c>
      <c r="E150" s="219" t="s">
        <v>1405</v>
      </c>
      <c r="F150" s="220" t="s">
        <v>1406</v>
      </c>
      <c r="G150" s="221" t="s">
        <v>193</v>
      </c>
      <c r="H150" s="222">
        <v>1</v>
      </c>
      <c r="I150" s="223"/>
      <c r="J150" s="224">
        <f>ROUND(I150*H150,2)</f>
        <v>0</v>
      </c>
      <c r="K150" s="220" t="s">
        <v>157</v>
      </c>
      <c r="L150" s="44"/>
      <c r="M150" s="225" t="s">
        <v>1</v>
      </c>
      <c r="N150" s="226" t="s">
        <v>45</v>
      </c>
      <c r="O150" s="91"/>
      <c r="P150" s="227">
        <f>O150*H150</f>
        <v>0</v>
      </c>
      <c r="Q150" s="227">
        <v>0.00147</v>
      </c>
      <c r="R150" s="227">
        <f>Q150*H150</f>
        <v>0.00147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229</v>
      </c>
      <c r="AT150" s="229" t="s">
        <v>153</v>
      </c>
      <c r="AU150" s="229" t="s">
        <v>90</v>
      </c>
      <c r="AY150" s="17" t="s">
        <v>151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88</v>
      </c>
      <c r="BK150" s="230">
        <f>ROUND(I150*H150,2)</f>
        <v>0</v>
      </c>
      <c r="BL150" s="17" t="s">
        <v>229</v>
      </c>
      <c r="BM150" s="229" t="s">
        <v>1407</v>
      </c>
    </row>
    <row r="151" s="2" customFormat="1" ht="24.15" customHeight="1">
      <c r="A151" s="38"/>
      <c r="B151" s="39"/>
      <c r="C151" s="218" t="s">
        <v>280</v>
      </c>
      <c r="D151" s="218" t="s">
        <v>153</v>
      </c>
      <c r="E151" s="219" t="s">
        <v>1270</v>
      </c>
      <c r="F151" s="220" t="s">
        <v>1271</v>
      </c>
      <c r="G151" s="221" t="s">
        <v>193</v>
      </c>
      <c r="H151" s="222">
        <v>1</v>
      </c>
      <c r="I151" s="223"/>
      <c r="J151" s="224">
        <f>ROUND(I151*H151,2)</f>
        <v>0</v>
      </c>
      <c r="K151" s="220" t="s">
        <v>157</v>
      </c>
      <c r="L151" s="44"/>
      <c r="M151" s="225" t="s">
        <v>1</v>
      </c>
      <c r="N151" s="226" t="s">
        <v>45</v>
      </c>
      <c r="O151" s="91"/>
      <c r="P151" s="227">
        <f>O151*H151</f>
        <v>0</v>
      </c>
      <c r="Q151" s="227">
        <v>0.00075000000000000002</v>
      </c>
      <c r="R151" s="227">
        <f>Q151*H151</f>
        <v>0.00075000000000000002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229</v>
      </c>
      <c r="AT151" s="229" t="s">
        <v>153</v>
      </c>
      <c r="AU151" s="229" t="s">
        <v>90</v>
      </c>
      <c r="AY151" s="17" t="s">
        <v>151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88</v>
      </c>
      <c r="BK151" s="230">
        <f>ROUND(I151*H151,2)</f>
        <v>0</v>
      </c>
      <c r="BL151" s="17" t="s">
        <v>229</v>
      </c>
      <c r="BM151" s="229" t="s">
        <v>1408</v>
      </c>
    </row>
    <row r="152" s="2" customFormat="1" ht="24.15" customHeight="1">
      <c r="A152" s="38"/>
      <c r="B152" s="39"/>
      <c r="C152" s="218" t="s">
        <v>284</v>
      </c>
      <c r="D152" s="218" t="s">
        <v>153</v>
      </c>
      <c r="E152" s="219" t="s">
        <v>1409</v>
      </c>
      <c r="F152" s="220" t="s">
        <v>1410</v>
      </c>
      <c r="G152" s="221" t="s">
        <v>193</v>
      </c>
      <c r="H152" s="222">
        <v>1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45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229</v>
      </c>
      <c r="AT152" s="229" t="s">
        <v>153</v>
      </c>
      <c r="AU152" s="229" t="s">
        <v>90</v>
      </c>
      <c r="AY152" s="17" t="s">
        <v>151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88</v>
      </c>
      <c r="BK152" s="230">
        <f>ROUND(I152*H152,2)</f>
        <v>0</v>
      </c>
      <c r="BL152" s="17" t="s">
        <v>229</v>
      </c>
      <c r="BM152" s="229" t="s">
        <v>1411</v>
      </c>
    </row>
    <row r="153" s="2" customFormat="1" ht="16.5" customHeight="1">
      <c r="A153" s="38"/>
      <c r="B153" s="39"/>
      <c r="C153" s="218" t="s">
        <v>289</v>
      </c>
      <c r="D153" s="218" t="s">
        <v>153</v>
      </c>
      <c r="E153" s="219" t="s">
        <v>1412</v>
      </c>
      <c r="F153" s="220" t="s">
        <v>1413</v>
      </c>
      <c r="G153" s="221" t="s">
        <v>193</v>
      </c>
      <c r="H153" s="222">
        <v>1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229</v>
      </c>
      <c r="AT153" s="229" t="s">
        <v>153</v>
      </c>
      <c r="AU153" s="229" t="s">
        <v>90</v>
      </c>
      <c r="AY153" s="17" t="s">
        <v>151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229</v>
      </c>
      <c r="BM153" s="229" t="s">
        <v>1414</v>
      </c>
    </row>
    <row r="154" s="2" customFormat="1" ht="44.25" customHeight="1">
      <c r="A154" s="38"/>
      <c r="B154" s="39"/>
      <c r="C154" s="218" t="s">
        <v>298</v>
      </c>
      <c r="D154" s="218" t="s">
        <v>153</v>
      </c>
      <c r="E154" s="219" t="s">
        <v>1273</v>
      </c>
      <c r="F154" s="220" t="s">
        <v>1274</v>
      </c>
      <c r="G154" s="221" t="s">
        <v>175</v>
      </c>
      <c r="H154" s="222">
        <v>0.0060000000000000001</v>
      </c>
      <c r="I154" s="223"/>
      <c r="J154" s="224">
        <f>ROUND(I154*H154,2)</f>
        <v>0</v>
      </c>
      <c r="K154" s="220" t="s">
        <v>157</v>
      </c>
      <c r="L154" s="44"/>
      <c r="M154" s="225" t="s">
        <v>1</v>
      </c>
      <c r="N154" s="226" t="s">
        <v>45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229</v>
      </c>
      <c r="AT154" s="229" t="s">
        <v>153</v>
      </c>
      <c r="AU154" s="229" t="s">
        <v>90</v>
      </c>
      <c r="AY154" s="17" t="s">
        <v>151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88</v>
      </c>
      <c r="BK154" s="230">
        <f>ROUND(I154*H154,2)</f>
        <v>0</v>
      </c>
      <c r="BL154" s="17" t="s">
        <v>229</v>
      </c>
      <c r="BM154" s="229" t="s">
        <v>1415</v>
      </c>
    </row>
    <row r="155" s="12" customFormat="1" ht="22.8" customHeight="1">
      <c r="A155" s="12"/>
      <c r="B155" s="202"/>
      <c r="C155" s="203"/>
      <c r="D155" s="204" t="s">
        <v>79</v>
      </c>
      <c r="E155" s="216" t="s">
        <v>1302</v>
      </c>
      <c r="F155" s="216" t="s">
        <v>1303</v>
      </c>
      <c r="G155" s="203"/>
      <c r="H155" s="203"/>
      <c r="I155" s="206"/>
      <c r="J155" s="217">
        <f>BK155</f>
        <v>0</v>
      </c>
      <c r="K155" s="203"/>
      <c r="L155" s="208"/>
      <c r="M155" s="209"/>
      <c r="N155" s="210"/>
      <c r="O155" s="210"/>
      <c r="P155" s="211">
        <f>SUM(P156:P157)</f>
        <v>0</v>
      </c>
      <c r="Q155" s="210"/>
      <c r="R155" s="211">
        <f>SUM(R156:R157)</f>
        <v>0.0035000000000000001</v>
      </c>
      <c r="S155" s="210"/>
      <c r="T155" s="212">
        <f>SUM(T156:T157)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3" t="s">
        <v>90</v>
      </c>
      <c r="AT155" s="214" t="s">
        <v>79</v>
      </c>
      <c r="AU155" s="214" t="s">
        <v>88</v>
      </c>
      <c r="AY155" s="213" t="s">
        <v>151</v>
      </c>
      <c r="BK155" s="215">
        <f>SUM(BK156:BK157)</f>
        <v>0</v>
      </c>
    </row>
    <row r="156" s="2" customFormat="1" ht="24.15" customHeight="1">
      <c r="A156" s="38"/>
      <c r="B156" s="39"/>
      <c r="C156" s="218" t="s">
        <v>302</v>
      </c>
      <c r="D156" s="218" t="s">
        <v>153</v>
      </c>
      <c r="E156" s="219" t="s">
        <v>1313</v>
      </c>
      <c r="F156" s="220" t="s">
        <v>1314</v>
      </c>
      <c r="G156" s="221" t="s">
        <v>221</v>
      </c>
      <c r="H156" s="222">
        <v>70</v>
      </c>
      <c r="I156" s="223"/>
      <c r="J156" s="224">
        <f>ROUND(I156*H156,2)</f>
        <v>0</v>
      </c>
      <c r="K156" s="220" t="s">
        <v>157</v>
      </c>
      <c r="L156" s="44"/>
      <c r="M156" s="225" t="s">
        <v>1</v>
      </c>
      <c r="N156" s="226" t="s">
        <v>45</v>
      </c>
      <c r="O156" s="91"/>
      <c r="P156" s="227">
        <f>O156*H156</f>
        <v>0</v>
      </c>
      <c r="Q156" s="227">
        <v>2.0000000000000002E-05</v>
      </c>
      <c r="R156" s="227">
        <f>Q156*H156</f>
        <v>0.0014000000000000002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229</v>
      </c>
      <c r="AT156" s="229" t="s">
        <v>153</v>
      </c>
      <c r="AU156" s="229" t="s">
        <v>90</v>
      </c>
      <c r="AY156" s="17" t="s">
        <v>151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88</v>
      </c>
      <c r="BK156" s="230">
        <f>ROUND(I156*H156,2)</f>
        <v>0</v>
      </c>
      <c r="BL156" s="17" t="s">
        <v>229</v>
      </c>
      <c r="BM156" s="229" t="s">
        <v>1416</v>
      </c>
    </row>
    <row r="157" s="2" customFormat="1" ht="33" customHeight="1">
      <c r="A157" s="38"/>
      <c r="B157" s="39"/>
      <c r="C157" s="218" t="s">
        <v>307</v>
      </c>
      <c r="D157" s="218" t="s">
        <v>153</v>
      </c>
      <c r="E157" s="219" t="s">
        <v>1417</v>
      </c>
      <c r="F157" s="220" t="s">
        <v>1418</v>
      </c>
      <c r="G157" s="221" t="s">
        <v>221</v>
      </c>
      <c r="H157" s="222">
        <v>70</v>
      </c>
      <c r="I157" s="223"/>
      <c r="J157" s="224">
        <f>ROUND(I157*H157,2)</f>
        <v>0</v>
      </c>
      <c r="K157" s="220" t="s">
        <v>157</v>
      </c>
      <c r="L157" s="44"/>
      <c r="M157" s="225" t="s">
        <v>1</v>
      </c>
      <c r="N157" s="226" t="s">
        <v>45</v>
      </c>
      <c r="O157" s="91"/>
      <c r="P157" s="227">
        <f>O157*H157</f>
        <v>0</v>
      </c>
      <c r="Q157" s="227">
        <v>3.0000000000000001E-05</v>
      </c>
      <c r="R157" s="227">
        <f>Q157*H157</f>
        <v>0.0020999999999999999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229</v>
      </c>
      <c r="AT157" s="229" t="s">
        <v>153</v>
      </c>
      <c r="AU157" s="229" t="s">
        <v>90</v>
      </c>
      <c r="AY157" s="17" t="s">
        <v>151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88</v>
      </c>
      <c r="BK157" s="230">
        <f>ROUND(I157*H157,2)</f>
        <v>0</v>
      </c>
      <c r="BL157" s="17" t="s">
        <v>229</v>
      </c>
      <c r="BM157" s="229" t="s">
        <v>1419</v>
      </c>
    </row>
    <row r="158" s="12" customFormat="1" ht="25.92" customHeight="1">
      <c r="A158" s="12"/>
      <c r="B158" s="202"/>
      <c r="C158" s="203"/>
      <c r="D158" s="204" t="s">
        <v>79</v>
      </c>
      <c r="E158" s="205" t="s">
        <v>1092</v>
      </c>
      <c r="F158" s="205" t="s">
        <v>1093</v>
      </c>
      <c r="G158" s="203"/>
      <c r="H158" s="203"/>
      <c r="I158" s="206"/>
      <c r="J158" s="207">
        <f>BK158</f>
        <v>0</v>
      </c>
      <c r="K158" s="203"/>
      <c r="L158" s="208"/>
      <c r="M158" s="209"/>
      <c r="N158" s="210"/>
      <c r="O158" s="210"/>
      <c r="P158" s="211">
        <f>SUM(P159:P160)</f>
        <v>0</v>
      </c>
      <c r="Q158" s="210"/>
      <c r="R158" s="211">
        <f>SUM(R159:R160)</f>
        <v>0</v>
      </c>
      <c r="S158" s="210"/>
      <c r="T158" s="212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3" t="s">
        <v>158</v>
      </c>
      <c r="AT158" s="214" t="s">
        <v>79</v>
      </c>
      <c r="AU158" s="214" t="s">
        <v>80</v>
      </c>
      <c r="AY158" s="213" t="s">
        <v>151</v>
      </c>
      <c r="BK158" s="215">
        <f>SUM(BK159:BK160)</f>
        <v>0</v>
      </c>
    </row>
    <row r="159" s="2" customFormat="1" ht="24.15" customHeight="1">
      <c r="A159" s="38"/>
      <c r="B159" s="39"/>
      <c r="C159" s="218" t="s">
        <v>311</v>
      </c>
      <c r="D159" s="218" t="s">
        <v>153</v>
      </c>
      <c r="E159" s="219" t="s">
        <v>1322</v>
      </c>
      <c r="F159" s="220" t="s">
        <v>1323</v>
      </c>
      <c r="G159" s="221" t="s">
        <v>1096</v>
      </c>
      <c r="H159" s="222">
        <v>10</v>
      </c>
      <c r="I159" s="223"/>
      <c r="J159" s="224">
        <f>ROUND(I159*H159,2)</f>
        <v>0</v>
      </c>
      <c r="K159" s="220" t="s">
        <v>157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1097</v>
      </c>
      <c r="AT159" s="229" t="s">
        <v>153</v>
      </c>
      <c r="AU159" s="229" t="s">
        <v>88</v>
      </c>
      <c r="AY159" s="17" t="s">
        <v>151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1097</v>
      </c>
      <c r="BM159" s="229" t="s">
        <v>1420</v>
      </c>
    </row>
    <row r="160" s="2" customFormat="1" ht="24.15" customHeight="1">
      <c r="A160" s="38"/>
      <c r="B160" s="39"/>
      <c r="C160" s="218" t="s">
        <v>316</v>
      </c>
      <c r="D160" s="218" t="s">
        <v>153</v>
      </c>
      <c r="E160" s="219" t="s">
        <v>1421</v>
      </c>
      <c r="F160" s="220" t="s">
        <v>1422</v>
      </c>
      <c r="G160" s="221" t="s">
        <v>1096</v>
      </c>
      <c r="H160" s="222">
        <v>10</v>
      </c>
      <c r="I160" s="223"/>
      <c r="J160" s="224">
        <f>ROUND(I160*H160,2)</f>
        <v>0</v>
      </c>
      <c r="K160" s="220" t="s">
        <v>157</v>
      </c>
      <c r="L160" s="44"/>
      <c r="M160" s="275" t="s">
        <v>1</v>
      </c>
      <c r="N160" s="276" t="s">
        <v>45</v>
      </c>
      <c r="O160" s="277"/>
      <c r="P160" s="278">
        <f>O160*H160</f>
        <v>0</v>
      </c>
      <c r="Q160" s="278">
        <v>0</v>
      </c>
      <c r="R160" s="278">
        <f>Q160*H160</f>
        <v>0</v>
      </c>
      <c r="S160" s="278">
        <v>0</v>
      </c>
      <c r="T160" s="27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1097</v>
      </c>
      <c r="AT160" s="229" t="s">
        <v>153</v>
      </c>
      <c r="AU160" s="229" t="s">
        <v>88</v>
      </c>
      <c r="AY160" s="17" t="s">
        <v>151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88</v>
      </c>
      <c r="BK160" s="230">
        <f>ROUND(I160*H160,2)</f>
        <v>0</v>
      </c>
      <c r="BL160" s="17" t="s">
        <v>1097</v>
      </c>
      <c r="BM160" s="229" t="s">
        <v>1423</v>
      </c>
    </row>
    <row r="161" s="2" customFormat="1" ht="6.96" customHeight="1">
      <c r="A161" s="38"/>
      <c r="B161" s="66"/>
      <c r="C161" s="67"/>
      <c r="D161" s="67"/>
      <c r="E161" s="67"/>
      <c r="F161" s="67"/>
      <c r="G161" s="67"/>
      <c r="H161" s="67"/>
      <c r="I161" s="67"/>
      <c r="J161" s="67"/>
      <c r="K161" s="67"/>
      <c r="L161" s="44"/>
      <c r="M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</row>
  </sheetData>
  <sheetProtection sheet="1" autoFilter="0" formatColumns="0" formatRows="0" objects="1" scenarios="1" spinCount="100000" saltValue="ZSKF5omNMVq7KBUa9RX3l3nzgSXiu9QjKyAWQEzyi8IDUTzndP09vUc6Ry8Y5B5t4nvCOkJnLv+Ee4TAYYBysw==" hashValue="8Dd2FsHP8lJ6VPOMbaWrh1rDYdyFxyA+8YOBG5HtlgKKpW8Dorw9GF/kTxAQuJq8cHMV2nKAkW8S6OzZH9KHuQ==" algorithmName="SHA-512" password="CC35"/>
  <autoFilter ref="C120:K160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 xml:space="preserve">Snížení energetické náročnosti SŠTŘ Nový Bydžov -  dílny SPV Hlušice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1424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ROUND((SUM(BE119:BE214)),  2)</f>
        <v>0</v>
      </c>
      <c r="G33" s="38"/>
      <c r="H33" s="38"/>
      <c r="I33" s="155">
        <v>0.20999999999999999</v>
      </c>
      <c r="J33" s="154">
        <f>ROUND(((SUM(BE119:BE214))*I33),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ROUND((SUM(BF119:BF214)),  2)</f>
        <v>0</v>
      </c>
      <c r="G34" s="38"/>
      <c r="H34" s="38"/>
      <c r="I34" s="155">
        <v>0.12</v>
      </c>
      <c r="J34" s="154">
        <f>ROUND(((SUM(BF119:BF214))*I34),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ROUND((SUM(BG119:BG214)),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ROUND((SUM(BH119:BH214)),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ROUND((SUM(BI119:BI214)),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Snížení energetické náročnosti SŠTŘ Nový Bydžov -  dílny SPV Hlušice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2025_X_005e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pozemek s č. st. 1/10, k.ú. Hlušice</v>
      </c>
      <c r="G89" s="40"/>
      <c r="H89" s="40"/>
      <c r="I89" s="32" t="s">
        <v>22</v>
      </c>
      <c r="J89" s="79" t="str">
        <f>IF(J12="","",J12)</f>
        <v>31. 10. 2025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SŠTŘ, Nový Bydžov, Dr. M. Tyrše 112, PSČ 504 01</v>
      </c>
      <c r="G91" s="40"/>
      <c r="H91" s="40"/>
      <c r="I91" s="32" t="s">
        <v>32</v>
      </c>
      <c r="J91" s="36" t="str">
        <f>E21</f>
        <v>Energy Benefit Centre a.s.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113</v>
      </c>
      <c r="D94" s="176"/>
      <c r="E94" s="176"/>
      <c r="F94" s="176"/>
      <c r="G94" s="176"/>
      <c r="H94" s="176"/>
      <c r="I94" s="176"/>
      <c r="J94" s="177" t="s">
        <v>114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115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116</v>
      </c>
    </row>
    <row r="97" s="9" customFormat="1" ht="24.96" customHeight="1">
      <c r="A97" s="9"/>
      <c r="B97" s="179"/>
      <c r="C97" s="180"/>
      <c r="D97" s="181" t="s">
        <v>1425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1426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1427</v>
      </c>
      <c r="E99" s="188"/>
      <c r="F99" s="188"/>
      <c r="G99" s="188"/>
      <c r="H99" s="188"/>
      <c r="I99" s="188"/>
      <c r="J99" s="189">
        <f>J205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136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40"/>
      <c r="D109" s="40"/>
      <c r="E109" s="174" t="str">
        <f>E7</f>
        <v xml:space="preserve">Snížení energetické náročnosti SŠTŘ Nový Bydžov -  dílny SPV Hlušice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110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2025_X_005e - Elektroinstalace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pozemek s č. st. 1/10, k.ú. Hlušice</v>
      </c>
      <c r="G113" s="40"/>
      <c r="H113" s="40"/>
      <c r="I113" s="32" t="s">
        <v>22</v>
      </c>
      <c r="J113" s="79" t="str">
        <f>IF(J12="","",J12)</f>
        <v>31. 10. 2025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5.65" customHeight="1">
      <c r="A115" s="38"/>
      <c r="B115" s="39"/>
      <c r="C115" s="32" t="s">
        <v>24</v>
      </c>
      <c r="D115" s="40"/>
      <c r="E115" s="40"/>
      <c r="F115" s="27" t="str">
        <f>E15</f>
        <v>SŠTŘ, Nový Bydžov, Dr. M. Tyrše 112, PSČ 504 01</v>
      </c>
      <c r="G115" s="40"/>
      <c r="H115" s="40"/>
      <c r="I115" s="32" t="s">
        <v>32</v>
      </c>
      <c r="J115" s="36" t="str">
        <f>E21</f>
        <v>Energy Benefit Centre a.s.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30</v>
      </c>
      <c r="D116" s="40"/>
      <c r="E116" s="40"/>
      <c r="F116" s="27" t="str">
        <f>IF(E18="","",E18)</f>
        <v>Vyplň údaj</v>
      </c>
      <c r="G116" s="40"/>
      <c r="H116" s="40"/>
      <c r="I116" s="32" t="s">
        <v>37</v>
      </c>
      <c r="J116" s="36" t="str">
        <f>E24</f>
        <v xml:space="preserve">  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137</v>
      </c>
      <c r="D118" s="194" t="s">
        <v>65</v>
      </c>
      <c r="E118" s="194" t="s">
        <v>61</v>
      </c>
      <c r="F118" s="194" t="s">
        <v>62</v>
      </c>
      <c r="G118" s="194" t="s">
        <v>138</v>
      </c>
      <c r="H118" s="194" t="s">
        <v>139</v>
      </c>
      <c r="I118" s="194" t="s">
        <v>140</v>
      </c>
      <c r="J118" s="194" t="s">
        <v>114</v>
      </c>
      <c r="K118" s="195" t="s">
        <v>141</v>
      </c>
      <c r="L118" s="196"/>
      <c r="M118" s="100" t="s">
        <v>1</v>
      </c>
      <c r="N118" s="101" t="s">
        <v>44</v>
      </c>
      <c r="O118" s="101" t="s">
        <v>142</v>
      </c>
      <c r="P118" s="101" t="s">
        <v>143</v>
      </c>
      <c r="Q118" s="101" t="s">
        <v>144</v>
      </c>
      <c r="R118" s="101" t="s">
        <v>145</v>
      </c>
      <c r="S118" s="101" t="s">
        <v>146</v>
      </c>
      <c r="T118" s="102" t="s">
        <v>147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148</v>
      </c>
      <c r="D119" s="40"/>
      <c r="E119" s="40"/>
      <c r="F119" s="40"/>
      <c r="G119" s="40"/>
      <c r="H119" s="40"/>
      <c r="I119" s="40"/>
      <c r="J119" s="197">
        <f>BK119</f>
        <v>0</v>
      </c>
      <c r="K119" s="40"/>
      <c r="L119" s="44"/>
      <c r="M119" s="103"/>
      <c r="N119" s="198"/>
      <c r="O119" s="104"/>
      <c r="P119" s="199">
        <f>P120</f>
        <v>0</v>
      </c>
      <c r="Q119" s="104"/>
      <c r="R119" s="199">
        <f>R120</f>
        <v>0</v>
      </c>
      <c r="S119" s="104"/>
      <c r="T119" s="200">
        <f>T120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79</v>
      </c>
      <c r="AU119" s="17" t="s">
        <v>116</v>
      </c>
      <c r="BK119" s="201">
        <f>BK120</f>
        <v>0</v>
      </c>
    </row>
    <row r="120" s="12" customFormat="1" ht="25.92" customHeight="1">
      <c r="A120" s="12"/>
      <c r="B120" s="202"/>
      <c r="C120" s="203"/>
      <c r="D120" s="204" t="s">
        <v>79</v>
      </c>
      <c r="E120" s="205" t="s">
        <v>190</v>
      </c>
      <c r="F120" s="205" t="s">
        <v>1428</v>
      </c>
      <c r="G120" s="203"/>
      <c r="H120" s="203"/>
      <c r="I120" s="206"/>
      <c r="J120" s="207">
        <f>BK120</f>
        <v>0</v>
      </c>
      <c r="K120" s="203"/>
      <c r="L120" s="208"/>
      <c r="M120" s="209"/>
      <c r="N120" s="210"/>
      <c r="O120" s="210"/>
      <c r="P120" s="211">
        <f>P121+P205</f>
        <v>0</v>
      </c>
      <c r="Q120" s="210"/>
      <c r="R120" s="211">
        <f>R121+R205</f>
        <v>0</v>
      </c>
      <c r="S120" s="210"/>
      <c r="T120" s="212">
        <f>T121+T205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3" t="s">
        <v>167</v>
      </c>
      <c r="AT120" s="214" t="s">
        <v>79</v>
      </c>
      <c r="AU120" s="214" t="s">
        <v>80</v>
      </c>
      <c r="AY120" s="213" t="s">
        <v>151</v>
      </c>
      <c r="BK120" s="215">
        <f>BK121+BK205</f>
        <v>0</v>
      </c>
    </row>
    <row r="121" s="12" customFormat="1" ht="22.8" customHeight="1">
      <c r="A121" s="12"/>
      <c r="B121" s="202"/>
      <c r="C121" s="203"/>
      <c r="D121" s="204" t="s">
        <v>79</v>
      </c>
      <c r="E121" s="216" t="s">
        <v>1429</v>
      </c>
      <c r="F121" s="216" t="s">
        <v>1430</v>
      </c>
      <c r="G121" s="203"/>
      <c r="H121" s="203"/>
      <c r="I121" s="206"/>
      <c r="J121" s="217">
        <f>BK121</f>
        <v>0</v>
      </c>
      <c r="K121" s="203"/>
      <c r="L121" s="208"/>
      <c r="M121" s="209"/>
      <c r="N121" s="210"/>
      <c r="O121" s="210"/>
      <c r="P121" s="211">
        <f>SUM(P122:P204)</f>
        <v>0</v>
      </c>
      <c r="Q121" s="210"/>
      <c r="R121" s="211">
        <f>SUM(R122:R204)</f>
        <v>0</v>
      </c>
      <c r="S121" s="210"/>
      <c r="T121" s="212">
        <f>SUM(T122:T204)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167</v>
      </c>
      <c r="AT121" s="214" t="s">
        <v>79</v>
      </c>
      <c r="AU121" s="214" t="s">
        <v>88</v>
      </c>
      <c r="AY121" s="213" t="s">
        <v>151</v>
      </c>
      <c r="BK121" s="215">
        <f>SUM(BK122:BK204)</f>
        <v>0</v>
      </c>
    </row>
    <row r="122" s="2" customFormat="1" ht="16.5" customHeight="1">
      <c r="A122" s="38"/>
      <c r="B122" s="39"/>
      <c r="C122" s="218" t="s">
        <v>88</v>
      </c>
      <c r="D122" s="218" t="s">
        <v>153</v>
      </c>
      <c r="E122" s="219" t="s">
        <v>88</v>
      </c>
      <c r="F122" s="220" t="s">
        <v>1431</v>
      </c>
      <c r="G122" s="221" t="s">
        <v>1077</v>
      </c>
      <c r="H122" s="222">
        <v>3</v>
      </c>
      <c r="I122" s="223"/>
      <c r="J122" s="224">
        <f>ROUND(I122*H122,2)</f>
        <v>0</v>
      </c>
      <c r="K122" s="220" t="s">
        <v>1</v>
      </c>
      <c r="L122" s="44"/>
      <c r="M122" s="225" t="s">
        <v>1</v>
      </c>
      <c r="N122" s="226" t="s">
        <v>45</v>
      </c>
      <c r="O122" s="91"/>
      <c r="P122" s="227">
        <f>O122*H122</f>
        <v>0</v>
      </c>
      <c r="Q122" s="227">
        <v>0</v>
      </c>
      <c r="R122" s="227">
        <f>Q122*H122</f>
        <v>0</v>
      </c>
      <c r="S122" s="227">
        <v>0</v>
      </c>
      <c r="T122" s="228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29" t="s">
        <v>158</v>
      </c>
      <c r="AT122" s="229" t="s">
        <v>153</v>
      </c>
      <c r="AU122" s="229" t="s">
        <v>90</v>
      </c>
      <c r="AY122" s="17" t="s">
        <v>151</v>
      </c>
      <c r="BE122" s="230">
        <f>IF(N122="základní",J122,0)</f>
        <v>0</v>
      </c>
      <c r="BF122" s="230">
        <f>IF(N122="snížená",J122,0)</f>
        <v>0</v>
      </c>
      <c r="BG122" s="230">
        <f>IF(N122="zákl. přenesená",J122,0)</f>
        <v>0</v>
      </c>
      <c r="BH122" s="230">
        <f>IF(N122="sníž. přenesená",J122,0)</f>
        <v>0</v>
      </c>
      <c r="BI122" s="230">
        <f>IF(N122="nulová",J122,0)</f>
        <v>0</v>
      </c>
      <c r="BJ122" s="17" t="s">
        <v>88</v>
      </c>
      <c r="BK122" s="230">
        <f>ROUND(I122*H122,2)</f>
        <v>0</v>
      </c>
      <c r="BL122" s="17" t="s">
        <v>158</v>
      </c>
      <c r="BM122" s="229" t="s">
        <v>1432</v>
      </c>
    </row>
    <row r="123" s="2" customFormat="1" ht="16.5" customHeight="1">
      <c r="A123" s="38"/>
      <c r="B123" s="39"/>
      <c r="C123" s="218" t="s">
        <v>90</v>
      </c>
      <c r="D123" s="218" t="s">
        <v>153</v>
      </c>
      <c r="E123" s="219" t="s">
        <v>90</v>
      </c>
      <c r="F123" s="220" t="s">
        <v>1433</v>
      </c>
      <c r="G123" s="221" t="s">
        <v>221</v>
      </c>
      <c r="H123" s="222">
        <v>542</v>
      </c>
      <c r="I123" s="223"/>
      <c r="J123" s="224">
        <f>ROUND(I123*H123,2)</f>
        <v>0</v>
      </c>
      <c r="K123" s="220" t="s">
        <v>1</v>
      </c>
      <c r="L123" s="44"/>
      <c r="M123" s="225" t="s">
        <v>1</v>
      </c>
      <c r="N123" s="226" t="s">
        <v>45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</v>
      </c>
      <c r="T123" s="228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158</v>
      </c>
      <c r="AT123" s="229" t="s">
        <v>153</v>
      </c>
      <c r="AU123" s="229" t="s">
        <v>90</v>
      </c>
      <c r="AY123" s="17" t="s">
        <v>151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88</v>
      </c>
      <c r="BK123" s="230">
        <f>ROUND(I123*H123,2)</f>
        <v>0</v>
      </c>
      <c r="BL123" s="17" t="s">
        <v>158</v>
      </c>
      <c r="BM123" s="229" t="s">
        <v>1434</v>
      </c>
    </row>
    <row r="124" s="2" customFormat="1" ht="21.75" customHeight="1">
      <c r="A124" s="38"/>
      <c r="B124" s="39"/>
      <c r="C124" s="218" t="s">
        <v>167</v>
      </c>
      <c r="D124" s="218" t="s">
        <v>153</v>
      </c>
      <c r="E124" s="219" t="s">
        <v>167</v>
      </c>
      <c r="F124" s="220" t="s">
        <v>1435</v>
      </c>
      <c r="G124" s="221" t="s">
        <v>1077</v>
      </c>
      <c r="H124" s="222">
        <v>1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45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158</v>
      </c>
      <c r="AT124" s="229" t="s">
        <v>153</v>
      </c>
      <c r="AU124" s="229" t="s">
        <v>90</v>
      </c>
      <c r="AY124" s="17" t="s">
        <v>151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88</v>
      </c>
      <c r="BK124" s="230">
        <f>ROUND(I124*H124,2)</f>
        <v>0</v>
      </c>
      <c r="BL124" s="17" t="s">
        <v>158</v>
      </c>
      <c r="BM124" s="229" t="s">
        <v>1436</v>
      </c>
    </row>
    <row r="125" s="2" customFormat="1" ht="24.15" customHeight="1">
      <c r="A125" s="38"/>
      <c r="B125" s="39"/>
      <c r="C125" s="218" t="s">
        <v>158</v>
      </c>
      <c r="D125" s="218" t="s">
        <v>153</v>
      </c>
      <c r="E125" s="219" t="s">
        <v>1437</v>
      </c>
      <c r="F125" s="220" t="s">
        <v>1438</v>
      </c>
      <c r="G125" s="221" t="s">
        <v>1077</v>
      </c>
      <c r="H125" s="222">
        <v>1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45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158</v>
      </c>
      <c r="AT125" s="229" t="s">
        <v>153</v>
      </c>
      <c r="AU125" s="229" t="s">
        <v>90</v>
      </c>
      <c r="AY125" s="17" t="s">
        <v>151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88</v>
      </c>
      <c r="BK125" s="230">
        <f>ROUND(I125*H125,2)</f>
        <v>0</v>
      </c>
      <c r="BL125" s="17" t="s">
        <v>158</v>
      </c>
      <c r="BM125" s="229" t="s">
        <v>1439</v>
      </c>
    </row>
    <row r="126" s="2" customFormat="1" ht="24.15" customHeight="1">
      <c r="A126" s="38"/>
      <c r="B126" s="39"/>
      <c r="C126" s="218" t="s">
        <v>179</v>
      </c>
      <c r="D126" s="218" t="s">
        <v>153</v>
      </c>
      <c r="E126" s="219" t="s">
        <v>1440</v>
      </c>
      <c r="F126" s="220" t="s">
        <v>1441</v>
      </c>
      <c r="G126" s="221" t="s">
        <v>1077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45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158</v>
      </c>
      <c r="AT126" s="229" t="s">
        <v>153</v>
      </c>
      <c r="AU126" s="229" t="s">
        <v>90</v>
      </c>
      <c r="AY126" s="17" t="s">
        <v>151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88</v>
      </c>
      <c r="BK126" s="230">
        <f>ROUND(I126*H126,2)</f>
        <v>0</v>
      </c>
      <c r="BL126" s="17" t="s">
        <v>158</v>
      </c>
      <c r="BM126" s="229" t="s">
        <v>1442</v>
      </c>
    </row>
    <row r="127" s="2" customFormat="1" ht="24.15" customHeight="1">
      <c r="A127" s="38"/>
      <c r="B127" s="39"/>
      <c r="C127" s="218" t="s">
        <v>184</v>
      </c>
      <c r="D127" s="218" t="s">
        <v>153</v>
      </c>
      <c r="E127" s="219" t="s">
        <v>1443</v>
      </c>
      <c r="F127" s="220" t="s">
        <v>1444</v>
      </c>
      <c r="G127" s="221" t="s">
        <v>1077</v>
      </c>
      <c r="H127" s="222">
        <v>1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45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158</v>
      </c>
      <c r="AT127" s="229" t="s">
        <v>153</v>
      </c>
      <c r="AU127" s="229" t="s">
        <v>90</v>
      </c>
      <c r="AY127" s="17" t="s">
        <v>151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88</v>
      </c>
      <c r="BK127" s="230">
        <f>ROUND(I127*H127,2)</f>
        <v>0</v>
      </c>
      <c r="BL127" s="17" t="s">
        <v>158</v>
      </c>
      <c r="BM127" s="229" t="s">
        <v>1445</v>
      </c>
    </row>
    <row r="128" s="2" customFormat="1" ht="24.15" customHeight="1">
      <c r="A128" s="38"/>
      <c r="B128" s="39"/>
      <c r="C128" s="218" t="s">
        <v>189</v>
      </c>
      <c r="D128" s="218" t="s">
        <v>153</v>
      </c>
      <c r="E128" s="219" t="s">
        <v>1446</v>
      </c>
      <c r="F128" s="220" t="s">
        <v>1447</v>
      </c>
      <c r="G128" s="221" t="s">
        <v>1077</v>
      </c>
      <c r="H128" s="222">
        <v>1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158</v>
      </c>
      <c r="AT128" s="229" t="s">
        <v>153</v>
      </c>
      <c r="AU128" s="229" t="s">
        <v>90</v>
      </c>
      <c r="AY128" s="17" t="s">
        <v>151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158</v>
      </c>
      <c r="BM128" s="229" t="s">
        <v>1448</v>
      </c>
    </row>
    <row r="129" s="2" customFormat="1" ht="24.15" customHeight="1">
      <c r="A129" s="38"/>
      <c r="B129" s="39"/>
      <c r="C129" s="218" t="s">
        <v>194</v>
      </c>
      <c r="D129" s="218" t="s">
        <v>153</v>
      </c>
      <c r="E129" s="219" t="s">
        <v>158</v>
      </c>
      <c r="F129" s="220" t="s">
        <v>1449</v>
      </c>
      <c r="G129" s="221" t="s">
        <v>1077</v>
      </c>
      <c r="H129" s="222">
        <v>1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158</v>
      </c>
      <c r="AT129" s="229" t="s">
        <v>153</v>
      </c>
      <c r="AU129" s="229" t="s">
        <v>90</v>
      </c>
      <c r="AY129" s="17" t="s">
        <v>151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158</v>
      </c>
      <c r="BM129" s="229" t="s">
        <v>1450</v>
      </c>
    </row>
    <row r="130" s="2" customFormat="1" ht="24.15" customHeight="1">
      <c r="A130" s="38"/>
      <c r="B130" s="39"/>
      <c r="C130" s="218" t="s">
        <v>199</v>
      </c>
      <c r="D130" s="218" t="s">
        <v>153</v>
      </c>
      <c r="E130" s="219" t="s">
        <v>179</v>
      </c>
      <c r="F130" s="220" t="s">
        <v>1451</v>
      </c>
      <c r="G130" s="221" t="s">
        <v>1077</v>
      </c>
      <c r="H130" s="222">
        <v>1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158</v>
      </c>
      <c r="AT130" s="229" t="s">
        <v>153</v>
      </c>
      <c r="AU130" s="229" t="s">
        <v>90</v>
      </c>
      <c r="AY130" s="17" t="s">
        <v>151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158</v>
      </c>
      <c r="BM130" s="229" t="s">
        <v>1452</v>
      </c>
    </row>
    <row r="131" s="2" customFormat="1" ht="24.15" customHeight="1">
      <c r="A131" s="38"/>
      <c r="B131" s="39"/>
      <c r="C131" s="218" t="s">
        <v>203</v>
      </c>
      <c r="D131" s="218" t="s">
        <v>153</v>
      </c>
      <c r="E131" s="219" t="s">
        <v>1453</v>
      </c>
      <c r="F131" s="220" t="s">
        <v>1454</v>
      </c>
      <c r="G131" s="221" t="s">
        <v>221</v>
      </c>
      <c r="H131" s="222">
        <v>126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158</v>
      </c>
      <c r="AT131" s="229" t="s">
        <v>153</v>
      </c>
      <c r="AU131" s="229" t="s">
        <v>90</v>
      </c>
      <c r="AY131" s="17" t="s">
        <v>151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158</v>
      </c>
      <c r="BM131" s="229" t="s">
        <v>1455</v>
      </c>
    </row>
    <row r="132" s="2" customFormat="1" ht="24.15" customHeight="1">
      <c r="A132" s="38"/>
      <c r="B132" s="39"/>
      <c r="C132" s="218" t="s">
        <v>207</v>
      </c>
      <c r="D132" s="218" t="s">
        <v>153</v>
      </c>
      <c r="E132" s="219" t="s">
        <v>1456</v>
      </c>
      <c r="F132" s="220" t="s">
        <v>1457</v>
      </c>
      <c r="G132" s="221" t="s">
        <v>221</v>
      </c>
      <c r="H132" s="222">
        <v>216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158</v>
      </c>
      <c r="AT132" s="229" t="s">
        <v>153</v>
      </c>
      <c r="AU132" s="229" t="s">
        <v>90</v>
      </c>
      <c r="AY132" s="17" t="s">
        <v>151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158</v>
      </c>
      <c r="BM132" s="229" t="s">
        <v>1458</v>
      </c>
    </row>
    <row r="133" s="2" customFormat="1" ht="24.15" customHeight="1">
      <c r="A133" s="38"/>
      <c r="B133" s="39"/>
      <c r="C133" s="218" t="s">
        <v>8</v>
      </c>
      <c r="D133" s="218" t="s">
        <v>153</v>
      </c>
      <c r="E133" s="219" t="s">
        <v>1459</v>
      </c>
      <c r="F133" s="220" t="s">
        <v>1460</v>
      </c>
      <c r="G133" s="221" t="s">
        <v>221</v>
      </c>
      <c r="H133" s="222">
        <v>368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45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158</v>
      </c>
      <c r="AT133" s="229" t="s">
        <v>153</v>
      </c>
      <c r="AU133" s="229" t="s">
        <v>90</v>
      </c>
      <c r="AY133" s="17" t="s">
        <v>151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158</v>
      </c>
      <c r="BM133" s="229" t="s">
        <v>1461</v>
      </c>
    </row>
    <row r="134" s="2" customFormat="1" ht="24.15" customHeight="1">
      <c r="A134" s="38"/>
      <c r="B134" s="39"/>
      <c r="C134" s="218" t="s">
        <v>214</v>
      </c>
      <c r="D134" s="218" t="s">
        <v>153</v>
      </c>
      <c r="E134" s="219" t="s">
        <v>1462</v>
      </c>
      <c r="F134" s="220" t="s">
        <v>1463</v>
      </c>
      <c r="G134" s="221" t="s">
        <v>221</v>
      </c>
      <c r="H134" s="222">
        <v>5722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158</v>
      </c>
      <c r="AT134" s="229" t="s">
        <v>153</v>
      </c>
      <c r="AU134" s="229" t="s">
        <v>90</v>
      </c>
      <c r="AY134" s="17" t="s">
        <v>151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158</v>
      </c>
      <c r="BM134" s="229" t="s">
        <v>1464</v>
      </c>
    </row>
    <row r="135" s="2" customFormat="1" ht="24.15" customHeight="1">
      <c r="A135" s="38"/>
      <c r="B135" s="39"/>
      <c r="C135" s="218" t="s">
        <v>218</v>
      </c>
      <c r="D135" s="218" t="s">
        <v>153</v>
      </c>
      <c r="E135" s="219" t="s">
        <v>1465</v>
      </c>
      <c r="F135" s="220" t="s">
        <v>1466</v>
      </c>
      <c r="G135" s="221" t="s">
        <v>221</v>
      </c>
      <c r="H135" s="222">
        <v>716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158</v>
      </c>
      <c r="AT135" s="229" t="s">
        <v>153</v>
      </c>
      <c r="AU135" s="229" t="s">
        <v>90</v>
      </c>
      <c r="AY135" s="17" t="s">
        <v>151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158</v>
      </c>
      <c r="BM135" s="229" t="s">
        <v>1467</v>
      </c>
    </row>
    <row r="136" s="2" customFormat="1" ht="24.15" customHeight="1">
      <c r="A136" s="38"/>
      <c r="B136" s="39"/>
      <c r="C136" s="218" t="s">
        <v>224</v>
      </c>
      <c r="D136" s="218" t="s">
        <v>153</v>
      </c>
      <c r="E136" s="219" t="s">
        <v>1468</v>
      </c>
      <c r="F136" s="220" t="s">
        <v>1469</v>
      </c>
      <c r="G136" s="221" t="s">
        <v>221</v>
      </c>
      <c r="H136" s="222">
        <v>148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158</v>
      </c>
      <c r="AT136" s="229" t="s">
        <v>153</v>
      </c>
      <c r="AU136" s="229" t="s">
        <v>90</v>
      </c>
      <c r="AY136" s="17" t="s">
        <v>151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158</v>
      </c>
      <c r="BM136" s="229" t="s">
        <v>1470</v>
      </c>
    </row>
    <row r="137" s="2" customFormat="1" ht="24.15" customHeight="1">
      <c r="A137" s="38"/>
      <c r="B137" s="39"/>
      <c r="C137" s="218" t="s">
        <v>229</v>
      </c>
      <c r="D137" s="218" t="s">
        <v>153</v>
      </c>
      <c r="E137" s="219" t="s">
        <v>1471</v>
      </c>
      <c r="F137" s="220" t="s">
        <v>1472</v>
      </c>
      <c r="G137" s="221" t="s">
        <v>221</v>
      </c>
      <c r="H137" s="222">
        <v>246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45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158</v>
      </c>
      <c r="AT137" s="229" t="s">
        <v>153</v>
      </c>
      <c r="AU137" s="229" t="s">
        <v>90</v>
      </c>
      <c r="AY137" s="17" t="s">
        <v>151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88</v>
      </c>
      <c r="BK137" s="230">
        <f>ROUND(I137*H137,2)</f>
        <v>0</v>
      </c>
      <c r="BL137" s="17" t="s">
        <v>158</v>
      </c>
      <c r="BM137" s="229" t="s">
        <v>1473</v>
      </c>
    </row>
    <row r="138" s="2" customFormat="1" ht="24.15" customHeight="1">
      <c r="A138" s="38"/>
      <c r="B138" s="39"/>
      <c r="C138" s="218" t="s">
        <v>234</v>
      </c>
      <c r="D138" s="218" t="s">
        <v>153</v>
      </c>
      <c r="E138" s="219" t="s">
        <v>1474</v>
      </c>
      <c r="F138" s="220" t="s">
        <v>1475</v>
      </c>
      <c r="G138" s="221" t="s">
        <v>221</v>
      </c>
      <c r="H138" s="222">
        <v>74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158</v>
      </c>
      <c r="AT138" s="229" t="s">
        <v>153</v>
      </c>
      <c r="AU138" s="229" t="s">
        <v>90</v>
      </c>
      <c r="AY138" s="17" t="s">
        <v>151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158</v>
      </c>
      <c r="BM138" s="229" t="s">
        <v>1476</v>
      </c>
    </row>
    <row r="139" s="2" customFormat="1" ht="16.5" customHeight="1">
      <c r="A139" s="38"/>
      <c r="B139" s="39"/>
      <c r="C139" s="218" t="s">
        <v>241</v>
      </c>
      <c r="D139" s="218" t="s">
        <v>153</v>
      </c>
      <c r="E139" s="219" t="s">
        <v>276</v>
      </c>
      <c r="F139" s="220" t="s">
        <v>1477</v>
      </c>
      <c r="G139" s="221" t="s">
        <v>221</v>
      </c>
      <c r="H139" s="222">
        <v>200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45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158</v>
      </c>
      <c r="AT139" s="229" t="s">
        <v>153</v>
      </c>
      <c r="AU139" s="229" t="s">
        <v>90</v>
      </c>
      <c r="AY139" s="17" t="s">
        <v>151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88</v>
      </c>
      <c r="BK139" s="230">
        <f>ROUND(I139*H139,2)</f>
        <v>0</v>
      </c>
      <c r="BL139" s="17" t="s">
        <v>158</v>
      </c>
      <c r="BM139" s="229" t="s">
        <v>1478</v>
      </c>
    </row>
    <row r="140" s="2" customFormat="1" ht="16.5" customHeight="1">
      <c r="A140" s="38"/>
      <c r="B140" s="39"/>
      <c r="C140" s="218" t="s">
        <v>245</v>
      </c>
      <c r="D140" s="218" t="s">
        <v>153</v>
      </c>
      <c r="E140" s="219" t="s">
        <v>184</v>
      </c>
      <c r="F140" s="220" t="s">
        <v>1479</v>
      </c>
      <c r="G140" s="221" t="s">
        <v>1077</v>
      </c>
      <c r="H140" s="222">
        <v>4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45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158</v>
      </c>
      <c r="AT140" s="229" t="s">
        <v>153</v>
      </c>
      <c r="AU140" s="229" t="s">
        <v>90</v>
      </c>
      <c r="AY140" s="17" t="s">
        <v>151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88</v>
      </c>
      <c r="BK140" s="230">
        <f>ROUND(I140*H140,2)</f>
        <v>0</v>
      </c>
      <c r="BL140" s="17" t="s">
        <v>158</v>
      </c>
      <c r="BM140" s="229" t="s">
        <v>1480</v>
      </c>
    </row>
    <row r="141" s="2" customFormat="1" ht="24.15" customHeight="1">
      <c r="A141" s="38"/>
      <c r="B141" s="39"/>
      <c r="C141" s="218" t="s">
        <v>250</v>
      </c>
      <c r="D141" s="218" t="s">
        <v>153</v>
      </c>
      <c r="E141" s="219" t="s">
        <v>189</v>
      </c>
      <c r="F141" s="220" t="s">
        <v>1481</v>
      </c>
      <c r="G141" s="221" t="s">
        <v>193</v>
      </c>
      <c r="H141" s="222">
        <v>26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45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158</v>
      </c>
      <c r="AT141" s="229" t="s">
        <v>153</v>
      </c>
      <c r="AU141" s="229" t="s">
        <v>90</v>
      </c>
      <c r="AY141" s="17" t="s">
        <v>151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158</v>
      </c>
      <c r="BM141" s="229" t="s">
        <v>1482</v>
      </c>
    </row>
    <row r="142" s="2" customFormat="1" ht="24.15" customHeight="1">
      <c r="A142" s="38"/>
      <c r="B142" s="39"/>
      <c r="C142" s="218" t="s">
        <v>7</v>
      </c>
      <c r="D142" s="218" t="s">
        <v>153</v>
      </c>
      <c r="E142" s="219" t="s">
        <v>1483</v>
      </c>
      <c r="F142" s="220" t="s">
        <v>1484</v>
      </c>
      <c r="G142" s="221" t="s">
        <v>193</v>
      </c>
      <c r="H142" s="222">
        <v>9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45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158</v>
      </c>
      <c r="AT142" s="229" t="s">
        <v>153</v>
      </c>
      <c r="AU142" s="229" t="s">
        <v>90</v>
      </c>
      <c r="AY142" s="17" t="s">
        <v>151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88</v>
      </c>
      <c r="BK142" s="230">
        <f>ROUND(I142*H142,2)</f>
        <v>0</v>
      </c>
      <c r="BL142" s="17" t="s">
        <v>158</v>
      </c>
      <c r="BM142" s="229" t="s">
        <v>1485</v>
      </c>
    </row>
    <row r="143" s="2" customFormat="1" ht="24.15" customHeight="1">
      <c r="A143" s="38"/>
      <c r="B143" s="39"/>
      <c r="C143" s="218" t="s">
        <v>258</v>
      </c>
      <c r="D143" s="218" t="s">
        <v>153</v>
      </c>
      <c r="E143" s="219" t="s">
        <v>1486</v>
      </c>
      <c r="F143" s="220" t="s">
        <v>1487</v>
      </c>
      <c r="G143" s="221" t="s">
        <v>193</v>
      </c>
      <c r="H143" s="222">
        <v>4</v>
      </c>
      <c r="I143" s="223"/>
      <c r="J143" s="224">
        <f>ROUND(I143*H143,2)</f>
        <v>0</v>
      </c>
      <c r="K143" s="220" t="s">
        <v>1</v>
      </c>
      <c r="L143" s="44"/>
      <c r="M143" s="225" t="s">
        <v>1</v>
      </c>
      <c r="N143" s="226" t="s">
        <v>45</v>
      </c>
      <c r="O143" s="91"/>
      <c r="P143" s="227">
        <f>O143*H143</f>
        <v>0</v>
      </c>
      <c r="Q143" s="227">
        <v>0</v>
      </c>
      <c r="R143" s="227">
        <f>Q143*H143</f>
        <v>0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158</v>
      </c>
      <c r="AT143" s="229" t="s">
        <v>153</v>
      </c>
      <c r="AU143" s="229" t="s">
        <v>90</v>
      </c>
      <c r="AY143" s="17" t="s">
        <v>151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158</v>
      </c>
      <c r="BM143" s="229" t="s">
        <v>1488</v>
      </c>
    </row>
    <row r="144" s="2" customFormat="1" ht="24.15" customHeight="1">
      <c r="A144" s="38"/>
      <c r="B144" s="39"/>
      <c r="C144" s="218" t="s">
        <v>263</v>
      </c>
      <c r="D144" s="218" t="s">
        <v>153</v>
      </c>
      <c r="E144" s="219" t="s">
        <v>1489</v>
      </c>
      <c r="F144" s="220" t="s">
        <v>1490</v>
      </c>
      <c r="G144" s="221" t="s">
        <v>193</v>
      </c>
      <c r="H144" s="222">
        <v>2</v>
      </c>
      <c r="I144" s="223"/>
      <c r="J144" s="224">
        <f>ROUND(I144*H144,2)</f>
        <v>0</v>
      </c>
      <c r="K144" s="220" t="s">
        <v>1</v>
      </c>
      <c r="L144" s="44"/>
      <c r="M144" s="225" t="s">
        <v>1</v>
      </c>
      <c r="N144" s="226" t="s">
        <v>45</v>
      </c>
      <c r="O144" s="91"/>
      <c r="P144" s="227">
        <f>O144*H144</f>
        <v>0</v>
      </c>
      <c r="Q144" s="227">
        <v>0</v>
      </c>
      <c r="R144" s="227">
        <f>Q144*H144</f>
        <v>0</v>
      </c>
      <c r="S144" s="227">
        <v>0</v>
      </c>
      <c r="T144" s="228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9" t="s">
        <v>158</v>
      </c>
      <c r="AT144" s="229" t="s">
        <v>153</v>
      </c>
      <c r="AU144" s="229" t="s">
        <v>90</v>
      </c>
      <c r="AY144" s="17" t="s">
        <v>151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7" t="s">
        <v>88</v>
      </c>
      <c r="BK144" s="230">
        <f>ROUND(I144*H144,2)</f>
        <v>0</v>
      </c>
      <c r="BL144" s="17" t="s">
        <v>158</v>
      </c>
      <c r="BM144" s="229" t="s">
        <v>1491</v>
      </c>
    </row>
    <row r="145" s="2" customFormat="1" ht="24.15" customHeight="1">
      <c r="A145" s="38"/>
      <c r="B145" s="39"/>
      <c r="C145" s="218" t="s">
        <v>268</v>
      </c>
      <c r="D145" s="218" t="s">
        <v>153</v>
      </c>
      <c r="E145" s="219" t="s">
        <v>1492</v>
      </c>
      <c r="F145" s="220" t="s">
        <v>1493</v>
      </c>
      <c r="G145" s="221" t="s">
        <v>193</v>
      </c>
      <c r="H145" s="222">
        <v>1</v>
      </c>
      <c r="I145" s="223"/>
      <c r="J145" s="224">
        <f>ROUND(I145*H145,2)</f>
        <v>0</v>
      </c>
      <c r="K145" s="220" t="s">
        <v>1</v>
      </c>
      <c r="L145" s="44"/>
      <c r="M145" s="225" t="s">
        <v>1</v>
      </c>
      <c r="N145" s="226" t="s">
        <v>45</v>
      </c>
      <c r="O145" s="91"/>
      <c r="P145" s="227">
        <f>O145*H145</f>
        <v>0</v>
      </c>
      <c r="Q145" s="227">
        <v>0</v>
      </c>
      <c r="R145" s="227">
        <f>Q145*H145</f>
        <v>0</v>
      </c>
      <c r="S145" s="227">
        <v>0</v>
      </c>
      <c r="T145" s="228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29" t="s">
        <v>158</v>
      </c>
      <c r="AT145" s="229" t="s">
        <v>153</v>
      </c>
      <c r="AU145" s="229" t="s">
        <v>90</v>
      </c>
      <c r="AY145" s="17" t="s">
        <v>151</v>
      </c>
      <c r="BE145" s="230">
        <f>IF(N145="základní",J145,0)</f>
        <v>0</v>
      </c>
      <c r="BF145" s="230">
        <f>IF(N145="snížená",J145,0)</f>
        <v>0</v>
      </c>
      <c r="BG145" s="230">
        <f>IF(N145="zákl. přenesená",J145,0)</f>
        <v>0</v>
      </c>
      <c r="BH145" s="230">
        <f>IF(N145="sníž. přenesená",J145,0)</f>
        <v>0</v>
      </c>
      <c r="BI145" s="230">
        <f>IF(N145="nulová",J145,0)</f>
        <v>0</v>
      </c>
      <c r="BJ145" s="17" t="s">
        <v>88</v>
      </c>
      <c r="BK145" s="230">
        <f>ROUND(I145*H145,2)</f>
        <v>0</v>
      </c>
      <c r="BL145" s="17" t="s">
        <v>158</v>
      </c>
      <c r="BM145" s="229" t="s">
        <v>1494</v>
      </c>
    </row>
    <row r="146" s="2" customFormat="1" ht="24.15" customHeight="1">
      <c r="A146" s="38"/>
      <c r="B146" s="39"/>
      <c r="C146" s="218" t="s">
        <v>272</v>
      </c>
      <c r="D146" s="218" t="s">
        <v>153</v>
      </c>
      <c r="E146" s="219" t="s">
        <v>1495</v>
      </c>
      <c r="F146" s="220" t="s">
        <v>1496</v>
      </c>
      <c r="G146" s="221" t="s">
        <v>193</v>
      </c>
      <c r="H146" s="222">
        <v>22</v>
      </c>
      <c r="I146" s="223"/>
      <c r="J146" s="224">
        <f>ROUND(I146*H146,2)</f>
        <v>0</v>
      </c>
      <c r="K146" s="220" t="s">
        <v>1</v>
      </c>
      <c r="L146" s="44"/>
      <c r="M146" s="225" t="s">
        <v>1</v>
      </c>
      <c r="N146" s="226" t="s">
        <v>45</v>
      </c>
      <c r="O146" s="91"/>
      <c r="P146" s="227">
        <f>O146*H146</f>
        <v>0</v>
      </c>
      <c r="Q146" s="227">
        <v>0</v>
      </c>
      <c r="R146" s="227">
        <f>Q146*H146</f>
        <v>0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158</v>
      </c>
      <c r="AT146" s="229" t="s">
        <v>153</v>
      </c>
      <c r="AU146" s="229" t="s">
        <v>90</v>
      </c>
      <c r="AY146" s="17" t="s">
        <v>151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88</v>
      </c>
      <c r="BK146" s="230">
        <f>ROUND(I146*H146,2)</f>
        <v>0</v>
      </c>
      <c r="BL146" s="17" t="s">
        <v>158</v>
      </c>
      <c r="BM146" s="229" t="s">
        <v>1497</v>
      </c>
    </row>
    <row r="147" s="2" customFormat="1" ht="24.15" customHeight="1">
      <c r="A147" s="38"/>
      <c r="B147" s="39"/>
      <c r="C147" s="218" t="s">
        <v>276</v>
      </c>
      <c r="D147" s="218" t="s">
        <v>153</v>
      </c>
      <c r="E147" s="219" t="s">
        <v>1498</v>
      </c>
      <c r="F147" s="220" t="s">
        <v>1499</v>
      </c>
      <c r="G147" s="221" t="s">
        <v>193</v>
      </c>
      <c r="H147" s="222">
        <v>20</v>
      </c>
      <c r="I147" s="223"/>
      <c r="J147" s="224">
        <f>ROUND(I147*H147,2)</f>
        <v>0</v>
      </c>
      <c r="K147" s="220" t="s">
        <v>1</v>
      </c>
      <c r="L147" s="44"/>
      <c r="M147" s="225" t="s">
        <v>1</v>
      </c>
      <c r="N147" s="226" t="s">
        <v>45</v>
      </c>
      <c r="O147" s="91"/>
      <c r="P147" s="227">
        <f>O147*H147</f>
        <v>0</v>
      </c>
      <c r="Q147" s="227">
        <v>0</v>
      </c>
      <c r="R147" s="227">
        <f>Q147*H147</f>
        <v>0</v>
      </c>
      <c r="S147" s="227">
        <v>0</v>
      </c>
      <c r="T147" s="228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158</v>
      </c>
      <c r="AT147" s="229" t="s">
        <v>153</v>
      </c>
      <c r="AU147" s="229" t="s">
        <v>90</v>
      </c>
      <c r="AY147" s="17" t="s">
        <v>151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88</v>
      </c>
      <c r="BK147" s="230">
        <f>ROUND(I147*H147,2)</f>
        <v>0</v>
      </c>
      <c r="BL147" s="17" t="s">
        <v>158</v>
      </c>
      <c r="BM147" s="229" t="s">
        <v>1500</v>
      </c>
    </row>
    <row r="148" s="2" customFormat="1" ht="24.15" customHeight="1">
      <c r="A148" s="38"/>
      <c r="B148" s="39"/>
      <c r="C148" s="218" t="s">
        <v>280</v>
      </c>
      <c r="D148" s="218" t="s">
        <v>153</v>
      </c>
      <c r="E148" s="219" t="s">
        <v>1501</v>
      </c>
      <c r="F148" s="220" t="s">
        <v>1502</v>
      </c>
      <c r="G148" s="221" t="s">
        <v>193</v>
      </c>
      <c r="H148" s="222">
        <v>12</v>
      </c>
      <c r="I148" s="223"/>
      <c r="J148" s="224">
        <f>ROUND(I148*H148,2)</f>
        <v>0</v>
      </c>
      <c r="K148" s="220" t="s">
        <v>1</v>
      </c>
      <c r="L148" s="44"/>
      <c r="M148" s="225" t="s">
        <v>1</v>
      </c>
      <c r="N148" s="226" t="s">
        <v>45</v>
      </c>
      <c r="O148" s="91"/>
      <c r="P148" s="227">
        <f>O148*H148</f>
        <v>0</v>
      </c>
      <c r="Q148" s="227">
        <v>0</v>
      </c>
      <c r="R148" s="227">
        <f>Q148*H148</f>
        <v>0</v>
      </c>
      <c r="S148" s="227">
        <v>0</v>
      </c>
      <c r="T148" s="228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9" t="s">
        <v>158</v>
      </c>
      <c r="AT148" s="229" t="s">
        <v>153</v>
      </c>
      <c r="AU148" s="229" t="s">
        <v>90</v>
      </c>
      <c r="AY148" s="17" t="s">
        <v>151</v>
      </c>
      <c r="BE148" s="230">
        <f>IF(N148="základní",J148,0)</f>
        <v>0</v>
      </c>
      <c r="BF148" s="230">
        <f>IF(N148="snížená",J148,0)</f>
        <v>0</v>
      </c>
      <c r="BG148" s="230">
        <f>IF(N148="zákl. přenesená",J148,0)</f>
        <v>0</v>
      </c>
      <c r="BH148" s="230">
        <f>IF(N148="sníž. přenesená",J148,0)</f>
        <v>0</v>
      </c>
      <c r="BI148" s="230">
        <f>IF(N148="nulová",J148,0)</f>
        <v>0</v>
      </c>
      <c r="BJ148" s="17" t="s">
        <v>88</v>
      </c>
      <c r="BK148" s="230">
        <f>ROUND(I148*H148,2)</f>
        <v>0</v>
      </c>
      <c r="BL148" s="17" t="s">
        <v>158</v>
      </c>
      <c r="BM148" s="229" t="s">
        <v>1503</v>
      </c>
    </row>
    <row r="149" s="2" customFormat="1" ht="24.15" customHeight="1">
      <c r="A149" s="38"/>
      <c r="B149" s="39"/>
      <c r="C149" s="218" t="s">
        <v>284</v>
      </c>
      <c r="D149" s="218" t="s">
        <v>153</v>
      </c>
      <c r="E149" s="219" t="s">
        <v>1504</v>
      </c>
      <c r="F149" s="220" t="s">
        <v>1505</v>
      </c>
      <c r="G149" s="221" t="s">
        <v>193</v>
      </c>
      <c r="H149" s="222">
        <v>6</v>
      </c>
      <c r="I149" s="223"/>
      <c r="J149" s="224">
        <f>ROUND(I149*H149,2)</f>
        <v>0</v>
      </c>
      <c r="K149" s="220" t="s">
        <v>1</v>
      </c>
      <c r="L149" s="44"/>
      <c r="M149" s="225" t="s">
        <v>1</v>
      </c>
      <c r="N149" s="226" t="s">
        <v>45</v>
      </c>
      <c r="O149" s="91"/>
      <c r="P149" s="227">
        <f>O149*H149</f>
        <v>0</v>
      </c>
      <c r="Q149" s="227">
        <v>0</v>
      </c>
      <c r="R149" s="227">
        <f>Q149*H149</f>
        <v>0</v>
      </c>
      <c r="S149" s="227">
        <v>0</v>
      </c>
      <c r="T149" s="228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29" t="s">
        <v>158</v>
      </c>
      <c r="AT149" s="229" t="s">
        <v>153</v>
      </c>
      <c r="AU149" s="229" t="s">
        <v>90</v>
      </c>
      <c r="AY149" s="17" t="s">
        <v>151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7" t="s">
        <v>88</v>
      </c>
      <c r="BK149" s="230">
        <f>ROUND(I149*H149,2)</f>
        <v>0</v>
      </c>
      <c r="BL149" s="17" t="s">
        <v>158</v>
      </c>
      <c r="BM149" s="229" t="s">
        <v>1506</v>
      </c>
    </row>
    <row r="150" s="2" customFormat="1" ht="24.15" customHeight="1">
      <c r="A150" s="38"/>
      <c r="B150" s="39"/>
      <c r="C150" s="218" t="s">
        <v>289</v>
      </c>
      <c r="D150" s="218" t="s">
        <v>153</v>
      </c>
      <c r="E150" s="219" t="s">
        <v>1507</v>
      </c>
      <c r="F150" s="220" t="s">
        <v>1508</v>
      </c>
      <c r="G150" s="221" t="s">
        <v>193</v>
      </c>
      <c r="H150" s="222">
        <v>3</v>
      </c>
      <c r="I150" s="223"/>
      <c r="J150" s="224">
        <f>ROUND(I150*H150,2)</f>
        <v>0</v>
      </c>
      <c r="K150" s="220" t="s">
        <v>1</v>
      </c>
      <c r="L150" s="44"/>
      <c r="M150" s="225" t="s">
        <v>1</v>
      </c>
      <c r="N150" s="226" t="s">
        <v>45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158</v>
      </c>
      <c r="AT150" s="229" t="s">
        <v>153</v>
      </c>
      <c r="AU150" s="229" t="s">
        <v>90</v>
      </c>
      <c r="AY150" s="17" t="s">
        <v>151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88</v>
      </c>
      <c r="BK150" s="230">
        <f>ROUND(I150*H150,2)</f>
        <v>0</v>
      </c>
      <c r="BL150" s="17" t="s">
        <v>158</v>
      </c>
      <c r="BM150" s="229" t="s">
        <v>1509</v>
      </c>
    </row>
    <row r="151" s="2" customFormat="1" ht="24.15" customHeight="1">
      <c r="A151" s="38"/>
      <c r="B151" s="39"/>
      <c r="C151" s="218" t="s">
        <v>298</v>
      </c>
      <c r="D151" s="218" t="s">
        <v>153</v>
      </c>
      <c r="E151" s="219" t="s">
        <v>1510</v>
      </c>
      <c r="F151" s="220" t="s">
        <v>1511</v>
      </c>
      <c r="G151" s="221" t="s">
        <v>193</v>
      </c>
      <c r="H151" s="222">
        <v>42</v>
      </c>
      <c r="I151" s="223"/>
      <c r="J151" s="224">
        <f>ROUND(I151*H151,2)</f>
        <v>0</v>
      </c>
      <c r="K151" s="220" t="s">
        <v>1</v>
      </c>
      <c r="L151" s="44"/>
      <c r="M151" s="225" t="s">
        <v>1</v>
      </c>
      <c r="N151" s="226" t="s">
        <v>45</v>
      </c>
      <c r="O151" s="91"/>
      <c r="P151" s="227">
        <f>O151*H151</f>
        <v>0</v>
      </c>
      <c r="Q151" s="227">
        <v>0</v>
      </c>
      <c r="R151" s="227">
        <f>Q151*H151</f>
        <v>0</v>
      </c>
      <c r="S151" s="227">
        <v>0</v>
      </c>
      <c r="T151" s="228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29" t="s">
        <v>158</v>
      </c>
      <c r="AT151" s="229" t="s">
        <v>153</v>
      </c>
      <c r="AU151" s="229" t="s">
        <v>90</v>
      </c>
      <c r="AY151" s="17" t="s">
        <v>151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7" t="s">
        <v>88</v>
      </c>
      <c r="BK151" s="230">
        <f>ROUND(I151*H151,2)</f>
        <v>0</v>
      </c>
      <c r="BL151" s="17" t="s">
        <v>158</v>
      </c>
      <c r="BM151" s="229" t="s">
        <v>1512</v>
      </c>
    </row>
    <row r="152" s="2" customFormat="1" ht="24.15" customHeight="1">
      <c r="A152" s="38"/>
      <c r="B152" s="39"/>
      <c r="C152" s="218" t="s">
        <v>302</v>
      </c>
      <c r="D152" s="218" t="s">
        <v>153</v>
      </c>
      <c r="E152" s="219" t="s">
        <v>1513</v>
      </c>
      <c r="F152" s="220" t="s">
        <v>1514</v>
      </c>
      <c r="G152" s="221" t="s">
        <v>193</v>
      </c>
      <c r="H152" s="222">
        <v>40</v>
      </c>
      <c r="I152" s="223"/>
      <c r="J152" s="224">
        <f>ROUND(I152*H152,2)</f>
        <v>0</v>
      </c>
      <c r="K152" s="220" t="s">
        <v>1</v>
      </c>
      <c r="L152" s="44"/>
      <c r="M152" s="225" t="s">
        <v>1</v>
      </c>
      <c r="N152" s="226" t="s">
        <v>45</v>
      </c>
      <c r="O152" s="91"/>
      <c r="P152" s="227">
        <f>O152*H152</f>
        <v>0</v>
      </c>
      <c r="Q152" s="227">
        <v>0</v>
      </c>
      <c r="R152" s="227">
        <f>Q152*H152</f>
        <v>0</v>
      </c>
      <c r="S152" s="227">
        <v>0</v>
      </c>
      <c r="T152" s="228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29" t="s">
        <v>158</v>
      </c>
      <c r="AT152" s="229" t="s">
        <v>153</v>
      </c>
      <c r="AU152" s="229" t="s">
        <v>90</v>
      </c>
      <c r="AY152" s="17" t="s">
        <v>151</v>
      </c>
      <c r="BE152" s="230">
        <f>IF(N152="základní",J152,0)</f>
        <v>0</v>
      </c>
      <c r="BF152" s="230">
        <f>IF(N152="snížená",J152,0)</f>
        <v>0</v>
      </c>
      <c r="BG152" s="230">
        <f>IF(N152="zákl. přenesená",J152,0)</f>
        <v>0</v>
      </c>
      <c r="BH152" s="230">
        <f>IF(N152="sníž. přenesená",J152,0)</f>
        <v>0</v>
      </c>
      <c r="BI152" s="230">
        <f>IF(N152="nulová",J152,0)</f>
        <v>0</v>
      </c>
      <c r="BJ152" s="17" t="s">
        <v>88</v>
      </c>
      <c r="BK152" s="230">
        <f>ROUND(I152*H152,2)</f>
        <v>0</v>
      </c>
      <c r="BL152" s="17" t="s">
        <v>158</v>
      </c>
      <c r="BM152" s="229" t="s">
        <v>1515</v>
      </c>
    </row>
    <row r="153" s="2" customFormat="1" ht="24.15" customHeight="1">
      <c r="A153" s="38"/>
      <c r="B153" s="39"/>
      <c r="C153" s="218" t="s">
        <v>307</v>
      </c>
      <c r="D153" s="218" t="s">
        <v>153</v>
      </c>
      <c r="E153" s="219" t="s">
        <v>1516</v>
      </c>
      <c r="F153" s="220" t="s">
        <v>1517</v>
      </c>
      <c r="G153" s="221" t="s">
        <v>193</v>
      </c>
      <c r="H153" s="222">
        <v>423</v>
      </c>
      <c r="I153" s="223"/>
      <c r="J153" s="224">
        <f>ROUND(I153*H153,2)</f>
        <v>0</v>
      </c>
      <c r="K153" s="220" t="s">
        <v>1</v>
      </c>
      <c r="L153" s="44"/>
      <c r="M153" s="225" t="s">
        <v>1</v>
      </c>
      <c r="N153" s="226" t="s">
        <v>45</v>
      </c>
      <c r="O153" s="91"/>
      <c r="P153" s="227">
        <f>O153*H153</f>
        <v>0</v>
      </c>
      <c r="Q153" s="227">
        <v>0</v>
      </c>
      <c r="R153" s="227">
        <f>Q153*H153</f>
        <v>0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158</v>
      </c>
      <c r="AT153" s="229" t="s">
        <v>153</v>
      </c>
      <c r="AU153" s="229" t="s">
        <v>90</v>
      </c>
      <c r="AY153" s="17" t="s">
        <v>151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88</v>
      </c>
      <c r="BK153" s="230">
        <f>ROUND(I153*H153,2)</f>
        <v>0</v>
      </c>
      <c r="BL153" s="17" t="s">
        <v>158</v>
      </c>
      <c r="BM153" s="229" t="s">
        <v>1518</v>
      </c>
    </row>
    <row r="154" s="2" customFormat="1" ht="24.15" customHeight="1">
      <c r="A154" s="38"/>
      <c r="B154" s="39"/>
      <c r="C154" s="218" t="s">
        <v>311</v>
      </c>
      <c r="D154" s="218" t="s">
        <v>153</v>
      </c>
      <c r="E154" s="219" t="s">
        <v>194</v>
      </c>
      <c r="F154" s="220" t="s">
        <v>1519</v>
      </c>
      <c r="G154" s="221" t="s">
        <v>1077</v>
      </c>
      <c r="H154" s="222">
        <v>2</v>
      </c>
      <c r="I154" s="223"/>
      <c r="J154" s="224">
        <f>ROUND(I154*H154,2)</f>
        <v>0</v>
      </c>
      <c r="K154" s="220" t="s">
        <v>1</v>
      </c>
      <c r="L154" s="44"/>
      <c r="M154" s="225" t="s">
        <v>1</v>
      </c>
      <c r="N154" s="226" t="s">
        <v>45</v>
      </c>
      <c r="O154" s="91"/>
      <c r="P154" s="227">
        <f>O154*H154</f>
        <v>0</v>
      </c>
      <c r="Q154" s="227">
        <v>0</v>
      </c>
      <c r="R154" s="227">
        <f>Q154*H154</f>
        <v>0</v>
      </c>
      <c r="S154" s="227">
        <v>0</v>
      </c>
      <c r="T154" s="228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9" t="s">
        <v>158</v>
      </c>
      <c r="AT154" s="229" t="s">
        <v>153</v>
      </c>
      <c r="AU154" s="229" t="s">
        <v>90</v>
      </c>
      <c r="AY154" s="17" t="s">
        <v>151</v>
      </c>
      <c r="BE154" s="230">
        <f>IF(N154="základní",J154,0)</f>
        <v>0</v>
      </c>
      <c r="BF154" s="230">
        <f>IF(N154="snížená",J154,0)</f>
        <v>0</v>
      </c>
      <c r="BG154" s="230">
        <f>IF(N154="zákl. přenesená",J154,0)</f>
        <v>0</v>
      </c>
      <c r="BH154" s="230">
        <f>IF(N154="sníž. přenesená",J154,0)</f>
        <v>0</v>
      </c>
      <c r="BI154" s="230">
        <f>IF(N154="nulová",J154,0)</f>
        <v>0</v>
      </c>
      <c r="BJ154" s="17" t="s">
        <v>88</v>
      </c>
      <c r="BK154" s="230">
        <f>ROUND(I154*H154,2)</f>
        <v>0</v>
      </c>
      <c r="BL154" s="17" t="s">
        <v>158</v>
      </c>
      <c r="BM154" s="229" t="s">
        <v>1520</v>
      </c>
    </row>
    <row r="155" s="2" customFormat="1" ht="21.75" customHeight="1">
      <c r="A155" s="38"/>
      <c r="B155" s="39"/>
      <c r="C155" s="218" t="s">
        <v>316</v>
      </c>
      <c r="D155" s="218" t="s">
        <v>153</v>
      </c>
      <c r="E155" s="219" t="s">
        <v>199</v>
      </c>
      <c r="F155" s="220" t="s">
        <v>1521</v>
      </c>
      <c r="G155" s="221" t="s">
        <v>1077</v>
      </c>
      <c r="H155" s="222">
        <v>57</v>
      </c>
      <c r="I155" s="223"/>
      <c r="J155" s="224">
        <f>ROUND(I155*H155,2)</f>
        <v>0</v>
      </c>
      <c r="K155" s="220" t="s">
        <v>1</v>
      </c>
      <c r="L155" s="44"/>
      <c r="M155" s="225" t="s">
        <v>1</v>
      </c>
      <c r="N155" s="226" t="s">
        <v>45</v>
      </c>
      <c r="O155" s="91"/>
      <c r="P155" s="227">
        <f>O155*H155</f>
        <v>0</v>
      </c>
      <c r="Q155" s="227">
        <v>0</v>
      </c>
      <c r="R155" s="227">
        <f>Q155*H155</f>
        <v>0</v>
      </c>
      <c r="S155" s="227">
        <v>0</v>
      </c>
      <c r="T155" s="228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29" t="s">
        <v>158</v>
      </c>
      <c r="AT155" s="229" t="s">
        <v>153</v>
      </c>
      <c r="AU155" s="229" t="s">
        <v>90</v>
      </c>
      <c r="AY155" s="17" t="s">
        <v>151</v>
      </c>
      <c r="BE155" s="230">
        <f>IF(N155="základní",J155,0)</f>
        <v>0</v>
      </c>
      <c r="BF155" s="230">
        <f>IF(N155="snížená",J155,0)</f>
        <v>0</v>
      </c>
      <c r="BG155" s="230">
        <f>IF(N155="zákl. přenesená",J155,0)</f>
        <v>0</v>
      </c>
      <c r="BH155" s="230">
        <f>IF(N155="sníž. přenesená",J155,0)</f>
        <v>0</v>
      </c>
      <c r="BI155" s="230">
        <f>IF(N155="nulová",J155,0)</f>
        <v>0</v>
      </c>
      <c r="BJ155" s="17" t="s">
        <v>88</v>
      </c>
      <c r="BK155" s="230">
        <f>ROUND(I155*H155,2)</f>
        <v>0</v>
      </c>
      <c r="BL155" s="17" t="s">
        <v>158</v>
      </c>
      <c r="BM155" s="229" t="s">
        <v>1522</v>
      </c>
    </row>
    <row r="156" s="2" customFormat="1" ht="24.15" customHeight="1">
      <c r="A156" s="38"/>
      <c r="B156" s="39"/>
      <c r="C156" s="218" t="s">
        <v>320</v>
      </c>
      <c r="D156" s="218" t="s">
        <v>153</v>
      </c>
      <c r="E156" s="219" t="s">
        <v>1523</v>
      </c>
      <c r="F156" s="220" t="s">
        <v>1524</v>
      </c>
      <c r="G156" s="221" t="s">
        <v>1077</v>
      </c>
      <c r="H156" s="222">
        <v>27</v>
      </c>
      <c r="I156" s="223"/>
      <c r="J156" s="224">
        <f>ROUND(I156*H156,2)</f>
        <v>0</v>
      </c>
      <c r="K156" s="220" t="s">
        <v>1</v>
      </c>
      <c r="L156" s="44"/>
      <c r="M156" s="225" t="s">
        <v>1</v>
      </c>
      <c r="N156" s="226" t="s">
        <v>45</v>
      </c>
      <c r="O156" s="91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158</v>
      </c>
      <c r="AT156" s="229" t="s">
        <v>153</v>
      </c>
      <c r="AU156" s="229" t="s">
        <v>90</v>
      </c>
      <c r="AY156" s="17" t="s">
        <v>151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88</v>
      </c>
      <c r="BK156" s="230">
        <f>ROUND(I156*H156,2)</f>
        <v>0</v>
      </c>
      <c r="BL156" s="17" t="s">
        <v>158</v>
      </c>
      <c r="BM156" s="229" t="s">
        <v>1525</v>
      </c>
    </row>
    <row r="157" s="2" customFormat="1" ht="24.15" customHeight="1">
      <c r="A157" s="38"/>
      <c r="B157" s="39"/>
      <c r="C157" s="218" t="s">
        <v>324</v>
      </c>
      <c r="D157" s="218" t="s">
        <v>153</v>
      </c>
      <c r="E157" s="219" t="s">
        <v>203</v>
      </c>
      <c r="F157" s="220" t="s">
        <v>1526</v>
      </c>
      <c r="G157" s="221" t="s">
        <v>1077</v>
      </c>
      <c r="H157" s="222">
        <v>34</v>
      </c>
      <c r="I157" s="223"/>
      <c r="J157" s="224">
        <f>ROUND(I157*H157,2)</f>
        <v>0</v>
      </c>
      <c r="K157" s="220" t="s">
        <v>1</v>
      </c>
      <c r="L157" s="44"/>
      <c r="M157" s="225" t="s">
        <v>1</v>
      </c>
      <c r="N157" s="226" t="s">
        <v>45</v>
      </c>
      <c r="O157" s="91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29" t="s">
        <v>158</v>
      </c>
      <c r="AT157" s="229" t="s">
        <v>153</v>
      </c>
      <c r="AU157" s="229" t="s">
        <v>90</v>
      </c>
      <c r="AY157" s="17" t="s">
        <v>151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7" t="s">
        <v>88</v>
      </c>
      <c r="BK157" s="230">
        <f>ROUND(I157*H157,2)</f>
        <v>0</v>
      </c>
      <c r="BL157" s="17" t="s">
        <v>158</v>
      </c>
      <c r="BM157" s="229" t="s">
        <v>1527</v>
      </c>
    </row>
    <row r="158" s="2" customFormat="1" ht="24.15" customHeight="1">
      <c r="A158" s="38"/>
      <c r="B158" s="39"/>
      <c r="C158" s="218" t="s">
        <v>330</v>
      </c>
      <c r="D158" s="218" t="s">
        <v>153</v>
      </c>
      <c r="E158" s="219" t="s">
        <v>1528</v>
      </c>
      <c r="F158" s="220" t="s">
        <v>1529</v>
      </c>
      <c r="G158" s="221" t="s">
        <v>1077</v>
      </c>
      <c r="H158" s="222">
        <v>34</v>
      </c>
      <c r="I158" s="223"/>
      <c r="J158" s="224">
        <f>ROUND(I158*H158,2)</f>
        <v>0</v>
      </c>
      <c r="K158" s="220" t="s">
        <v>1</v>
      </c>
      <c r="L158" s="44"/>
      <c r="M158" s="225" t="s">
        <v>1</v>
      </c>
      <c r="N158" s="226" t="s">
        <v>45</v>
      </c>
      <c r="O158" s="91"/>
      <c r="P158" s="227">
        <f>O158*H158</f>
        <v>0</v>
      </c>
      <c r="Q158" s="227">
        <v>0</v>
      </c>
      <c r="R158" s="227">
        <f>Q158*H158</f>
        <v>0</v>
      </c>
      <c r="S158" s="227">
        <v>0</v>
      </c>
      <c r="T158" s="228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9" t="s">
        <v>158</v>
      </c>
      <c r="AT158" s="229" t="s">
        <v>153</v>
      </c>
      <c r="AU158" s="229" t="s">
        <v>90</v>
      </c>
      <c r="AY158" s="17" t="s">
        <v>151</v>
      </c>
      <c r="BE158" s="230">
        <f>IF(N158="základní",J158,0)</f>
        <v>0</v>
      </c>
      <c r="BF158" s="230">
        <f>IF(N158="snížená",J158,0)</f>
        <v>0</v>
      </c>
      <c r="BG158" s="230">
        <f>IF(N158="zákl. přenesená",J158,0)</f>
        <v>0</v>
      </c>
      <c r="BH158" s="230">
        <f>IF(N158="sníž. přenesená",J158,0)</f>
        <v>0</v>
      </c>
      <c r="BI158" s="230">
        <f>IF(N158="nulová",J158,0)</f>
        <v>0</v>
      </c>
      <c r="BJ158" s="17" t="s">
        <v>88</v>
      </c>
      <c r="BK158" s="230">
        <f>ROUND(I158*H158,2)</f>
        <v>0</v>
      </c>
      <c r="BL158" s="17" t="s">
        <v>158</v>
      </c>
      <c r="BM158" s="229" t="s">
        <v>1530</v>
      </c>
    </row>
    <row r="159" s="2" customFormat="1" ht="24.15" customHeight="1">
      <c r="A159" s="38"/>
      <c r="B159" s="39"/>
      <c r="C159" s="218" t="s">
        <v>335</v>
      </c>
      <c r="D159" s="218" t="s">
        <v>153</v>
      </c>
      <c r="E159" s="219" t="s">
        <v>207</v>
      </c>
      <c r="F159" s="220" t="s">
        <v>1531</v>
      </c>
      <c r="G159" s="221" t="s">
        <v>1077</v>
      </c>
      <c r="H159" s="222">
        <v>6</v>
      </c>
      <c r="I159" s="223"/>
      <c r="J159" s="224">
        <f>ROUND(I159*H159,2)</f>
        <v>0</v>
      </c>
      <c r="K159" s="220" t="s">
        <v>1</v>
      </c>
      <c r="L159" s="44"/>
      <c r="M159" s="225" t="s">
        <v>1</v>
      </c>
      <c r="N159" s="226" t="s">
        <v>45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158</v>
      </c>
      <c r="AT159" s="229" t="s">
        <v>153</v>
      </c>
      <c r="AU159" s="229" t="s">
        <v>90</v>
      </c>
      <c r="AY159" s="17" t="s">
        <v>151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88</v>
      </c>
      <c r="BK159" s="230">
        <f>ROUND(I159*H159,2)</f>
        <v>0</v>
      </c>
      <c r="BL159" s="17" t="s">
        <v>158</v>
      </c>
      <c r="BM159" s="229" t="s">
        <v>1532</v>
      </c>
    </row>
    <row r="160" s="2" customFormat="1" ht="24.15" customHeight="1">
      <c r="A160" s="38"/>
      <c r="B160" s="39"/>
      <c r="C160" s="218" t="s">
        <v>340</v>
      </c>
      <c r="D160" s="218" t="s">
        <v>153</v>
      </c>
      <c r="E160" s="219" t="s">
        <v>8</v>
      </c>
      <c r="F160" s="220" t="s">
        <v>1533</v>
      </c>
      <c r="G160" s="221" t="s">
        <v>1077</v>
      </c>
      <c r="H160" s="222">
        <v>14</v>
      </c>
      <c r="I160" s="223"/>
      <c r="J160" s="224">
        <f>ROUND(I160*H160,2)</f>
        <v>0</v>
      </c>
      <c r="K160" s="220" t="s">
        <v>1</v>
      </c>
      <c r="L160" s="44"/>
      <c r="M160" s="225" t="s">
        <v>1</v>
      </c>
      <c r="N160" s="226" t="s">
        <v>45</v>
      </c>
      <c r="O160" s="91"/>
      <c r="P160" s="227">
        <f>O160*H160</f>
        <v>0</v>
      </c>
      <c r="Q160" s="227">
        <v>0</v>
      </c>
      <c r="R160" s="227">
        <f>Q160*H160</f>
        <v>0</v>
      </c>
      <c r="S160" s="227">
        <v>0</v>
      </c>
      <c r="T160" s="228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9" t="s">
        <v>158</v>
      </c>
      <c r="AT160" s="229" t="s">
        <v>153</v>
      </c>
      <c r="AU160" s="229" t="s">
        <v>90</v>
      </c>
      <c r="AY160" s="17" t="s">
        <v>151</v>
      </c>
      <c r="BE160" s="230">
        <f>IF(N160="základní",J160,0)</f>
        <v>0</v>
      </c>
      <c r="BF160" s="230">
        <f>IF(N160="snížená",J160,0)</f>
        <v>0</v>
      </c>
      <c r="BG160" s="230">
        <f>IF(N160="zákl. přenesená",J160,0)</f>
        <v>0</v>
      </c>
      <c r="BH160" s="230">
        <f>IF(N160="sníž. přenesená",J160,0)</f>
        <v>0</v>
      </c>
      <c r="BI160" s="230">
        <f>IF(N160="nulová",J160,0)</f>
        <v>0</v>
      </c>
      <c r="BJ160" s="17" t="s">
        <v>88</v>
      </c>
      <c r="BK160" s="230">
        <f>ROUND(I160*H160,2)</f>
        <v>0</v>
      </c>
      <c r="BL160" s="17" t="s">
        <v>158</v>
      </c>
      <c r="BM160" s="229" t="s">
        <v>1534</v>
      </c>
    </row>
    <row r="161" s="2" customFormat="1" ht="24.15" customHeight="1">
      <c r="A161" s="38"/>
      <c r="B161" s="39"/>
      <c r="C161" s="218" t="s">
        <v>345</v>
      </c>
      <c r="D161" s="218" t="s">
        <v>153</v>
      </c>
      <c r="E161" s="219" t="s">
        <v>214</v>
      </c>
      <c r="F161" s="220" t="s">
        <v>1535</v>
      </c>
      <c r="G161" s="221" t="s">
        <v>1077</v>
      </c>
      <c r="H161" s="222">
        <v>27</v>
      </c>
      <c r="I161" s="223"/>
      <c r="J161" s="224">
        <f>ROUND(I161*H161,2)</f>
        <v>0</v>
      </c>
      <c r="K161" s="220" t="s">
        <v>1</v>
      </c>
      <c r="L161" s="44"/>
      <c r="M161" s="225" t="s">
        <v>1</v>
      </c>
      <c r="N161" s="226" t="s">
        <v>45</v>
      </c>
      <c r="O161" s="91"/>
      <c r="P161" s="227">
        <f>O161*H161</f>
        <v>0</v>
      </c>
      <c r="Q161" s="227">
        <v>0</v>
      </c>
      <c r="R161" s="227">
        <f>Q161*H161</f>
        <v>0</v>
      </c>
      <c r="S161" s="227">
        <v>0</v>
      </c>
      <c r="T161" s="228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29" t="s">
        <v>158</v>
      </c>
      <c r="AT161" s="229" t="s">
        <v>153</v>
      </c>
      <c r="AU161" s="229" t="s">
        <v>90</v>
      </c>
      <c r="AY161" s="17" t="s">
        <v>151</v>
      </c>
      <c r="BE161" s="230">
        <f>IF(N161="základní",J161,0)</f>
        <v>0</v>
      </c>
      <c r="BF161" s="230">
        <f>IF(N161="snížená",J161,0)</f>
        <v>0</v>
      </c>
      <c r="BG161" s="230">
        <f>IF(N161="zákl. přenesená",J161,0)</f>
        <v>0</v>
      </c>
      <c r="BH161" s="230">
        <f>IF(N161="sníž. přenesená",J161,0)</f>
        <v>0</v>
      </c>
      <c r="BI161" s="230">
        <f>IF(N161="nulová",J161,0)</f>
        <v>0</v>
      </c>
      <c r="BJ161" s="17" t="s">
        <v>88</v>
      </c>
      <c r="BK161" s="230">
        <f>ROUND(I161*H161,2)</f>
        <v>0</v>
      </c>
      <c r="BL161" s="17" t="s">
        <v>158</v>
      </c>
      <c r="BM161" s="229" t="s">
        <v>1536</v>
      </c>
    </row>
    <row r="162" s="2" customFormat="1" ht="21.75" customHeight="1">
      <c r="A162" s="38"/>
      <c r="B162" s="39"/>
      <c r="C162" s="218" t="s">
        <v>349</v>
      </c>
      <c r="D162" s="218" t="s">
        <v>153</v>
      </c>
      <c r="E162" s="219" t="s">
        <v>218</v>
      </c>
      <c r="F162" s="220" t="s">
        <v>1537</v>
      </c>
      <c r="G162" s="221" t="s">
        <v>1077</v>
      </c>
      <c r="H162" s="222">
        <v>49</v>
      </c>
      <c r="I162" s="223"/>
      <c r="J162" s="224">
        <f>ROUND(I162*H162,2)</f>
        <v>0</v>
      </c>
      <c r="K162" s="220" t="s">
        <v>1</v>
      </c>
      <c r="L162" s="44"/>
      <c r="M162" s="225" t="s">
        <v>1</v>
      </c>
      <c r="N162" s="226" t="s">
        <v>45</v>
      </c>
      <c r="O162" s="91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158</v>
      </c>
      <c r="AT162" s="229" t="s">
        <v>153</v>
      </c>
      <c r="AU162" s="229" t="s">
        <v>90</v>
      </c>
      <c r="AY162" s="17" t="s">
        <v>151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88</v>
      </c>
      <c r="BK162" s="230">
        <f>ROUND(I162*H162,2)</f>
        <v>0</v>
      </c>
      <c r="BL162" s="17" t="s">
        <v>158</v>
      </c>
      <c r="BM162" s="229" t="s">
        <v>1538</v>
      </c>
    </row>
    <row r="163" s="2" customFormat="1" ht="24.15" customHeight="1">
      <c r="A163" s="38"/>
      <c r="B163" s="39"/>
      <c r="C163" s="218" t="s">
        <v>354</v>
      </c>
      <c r="D163" s="218" t="s">
        <v>153</v>
      </c>
      <c r="E163" s="219" t="s">
        <v>224</v>
      </c>
      <c r="F163" s="220" t="s">
        <v>1539</v>
      </c>
      <c r="G163" s="221" t="s">
        <v>1077</v>
      </c>
      <c r="H163" s="222">
        <v>139</v>
      </c>
      <c r="I163" s="223"/>
      <c r="J163" s="224">
        <f>ROUND(I163*H163,2)</f>
        <v>0</v>
      </c>
      <c r="K163" s="220" t="s">
        <v>1</v>
      </c>
      <c r="L163" s="44"/>
      <c r="M163" s="225" t="s">
        <v>1</v>
      </c>
      <c r="N163" s="226" t="s">
        <v>45</v>
      </c>
      <c r="O163" s="91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29" t="s">
        <v>158</v>
      </c>
      <c r="AT163" s="229" t="s">
        <v>153</v>
      </c>
      <c r="AU163" s="229" t="s">
        <v>90</v>
      </c>
      <c r="AY163" s="17" t="s">
        <v>151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7" t="s">
        <v>88</v>
      </c>
      <c r="BK163" s="230">
        <f>ROUND(I163*H163,2)</f>
        <v>0</v>
      </c>
      <c r="BL163" s="17" t="s">
        <v>158</v>
      </c>
      <c r="BM163" s="229" t="s">
        <v>1540</v>
      </c>
    </row>
    <row r="164" s="2" customFormat="1" ht="21.75" customHeight="1">
      <c r="A164" s="38"/>
      <c r="B164" s="39"/>
      <c r="C164" s="218" t="s">
        <v>358</v>
      </c>
      <c r="D164" s="218" t="s">
        <v>153</v>
      </c>
      <c r="E164" s="219" t="s">
        <v>229</v>
      </c>
      <c r="F164" s="220" t="s">
        <v>1541</v>
      </c>
      <c r="G164" s="221" t="s">
        <v>1077</v>
      </c>
      <c r="H164" s="222">
        <v>9</v>
      </c>
      <c r="I164" s="223"/>
      <c r="J164" s="224">
        <f>ROUND(I164*H164,2)</f>
        <v>0</v>
      </c>
      <c r="K164" s="220" t="s">
        <v>1</v>
      </c>
      <c r="L164" s="44"/>
      <c r="M164" s="225" t="s">
        <v>1</v>
      </c>
      <c r="N164" s="226" t="s">
        <v>45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158</v>
      </c>
      <c r="AT164" s="229" t="s">
        <v>153</v>
      </c>
      <c r="AU164" s="229" t="s">
        <v>90</v>
      </c>
      <c r="AY164" s="17" t="s">
        <v>151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88</v>
      </c>
      <c r="BK164" s="230">
        <f>ROUND(I164*H164,2)</f>
        <v>0</v>
      </c>
      <c r="BL164" s="17" t="s">
        <v>158</v>
      </c>
      <c r="BM164" s="229" t="s">
        <v>1542</v>
      </c>
    </row>
    <row r="165" s="2" customFormat="1" ht="16.5" customHeight="1">
      <c r="A165" s="38"/>
      <c r="B165" s="39"/>
      <c r="C165" s="218" t="s">
        <v>362</v>
      </c>
      <c r="D165" s="218" t="s">
        <v>153</v>
      </c>
      <c r="E165" s="219" t="s">
        <v>234</v>
      </c>
      <c r="F165" s="220" t="s">
        <v>1543</v>
      </c>
      <c r="G165" s="221" t="s">
        <v>1077</v>
      </c>
      <c r="H165" s="222">
        <v>34</v>
      </c>
      <c r="I165" s="223"/>
      <c r="J165" s="224">
        <f>ROUND(I165*H165,2)</f>
        <v>0</v>
      </c>
      <c r="K165" s="220" t="s">
        <v>1</v>
      </c>
      <c r="L165" s="44"/>
      <c r="M165" s="225" t="s">
        <v>1</v>
      </c>
      <c r="N165" s="226" t="s">
        <v>45</v>
      </c>
      <c r="O165" s="91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158</v>
      </c>
      <c r="AT165" s="229" t="s">
        <v>153</v>
      </c>
      <c r="AU165" s="229" t="s">
        <v>90</v>
      </c>
      <c r="AY165" s="17" t="s">
        <v>151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88</v>
      </c>
      <c r="BK165" s="230">
        <f>ROUND(I165*H165,2)</f>
        <v>0</v>
      </c>
      <c r="BL165" s="17" t="s">
        <v>158</v>
      </c>
      <c r="BM165" s="229" t="s">
        <v>1544</v>
      </c>
    </row>
    <row r="166" s="2" customFormat="1" ht="24.15" customHeight="1">
      <c r="A166" s="38"/>
      <c r="B166" s="39"/>
      <c r="C166" s="218" t="s">
        <v>368</v>
      </c>
      <c r="D166" s="218" t="s">
        <v>153</v>
      </c>
      <c r="E166" s="219" t="s">
        <v>241</v>
      </c>
      <c r="F166" s="220" t="s">
        <v>1545</v>
      </c>
      <c r="G166" s="221" t="s">
        <v>1077</v>
      </c>
      <c r="H166" s="222">
        <v>96</v>
      </c>
      <c r="I166" s="223"/>
      <c r="J166" s="224">
        <f>ROUND(I166*H166,2)</f>
        <v>0</v>
      </c>
      <c r="K166" s="220" t="s">
        <v>1</v>
      </c>
      <c r="L166" s="44"/>
      <c r="M166" s="225" t="s">
        <v>1</v>
      </c>
      <c r="N166" s="226" t="s">
        <v>45</v>
      </c>
      <c r="O166" s="91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9" t="s">
        <v>158</v>
      </c>
      <c r="AT166" s="229" t="s">
        <v>153</v>
      </c>
      <c r="AU166" s="229" t="s">
        <v>90</v>
      </c>
      <c r="AY166" s="17" t="s">
        <v>151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7" t="s">
        <v>88</v>
      </c>
      <c r="BK166" s="230">
        <f>ROUND(I166*H166,2)</f>
        <v>0</v>
      </c>
      <c r="BL166" s="17" t="s">
        <v>158</v>
      </c>
      <c r="BM166" s="229" t="s">
        <v>1546</v>
      </c>
    </row>
    <row r="167" s="2" customFormat="1" ht="16.5" customHeight="1">
      <c r="A167" s="38"/>
      <c r="B167" s="39"/>
      <c r="C167" s="218" t="s">
        <v>372</v>
      </c>
      <c r="D167" s="218" t="s">
        <v>153</v>
      </c>
      <c r="E167" s="219" t="s">
        <v>245</v>
      </c>
      <c r="F167" s="220" t="s">
        <v>1547</v>
      </c>
      <c r="G167" s="221" t="s">
        <v>1077</v>
      </c>
      <c r="H167" s="222">
        <v>96</v>
      </c>
      <c r="I167" s="223"/>
      <c r="J167" s="224">
        <f>ROUND(I167*H167,2)</f>
        <v>0</v>
      </c>
      <c r="K167" s="220" t="s">
        <v>1</v>
      </c>
      <c r="L167" s="44"/>
      <c r="M167" s="225" t="s">
        <v>1</v>
      </c>
      <c r="N167" s="226" t="s">
        <v>45</v>
      </c>
      <c r="O167" s="91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29" t="s">
        <v>158</v>
      </c>
      <c r="AT167" s="229" t="s">
        <v>153</v>
      </c>
      <c r="AU167" s="229" t="s">
        <v>90</v>
      </c>
      <c r="AY167" s="17" t="s">
        <v>151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7" t="s">
        <v>88</v>
      </c>
      <c r="BK167" s="230">
        <f>ROUND(I167*H167,2)</f>
        <v>0</v>
      </c>
      <c r="BL167" s="17" t="s">
        <v>158</v>
      </c>
      <c r="BM167" s="229" t="s">
        <v>1548</v>
      </c>
    </row>
    <row r="168" s="2" customFormat="1" ht="16.5" customHeight="1">
      <c r="A168" s="38"/>
      <c r="B168" s="39"/>
      <c r="C168" s="218" t="s">
        <v>377</v>
      </c>
      <c r="D168" s="218" t="s">
        <v>153</v>
      </c>
      <c r="E168" s="219" t="s">
        <v>250</v>
      </c>
      <c r="F168" s="220" t="s">
        <v>1549</v>
      </c>
      <c r="G168" s="221" t="s">
        <v>1077</v>
      </c>
      <c r="H168" s="222">
        <v>96</v>
      </c>
      <c r="I168" s="223"/>
      <c r="J168" s="224">
        <f>ROUND(I168*H168,2)</f>
        <v>0</v>
      </c>
      <c r="K168" s="220" t="s">
        <v>1</v>
      </c>
      <c r="L168" s="44"/>
      <c r="M168" s="225" t="s">
        <v>1</v>
      </c>
      <c r="N168" s="226" t="s">
        <v>45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158</v>
      </c>
      <c r="AT168" s="229" t="s">
        <v>153</v>
      </c>
      <c r="AU168" s="229" t="s">
        <v>90</v>
      </c>
      <c r="AY168" s="17" t="s">
        <v>151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88</v>
      </c>
      <c r="BK168" s="230">
        <f>ROUND(I168*H168,2)</f>
        <v>0</v>
      </c>
      <c r="BL168" s="17" t="s">
        <v>158</v>
      </c>
      <c r="BM168" s="229" t="s">
        <v>1550</v>
      </c>
    </row>
    <row r="169" s="2" customFormat="1" ht="24.15" customHeight="1">
      <c r="A169" s="38"/>
      <c r="B169" s="39"/>
      <c r="C169" s="218" t="s">
        <v>381</v>
      </c>
      <c r="D169" s="218" t="s">
        <v>153</v>
      </c>
      <c r="E169" s="219" t="s">
        <v>7</v>
      </c>
      <c r="F169" s="220" t="s">
        <v>1551</v>
      </c>
      <c r="G169" s="221" t="s">
        <v>1077</v>
      </c>
      <c r="H169" s="222">
        <v>1</v>
      </c>
      <c r="I169" s="223"/>
      <c r="J169" s="224">
        <f>ROUND(I169*H169,2)</f>
        <v>0</v>
      </c>
      <c r="K169" s="220" t="s">
        <v>1</v>
      </c>
      <c r="L169" s="44"/>
      <c r="M169" s="225" t="s">
        <v>1</v>
      </c>
      <c r="N169" s="226" t="s">
        <v>45</v>
      </c>
      <c r="O169" s="91"/>
      <c r="P169" s="227">
        <f>O169*H169</f>
        <v>0</v>
      </c>
      <c r="Q169" s="227">
        <v>0</v>
      </c>
      <c r="R169" s="227">
        <f>Q169*H169</f>
        <v>0</v>
      </c>
      <c r="S169" s="227">
        <v>0</v>
      </c>
      <c r="T169" s="228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9" t="s">
        <v>158</v>
      </c>
      <c r="AT169" s="229" t="s">
        <v>153</v>
      </c>
      <c r="AU169" s="229" t="s">
        <v>90</v>
      </c>
      <c r="AY169" s="17" t="s">
        <v>151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7" t="s">
        <v>88</v>
      </c>
      <c r="BK169" s="230">
        <f>ROUND(I169*H169,2)</f>
        <v>0</v>
      </c>
      <c r="BL169" s="17" t="s">
        <v>158</v>
      </c>
      <c r="BM169" s="229" t="s">
        <v>1552</v>
      </c>
    </row>
    <row r="170" s="2" customFormat="1" ht="16.5" customHeight="1">
      <c r="A170" s="38"/>
      <c r="B170" s="39"/>
      <c r="C170" s="218" t="s">
        <v>386</v>
      </c>
      <c r="D170" s="218" t="s">
        <v>153</v>
      </c>
      <c r="E170" s="219" t="s">
        <v>258</v>
      </c>
      <c r="F170" s="220" t="s">
        <v>1553</v>
      </c>
      <c r="G170" s="221" t="s">
        <v>1077</v>
      </c>
      <c r="H170" s="222">
        <v>4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45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158</v>
      </c>
      <c r="AT170" s="229" t="s">
        <v>153</v>
      </c>
      <c r="AU170" s="229" t="s">
        <v>90</v>
      </c>
      <c r="AY170" s="17" t="s">
        <v>151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88</v>
      </c>
      <c r="BK170" s="230">
        <f>ROUND(I170*H170,2)</f>
        <v>0</v>
      </c>
      <c r="BL170" s="17" t="s">
        <v>158</v>
      </c>
      <c r="BM170" s="229" t="s">
        <v>1554</v>
      </c>
    </row>
    <row r="171" s="2" customFormat="1" ht="16.5" customHeight="1">
      <c r="A171" s="38"/>
      <c r="B171" s="39"/>
      <c r="C171" s="218" t="s">
        <v>390</v>
      </c>
      <c r="D171" s="218" t="s">
        <v>153</v>
      </c>
      <c r="E171" s="219" t="s">
        <v>263</v>
      </c>
      <c r="F171" s="220" t="s">
        <v>1555</v>
      </c>
      <c r="G171" s="221" t="s">
        <v>1077</v>
      </c>
      <c r="H171" s="222">
        <v>1</v>
      </c>
      <c r="I171" s="223"/>
      <c r="J171" s="224">
        <f>ROUND(I171*H171,2)</f>
        <v>0</v>
      </c>
      <c r="K171" s="220" t="s">
        <v>1</v>
      </c>
      <c r="L171" s="44"/>
      <c r="M171" s="225" t="s">
        <v>1</v>
      </c>
      <c r="N171" s="226" t="s">
        <v>45</v>
      </c>
      <c r="O171" s="91"/>
      <c r="P171" s="227">
        <f>O171*H171</f>
        <v>0</v>
      </c>
      <c r="Q171" s="227">
        <v>0</v>
      </c>
      <c r="R171" s="227">
        <f>Q171*H171</f>
        <v>0</v>
      </c>
      <c r="S171" s="227">
        <v>0</v>
      </c>
      <c r="T171" s="228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29" t="s">
        <v>158</v>
      </c>
      <c r="AT171" s="229" t="s">
        <v>153</v>
      </c>
      <c r="AU171" s="229" t="s">
        <v>90</v>
      </c>
      <c r="AY171" s="17" t="s">
        <v>151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7" t="s">
        <v>88</v>
      </c>
      <c r="BK171" s="230">
        <f>ROUND(I171*H171,2)</f>
        <v>0</v>
      </c>
      <c r="BL171" s="17" t="s">
        <v>158</v>
      </c>
      <c r="BM171" s="229" t="s">
        <v>1556</v>
      </c>
    </row>
    <row r="172" s="2" customFormat="1" ht="16.5" customHeight="1">
      <c r="A172" s="38"/>
      <c r="B172" s="39"/>
      <c r="C172" s="218" t="s">
        <v>394</v>
      </c>
      <c r="D172" s="218" t="s">
        <v>153</v>
      </c>
      <c r="E172" s="219" t="s">
        <v>268</v>
      </c>
      <c r="F172" s="220" t="s">
        <v>1557</v>
      </c>
      <c r="G172" s="221" t="s">
        <v>1077</v>
      </c>
      <c r="H172" s="222">
        <v>1</v>
      </c>
      <c r="I172" s="223"/>
      <c r="J172" s="224">
        <f>ROUND(I172*H172,2)</f>
        <v>0</v>
      </c>
      <c r="K172" s="220" t="s">
        <v>1</v>
      </c>
      <c r="L172" s="44"/>
      <c r="M172" s="225" t="s">
        <v>1</v>
      </c>
      <c r="N172" s="226" t="s">
        <v>45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158</v>
      </c>
      <c r="AT172" s="229" t="s">
        <v>153</v>
      </c>
      <c r="AU172" s="229" t="s">
        <v>90</v>
      </c>
      <c r="AY172" s="17" t="s">
        <v>151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88</v>
      </c>
      <c r="BK172" s="230">
        <f>ROUND(I172*H172,2)</f>
        <v>0</v>
      </c>
      <c r="BL172" s="17" t="s">
        <v>158</v>
      </c>
      <c r="BM172" s="229" t="s">
        <v>1558</v>
      </c>
    </row>
    <row r="173" s="2" customFormat="1" ht="16.5" customHeight="1">
      <c r="A173" s="38"/>
      <c r="B173" s="39"/>
      <c r="C173" s="218" t="s">
        <v>398</v>
      </c>
      <c r="D173" s="218" t="s">
        <v>153</v>
      </c>
      <c r="E173" s="219" t="s">
        <v>272</v>
      </c>
      <c r="F173" s="220" t="s">
        <v>1559</v>
      </c>
      <c r="G173" s="221" t="s">
        <v>221</v>
      </c>
      <c r="H173" s="222">
        <v>960</v>
      </c>
      <c r="I173" s="223"/>
      <c r="J173" s="224">
        <f>ROUND(I173*H173,2)</f>
        <v>0</v>
      </c>
      <c r="K173" s="220" t="s">
        <v>1</v>
      </c>
      <c r="L173" s="44"/>
      <c r="M173" s="225" t="s">
        <v>1</v>
      </c>
      <c r="N173" s="226" t="s">
        <v>45</v>
      </c>
      <c r="O173" s="91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9" t="s">
        <v>158</v>
      </c>
      <c r="AT173" s="229" t="s">
        <v>153</v>
      </c>
      <c r="AU173" s="229" t="s">
        <v>90</v>
      </c>
      <c r="AY173" s="17" t="s">
        <v>151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7" t="s">
        <v>88</v>
      </c>
      <c r="BK173" s="230">
        <f>ROUND(I173*H173,2)</f>
        <v>0</v>
      </c>
      <c r="BL173" s="17" t="s">
        <v>158</v>
      </c>
      <c r="BM173" s="229" t="s">
        <v>1560</v>
      </c>
    </row>
    <row r="174" s="2" customFormat="1" ht="24.15" customHeight="1">
      <c r="A174" s="38"/>
      <c r="B174" s="39"/>
      <c r="C174" s="218" t="s">
        <v>402</v>
      </c>
      <c r="D174" s="218" t="s">
        <v>153</v>
      </c>
      <c r="E174" s="219" t="s">
        <v>280</v>
      </c>
      <c r="F174" s="220" t="s">
        <v>1561</v>
      </c>
      <c r="G174" s="221" t="s">
        <v>221</v>
      </c>
      <c r="H174" s="222">
        <v>180</v>
      </c>
      <c r="I174" s="223"/>
      <c r="J174" s="224">
        <f>ROUND(I174*H174,2)</f>
        <v>0</v>
      </c>
      <c r="K174" s="220" t="s">
        <v>1</v>
      </c>
      <c r="L174" s="44"/>
      <c r="M174" s="225" t="s">
        <v>1</v>
      </c>
      <c r="N174" s="226" t="s">
        <v>45</v>
      </c>
      <c r="O174" s="91"/>
      <c r="P174" s="227">
        <f>O174*H174</f>
        <v>0</v>
      </c>
      <c r="Q174" s="227">
        <v>0</v>
      </c>
      <c r="R174" s="227">
        <f>Q174*H174</f>
        <v>0</v>
      </c>
      <c r="S174" s="227">
        <v>0</v>
      </c>
      <c r="T174" s="228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29" t="s">
        <v>158</v>
      </c>
      <c r="AT174" s="229" t="s">
        <v>153</v>
      </c>
      <c r="AU174" s="229" t="s">
        <v>90</v>
      </c>
      <c r="AY174" s="17" t="s">
        <v>151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7" t="s">
        <v>88</v>
      </c>
      <c r="BK174" s="230">
        <f>ROUND(I174*H174,2)</f>
        <v>0</v>
      </c>
      <c r="BL174" s="17" t="s">
        <v>158</v>
      </c>
      <c r="BM174" s="229" t="s">
        <v>1562</v>
      </c>
    </row>
    <row r="175" s="2" customFormat="1" ht="16.5" customHeight="1">
      <c r="A175" s="38"/>
      <c r="B175" s="39"/>
      <c r="C175" s="218" t="s">
        <v>406</v>
      </c>
      <c r="D175" s="218" t="s">
        <v>153</v>
      </c>
      <c r="E175" s="219" t="s">
        <v>284</v>
      </c>
      <c r="F175" s="220" t="s">
        <v>1563</v>
      </c>
      <c r="G175" s="221" t="s">
        <v>221</v>
      </c>
      <c r="H175" s="222">
        <v>180</v>
      </c>
      <c r="I175" s="223"/>
      <c r="J175" s="224">
        <f>ROUND(I175*H175,2)</f>
        <v>0</v>
      </c>
      <c r="K175" s="220" t="s">
        <v>1</v>
      </c>
      <c r="L175" s="44"/>
      <c r="M175" s="225" t="s">
        <v>1</v>
      </c>
      <c r="N175" s="226" t="s">
        <v>45</v>
      </c>
      <c r="O175" s="91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29" t="s">
        <v>158</v>
      </c>
      <c r="AT175" s="229" t="s">
        <v>153</v>
      </c>
      <c r="AU175" s="229" t="s">
        <v>90</v>
      </c>
      <c r="AY175" s="17" t="s">
        <v>151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7" t="s">
        <v>88</v>
      </c>
      <c r="BK175" s="230">
        <f>ROUND(I175*H175,2)</f>
        <v>0</v>
      </c>
      <c r="BL175" s="17" t="s">
        <v>158</v>
      </c>
      <c r="BM175" s="229" t="s">
        <v>1564</v>
      </c>
    </row>
    <row r="176" s="2" customFormat="1" ht="16.5" customHeight="1">
      <c r="A176" s="38"/>
      <c r="B176" s="39"/>
      <c r="C176" s="218" t="s">
        <v>410</v>
      </c>
      <c r="D176" s="218" t="s">
        <v>153</v>
      </c>
      <c r="E176" s="219" t="s">
        <v>289</v>
      </c>
      <c r="F176" s="220" t="s">
        <v>1565</v>
      </c>
      <c r="G176" s="221" t="s">
        <v>1077</v>
      </c>
      <c r="H176" s="222">
        <v>560</v>
      </c>
      <c r="I176" s="223"/>
      <c r="J176" s="224">
        <f>ROUND(I176*H176,2)</f>
        <v>0</v>
      </c>
      <c r="K176" s="220" t="s">
        <v>1</v>
      </c>
      <c r="L176" s="44"/>
      <c r="M176" s="225" t="s">
        <v>1</v>
      </c>
      <c r="N176" s="226" t="s">
        <v>45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</v>
      </c>
      <c r="T176" s="228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158</v>
      </c>
      <c r="AT176" s="229" t="s">
        <v>153</v>
      </c>
      <c r="AU176" s="229" t="s">
        <v>90</v>
      </c>
      <c r="AY176" s="17" t="s">
        <v>151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88</v>
      </c>
      <c r="BK176" s="230">
        <f>ROUND(I176*H176,2)</f>
        <v>0</v>
      </c>
      <c r="BL176" s="17" t="s">
        <v>158</v>
      </c>
      <c r="BM176" s="229" t="s">
        <v>1566</v>
      </c>
    </row>
    <row r="177" s="2" customFormat="1" ht="24.15" customHeight="1">
      <c r="A177" s="38"/>
      <c r="B177" s="39"/>
      <c r="C177" s="218" t="s">
        <v>416</v>
      </c>
      <c r="D177" s="218" t="s">
        <v>153</v>
      </c>
      <c r="E177" s="219" t="s">
        <v>1567</v>
      </c>
      <c r="F177" s="220" t="s">
        <v>1568</v>
      </c>
      <c r="G177" s="221" t="s">
        <v>221</v>
      </c>
      <c r="H177" s="222">
        <v>246</v>
      </c>
      <c r="I177" s="223"/>
      <c r="J177" s="224">
        <f>ROUND(I177*H177,2)</f>
        <v>0</v>
      </c>
      <c r="K177" s="220" t="s">
        <v>1</v>
      </c>
      <c r="L177" s="44"/>
      <c r="M177" s="225" t="s">
        <v>1</v>
      </c>
      <c r="N177" s="226" t="s">
        <v>45</v>
      </c>
      <c r="O177" s="91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9" t="s">
        <v>158</v>
      </c>
      <c r="AT177" s="229" t="s">
        <v>153</v>
      </c>
      <c r="AU177" s="229" t="s">
        <v>90</v>
      </c>
      <c r="AY177" s="17" t="s">
        <v>151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7" t="s">
        <v>88</v>
      </c>
      <c r="BK177" s="230">
        <f>ROUND(I177*H177,2)</f>
        <v>0</v>
      </c>
      <c r="BL177" s="17" t="s">
        <v>158</v>
      </c>
      <c r="BM177" s="229" t="s">
        <v>1569</v>
      </c>
    </row>
    <row r="178" s="2" customFormat="1" ht="24.15" customHeight="1">
      <c r="A178" s="38"/>
      <c r="B178" s="39"/>
      <c r="C178" s="218" t="s">
        <v>422</v>
      </c>
      <c r="D178" s="218" t="s">
        <v>153</v>
      </c>
      <c r="E178" s="219" t="s">
        <v>1570</v>
      </c>
      <c r="F178" s="220" t="s">
        <v>1571</v>
      </c>
      <c r="G178" s="221" t="s">
        <v>221</v>
      </c>
      <c r="H178" s="222">
        <v>68</v>
      </c>
      <c r="I178" s="223"/>
      <c r="J178" s="224">
        <f>ROUND(I178*H178,2)</f>
        <v>0</v>
      </c>
      <c r="K178" s="220" t="s">
        <v>1</v>
      </c>
      <c r="L178" s="44"/>
      <c r="M178" s="225" t="s">
        <v>1</v>
      </c>
      <c r="N178" s="226" t="s">
        <v>45</v>
      </c>
      <c r="O178" s="91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29" t="s">
        <v>158</v>
      </c>
      <c r="AT178" s="229" t="s">
        <v>153</v>
      </c>
      <c r="AU178" s="229" t="s">
        <v>90</v>
      </c>
      <c r="AY178" s="17" t="s">
        <v>151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7" t="s">
        <v>88</v>
      </c>
      <c r="BK178" s="230">
        <f>ROUND(I178*H178,2)</f>
        <v>0</v>
      </c>
      <c r="BL178" s="17" t="s">
        <v>158</v>
      </c>
      <c r="BM178" s="229" t="s">
        <v>1572</v>
      </c>
    </row>
    <row r="179" s="2" customFormat="1" ht="24.15" customHeight="1">
      <c r="A179" s="38"/>
      <c r="B179" s="39"/>
      <c r="C179" s="218" t="s">
        <v>428</v>
      </c>
      <c r="D179" s="218" t="s">
        <v>153</v>
      </c>
      <c r="E179" s="219" t="s">
        <v>1573</v>
      </c>
      <c r="F179" s="220" t="s">
        <v>1574</v>
      </c>
      <c r="G179" s="221" t="s">
        <v>193</v>
      </c>
      <c r="H179" s="222">
        <v>6</v>
      </c>
      <c r="I179" s="223"/>
      <c r="J179" s="224">
        <f>ROUND(I179*H179,2)</f>
        <v>0</v>
      </c>
      <c r="K179" s="220" t="s">
        <v>1</v>
      </c>
      <c r="L179" s="44"/>
      <c r="M179" s="225" t="s">
        <v>1</v>
      </c>
      <c r="N179" s="226" t="s">
        <v>45</v>
      </c>
      <c r="O179" s="91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9" t="s">
        <v>158</v>
      </c>
      <c r="AT179" s="229" t="s">
        <v>153</v>
      </c>
      <c r="AU179" s="229" t="s">
        <v>90</v>
      </c>
      <c r="AY179" s="17" t="s">
        <v>151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7" t="s">
        <v>88</v>
      </c>
      <c r="BK179" s="230">
        <f>ROUND(I179*H179,2)</f>
        <v>0</v>
      </c>
      <c r="BL179" s="17" t="s">
        <v>158</v>
      </c>
      <c r="BM179" s="229" t="s">
        <v>1575</v>
      </c>
    </row>
    <row r="180" s="2" customFormat="1" ht="24.15" customHeight="1">
      <c r="A180" s="38"/>
      <c r="B180" s="39"/>
      <c r="C180" s="218" t="s">
        <v>434</v>
      </c>
      <c r="D180" s="218" t="s">
        <v>153</v>
      </c>
      <c r="E180" s="219" t="s">
        <v>1576</v>
      </c>
      <c r="F180" s="220" t="s">
        <v>1577</v>
      </c>
      <c r="G180" s="221" t="s">
        <v>193</v>
      </c>
      <c r="H180" s="222">
        <v>4</v>
      </c>
      <c r="I180" s="223"/>
      <c r="J180" s="224">
        <f>ROUND(I180*H180,2)</f>
        <v>0</v>
      </c>
      <c r="K180" s="220" t="s">
        <v>1</v>
      </c>
      <c r="L180" s="44"/>
      <c r="M180" s="225" t="s">
        <v>1</v>
      </c>
      <c r="N180" s="226" t="s">
        <v>45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158</v>
      </c>
      <c r="AT180" s="229" t="s">
        <v>153</v>
      </c>
      <c r="AU180" s="229" t="s">
        <v>90</v>
      </c>
      <c r="AY180" s="17" t="s">
        <v>151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88</v>
      </c>
      <c r="BK180" s="230">
        <f>ROUND(I180*H180,2)</f>
        <v>0</v>
      </c>
      <c r="BL180" s="17" t="s">
        <v>158</v>
      </c>
      <c r="BM180" s="229" t="s">
        <v>1578</v>
      </c>
    </row>
    <row r="181" s="2" customFormat="1" ht="24.15" customHeight="1">
      <c r="A181" s="38"/>
      <c r="B181" s="39"/>
      <c r="C181" s="218" t="s">
        <v>438</v>
      </c>
      <c r="D181" s="218" t="s">
        <v>153</v>
      </c>
      <c r="E181" s="219" t="s">
        <v>1579</v>
      </c>
      <c r="F181" s="220" t="s">
        <v>1580</v>
      </c>
      <c r="G181" s="221" t="s">
        <v>193</v>
      </c>
      <c r="H181" s="222">
        <v>14</v>
      </c>
      <c r="I181" s="223"/>
      <c r="J181" s="224">
        <f>ROUND(I181*H181,2)</f>
        <v>0</v>
      </c>
      <c r="K181" s="220" t="s">
        <v>1</v>
      </c>
      <c r="L181" s="44"/>
      <c r="M181" s="225" t="s">
        <v>1</v>
      </c>
      <c r="N181" s="226" t="s">
        <v>45</v>
      </c>
      <c r="O181" s="91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9" t="s">
        <v>158</v>
      </c>
      <c r="AT181" s="229" t="s">
        <v>153</v>
      </c>
      <c r="AU181" s="229" t="s">
        <v>90</v>
      </c>
      <c r="AY181" s="17" t="s">
        <v>151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7" t="s">
        <v>88</v>
      </c>
      <c r="BK181" s="230">
        <f>ROUND(I181*H181,2)</f>
        <v>0</v>
      </c>
      <c r="BL181" s="17" t="s">
        <v>158</v>
      </c>
      <c r="BM181" s="229" t="s">
        <v>1581</v>
      </c>
    </row>
    <row r="182" s="2" customFormat="1" ht="24.15" customHeight="1">
      <c r="A182" s="38"/>
      <c r="B182" s="39"/>
      <c r="C182" s="218" t="s">
        <v>442</v>
      </c>
      <c r="D182" s="218" t="s">
        <v>153</v>
      </c>
      <c r="E182" s="219" t="s">
        <v>1582</v>
      </c>
      <c r="F182" s="220" t="s">
        <v>1583</v>
      </c>
      <c r="G182" s="221" t="s">
        <v>193</v>
      </c>
      <c r="H182" s="222">
        <v>14</v>
      </c>
      <c r="I182" s="223"/>
      <c r="J182" s="224">
        <f>ROUND(I182*H182,2)</f>
        <v>0</v>
      </c>
      <c r="K182" s="220" t="s">
        <v>1</v>
      </c>
      <c r="L182" s="44"/>
      <c r="M182" s="225" t="s">
        <v>1</v>
      </c>
      <c r="N182" s="226" t="s">
        <v>45</v>
      </c>
      <c r="O182" s="91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29" t="s">
        <v>158</v>
      </c>
      <c r="AT182" s="229" t="s">
        <v>153</v>
      </c>
      <c r="AU182" s="229" t="s">
        <v>90</v>
      </c>
      <c r="AY182" s="17" t="s">
        <v>151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7" t="s">
        <v>88</v>
      </c>
      <c r="BK182" s="230">
        <f>ROUND(I182*H182,2)</f>
        <v>0</v>
      </c>
      <c r="BL182" s="17" t="s">
        <v>158</v>
      </c>
      <c r="BM182" s="229" t="s">
        <v>1584</v>
      </c>
    </row>
    <row r="183" s="2" customFormat="1" ht="24.15" customHeight="1">
      <c r="A183" s="38"/>
      <c r="B183" s="39"/>
      <c r="C183" s="218" t="s">
        <v>447</v>
      </c>
      <c r="D183" s="218" t="s">
        <v>153</v>
      </c>
      <c r="E183" s="219" t="s">
        <v>1585</v>
      </c>
      <c r="F183" s="220" t="s">
        <v>1586</v>
      </c>
      <c r="G183" s="221" t="s">
        <v>193</v>
      </c>
      <c r="H183" s="222">
        <v>14</v>
      </c>
      <c r="I183" s="223"/>
      <c r="J183" s="224">
        <f>ROUND(I183*H183,2)</f>
        <v>0</v>
      </c>
      <c r="K183" s="220" t="s">
        <v>1</v>
      </c>
      <c r="L183" s="44"/>
      <c r="M183" s="225" t="s">
        <v>1</v>
      </c>
      <c r="N183" s="226" t="s">
        <v>45</v>
      </c>
      <c r="O183" s="91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9" t="s">
        <v>158</v>
      </c>
      <c r="AT183" s="229" t="s">
        <v>153</v>
      </c>
      <c r="AU183" s="229" t="s">
        <v>90</v>
      </c>
      <c r="AY183" s="17" t="s">
        <v>151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7" t="s">
        <v>88</v>
      </c>
      <c r="BK183" s="230">
        <f>ROUND(I183*H183,2)</f>
        <v>0</v>
      </c>
      <c r="BL183" s="17" t="s">
        <v>158</v>
      </c>
      <c r="BM183" s="229" t="s">
        <v>1587</v>
      </c>
    </row>
    <row r="184" s="2" customFormat="1" ht="21.75" customHeight="1">
      <c r="A184" s="38"/>
      <c r="B184" s="39"/>
      <c r="C184" s="218" t="s">
        <v>451</v>
      </c>
      <c r="D184" s="218" t="s">
        <v>153</v>
      </c>
      <c r="E184" s="219" t="s">
        <v>298</v>
      </c>
      <c r="F184" s="220" t="s">
        <v>1588</v>
      </c>
      <c r="G184" s="221" t="s">
        <v>1077</v>
      </c>
      <c r="H184" s="222">
        <v>14</v>
      </c>
      <c r="I184" s="223"/>
      <c r="J184" s="224">
        <f>ROUND(I184*H184,2)</f>
        <v>0</v>
      </c>
      <c r="K184" s="220" t="s">
        <v>1</v>
      </c>
      <c r="L184" s="44"/>
      <c r="M184" s="225" t="s">
        <v>1</v>
      </c>
      <c r="N184" s="226" t="s">
        <v>45</v>
      </c>
      <c r="O184" s="91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29" t="s">
        <v>158</v>
      </c>
      <c r="AT184" s="229" t="s">
        <v>153</v>
      </c>
      <c r="AU184" s="229" t="s">
        <v>90</v>
      </c>
      <c r="AY184" s="17" t="s">
        <v>151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7" t="s">
        <v>88</v>
      </c>
      <c r="BK184" s="230">
        <f>ROUND(I184*H184,2)</f>
        <v>0</v>
      </c>
      <c r="BL184" s="17" t="s">
        <v>158</v>
      </c>
      <c r="BM184" s="229" t="s">
        <v>1589</v>
      </c>
    </row>
    <row r="185" s="2" customFormat="1" ht="16.5" customHeight="1">
      <c r="A185" s="38"/>
      <c r="B185" s="39"/>
      <c r="C185" s="218" t="s">
        <v>455</v>
      </c>
      <c r="D185" s="218" t="s">
        <v>153</v>
      </c>
      <c r="E185" s="219" t="s">
        <v>302</v>
      </c>
      <c r="F185" s="220" t="s">
        <v>1590</v>
      </c>
      <c r="G185" s="221" t="s">
        <v>1077</v>
      </c>
      <c r="H185" s="222">
        <v>260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45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158</v>
      </c>
      <c r="AT185" s="229" t="s">
        <v>153</v>
      </c>
      <c r="AU185" s="229" t="s">
        <v>90</v>
      </c>
      <c r="AY185" s="17" t="s">
        <v>151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88</v>
      </c>
      <c r="BK185" s="230">
        <f>ROUND(I185*H185,2)</f>
        <v>0</v>
      </c>
      <c r="BL185" s="17" t="s">
        <v>158</v>
      </c>
      <c r="BM185" s="229" t="s">
        <v>1591</v>
      </c>
    </row>
    <row r="186" s="2" customFormat="1" ht="33" customHeight="1">
      <c r="A186" s="38"/>
      <c r="B186" s="39"/>
      <c r="C186" s="218" t="s">
        <v>459</v>
      </c>
      <c r="D186" s="218" t="s">
        <v>153</v>
      </c>
      <c r="E186" s="219" t="s">
        <v>1592</v>
      </c>
      <c r="F186" s="220" t="s">
        <v>1593</v>
      </c>
      <c r="G186" s="221" t="s">
        <v>193</v>
      </c>
      <c r="H186" s="222">
        <v>60</v>
      </c>
      <c r="I186" s="223"/>
      <c r="J186" s="224">
        <f>ROUND(I186*H186,2)</f>
        <v>0</v>
      </c>
      <c r="K186" s="220" t="s">
        <v>1</v>
      </c>
      <c r="L186" s="44"/>
      <c r="M186" s="225" t="s">
        <v>1</v>
      </c>
      <c r="N186" s="226" t="s">
        <v>45</v>
      </c>
      <c r="O186" s="91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29" t="s">
        <v>158</v>
      </c>
      <c r="AT186" s="229" t="s">
        <v>153</v>
      </c>
      <c r="AU186" s="229" t="s">
        <v>90</v>
      </c>
      <c r="AY186" s="17" t="s">
        <v>151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7" t="s">
        <v>88</v>
      </c>
      <c r="BK186" s="230">
        <f>ROUND(I186*H186,2)</f>
        <v>0</v>
      </c>
      <c r="BL186" s="17" t="s">
        <v>158</v>
      </c>
      <c r="BM186" s="229" t="s">
        <v>1594</v>
      </c>
    </row>
    <row r="187" s="2" customFormat="1" ht="33" customHeight="1">
      <c r="A187" s="38"/>
      <c r="B187" s="39"/>
      <c r="C187" s="218" t="s">
        <v>465</v>
      </c>
      <c r="D187" s="218" t="s">
        <v>153</v>
      </c>
      <c r="E187" s="219" t="s">
        <v>1595</v>
      </c>
      <c r="F187" s="220" t="s">
        <v>1596</v>
      </c>
      <c r="G187" s="221" t="s">
        <v>193</v>
      </c>
      <c r="H187" s="222">
        <v>48</v>
      </c>
      <c r="I187" s="223"/>
      <c r="J187" s="224">
        <f>ROUND(I187*H187,2)</f>
        <v>0</v>
      </c>
      <c r="K187" s="220" t="s">
        <v>1</v>
      </c>
      <c r="L187" s="44"/>
      <c r="M187" s="225" t="s">
        <v>1</v>
      </c>
      <c r="N187" s="226" t="s">
        <v>45</v>
      </c>
      <c r="O187" s="91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9" t="s">
        <v>158</v>
      </c>
      <c r="AT187" s="229" t="s">
        <v>153</v>
      </c>
      <c r="AU187" s="229" t="s">
        <v>90</v>
      </c>
      <c r="AY187" s="17" t="s">
        <v>151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7" t="s">
        <v>88</v>
      </c>
      <c r="BK187" s="230">
        <f>ROUND(I187*H187,2)</f>
        <v>0</v>
      </c>
      <c r="BL187" s="17" t="s">
        <v>158</v>
      </c>
      <c r="BM187" s="229" t="s">
        <v>1597</v>
      </c>
    </row>
    <row r="188" s="2" customFormat="1" ht="16.5" customHeight="1">
      <c r="A188" s="38"/>
      <c r="B188" s="39"/>
      <c r="C188" s="218" t="s">
        <v>473</v>
      </c>
      <c r="D188" s="218" t="s">
        <v>153</v>
      </c>
      <c r="E188" s="219" t="s">
        <v>1598</v>
      </c>
      <c r="F188" s="220" t="s">
        <v>1599</v>
      </c>
      <c r="G188" s="221" t="s">
        <v>221</v>
      </c>
      <c r="H188" s="222">
        <v>30</v>
      </c>
      <c r="I188" s="223"/>
      <c r="J188" s="224">
        <f>ROUND(I188*H188,2)</f>
        <v>0</v>
      </c>
      <c r="K188" s="220" t="s">
        <v>1</v>
      </c>
      <c r="L188" s="44"/>
      <c r="M188" s="225" t="s">
        <v>1</v>
      </c>
      <c r="N188" s="226" t="s">
        <v>45</v>
      </c>
      <c r="O188" s="91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29" t="s">
        <v>158</v>
      </c>
      <c r="AT188" s="229" t="s">
        <v>153</v>
      </c>
      <c r="AU188" s="229" t="s">
        <v>90</v>
      </c>
      <c r="AY188" s="17" t="s">
        <v>151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7" t="s">
        <v>88</v>
      </c>
      <c r="BK188" s="230">
        <f>ROUND(I188*H188,2)</f>
        <v>0</v>
      </c>
      <c r="BL188" s="17" t="s">
        <v>158</v>
      </c>
      <c r="BM188" s="229" t="s">
        <v>1600</v>
      </c>
    </row>
    <row r="189" s="2" customFormat="1" ht="24.15" customHeight="1">
      <c r="A189" s="38"/>
      <c r="B189" s="39"/>
      <c r="C189" s="218" t="s">
        <v>477</v>
      </c>
      <c r="D189" s="218" t="s">
        <v>153</v>
      </c>
      <c r="E189" s="219" t="s">
        <v>1601</v>
      </c>
      <c r="F189" s="220" t="s">
        <v>1602</v>
      </c>
      <c r="G189" s="221" t="s">
        <v>193</v>
      </c>
      <c r="H189" s="222">
        <v>8</v>
      </c>
      <c r="I189" s="223"/>
      <c r="J189" s="224">
        <f>ROUND(I189*H189,2)</f>
        <v>0</v>
      </c>
      <c r="K189" s="220" t="s">
        <v>1</v>
      </c>
      <c r="L189" s="44"/>
      <c r="M189" s="225" t="s">
        <v>1</v>
      </c>
      <c r="N189" s="226" t="s">
        <v>45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158</v>
      </c>
      <c r="AT189" s="229" t="s">
        <v>153</v>
      </c>
      <c r="AU189" s="229" t="s">
        <v>90</v>
      </c>
      <c r="AY189" s="17" t="s">
        <v>151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88</v>
      </c>
      <c r="BK189" s="230">
        <f>ROUND(I189*H189,2)</f>
        <v>0</v>
      </c>
      <c r="BL189" s="17" t="s">
        <v>158</v>
      </c>
      <c r="BM189" s="229" t="s">
        <v>1603</v>
      </c>
    </row>
    <row r="190" s="2" customFormat="1" ht="16.5" customHeight="1">
      <c r="A190" s="38"/>
      <c r="B190" s="39"/>
      <c r="C190" s="218" t="s">
        <v>481</v>
      </c>
      <c r="D190" s="218" t="s">
        <v>153</v>
      </c>
      <c r="E190" s="219" t="s">
        <v>1604</v>
      </c>
      <c r="F190" s="220" t="s">
        <v>1605</v>
      </c>
      <c r="G190" s="221" t="s">
        <v>170</v>
      </c>
      <c r="H190" s="222">
        <v>4</v>
      </c>
      <c r="I190" s="223"/>
      <c r="J190" s="224">
        <f>ROUND(I190*H190,2)</f>
        <v>0</v>
      </c>
      <c r="K190" s="220" t="s">
        <v>1</v>
      </c>
      <c r="L190" s="44"/>
      <c r="M190" s="225" t="s">
        <v>1</v>
      </c>
      <c r="N190" s="226" t="s">
        <v>45</v>
      </c>
      <c r="O190" s="91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29" t="s">
        <v>158</v>
      </c>
      <c r="AT190" s="229" t="s">
        <v>153</v>
      </c>
      <c r="AU190" s="229" t="s">
        <v>90</v>
      </c>
      <c r="AY190" s="17" t="s">
        <v>151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7" t="s">
        <v>88</v>
      </c>
      <c r="BK190" s="230">
        <f>ROUND(I190*H190,2)</f>
        <v>0</v>
      </c>
      <c r="BL190" s="17" t="s">
        <v>158</v>
      </c>
      <c r="BM190" s="229" t="s">
        <v>1606</v>
      </c>
    </row>
    <row r="191" s="2" customFormat="1" ht="24.15" customHeight="1">
      <c r="A191" s="38"/>
      <c r="B191" s="39"/>
      <c r="C191" s="218" t="s">
        <v>485</v>
      </c>
      <c r="D191" s="218" t="s">
        <v>153</v>
      </c>
      <c r="E191" s="219" t="s">
        <v>1607</v>
      </c>
      <c r="F191" s="220" t="s">
        <v>1608</v>
      </c>
      <c r="G191" s="221" t="s">
        <v>221</v>
      </c>
      <c r="H191" s="222">
        <v>690</v>
      </c>
      <c r="I191" s="223"/>
      <c r="J191" s="224">
        <f>ROUND(I191*H191,2)</f>
        <v>0</v>
      </c>
      <c r="K191" s="220" t="s">
        <v>1</v>
      </c>
      <c r="L191" s="44"/>
      <c r="M191" s="225" t="s">
        <v>1</v>
      </c>
      <c r="N191" s="226" t="s">
        <v>45</v>
      </c>
      <c r="O191" s="91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29" t="s">
        <v>158</v>
      </c>
      <c r="AT191" s="229" t="s">
        <v>153</v>
      </c>
      <c r="AU191" s="229" t="s">
        <v>90</v>
      </c>
      <c r="AY191" s="17" t="s">
        <v>151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7" t="s">
        <v>88</v>
      </c>
      <c r="BK191" s="230">
        <f>ROUND(I191*H191,2)</f>
        <v>0</v>
      </c>
      <c r="BL191" s="17" t="s">
        <v>158</v>
      </c>
      <c r="BM191" s="229" t="s">
        <v>1609</v>
      </c>
    </row>
    <row r="192" s="2" customFormat="1" ht="24.15" customHeight="1">
      <c r="A192" s="38"/>
      <c r="B192" s="39"/>
      <c r="C192" s="218" t="s">
        <v>490</v>
      </c>
      <c r="D192" s="218" t="s">
        <v>153</v>
      </c>
      <c r="E192" s="219" t="s">
        <v>311</v>
      </c>
      <c r="F192" s="220" t="s">
        <v>1610</v>
      </c>
      <c r="G192" s="221" t="s">
        <v>221</v>
      </c>
      <c r="H192" s="222">
        <v>180</v>
      </c>
      <c r="I192" s="223"/>
      <c r="J192" s="224">
        <f>ROUND(I192*H192,2)</f>
        <v>0</v>
      </c>
      <c r="K192" s="220" t="s">
        <v>1</v>
      </c>
      <c r="L192" s="44"/>
      <c r="M192" s="225" t="s">
        <v>1</v>
      </c>
      <c r="N192" s="226" t="s">
        <v>45</v>
      </c>
      <c r="O192" s="91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29" t="s">
        <v>158</v>
      </c>
      <c r="AT192" s="229" t="s">
        <v>153</v>
      </c>
      <c r="AU192" s="229" t="s">
        <v>90</v>
      </c>
      <c r="AY192" s="17" t="s">
        <v>151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7" t="s">
        <v>88</v>
      </c>
      <c r="BK192" s="230">
        <f>ROUND(I192*H192,2)</f>
        <v>0</v>
      </c>
      <c r="BL192" s="17" t="s">
        <v>158</v>
      </c>
      <c r="BM192" s="229" t="s">
        <v>1611</v>
      </c>
    </row>
    <row r="193" s="2" customFormat="1" ht="24.15" customHeight="1">
      <c r="A193" s="38"/>
      <c r="B193" s="39"/>
      <c r="C193" s="218" t="s">
        <v>497</v>
      </c>
      <c r="D193" s="218" t="s">
        <v>153</v>
      </c>
      <c r="E193" s="219" t="s">
        <v>1612</v>
      </c>
      <c r="F193" s="220" t="s">
        <v>1613</v>
      </c>
      <c r="G193" s="221" t="s">
        <v>221</v>
      </c>
      <c r="H193" s="222">
        <v>124</v>
      </c>
      <c r="I193" s="223"/>
      <c r="J193" s="224">
        <f>ROUND(I193*H193,2)</f>
        <v>0</v>
      </c>
      <c r="K193" s="220" t="s">
        <v>1</v>
      </c>
      <c r="L193" s="44"/>
      <c r="M193" s="225" t="s">
        <v>1</v>
      </c>
      <c r="N193" s="226" t="s">
        <v>45</v>
      </c>
      <c r="O193" s="91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9" t="s">
        <v>158</v>
      </c>
      <c r="AT193" s="229" t="s">
        <v>153</v>
      </c>
      <c r="AU193" s="229" t="s">
        <v>90</v>
      </c>
      <c r="AY193" s="17" t="s">
        <v>151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7" t="s">
        <v>88</v>
      </c>
      <c r="BK193" s="230">
        <f>ROUND(I193*H193,2)</f>
        <v>0</v>
      </c>
      <c r="BL193" s="17" t="s">
        <v>158</v>
      </c>
      <c r="BM193" s="229" t="s">
        <v>1614</v>
      </c>
    </row>
    <row r="194" s="2" customFormat="1" ht="24.15" customHeight="1">
      <c r="A194" s="38"/>
      <c r="B194" s="39"/>
      <c r="C194" s="218" t="s">
        <v>501</v>
      </c>
      <c r="D194" s="218" t="s">
        <v>153</v>
      </c>
      <c r="E194" s="219" t="s">
        <v>1615</v>
      </c>
      <c r="F194" s="220" t="s">
        <v>1616</v>
      </c>
      <c r="G194" s="221" t="s">
        <v>221</v>
      </c>
      <c r="H194" s="222">
        <v>160</v>
      </c>
      <c r="I194" s="223"/>
      <c r="J194" s="224">
        <f>ROUND(I194*H194,2)</f>
        <v>0</v>
      </c>
      <c r="K194" s="220" t="s">
        <v>1</v>
      </c>
      <c r="L194" s="44"/>
      <c r="M194" s="225" t="s">
        <v>1</v>
      </c>
      <c r="N194" s="226" t="s">
        <v>45</v>
      </c>
      <c r="O194" s="91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29" t="s">
        <v>158</v>
      </c>
      <c r="AT194" s="229" t="s">
        <v>153</v>
      </c>
      <c r="AU194" s="229" t="s">
        <v>90</v>
      </c>
      <c r="AY194" s="17" t="s">
        <v>151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7" t="s">
        <v>88</v>
      </c>
      <c r="BK194" s="230">
        <f>ROUND(I194*H194,2)</f>
        <v>0</v>
      </c>
      <c r="BL194" s="17" t="s">
        <v>158</v>
      </c>
      <c r="BM194" s="229" t="s">
        <v>1617</v>
      </c>
    </row>
    <row r="195" s="2" customFormat="1" ht="24.15" customHeight="1">
      <c r="A195" s="38"/>
      <c r="B195" s="39"/>
      <c r="C195" s="218" t="s">
        <v>505</v>
      </c>
      <c r="D195" s="218" t="s">
        <v>153</v>
      </c>
      <c r="E195" s="219" t="s">
        <v>1618</v>
      </c>
      <c r="F195" s="220" t="s">
        <v>1619</v>
      </c>
      <c r="G195" s="221" t="s">
        <v>221</v>
      </c>
      <c r="H195" s="222">
        <v>160</v>
      </c>
      <c r="I195" s="223"/>
      <c r="J195" s="224">
        <f>ROUND(I195*H195,2)</f>
        <v>0</v>
      </c>
      <c r="K195" s="220" t="s">
        <v>1</v>
      </c>
      <c r="L195" s="44"/>
      <c r="M195" s="225" t="s">
        <v>1</v>
      </c>
      <c r="N195" s="226" t="s">
        <v>45</v>
      </c>
      <c r="O195" s="91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9" t="s">
        <v>158</v>
      </c>
      <c r="AT195" s="229" t="s">
        <v>153</v>
      </c>
      <c r="AU195" s="229" t="s">
        <v>90</v>
      </c>
      <c r="AY195" s="17" t="s">
        <v>151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7" t="s">
        <v>88</v>
      </c>
      <c r="BK195" s="230">
        <f>ROUND(I195*H195,2)</f>
        <v>0</v>
      </c>
      <c r="BL195" s="17" t="s">
        <v>158</v>
      </c>
      <c r="BM195" s="229" t="s">
        <v>1620</v>
      </c>
    </row>
    <row r="196" s="2" customFormat="1" ht="24.15" customHeight="1">
      <c r="A196" s="38"/>
      <c r="B196" s="39"/>
      <c r="C196" s="218" t="s">
        <v>511</v>
      </c>
      <c r="D196" s="218" t="s">
        <v>153</v>
      </c>
      <c r="E196" s="219" t="s">
        <v>316</v>
      </c>
      <c r="F196" s="220" t="s">
        <v>1621</v>
      </c>
      <c r="G196" s="221" t="s">
        <v>221</v>
      </c>
      <c r="H196" s="222">
        <v>100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45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158</v>
      </c>
      <c r="AT196" s="229" t="s">
        <v>153</v>
      </c>
      <c r="AU196" s="229" t="s">
        <v>90</v>
      </c>
      <c r="AY196" s="17" t="s">
        <v>151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88</v>
      </c>
      <c r="BK196" s="230">
        <f>ROUND(I196*H196,2)</f>
        <v>0</v>
      </c>
      <c r="BL196" s="17" t="s">
        <v>158</v>
      </c>
      <c r="BM196" s="229" t="s">
        <v>1622</v>
      </c>
    </row>
    <row r="197" s="2" customFormat="1" ht="24.15" customHeight="1">
      <c r="A197" s="38"/>
      <c r="B197" s="39"/>
      <c r="C197" s="218" t="s">
        <v>516</v>
      </c>
      <c r="D197" s="218" t="s">
        <v>153</v>
      </c>
      <c r="E197" s="219" t="s">
        <v>320</v>
      </c>
      <c r="F197" s="220" t="s">
        <v>1623</v>
      </c>
      <c r="G197" s="221" t="s">
        <v>221</v>
      </c>
      <c r="H197" s="222">
        <v>500</v>
      </c>
      <c r="I197" s="223"/>
      <c r="J197" s="224">
        <f>ROUND(I197*H197,2)</f>
        <v>0</v>
      </c>
      <c r="K197" s="220" t="s">
        <v>1</v>
      </c>
      <c r="L197" s="44"/>
      <c r="M197" s="225" t="s">
        <v>1</v>
      </c>
      <c r="N197" s="226" t="s">
        <v>45</v>
      </c>
      <c r="O197" s="91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9" t="s">
        <v>158</v>
      </c>
      <c r="AT197" s="229" t="s">
        <v>153</v>
      </c>
      <c r="AU197" s="229" t="s">
        <v>90</v>
      </c>
      <c r="AY197" s="17" t="s">
        <v>151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7" t="s">
        <v>88</v>
      </c>
      <c r="BK197" s="230">
        <f>ROUND(I197*H197,2)</f>
        <v>0</v>
      </c>
      <c r="BL197" s="17" t="s">
        <v>158</v>
      </c>
      <c r="BM197" s="229" t="s">
        <v>1624</v>
      </c>
    </row>
    <row r="198" s="2" customFormat="1" ht="16.5" customHeight="1">
      <c r="A198" s="38"/>
      <c r="B198" s="39"/>
      <c r="C198" s="218" t="s">
        <v>520</v>
      </c>
      <c r="D198" s="218" t="s">
        <v>153</v>
      </c>
      <c r="E198" s="219" t="s">
        <v>324</v>
      </c>
      <c r="F198" s="220" t="s">
        <v>1625</v>
      </c>
      <c r="G198" s="221" t="s">
        <v>1077</v>
      </c>
      <c r="H198" s="222">
        <v>22</v>
      </c>
      <c r="I198" s="223"/>
      <c r="J198" s="224">
        <f>ROUND(I198*H198,2)</f>
        <v>0</v>
      </c>
      <c r="K198" s="220" t="s">
        <v>1</v>
      </c>
      <c r="L198" s="44"/>
      <c r="M198" s="225" t="s">
        <v>1</v>
      </c>
      <c r="N198" s="226" t="s">
        <v>45</v>
      </c>
      <c r="O198" s="91"/>
      <c r="P198" s="227">
        <f>O198*H198</f>
        <v>0</v>
      </c>
      <c r="Q198" s="227">
        <v>0</v>
      </c>
      <c r="R198" s="227">
        <f>Q198*H198</f>
        <v>0</v>
      </c>
      <c r="S198" s="227">
        <v>0</v>
      </c>
      <c r="T198" s="228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29" t="s">
        <v>158</v>
      </c>
      <c r="AT198" s="229" t="s">
        <v>153</v>
      </c>
      <c r="AU198" s="229" t="s">
        <v>90</v>
      </c>
      <c r="AY198" s="17" t="s">
        <v>151</v>
      </c>
      <c r="BE198" s="230">
        <f>IF(N198="základní",J198,0)</f>
        <v>0</v>
      </c>
      <c r="BF198" s="230">
        <f>IF(N198="snížená",J198,0)</f>
        <v>0</v>
      </c>
      <c r="BG198" s="230">
        <f>IF(N198="zákl. přenesená",J198,0)</f>
        <v>0</v>
      </c>
      <c r="BH198" s="230">
        <f>IF(N198="sníž. přenesená",J198,0)</f>
        <v>0</v>
      </c>
      <c r="BI198" s="230">
        <f>IF(N198="nulová",J198,0)</f>
        <v>0</v>
      </c>
      <c r="BJ198" s="17" t="s">
        <v>88</v>
      </c>
      <c r="BK198" s="230">
        <f>ROUND(I198*H198,2)</f>
        <v>0</v>
      </c>
      <c r="BL198" s="17" t="s">
        <v>158</v>
      </c>
      <c r="BM198" s="229" t="s">
        <v>1626</v>
      </c>
    </row>
    <row r="199" s="2" customFormat="1" ht="24.15" customHeight="1">
      <c r="A199" s="38"/>
      <c r="B199" s="39"/>
      <c r="C199" s="218" t="s">
        <v>524</v>
      </c>
      <c r="D199" s="218" t="s">
        <v>153</v>
      </c>
      <c r="E199" s="219" t="s">
        <v>330</v>
      </c>
      <c r="F199" s="220" t="s">
        <v>1627</v>
      </c>
      <c r="G199" s="221" t="s">
        <v>221</v>
      </c>
      <c r="H199" s="222">
        <v>400</v>
      </c>
      <c r="I199" s="223"/>
      <c r="J199" s="224">
        <f>ROUND(I199*H199,2)</f>
        <v>0</v>
      </c>
      <c r="K199" s="220" t="s">
        <v>1</v>
      </c>
      <c r="L199" s="44"/>
      <c r="M199" s="225" t="s">
        <v>1</v>
      </c>
      <c r="N199" s="226" t="s">
        <v>45</v>
      </c>
      <c r="O199" s="91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29" t="s">
        <v>158</v>
      </c>
      <c r="AT199" s="229" t="s">
        <v>153</v>
      </c>
      <c r="AU199" s="229" t="s">
        <v>90</v>
      </c>
      <c r="AY199" s="17" t="s">
        <v>151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7" t="s">
        <v>88</v>
      </c>
      <c r="BK199" s="230">
        <f>ROUND(I199*H199,2)</f>
        <v>0</v>
      </c>
      <c r="BL199" s="17" t="s">
        <v>158</v>
      </c>
      <c r="BM199" s="229" t="s">
        <v>1628</v>
      </c>
    </row>
    <row r="200" s="2" customFormat="1" ht="16.5" customHeight="1">
      <c r="A200" s="38"/>
      <c r="B200" s="39"/>
      <c r="C200" s="218" t="s">
        <v>528</v>
      </c>
      <c r="D200" s="218" t="s">
        <v>153</v>
      </c>
      <c r="E200" s="219" t="s">
        <v>335</v>
      </c>
      <c r="F200" s="220" t="s">
        <v>1629</v>
      </c>
      <c r="G200" s="221" t="s">
        <v>1077</v>
      </c>
      <c r="H200" s="222">
        <v>2</v>
      </c>
      <c r="I200" s="223"/>
      <c r="J200" s="224">
        <f>ROUND(I200*H200,2)</f>
        <v>0</v>
      </c>
      <c r="K200" s="220" t="s">
        <v>1</v>
      </c>
      <c r="L200" s="44"/>
      <c r="M200" s="225" t="s">
        <v>1</v>
      </c>
      <c r="N200" s="226" t="s">
        <v>45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158</v>
      </c>
      <c r="AT200" s="229" t="s">
        <v>153</v>
      </c>
      <c r="AU200" s="229" t="s">
        <v>90</v>
      </c>
      <c r="AY200" s="17" t="s">
        <v>151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88</v>
      </c>
      <c r="BK200" s="230">
        <f>ROUND(I200*H200,2)</f>
        <v>0</v>
      </c>
      <c r="BL200" s="17" t="s">
        <v>158</v>
      </c>
      <c r="BM200" s="229" t="s">
        <v>1630</v>
      </c>
    </row>
    <row r="201" s="2" customFormat="1" ht="16.5" customHeight="1">
      <c r="A201" s="38"/>
      <c r="B201" s="39"/>
      <c r="C201" s="218" t="s">
        <v>532</v>
      </c>
      <c r="D201" s="218" t="s">
        <v>153</v>
      </c>
      <c r="E201" s="219" t="s">
        <v>340</v>
      </c>
      <c r="F201" s="220" t="s">
        <v>1631</v>
      </c>
      <c r="G201" s="221" t="s">
        <v>1077</v>
      </c>
      <c r="H201" s="222">
        <v>1</v>
      </c>
      <c r="I201" s="223"/>
      <c r="J201" s="224">
        <f>ROUND(I201*H201,2)</f>
        <v>0</v>
      </c>
      <c r="K201" s="220" t="s">
        <v>1</v>
      </c>
      <c r="L201" s="44"/>
      <c r="M201" s="225" t="s">
        <v>1</v>
      </c>
      <c r="N201" s="226" t="s">
        <v>45</v>
      </c>
      <c r="O201" s="91"/>
      <c r="P201" s="227">
        <f>O201*H201</f>
        <v>0</v>
      </c>
      <c r="Q201" s="227">
        <v>0</v>
      </c>
      <c r="R201" s="227">
        <f>Q201*H201</f>
        <v>0</v>
      </c>
      <c r="S201" s="227">
        <v>0</v>
      </c>
      <c r="T201" s="228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9" t="s">
        <v>158</v>
      </c>
      <c r="AT201" s="229" t="s">
        <v>153</v>
      </c>
      <c r="AU201" s="229" t="s">
        <v>90</v>
      </c>
      <c r="AY201" s="17" t="s">
        <v>151</v>
      </c>
      <c r="BE201" s="230">
        <f>IF(N201="základní",J201,0)</f>
        <v>0</v>
      </c>
      <c r="BF201" s="230">
        <f>IF(N201="snížená",J201,0)</f>
        <v>0</v>
      </c>
      <c r="BG201" s="230">
        <f>IF(N201="zákl. přenesená",J201,0)</f>
        <v>0</v>
      </c>
      <c r="BH201" s="230">
        <f>IF(N201="sníž. přenesená",J201,0)</f>
        <v>0</v>
      </c>
      <c r="BI201" s="230">
        <f>IF(N201="nulová",J201,0)</f>
        <v>0</v>
      </c>
      <c r="BJ201" s="17" t="s">
        <v>88</v>
      </c>
      <c r="BK201" s="230">
        <f>ROUND(I201*H201,2)</f>
        <v>0</v>
      </c>
      <c r="BL201" s="17" t="s">
        <v>158</v>
      </c>
      <c r="BM201" s="229" t="s">
        <v>1632</v>
      </c>
    </row>
    <row r="202" s="2" customFormat="1" ht="16.5" customHeight="1">
      <c r="A202" s="38"/>
      <c r="B202" s="39"/>
      <c r="C202" s="218" t="s">
        <v>536</v>
      </c>
      <c r="D202" s="218" t="s">
        <v>153</v>
      </c>
      <c r="E202" s="219" t="s">
        <v>345</v>
      </c>
      <c r="F202" s="220" t="s">
        <v>1633</v>
      </c>
      <c r="G202" s="221" t="s">
        <v>1077</v>
      </c>
      <c r="H202" s="222">
        <v>1</v>
      </c>
      <c r="I202" s="223"/>
      <c r="J202" s="224">
        <f>ROUND(I202*H202,2)</f>
        <v>0</v>
      </c>
      <c r="K202" s="220" t="s">
        <v>1</v>
      </c>
      <c r="L202" s="44"/>
      <c r="M202" s="225" t="s">
        <v>1</v>
      </c>
      <c r="N202" s="226" t="s">
        <v>45</v>
      </c>
      <c r="O202" s="91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29" t="s">
        <v>158</v>
      </c>
      <c r="AT202" s="229" t="s">
        <v>153</v>
      </c>
      <c r="AU202" s="229" t="s">
        <v>90</v>
      </c>
      <c r="AY202" s="17" t="s">
        <v>151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7" t="s">
        <v>88</v>
      </c>
      <c r="BK202" s="230">
        <f>ROUND(I202*H202,2)</f>
        <v>0</v>
      </c>
      <c r="BL202" s="17" t="s">
        <v>158</v>
      </c>
      <c r="BM202" s="229" t="s">
        <v>1634</v>
      </c>
    </row>
    <row r="203" s="2" customFormat="1" ht="16.5" customHeight="1">
      <c r="A203" s="38"/>
      <c r="B203" s="39"/>
      <c r="C203" s="218" t="s">
        <v>542</v>
      </c>
      <c r="D203" s="218" t="s">
        <v>153</v>
      </c>
      <c r="E203" s="219" t="s">
        <v>349</v>
      </c>
      <c r="F203" s="220" t="s">
        <v>1635</v>
      </c>
      <c r="G203" s="221" t="s">
        <v>1077</v>
      </c>
      <c r="H203" s="222">
        <v>1</v>
      </c>
      <c r="I203" s="223"/>
      <c r="J203" s="224">
        <f>ROUND(I203*H203,2)</f>
        <v>0</v>
      </c>
      <c r="K203" s="220" t="s">
        <v>1</v>
      </c>
      <c r="L203" s="44"/>
      <c r="M203" s="225" t="s">
        <v>1</v>
      </c>
      <c r="N203" s="226" t="s">
        <v>45</v>
      </c>
      <c r="O203" s="91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29" t="s">
        <v>158</v>
      </c>
      <c r="AT203" s="229" t="s">
        <v>153</v>
      </c>
      <c r="AU203" s="229" t="s">
        <v>90</v>
      </c>
      <c r="AY203" s="17" t="s">
        <v>151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7" t="s">
        <v>88</v>
      </c>
      <c r="BK203" s="230">
        <f>ROUND(I203*H203,2)</f>
        <v>0</v>
      </c>
      <c r="BL203" s="17" t="s">
        <v>158</v>
      </c>
      <c r="BM203" s="229" t="s">
        <v>1636</v>
      </c>
    </row>
    <row r="204" s="2" customFormat="1" ht="16.5" customHeight="1">
      <c r="A204" s="38"/>
      <c r="B204" s="39"/>
      <c r="C204" s="218" t="s">
        <v>548</v>
      </c>
      <c r="D204" s="218" t="s">
        <v>153</v>
      </c>
      <c r="E204" s="219" t="s">
        <v>354</v>
      </c>
      <c r="F204" s="220" t="s">
        <v>1637</v>
      </c>
      <c r="G204" s="221" t="s">
        <v>1077</v>
      </c>
      <c r="H204" s="222">
        <v>1</v>
      </c>
      <c r="I204" s="223"/>
      <c r="J204" s="224">
        <f>ROUND(I204*H204,2)</f>
        <v>0</v>
      </c>
      <c r="K204" s="220" t="s">
        <v>1</v>
      </c>
      <c r="L204" s="44"/>
      <c r="M204" s="225" t="s">
        <v>1</v>
      </c>
      <c r="N204" s="226" t="s">
        <v>45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158</v>
      </c>
      <c r="AT204" s="229" t="s">
        <v>153</v>
      </c>
      <c r="AU204" s="229" t="s">
        <v>90</v>
      </c>
      <c r="AY204" s="17" t="s">
        <v>151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88</v>
      </c>
      <c r="BK204" s="230">
        <f>ROUND(I204*H204,2)</f>
        <v>0</v>
      </c>
      <c r="BL204" s="17" t="s">
        <v>158</v>
      </c>
      <c r="BM204" s="229" t="s">
        <v>1638</v>
      </c>
    </row>
    <row r="205" s="12" customFormat="1" ht="22.8" customHeight="1">
      <c r="A205" s="12"/>
      <c r="B205" s="202"/>
      <c r="C205" s="203"/>
      <c r="D205" s="204" t="s">
        <v>79</v>
      </c>
      <c r="E205" s="216" t="s">
        <v>1639</v>
      </c>
      <c r="F205" s="216" t="s">
        <v>1640</v>
      </c>
      <c r="G205" s="203"/>
      <c r="H205" s="203"/>
      <c r="I205" s="206"/>
      <c r="J205" s="217">
        <f>BK205</f>
        <v>0</v>
      </c>
      <c r="K205" s="203"/>
      <c r="L205" s="208"/>
      <c r="M205" s="209"/>
      <c r="N205" s="210"/>
      <c r="O205" s="210"/>
      <c r="P205" s="211">
        <f>SUM(P206:P214)</f>
        <v>0</v>
      </c>
      <c r="Q205" s="210"/>
      <c r="R205" s="211">
        <f>SUM(R206:R214)</f>
        <v>0</v>
      </c>
      <c r="S205" s="210"/>
      <c r="T205" s="212">
        <f>SUM(T206:T214)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3" t="s">
        <v>167</v>
      </c>
      <c r="AT205" s="214" t="s">
        <v>79</v>
      </c>
      <c r="AU205" s="214" t="s">
        <v>88</v>
      </c>
      <c r="AY205" s="213" t="s">
        <v>151</v>
      </c>
      <c r="BK205" s="215">
        <f>SUM(BK206:BK214)</f>
        <v>0</v>
      </c>
    </row>
    <row r="206" s="2" customFormat="1" ht="24.15" customHeight="1">
      <c r="A206" s="38"/>
      <c r="B206" s="39"/>
      <c r="C206" s="218" t="s">
        <v>553</v>
      </c>
      <c r="D206" s="218" t="s">
        <v>153</v>
      </c>
      <c r="E206" s="219" t="s">
        <v>1641</v>
      </c>
      <c r="F206" s="220" t="s">
        <v>1642</v>
      </c>
      <c r="G206" s="221" t="s">
        <v>1643</v>
      </c>
      <c r="H206" s="222">
        <v>0.20000000000000001</v>
      </c>
      <c r="I206" s="223"/>
      <c r="J206" s="224">
        <f>ROUND(I206*H206,2)</f>
        <v>0</v>
      </c>
      <c r="K206" s="220" t="s">
        <v>1</v>
      </c>
      <c r="L206" s="44"/>
      <c r="M206" s="225" t="s">
        <v>1</v>
      </c>
      <c r="N206" s="226" t="s">
        <v>45</v>
      </c>
      <c r="O206" s="91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29" t="s">
        <v>158</v>
      </c>
      <c r="AT206" s="229" t="s">
        <v>153</v>
      </c>
      <c r="AU206" s="229" t="s">
        <v>90</v>
      </c>
      <c r="AY206" s="17" t="s">
        <v>151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7" t="s">
        <v>88</v>
      </c>
      <c r="BK206" s="230">
        <f>ROUND(I206*H206,2)</f>
        <v>0</v>
      </c>
      <c r="BL206" s="17" t="s">
        <v>158</v>
      </c>
      <c r="BM206" s="229" t="s">
        <v>1644</v>
      </c>
    </row>
    <row r="207" s="2" customFormat="1" ht="24.15" customHeight="1">
      <c r="A207" s="38"/>
      <c r="B207" s="39"/>
      <c r="C207" s="218" t="s">
        <v>564</v>
      </c>
      <c r="D207" s="218" t="s">
        <v>153</v>
      </c>
      <c r="E207" s="219" t="s">
        <v>1645</v>
      </c>
      <c r="F207" s="220" t="s">
        <v>1646</v>
      </c>
      <c r="G207" s="221" t="s">
        <v>193</v>
      </c>
      <c r="H207" s="222">
        <v>4</v>
      </c>
      <c r="I207" s="223"/>
      <c r="J207" s="224">
        <f>ROUND(I207*H207,2)</f>
        <v>0</v>
      </c>
      <c r="K207" s="220" t="s">
        <v>1</v>
      </c>
      <c r="L207" s="44"/>
      <c r="M207" s="225" t="s">
        <v>1</v>
      </c>
      <c r="N207" s="226" t="s">
        <v>45</v>
      </c>
      <c r="O207" s="91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29" t="s">
        <v>158</v>
      </c>
      <c r="AT207" s="229" t="s">
        <v>153</v>
      </c>
      <c r="AU207" s="229" t="s">
        <v>90</v>
      </c>
      <c r="AY207" s="17" t="s">
        <v>151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7" t="s">
        <v>88</v>
      </c>
      <c r="BK207" s="230">
        <f>ROUND(I207*H207,2)</f>
        <v>0</v>
      </c>
      <c r="BL207" s="17" t="s">
        <v>158</v>
      </c>
      <c r="BM207" s="229" t="s">
        <v>1647</v>
      </c>
    </row>
    <row r="208" s="2" customFormat="1" ht="21.75" customHeight="1">
      <c r="A208" s="38"/>
      <c r="B208" s="39"/>
      <c r="C208" s="218" t="s">
        <v>567</v>
      </c>
      <c r="D208" s="218" t="s">
        <v>153</v>
      </c>
      <c r="E208" s="219" t="s">
        <v>1648</v>
      </c>
      <c r="F208" s="220" t="s">
        <v>1649</v>
      </c>
      <c r="G208" s="221" t="s">
        <v>221</v>
      </c>
      <c r="H208" s="222">
        <v>160</v>
      </c>
      <c r="I208" s="223"/>
      <c r="J208" s="224">
        <f>ROUND(I208*H208,2)</f>
        <v>0</v>
      </c>
      <c r="K208" s="220" t="s">
        <v>1</v>
      </c>
      <c r="L208" s="44"/>
      <c r="M208" s="225" t="s">
        <v>1</v>
      </c>
      <c r="N208" s="226" t="s">
        <v>45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158</v>
      </c>
      <c r="AT208" s="229" t="s">
        <v>153</v>
      </c>
      <c r="AU208" s="229" t="s">
        <v>90</v>
      </c>
      <c r="AY208" s="17" t="s">
        <v>151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88</v>
      </c>
      <c r="BK208" s="230">
        <f>ROUND(I208*H208,2)</f>
        <v>0</v>
      </c>
      <c r="BL208" s="17" t="s">
        <v>158</v>
      </c>
      <c r="BM208" s="229" t="s">
        <v>1650</v>
      </c>
    </row>
    <row r="209" s="2" customFormat="1" ht="21.75" customHeight="1">
      <c r="A209" s="38"/>
      <c r="B209" s="39"/>
      <c r="C209" s="218" t="s">
        <v>571</v>
      </c>
      <c r="D209" s="218" t="s">
        <v>153</v>
      </c>
      <c r="E209" s="219" t="s">
        <v>1651</v>
      </c>
      <c r="F209" s="220" t="s">
        <v>1652</v>
      </c>
      <c r="G209" s="221" t="s">
        <v>221</v>
      </c>
      <c r="H209" s="222">
        <v>160</v>
      </c>
      <c r="I209" s="223"/>
      <c r="J209" s="224">
        <f>ROUND(I209*H209,2)</f>
        <v>0</v>
      </c>
      <c r="K209" s="220" t="s">
        <v>1</v>
      </c>
      <c r="L209" s="44"/>
      <c r="M209" s="225" t="s">
        <v>1</v>
      </c>
      <c r="N209" s="226" t="s">
        <v>45</v>
      </c>
      <c r="O209" s="91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9" t="s">
        <v>158</v>
      </c>
      <c r="AT209" s="229" t="s">
        <v>153</v>
      </c>
      <c r="AU209" s="229" t="s">
        <v>90</v>
      </c>
      <c r="AY209" s="17" t="s">
        <v>151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7" t="s">
        <v>88</v>
      </c>
      <c r="BK209" s="230">
        <f>ROUND(I209*H209,2)</f>
        <v>0</v>
      </c>
      <c r="BL209" s="17" t="s">
        <v>158</v>
      </c>
      <c r="BM209" s="229" t="s">
        <v>1653</v>
      </c>
    </row>
    <row r="210" s="2" customFormat="1" ht="21.75" customHeight="1">
      <c r="A210" s="38"/>
      <c r="B210" s="39"/>
      <c r="C210" s="218" t="s">
        <v>576</v>
      </c>
      <c r="D210" s="218" t="s">
        <v>153</v>
      </c>
      <c r="E210" s="219" t="s">
        <v>1654</v>
      </c>
      <c r="F210" s="220" t="s">
        <v>1655</v>
      </c>
      <c r="G210" s="221" t="s">
        <v>156</v>
      </c>
      <c r="H210" s="222">
        <v>4</v>
      </c>
      <c r="I210" s="223"/>
      <c r="J210" s="224">
        <f>ROUND(I210*H210,2)</f>
        <v>0</v>
      </c>
      <c r="K210" s="220" t="s">
        <v>1</v>
      </c>
      <c r="L210" s="44"/>
      <c r="M210" s="225" t="s">
        <v>1</v>
      </c>
      <c r="N210" s="226" t="s">
        <v>45</v>
      </c>
      <c r="O210" s="91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29" t="s">
        <v>158</v>
      </c>
      <c r="AT210" s="229" t="s">
        <v>153</v>
      </c>
      <c r="AU210" s="229" t="s">
        <v>90</v>
      </c>
      <c r="AY210" s="17" t="s">
        <v>151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7" t="s">
        <v>88</v>
      </c>
      <c r="BK210" s="230">
        <f>ROUND(I210*H210,2)</f>
        <v>0</v>
      </c>
      <c r="BL210" s="17" t="s">
        <v>158</v>
      </c>
      <c r="BM210" s="229" t="s">
        <v>1656</v>
      </c>
    </row>
    <row r="211" s="2" customFormat="1" ht="21.75" customHeight="1">
      <c r="A211" s="38"/>
      <c r="B211" s="39"/>
      <c r="C211" s="218" t="s">
        <v>582</v>
      </c>
      <c r="D211" s="218" t="s">
        <v>153</v>
      </c>
      <c r="E211" s="219" t="s">
        <v>1657</v>
      </c>
      <c r="F211" s="220" t="s">
        <v>1658</v>
      </c>
      <c r="G211" s="221" t="s">
        <v>170</v>
      </c>
      <c r="H211" s="222">
        <v>16</v>
      </c>
      <c r="I211" s="223"/>
      <c r="J211" s="224">
        <f>ROUND(I211*H211,2)</f>
        <v>0</v>
      </c>
      <c r="K211" s="220" t="s">
        <v>1</v>
      </c>
      <c r="L211" s="44"/>
      <c r="M211" s="225" t="s">
        <v>1</v>
      </c>
      <c r="N211" s="226" t="s">
        <v>45</v>
      </c>
      <c r="O211" s="91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29" t="s">
        <v>158</v>
      </c>
      <c r="AT211" s="229" t="s">
        <v>153</v>
      </c>
      <c r="AU211" s="229" t="s">
        <v>90</v>
      </c>
      <c r="AY211" s="17" t="s">
        <v>151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7" t="s">
        <v>88</v>
      </c>
      <c r="BK211" s="230">
        <f>ROUND(I211*H211,2)</f>
        <v>0</v>
      </c>
      <c r="BL211" s="17" t="s">
        <v>158</v>
      </c>
      <c r="BM211" s="229" t="s">
        <v>1659</v>
      </c>
    </row>
    <row r="212" s="2" customFormat="1" ht="24.15" customHeight="1">
      <c r="A212" s="38"/>
      <c r="B212" s="39"/>
      <c r="C212" s="218" t="s">
        <v>586</v>
      </c>
      <c r="D212" s="218" t="s">
        <v>153</v>
      </c>
      <c r="E212" s="219" t="s">
        <v>1660</v>
      </c>
      <c r="F212" s="220" t="s">
        <v>1661</v>
      </c>
      <c r="G212" s="221" t="s">
        <v>221</v>
      </c>
      <c r="H212" s="222">
        <v>40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45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158</v>
      </c>
      <c r="AT212" s="229" t="s">
        <v>153</v>
      </c>
      <c r="AU212" s="229" t="s">
        <v>90</v>
      </c>
      <c r="AY212" s="17" t="s">
        <v>151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88</v>
      </c>
      <c r="BK212" s="230">
        <f>ROUND(I212*H212,2)</f>
        <v>0</v>
      </c>
      <c r="BL212" s="17" t="s">
        <v>158</v>
      </c>
      <c r="BM212" s="229" t="s">
        <v>1662</v>
      </c>
    </row>
    <row r="213" s="2" customFormat="1" ht="24.15" customHeight="1">
      <c r="A213" s="38"/>
      <c r="B213" s="39"/>
      <c r="C213" s="218" t="s">
        <v>590</v>
      </c>
      <c r="D213" s="218" t="s">
        <v>153</v>
      </c>
      <c r="E213" s="219" t="s">
        <v>1663</v>
      </c>
      <c r="F213" s="220" t="s">
        <v>1664</v>
      </c>
      <c r="G213" s="221" t="s">
        <v>170</v>
      </c>
      <c r="H213" s="222">
        <v>16</v>
      </c>
      <c r="I213" s="223"/>
      <c r="J213" s="224">
        <f>ROUND(I213*H213,2)</f>
        <v>0</v>
      </c>
      <c r="K213" s="220" t="s">
        <v>1</v>
      </c>
      <c r="L213" s="44"/>
      <c r="M213" s="225" t="s">
        <v>1</v>
      </c>
      <c r="N213" s="226" t="s">
        <v>45</v>
      </c>
      <c r="O213" s="91"/>
      <c r="P213" s="227">
        <f>O213*H213</f>
        <v>0</v>
      </c>
      <c r="Q213" s="227">
        <v>0</v>
      </c>
      <c r="R213" s="227">
        <f>Q213*H213</f>
        <v>0</v>
      </c>
      <c r="S213" s="227">
        <v>0</v>
      </c>
      <c r="T213" s="228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9" t="s">
        <v>158</v>
      </c>
      <c r="AT213" s="229" t="s">
        <v>153</v>
      </c>
      <c r="AU213" s="229" t="s">
        <v>90</v>
      </c>
      <c r="AY213" s="17" t="s">
        <v>151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7" t="s">
        <v>88</v>
      </c>
      <c r="BK213" s="230">
        <f>ROUND(I213*H213,2)</f>
        <v>0</v>
      </c>
      <c r="BL213" s="17" t="s">
        <v>158</v>
      </c>
      <c r="BM213" s="229" t="s">
        <v>1665</v>
      </c>
    </row>
    <row r="214" s="2" customFormat="1" ht="16.5" customHeight="1">
      <c r="A214" s="38"/>
      <c r="B214" s="39"/>
      <c r="C214" s="218" t="s">
        <v>594</v>
      </c>
      <c r="D214" s="218" t="s">
        <v>153</v>
      </c>
      <c r="E214" s="219" t="s">
        <v>307</v>
      </c>
      <c r="F214" s="220" t="s">
        <v>1666</v>
      </c>
      <c r="G214" s="221" t="s">
        <v>1077</v>
      </c>
      <c r="H214" s="222">
        <v>1</v>
      </c>
      <c r="I214" s="223"/>
      <c r="J214" s="224">
        <f>ROUND(I214*H214,2)</f>
        <v>0</v>
      </c>
      <c r="K214" s="220" t="s">
        <v>1</v>
      </c>
      <c r="L214" s="44"/>
      <c r="M214" s="275" t="s">
        <v>1</v>
      </c>
      <c r="N214" s="276" t="s">
        <v>45</v>
      </c>
      <c r="O214" s="277"/>
      <c r="P214" s="278">
        <f>O214*H214</f>
        <v>0</v>
      </c>
      <c r="Q214" s="278">
        <v>0</v>
      </c>
      <c r="R214" s="278">
        <f>Q214*H214</f>
        <v>0</v>
      </c>
      <c r="S214" s="278">
        <v>0</v>
      </c>
      <c r="T214" s="27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29" t="s">
        <v>158</v>
      </c>
      <c r="AT214" s="229" t="s">
        <v>153</v>
      </c>
      <c r="AU214" s="229" t="s">
        <v>90</v>
      </c>
      <c r="AY214" s="17" t="s">
        <v>151</v>
      </c>
      <c r="BE214" s="230">
        <f>IF(N214="základní",J214,0)</f>
        <v>0</v>
      </c>
      <c r="BF214" s="230">
        <f>IF(N214="snížená",J214,0)</f>
        <v>0</v>
      </c>
      <c r="BG214" s="230">
        <f>IF(N214="zákl. přenesená",J214,0)</f>
        <v>0</v>
      </c>
      <c r="BH214" s="230">
        <f>IF(N214="sníž. přenesená",J214,0)</f>
        <v>0</v>
      </c>
      <c r="BI214" s="230">
        <f>IF(N214="nulová",J214,0)</f>
        <v>0</v>
      </c>
      <c r="BJ214" s="17" t="s">
        <v>88</v>
      </c>
      <c r="BK214" s="230">
        <f>ROUND(I214*H214,2)</f>
        <v>0</v>
      </c>
      <c r="BL214" s="17" t="s">
        <v>158</v>
      </c>
      <c r="BM214" s="229" t="s">
        <v>1667</v>
      </c>
    </row>
    <row r="215" s="2" customFormat="1" ht="6.96" customHeight="1">
      <c r="A215" s="38"/>
      <c r="B215" s="66"/>
      <c r="C215" s="67"/>
      <c r="D215" s="67"/>
      <c r="E215" s="67"/>
      <c r="F215" s="67"/>
      <c r="G215" s="67"/>
      <c r="H215" s="67"/>
      <c r="I215" s="67"/>
      <c r="J215" s="67"/>
      <c r="K215" s="67"/>
      <c r="L215" s="44"/>
      <c r="M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</row>
  </sheetData>
  <sheetProtection sheet="1" autoFilter="0" formatColumns="0" formatRows="0" objects="1" scenarios="1" spinCount="100000" saltValue="I0FWWcwiIVnhjywo8rmnqGV48es7wtpOE57iRYcHdtvB7sjJQDiodO1TVBfpTthHcl10Ky+TzHlQRxpWvPZJww==" hashValue="RvKoWyeT5sHCMFP9slMlVRqs3LbYkN05xBqUHw1qZXT40jVEHPSgitmoI0Pm3RdMHu0kptKLkPZNGA1J7Bx89A==" algorithmName="SHA-512" password="CC35"/>
  <autoFilter ref="C118:K21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 xml:space="preserve">Snížení energetické náročnosti SŠTŘ Nový Bydžov -  dílny SPV Hlušice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1668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1669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1670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1669</v>
      </c>
      <c r="F21" s="38"/>
      <c r="G21" s="38"/>
      <c r="H21" s="38"/>
      <c r="I21" s="140" t="s">
        <v>28</v>
      </c>
      <c r="J21" s="143" t="s">
        <v>1671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1669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ROUND((SUM(BE122:BE147)),  2)</f>
        <v>0</v>
      </c>
      <c r="G33" s="38"/>
      <c r="H33" s="38"/>
      <c r="I33" s="155">
        <v>0.20999999999999999</v>
      </c>
      <c r="J33" s="154">
        <f>ROUND(((SUM(BE122:BE147))*I33),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ROUND((SUM(BF122:BF147)),  2)</f>
        <v>0</v>
      </c>
      <c r="G34" s="38"/>
      <c r="H34" s="38"/>
      <c r="I34" s="155">
        <v>0.12</v>
      </c>
      <c r="J34" s="154">
        <f>ROUND(((SUM(BF122:BF147))*I34),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ROUND((SUM(BG122:BG147)),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ROUND((SUM(BH122:BH147)),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ROUND((SUM(BI122:BI147)),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Snížení energetické náročnosti SŠTŘ Nový Bydžov -  dílny SPV Hlušice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HUP - Doplnění HUP - plynoměr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pozemek s č. st. 1/10, k.ú. Hlušice</v>
      </c>
      <c r="G89" s="40"/>
      <c r="H89" s="40"/>
      <c r="I89" s="32" t="s">
        <v>22</v>
      </c>
      <c r="J89" s="79" t="str">
        <f>IF(J12="","",J12)</f>
        <v>31. 10. 2025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32</v>
      </c>
      <c r="J91" s="36" t="str">
        <f>E21</f>
        <v xml:space="preserve"> 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113</v>
      </c>
      <c r="D94" s="176"/>
      <c r="E94" s="176"/>
      <c r="F94" s="176"/>
      <c r="G94" s="176"/>
      <c r="H94" s="176"/>
      <c r="I94" s="176"/>
      <c r="J94" s="177" t="s">
        <v>114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116</v>
      </c>
    </row>
    <row r="97" s="9" customFormat="1" ht="24.96" customHeight="1">
      <c r="A97" s="9"/>
      <c r="B97" s="179"/>
      <c r="C97" s="180"/>
      <c r="D97" s="181" t="s">
        <v>126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1329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1425</v>
      </c>
      <c r="E99" s="182"/>
      <c r="F99" s="182"/>
      <c r="G99" s="182"/>
      <c r="H99" s="182"/>
      <c r="I99" s="182"/>
      <c r="J99" s="183">
        <f>J139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5"/>
      <c r="C100" s="186"/>
      <c r="D100" s="187" t="s">
        <v>1672</v>
      </c>
      <c r="E100" s="188"/>
      <c r="F100" s="188"/>
      <c r="G100" s="188"/>
      <c r="H100" s="188"/>
      <c r="I100" s="188"/>
      <c r="J100" s="189">
        <f>J140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79"/>
      <c r="C101" s="180"/>
      <c r="D101" s="181" t="s">
        <v>1673</v>
      </c>
      <c r="E101" s="182"/>
      <c r="F101" s="182"/>
      <c r="G101" s="182"/>
      <c r="H101" s="182"/>
      <c r="I101" s="182"/>
      <c r="J101" s="183">
        <f>J145</f>
        <v>0</v>
      </c>
      <c r="K101" s="180"/>
      <c r="L101" s="184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5"/>
      <c r="C102" s="186"/>
      <c r="D102" s="187" t="s">
        <v>1674</v>
      </c>
      <c r="E102" s="188"/>
      <c r="F102" s="188"/>
      <c r="G102" s="188"/>
      <c r="H102" s="188"/>
      <c r="I102" s="188"/>
      <c r="J102" s="189">
        <f>J146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 xml:space="preserve">Snížení energetické náročnosti SŠTŘ Nový Bydžov -  dílny SPV Hlušice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HUP - Doplnění HUP - plynoměr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pozemek s č. st. 1/10, k.ú. Hlušice</v>
      </c>
      <c r="G116" s="40"/>
      <c r="H116" s="40"/>
      <c r="I116" s="32" t="s">
        <v>22</v>
      </c>
      <c r="J116" s="79" t="str">
        <f>IF(J12="","",J12)</f>
        <v>31. 10. 2025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32</v>
      </c>
      <c r="J118" s="36" t="str">
        <f>E21</f>
        <v xml:space="preserve"> 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30</v>
      </c>
      <c r="D119" s="40"/>
      <c r="E119" s="40"/>
      <c r="F119" s="27" t="str">
        <f>IF(E18="","",E18)</f>
        <v>Vyplň údaj</v>
      </c>
      <c r="G119" s="40"/>
      <c r="H119" s="40"/>
      <c r="I119" s="32" t="s">
        <v>37</v>
      </c>
      <c r="J119" s="36" t="str">
        <f>E24</f>
        <v xml:space="preserve">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137</v>
      </c>
      <c r="D121" s="194" t="s">
        <v>65</v>
      </c>
      <c r="E121" s="194" t="s">
        <v>61</v>
      </c>
      <c r="F121" s="194" t="s">
        <v>62</v>
      </c>
      <c r="G121" s="194" t="s">
        <v>138</v>
      </c>
      <c r="H121" s="194" t="s">
        <v>139</v>
      </c>
      <c r="I121" s="194" t="s">
        <v>140</v>
      </c>
      <c r="J121" s="194" t="s">
        <v>114</v>
      </c>
      <c r="K121" s="195" t="s">
        <v>141</v>
      </c>
      <c r="L121" s="196"/>
      <c r="M121" s="100" t="s">
        <v>1</v>
      </c>
      <c r="N121" s="101" t="s">
        <v>44</v>
      </c>
      <c r="O121" s="101" t="s">
        <v>142</v>
      </c>
      <c r="P121" s="101" t="s">
        <v>143</v>
      </c>
      <c r="Q121" s="101" t="s">
        <v>144</v>
      </c>
      <c r="R121" s="101" t="s">
        <v>145</v>
      </c>
      <c r="S121" s="101" t="s">
        <v>146</v>
      </c>
      <c r="T121" s="102" t="s">
        <v>147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148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P123+P139+P145</f>
        <v>0</v>
      </c>
      <c r="Q122" s="104"/>
      <c r="R122" s="199">
        <f>R123+R139+R145</f>
        <v>0</v>
      </c>
      <c r="S122" s="104"/>
      <c r="T122" s="200">
        <f>T123+T139+T145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79</v>
      </c>
      <c r="AU122" s="17" t="s">
        <v>116</v>
      </c>
      <c r="BK122" s="201">
        <f>BK123+BK139+BK145</f>
        <v>0</v>
      </c>
    </row>
    <row r="123" s="12" customFormat="1" ht="25.92" customHeight="1">
      <c r="A123" s="12"/>
      <c r="B123" s="202"/>
      <c r="C123" s="203"/>
      <c r="D123" s="204" t="s">
        <v>79</v>
      </c>
      <c r="E123" s="205" t="s">
        <v>469</v>
      </c>
      <c r="F123" s="205" t="s">
        <v>470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</f>
        <v>0</v>
      </c>
      <c r="Q123" s="210"/>
      <c r="R123" s="211">
        <f>R124</f>
        <v>0</v>
      </c>
      <c r="S123" s="210"/>
      <c r="T123" s="212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90</v>
      </c>
      <c r="AT123" s="214" t="s">
        <v>79</v>
      </c>
      <c r="AU123" s="214" t="s">
        <v>80</v>
      </c>
      <c r="AY123" s="213" t="s">
        <v>151</v>
      </c>
      <c r="BK123" s="215">
        <f>BK124</f>
        <v>0</v>
      </c>
    </row>
    <row r="124" s="12" customFormat="1" ht="22.8" customHeight="1">
      <c r="A124" s="12"/>
      <c r="B124" s="202"/>
      <c r="C124" s="203"/>
      <c r="D124" s="204" t="s">
        <v>79</v>
      </c>
      <c r="E124" s="216" t="s">
        <v>1330</v>
      </c>
      <c r="F124" s="216" t="s">
        <v>1331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SUM(P125:P138)</f>
        <v>0</v>
      </c>
      <c r="Q124" s="210"/>
      <c r="R124" s="211">
        <f>SUM(R125:R138)</f>
        <v>0</v>
      </c>
      <c r="S124" s="210"/>
      <c r="T124" s="212">
        <f>SUM(T125:T138)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90</v>
      </c>
      <c r="AT124" s="214" t="s">
        <v>79</v>
      </c>
      <c r="AU124" s="214" t="s">
        <v>88</v>
      </c>
      <c r="AY124" s="213" t="s">
        <v>151</v>
      </c>
      <c r="BK124" s="215">
        <f>SUM(BK125:BK138)</f>
        <v>0</v>
      </c>
    </row>
    <row r="125" s="2" customFormat="1" ht="24.15" customHeight="1">
      <c r="A125" s="38"/>
      <c r="B125" s="39"/>
      <c r="C125" s="218" t="s">
        <v>90</v>
      </c>
      <c r="D125" s="218" t="s">
        <v>153</v>
      </c>
      <c r="E125" s="219" t="s">
        <v>1675</v>
      </c>
      <c r="F125" s="220" t="s">
        <v>1676</v>
      </c>
      <c r="G125" s="221" t="s">
        <v>221</v>
      </c>
      <c r="H125" s="222">
        <v>1</v>
      </c>
      <c r="I125" s="223"/>
      <c r="J125" s="224">
        <f>ROUND(I125*H125,2)</f>
        <v>0</v>
      </c>
      <c r="K125" s="220" t="s">
        <v>1677</v>
      </c>
      <c r="L125" s="44"/>
      <c r="M125" s="225" t="s">
        <v>1</v>
      </c>
      <c r="N125" s="226" t="s">
        <v>45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229</v>
      </c>
      <c r="AT125" s="229" t="s">
        <v>153</v>
      </c>
      <c r="AU125" s="229" t="s">
        <v>90</v>
      </c>
      <c r="AY125" s="17" t="s">
        <v>151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88</v>
      </c>
      <c r="BK125" s="230">
        <f>ROUND(I125*H125,2)</f>
        <v>0</v>
      </c>
      <c r="BL125" s="17" t="s">
        <v>229</v>
      </c>
      <c r="BM125" s="229" t="s">
        <v>1678</v>
      </c>
    </row>
    <row r="126" s="2" customFormat="1" ht="16.5" customHeight="1">
      <c r="A126" s="38"/>
      <c r="B126" s="39"/>
      <c r="C126" s="218" t="s">
        <v>1679</v>
      </c>
      <c r="D126" s="218" t="s">
        <v>153</v>
      </c>
      <c r="E126" s="219" t="s">
        <v>1680</v>
      </c>
      <c r="F126" s="220" t="s">
        <v>1681</v>
      </c>
      <c r="G126" s="221" t="s">
        <v>221</v>
      </c>
      <c r="H126" s="222">
        <v>4</v>
      </c>
      <c r="I126" s="223"/>
      <c r="J126" s="224">
        <f>ROUND(I126*H126,2)</f>
        <v>0</v>
      </c>
      <c r="K126" s="220" t="s">
        <v>1677</v>
      </c>
      <c r="L126" s="44"/>
      <c r="M126" s="225" t="s">
        <v>1</v>
      </c>
      <c r="N126" s="226" t="s">
        <v>45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229</v>
      </c>
      <c r="AT126" s="229" t="s">
        <v>153</v>
      </c>
      <c r="AU126" s="229" t="s">
        <v>90</v>
      </c>
      <c r="AY126" s="17" t="s">
        <v>151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88</v>
      </c>
      <c r="BK126" s="230">
        <f>ROUND(I126*H126,2)</f>
        <v>0</v>
      </c>
      <c r="BL126" s="17" t="s">
        <v>229</v>
      </c>
      <c r="BM126" s="229" t="s">
        <v>1682</v>
      </c>
    </row>
    <row r="127" s="2" customFormat="1" ht="33" customHeight="1">
      <c r="A127" s="38"/>
      <c r="B127" s="39"/>
      <c r="C127" s="218" t="s">
        <v>158</v>
      </c>
      <c r="D127" s="218" t="s">
        <v>153</v>
      </c>
      <c r="E127" s="219" t="s">
        <v>1683</v>
      </c>
      <c r="F127" s="220" t="s">
        <v>1684</v>
      </c>
      <c r="G127" s="221" t="s">
        <v>221</v>
      </c>
      <c r="H127" s="222">
        <v>0.5</v>
      </c>
      <c r="I127" s="223"/>
      <c r="J127" s="224">
        <f>ROUND(I127*H127,2)</f>
        <v>0</v>
      </c>
      <c r="K127" s="220" t="s">
        <v>1677</v>
      </c>
      <c r="L127" s="44"/>
      <c r="M127" s="225" t="s">
        <v>1</v>
      </c>
      <c r="N127" s="226" t="s">
        <v>45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229</v>
      </c>
      <c r="AT127" s="229" t="s">
        <v>153</v>
      </c>
      <c r="AU127" s="229" t="s">
        <v>90</v>
      </c>
      <c r="AY127" s="17" t="s">
        <v>151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88</v>
      </c>
      <c r="BK127" s="230">
        <f>ROUND(I127*H127,2)</f>
        <v>0</v>
      </c>
      <c r="BL127" s="17" t="s">
        <v>229</v>
      </c>
      <c r="BM127" s="229" t="s">
        <v>1685</v>
      </c>
    </row>
    <row r="128" s="2" customFormat="1" ht="33" customHeight="1">
      <c r="A128" s="38"/>
      <c r="B128" s="39"/>
      <c r="C128" s="218" t="s">
        <v>179</v>
      </c>
      <c r="D128" s="218" t="s">
        <v>153</v>
      </c>
      <c r="E128" s="219" t="s">
        <v>1686</v>
      </c>
      <c r="F128" s="220" t="s">
        <v>1687</v>
      </c>
      <c r="G128" s="221" t="s">
        <v>193</v>
      </c>
      <c r="H128" s="222">
        <v>3</v>
      </c>
      <c r="I128" s="223"/>
      <c r="J128" s="224">
        <f>ROUND(I128*H128,2)</f>
        <v>0</v>
      </c>
      <c r="K128" s="220" t="s">
        <v>1677</v>
      </c>
      <c r="L128" s="44"/>
      <c r="M128" s="225" t="s">
        <v>1</v>
      </c>
      <c r="N128" s="226" t="s">
        <v>45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229</v>
      </c>
      <c r="AT128" s="229" t="s">
        <v>153</v>
      </c>
      <c r="AU128" s="229" t="s">
        <v>90</v>
      </c>
      <c r="AY128" s="17" t="s">
        <v>151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88</v>
      </c>
      <c r="BK128" s="230">
        <f>ROUND(I128*H128,2)</f>
        <v>0</v>
      </c>
      <c r="BL128" s="17" t="s">
        <v>229</v>
      </c>
      <c r="BM128" s="229" t="s">
        <v>1688</v>
      </c>
    </row>
    <row r="129" s="2" customFormat="1" ht="16.5" customHeight="1">
      <c r="A129" s="38"/>
      <c r="B129" s="39"/>
      <c r="C129" s="218" t="s">
        <v>1689</v>
      </c>
      <c r="D129" s="218" t="s">
        <v>153</v>
      </c>
      <c r="E129" s="219" t="s">
        <v>1690</v>
      </c>
      <c r="F129" s="220" t="s">
        <v>1691</v>
      </c>
      <c r="G129" s="221" t="s">
        <v>193</v>
      </c>
      <c r="H129" s="222">
        <v>3</v>
      </c>
      <c r="I129" s="223"/>
      <c r="J129" s="224">
        <f>ROUND(I129*H129,2)</f>
        <v>0</v>
      </c>
      <c r="K129" s="220" t="s">
        <v>1677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229</v>
      </c>
      <c r="AT129" s="229" t="s">
        <v>153</v>
      </c>
      <c r="AU129" s="229" t="s">
        <v>90</v>
      </c>
      <c r="AY129" s="17" t="s">
        <v>151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229</v>
      </c>
      <c r="BM129" s="229" t="s">
        <v>1692</v>
      </c>
    </row>
    <row r="130" s="2" customFormat="1" ht="16.5" customHeight="1">
      <c r="A130" s="38"/>
      <c r="B130" s="39"/>
      <c r="C130" s="218" t="s">
        <v>189</v>
      </c>
      <c r="D130" s="218" t="s">
        <v>153</v>
      </c>
      <c r="E130" s="219" t="s">
        <v>1693</v>
      </c>
      <c r="F130" s="220" t="s">
        <v>1694</v>
      </c>
      <c r="G130" s="221" t="s">
        <v>833</v>
      </c>
      <c r="H130" s="222">
        <v>1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229</v>
      </c>
      <c r="AT130" s="229" t="s">
        <v>153</v>
      </c>
      <c r="AU130" s="229" t="s">
        <v>90</v>
      </c>
      <c r="AY130" s="17" t="s">
        <v>151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229</v>
      </c>
      <c r="BM130" s="229" t="s">
        <v>1695</v>
      </c>
    </row>
    <row r="131" s="2" customFormat="1" ht="33" customHeight="1">
      <c r="A131" s="38"/>
      <c r="B131" s="39"/>
      <c r="C131" s="218" t="s">
        <v>194</v>
      </c>
      <c r="D131" s="218" t="s">
        <v>153</v>
      </c>
      <c r="E131" s="219" t="s">
        <v>1696</v>
      </c>
      <c r="F131" s="220" t="s">
        <v>1697</v>
      </c>
      <c r="G131" s="221" t="s">
        <v>193</v>
      </c>
      <c r="H131" s="222">
        <v>1</v>
      </c>
      <c r="I131" s="223"/>
      <c r="J131" s="224">
        <f>ROUND(I131*H131,2)</f>
        <v>0</v>
      </c>
      <c r="K131" s="220" t="s">
        <v>1677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229</v>
      </c>
      <c r="AT131" s="229" t="s">
        <v>153</v>
      </c>
      <c r="AU131" s="229" t="s">
        <v>90</v>
      </c>
      <c r="AY131" s="17" t="s">
        <v>151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229</v>
      </c>
      <c r="BM131" s="229" t="s">
        <v>1698</v>
      </c>
    </row>
    <row r="132" s="2" customFormat="1" ht="37.8" customHeight="1">
      <c r="A132" s="38"/>
      <c r="B132" s="39"/>
      <c r="C132" s="218" t="s">
        <v>199</v>
      </c>
      <c r="D132" s="218" t="s">
        <v>153</v>
      </c>
      <c r="E132" s="219" t="s">
        <v>1699</v>
      </c>
      <c r="F132" s="220" t="s">
        <v>1700</v>
      </c>
      <c r="G132" s="221" t="s">
        <v>193</v>
      </c>
      <c r="H132" s="222">
        <v>1</v>
      </c>
      <c r="I132" s="223"/>
      <c r="J132" s="224">
        <f>ROUND(I132*H132,2)</f>
        <v>0</v>
      </c>
      <c r="K132" s="220" t="s">
        <v>1677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229</v>
      </c>
      <c r="AT132" s="229" t="s">
        <v>153</v>
      </c>
      <c r="AU132" s="229" t="s">
        <v>90</v>
      </c>
      <c r="AY132" s="17" t="s">
        <v>151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229</v>
      </c>
      <c r="BM132" s="229" t="s">
        <v>1701</v>
      </c>
    </row>
    <row r="133" s="2" customFormat="1" ht="24.15" customHeight="1">
      <c r="A133" s="38"/>
      <c r="B133" s="39"/>
      <c r="C133" s="218" t="s">
        <v>203</v>
      </c>
      <c r="D133" s="218" t="s">
        <v>153</v>
      </c>
      <c r="E133" s="219" t="s">
        <v>1702</v>
      </c>
      <c r="F133" s="220" t="s">
        <v>1703</v>
      </c>
      <c r="G133" s="221" t="s">
        <v>193</v>
      </c>
      <c r="H133" s="222">
        <v>2</v>
      </c>
      <c r="I133" s="223"/>
      <c r="J133" s="224">
        <f>ROUND(I133*H133,2)</f>
        <v>0</v>
      </c>
      <c r="K133" s="220" t="s">
        <v>1677</v>
      </c>
      <c r="L133" s="44"/>
      <c r="M133" s="225" t="s">
        <v>1</v>
      </c>
      <c r="N133" s="226" t="s">
        <v>45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229</v>
      </c>
      <c r="AT133" s="229" t="s">
        <v>153</v>
      </c>
      <c r="AU133" s="229" t="s">
        <v>90</v>
      </c>
      <c r="AY133" s="17" t="s">
        <v>151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229</v>
      </c>
      <c r="BM133" s="229" t="s">
        <v>1704</v>
      </c>
    </row>
    <row r="134" s="2" customFormat="1" ht="21.75" customHeight="1">
      <c r="A134" s="38"/>
      <c r="B134" s="39"/>
      <c r="C134" s="243" t="s">
        <v>207</v>
      </c>
      <c r="D134" s="243" t="s">
        <v>190</v>
      </c>
      <c r="E134" s="244" t="s">
        <v>1705</v>
      </c>
      <c r="F134" s="245" t="s">
        <v>1706</v>
      </c>
      <c r="G134" s="246" t="s">
        <v>193</v>
      </c>
      <c r="H134" s="247">
        <v>2</v>
      </c>
      <c r="I134" s="248"/>
      <c r="J134" s="249">
        <f>ROUND(I134*H134,2)</f>
        <v>0</v>
      </c>
      <c r="K134" s="245" t="s">
        <v>1677</v>
      </c>
      <c r="L134" s="250"/>
      <c r="M134" s="251" t="s">
        <v>1</v>
      </c>
      <c r="N134" s="252" t="s">
        <v>45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307</v>
      </c>
      <c r="AT134" s="229" t="s">
        <v>190</v>
      </c>
      <c r="AU134" s="229" t="s">
        <v>90</v>
      </c>
      <c r="AY134" s="17" t="s">
        <v>151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229</v>
      </c>
      <c r="BM134" s="229" t="s">
        <v>1707</v>
      </c>
    </row>
    <row r="135" s="2" customFormat="1" ht="16.5" customHeight="1">
      <c r="A135" s="38"/>
      <c r="B135" s="39"/>
      <c r="C135" s="218" t="s">
        <v>1708</v>
      </c>
      <c r="D135" s="218" t="s">
        <v>153</v>
      </c>
      <c r="E135" s="219" t="s">
        <v>1709</v>
      </c>
      <c r="F135" s="220" t="s">
        <v>1710</v>
      </c>
      <c r="G135" s="221" t="s">
        <v>193</v>
      </c>
      <c r="H135" s="222">
        <v>1</v>
      </c>
      <c r="I135" s="223"/>
      <c r="J135" s="224">
        <f>ROUND(I135*H135,2)</f>
        <v>0</v>
      </c>
      <c r="K135" s="220" t="s">
        <v>1677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229</v>
      </c>
      <c r="AT135" s="229" t="s">
        <v>153</v>
      </c>
      <c r="AU135" s="229" t="s">
        <v>90</v>
      </c>
      <c r="AY135" s="17" t="s">
        <v>151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229</v>
      </c>
      <c r="BM135" s="229" t="s">
        <v>1711</v>
      </c>
    </row>
    <row r="136" s="2" customFormat="1" ht="24.15" customHeight="1">
      <c r="A136" s="38"/>
      <c r="B136" s="39"/>
      <c r="C136" s="218" t="s">
        <v>1712</v>
      </c>
      <c r="D136" s="218" t="s">
        <v>153</v>
      </c>
      <c r="E136" s="219" t="s">
        <v>1713</v>
      </c>
      <c r="F136" s="220" t="s">
        <v>1714</v>
      </c>
      <c r="G136" s="221" t="s">
        <v>221</v>
      </c>
      <c r="H136" s="222">
        <v>4.5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229</v>
      </c>
      <c r="AT136" s="229" t="s">
        <v>153</v>
      </c>
      <c r="AU136" s="229" t="s">
        <v>90</v>
      </c>
      <c r="AY136" s="17" t="s">
        <v>151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229</v>
      </c>
      <c r="BM136" s="229" t="s">
        <v>1715</v>
      </c>
    </row>
    <row r="137" s="2" customFormat="1" ht="44.25" customHeight="1">
      <c r="A137" s="38"/>
      <c r="B137" s="39"/>
      <c r="C137" s="218" t="s">
        <v>224</v>
      </c>
      <c r="D137" s="218" t="s">
        <v>153</v>
      </c>
      <c r="E137" s="219" t="s">
        <v>1716</v>
      </c>
      <c r="F137" s="220" t="s">
        <v>1717</v>
      </c>
      <c r="G137" s="221" t="s">
        <v>175</v>
      </c>
      <c r="H137" s="222">
        <v>0.029000000000000001</v>
      </c>
      <c r="I137" s="223"/>
      <c r="J137" s="224">
        <f>ROUND(I137*H137,2)</f>
        <v>0</v>
      </c>
      <c r="K137" s="220" t="s">
        <v>1677</v>
      </c>
      <c r="L137" s="44"/>
      <c r="M137" s="225" t="s">
        <v>1</v>
      </c>
      <c r="N137" s="226" t="s">
        <v>45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229</v>
      </c>
      <c r="AT137" s="229" t="s">
        <v>153</v>
      </c>
      <c r="AU137" s="229" t="s">
        <v>90</v>
      </c>
      <c r="AY137" s="17" t="s">
        <v>151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88</v>
      </c>
      <c r="BK137" s="230">
        <f>ROUND(I137*H137,2)</f>
        <v>0</v>
      </c>
      <c r="BL137" s="17" t="s">
        <v>229</v>
      </c>
      <c r="BM137" s="229" t="s">
        <v>1718</v>
      </c>
    </row>
    <row r="138" s="2" customFormat="1" ht="21.75" customHeight="1">
      <c r="A138" s="38"/>
      <c r="B138" s="39"/>
      <c r="C138" s="218" t="s">
        <v>229</v>
      </c>
      <c r="D138" s="218" t="s">
        <v>153</v>
      </c>
      <c r="E138" s="219" t="s">
        <v>1719</v>
      </c>
      <c r="F138" s="220" t="s">
        <v>1720</v>
      </c>
      <c r="G138" s="221" t="s">
        <v>833</v>
      </c>
      <c r="H138" s="222">
        <v>1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229</v>
      </c>
      <c r="AT138" s="229" t="s">
        <v>153</v>
      </c>
      <c r="AU138" s="229" t="s">
        <v>90</v>
      </c>
      <c r="AY138" s="17" t="s">
        <v>151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229</v>
      </c>
      <c r="BM138" s="229" t="s">
        <v>1721</v>
      </c>
    </row>
    <row r="139" s="12" customFormat="1" ht="25.92" customHeight="1">
      <c r="A139" s="12"/>
      <c r="B139" s="202"/>
      <c r="C139" s="203"/>
      <c r="D139" s="204" t="s">
        <v>79</v>
      </c>
      <c r="E139" s="205" t="s">
        <v>190</v>
      </c>
      <c r="F139" s="205" t="s">
        <v>1428</v>
      </c>
      <c r="G139" s="203"/>
      <c r="H139" s="203"/>
      <c r="I139" s="206"/>
      <c r="J139" s="207">
        <f>BK139</f>
        <v>0</v>
      </c>
      <c r="K139" s="203"/>
      <c r="L139" s="208"/>
      <c r="M139" s="209"/>
      <c r="N139" s="210"/>
      <c r="O139" s="210"/>
      <c r="P139" s="211">
        <f>P140</f>
        <v>0</v>
      </c>
      <c r="Q139" s="210"/>
      <c r="R139" s="211">
        <f>R140</f>
        <v>0</v>
      </c>
      <c r="S139" s="210"/>
      <c r="T139" s="212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167</v>
      </c>
      <c r="AT139" s="214" t="s">
        <v>79</v>
      </c>
      <c r="AU139" s="214" t="s">
        <v>80</v>
      </c>
      <c r="AY139" s="213" t="s">
        <v>151</v>
      </c>
      <c r="BK139" s="215">
        <f>BK140</f>
        <v>0</v>
      </c>
    </row>
    <row r="140" s="12" customFormat="1" ht="22.8" customHeight="1">
      <c r="A140" s="12"/>
      <c r="B140" s="202"/>
      <c r="C140" s="203"/>
      <c r="D140" s="204" t="s">
        <v>79</v>
      </c>
      <c r="E140" s="216" t="s">
        <v>1722</v>
      </c>
      <c r="F140" s="216" t="s">
        <v>1723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SUM(P141:P144)</f>
        <v>0</v>
      </c>
      <c r="Q140" s="210"/>
      <c r="R140" s="211">
        <f>SUM(R141:R144)</f>
        <v>0</v>
      </c>
      <c r="S140" s="210"/>
      <c r="T140" s="212">
        <f>SUM(T141:T144)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167</v>
      </c>
      <c r="AT140" s="214" t="s">
        <v>79</v>
      </c>
      <c r="AU140" s="214" t="s">
        <v>88</v>
      </c>
      <c r="AY140" s="213" t="s">
        <v>151</v>
      </c>
      <c r="BK140" s="215">
        <f>SUM(BK141:BK144)</f>
        <v>0</v>
      </c>
    </row>
    <row r="141" s="2" customFormat="1" ht="16.5" customHeight="1">
      <c r="A141" s="38"/>
      <c r="B141" s="39"/>
      <c r="C141" s="218" t="s">
        <v>234</v>
      </c>
      <c r="D141" s="218" t="s">
        <v>153</v>
      </c>
      <c r="E141" s="219" t="s">
        <v>1724</v>
      </c>
      <c r="F141" s="220" t="s">
        <v>1725</v>
      </c>
      <c r="G141" s="221" t="s">
        <v>193</v>
      </c>
      <c r="H141" s="222">
        <v>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45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455</v>
      </c>
      <c r="AT141" s="229" t="s">
        <v>153</v>
      </c>
      <c r="AU141" s="229" t="s">
        <v>90</v>
      </c>
      <c r="AY141" s="17" t="s">
        <v>151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455</v>
      </c>
      <c r="BM141" s="229" t="s">
        <v>1726</v>
      </c>
    </row>
    <row r="142" s="2" customFormat="1" ht="24.15" customHeight="1">
      <c r="A142" s="38"/>
      <c r="B142" s="39"/>
      <c r="C142" s="218" t="s">
        <v>218</v>
      </c>
      <c r="D142" s="218" t="s">
        <v>153</v>
      </c>
      <c r="E142" s="219" t="s">
        <v>1727</v>
      </c>
      <c r="F142" s="220" t="s">
        <v>1728</v>
      </c>
      <c r="G142" s="221" t="s">
        <v>1729</v>
      </c>
      <c r="H142" s="222">
        <v>1</v>
      </c>
      <c r="I142" s="223"/>
      <c r="J142" s="224">
        <f>ROUND(I142*H142,2)</f>
        <v>0</v>
      </c>
      <c r="K142" s="220" t="s">
        <v>1677</v>
      </c>
      <c r="L142" s="44"/>
      <c r="M142" s="225" t="s">
        <v>1</v>
      </c>
      <c r="N142" s="226" t="s">
        <v>45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455</v>
      </c>
      <c r="AT142" s="229" t="s">
        <v>153</v>
      </c>
      <c r="AU142" s="229" t="s">
        <v>90</v>
      </c>
      <c r="AY142" s="17" t="s">
        <v>151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88</v>
      </c>
      <c r="BK142" s="230">
        <f>ROUND(I142*H142,2)</f>
        <v>0</v>
      </c>
      <c r="BL142" s="17" t="s">
        <v>455</v>
      </c>
      <c r="BM142" s="229" t="s">
        <v>1730</v>
      </c>
    </row>
    <row r="143" s="13" customFormat="1">
      <c r="A143" s="13"/>
      <c r="B143" s="231"/>
      <c r="C143" s="232"/>
      <c r="D143" s="233" t="s">
        <v>160</v>
      </c>
      <c r="E143" s="234" t="s">
        <v>1</v>
      </c>
      <c r="F143" s="235" t="s">
        <v>1731</v>
      </c>
      <c r="G143" s="232"/>
      <c r="H143" s="236">
        <v>1</v>
      </c>
      <c r="I143" s="237"/>
      <c r="J143" s="232"/>
      <c r="K143" s="232"/>
      <c r="L143" s="238"/>
      <c r="M143" s="239"/>
      <c r="N143" s="240"/>
      <c r="O143" s="240"/>
      <c r="P143" s="240"/>
      <c r="Q143" s="240"/>
      <c r="R143" s="240"/>
      <c r="S143" s="240"/>
      <c r="T143" s="24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2" t="s">
        <v>160</v>
      </c>
      <c r="AU143" s="242" t="s">
        <v>90</v>
      </c>
      <c r="AV143" s="13" t="s">
        <v>90</v>
      </c>
      <c r="AW143" s="13" t="s">
        <v>36</v>
      </c>
      <c r="AX143" s="13" t="s">
        <v>80</v>
      </c>
      <c r="AY143" s="242" t="s">
        <v>151</v>
      </c>
    </row>
    <row r="144" s="15" customFormat="1">
      <c r="A144" s="15"/>
      <c r="B144" s="263"/>
      <c r="C144" s="264"/>
      <c r="D144" s="233" t="s">
        <v>160</v>
      </c>
      <c r="E144" s="265" t="s">
        <v>1</v>
      </c>
      <c r="F144" s="266" t="s">
        <v>297</v>
      </c>
      <c r="G144" s="264"/>
      <c r="H144" s="267">
        <v>1</v>
      </c>
      <c r="I144" s="268"/>
      <c r="J144" s="264"/>
      <c r="K144" s="264"/>
      <c r="L144" s="269"/>
      <c r="M144" s="270"/>
      <c r="N144" s="271"/>
      <c r="O144" s="271"/>
      <c r="P144" s="271"/>
      <c r="Q144" s="271"/>
      <c r="R144" s="271"/>
      <c r="S144" s="271"/>
      <c r="T144" s="272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3" t="s">
        <v>160</v>
      </c>
      <c r="AU144" s="273" t="s">
        <v>90</v>
      </c>
      <c r="AV144" s="15" t="s">
        <v>158</v>
      </c>
      <c r="AW144" s="15" t="s">
        <v>36</v>
      </c>
      <c r="AX144" s="15" t="s">
        <v>88</v>
      </c>
      <c r="AY144" s="273" t="s">
        <v>151</v>
      </c>
    </row>
    <row r="145" s="12" customFormat="1" ht="25.92" customHeight="1">
      <c r="A145" s="12"/>
      <c r="B145" s="202"/>
      <c r="C145" s="203"/>
      <c r="D145" s="204" t="s">
        <v>79</v>
      </c>
      <c r="E145" s="205" t="s">
        <v>1732</v>
      </c>
      <c r="F145" s="205" t="s">
        <v>1733</v>
      </c>
      <c r="G145" s="203"/>
      <c r="H145" s="203"/>
      <c r="I145" s="206"/>
      <c r="J145" s="207">
        <f>BK145</f>
        <v>0</v>
      </c>
      <c r="K145" s="203"/>
      <c r="L145" s="208"/>
      <c r="M145" s="209"/>
      <c r="N145" s="210"/>
      <c r="O145" s="210"/>
      <c r="P145" s="211">
        <f>P146</f>
        <v>0</v>
      </c>
      <c r="Q145" s="210"/>
      <c r="R145" s="211">
        <f>R146</f>
        <v>0</v>
      </c>
      <c r="S145" s="210"/>
      <c r="T145" s="212">
        <f>T146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3" t="s">
        <v>158</v>
      </c>
      <c r="AT145" s="214" t="s">
        <v>79</v>
      </c>
      <c r="AU145" s="214" t="s">
        <v>80</v>
      </c>
      <c r="AY145" s="213" t="s">
        <v>151</v>
      </c>
      <c r="BK145" s="215">
        <f>BK146</f>
        <v>0</v>
      </c>
    </row>
    <row r="146" s="12" customFormat="1" ht="22.8" customHeight="1">
      <c r="A146" s="12"/>
      <c r="B146" s="202"/>
      <c r="C146" s="203"/>
      <c r="D146" s="204" t="s">
        <v>79</v>
      </c>
      <c r="E146" s="216" t="s">
        <v>1734</v>
      </c>
      <c r="F146" s="216" t="s">
        <v>1735</v>
      </c>
      <c r="G146" s="203"/>
      <c r="H146" s="203"/>
      <c r="I146" s="206"/>
      <c r="J146" s="217">
        <f>BK146</f>
        <v>0</v>
      </c>
      <c r="K146" s="203"/>
      <c r="L146" s="208"/>
      <c r="M146" s="209"/>
      <c r="N146" s="210"/>
      <c r="O146" s="210"/>
      <c r="P146" s="211">
        <f>P147</f>
        <v>0</v>
      </c>
      <c r="Q146" s="210"/>
      <c r="R146" s="211">
        <f>R147</f>
        <v>0</v>
      </c>
      <c r="S146" s="210"/>
      <c r="T146" s="212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3" t="s">
        <v>158</v>
      </c>
      <c r="AT146" s="214" t="s">
        <v>79</v>
      </c>
      <c r="AU146" s="214" t="s">
        <v>88</v>
      </c>
      <c r="AY146" s="213" t="s">
        <v>151</v>
      </c>
      <c r="BK146" s="215">
        <f>BK147</f>
        <v>0</v>
      </c>
    </row>
    <row r="147" s="2" customFormat="1" ht="16.5" customHeight="1">
      <c r="A147" s="38"/>
      <c r="B147" s="39"/>
      <c r="C147" s="218" t="s">
        <v>88</v>
      </c>
      <c r="D147" s="218" t="s">
        <v>153</v>
      </c>
      <c r="E147" s="219" t="s">
        <v>1736</v>
      </c>
      <c r="F147" s="220" t="s">
        <v>1737</v>
      </c>
      <c r="G147" s="221" t="s">
        <v>1738</v>
      </c>
      <c r="H147" s="222">
        <v>1</v>
      </c>
      <c r="I147" s="223"/>
      <c r="J147" s="224">
        <f>ROUND(I147*H147,2)</f>
        <v>0</v>
      </c>
      <c r="K147" s="220" t="s">
        <v>1</v>
      </c>
      <c r="L147" s="44"/>
      <c r="M147" s="275" t="s">
        <v>1</v>
      </c>
      <c r="N147" s="276" t="s">
        <v>45</v>
      </c>
      <c r="O147" s="277"/>
      <c r="P147" s="278">
        <f>O147*H147</f>
        <v>0</v>
      </c>
      <c r="Q147" s="278">
        <v>0</v>
      </c>
      <c r="R147" s="278">
        <f>Q147*H147</f>
        <v>0</v>
      </c>
      <c r="S147" s="278">
        <v>0</v>
      </c>
      <c r="T147" s="279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29" t="s">
        <v>1097</v>
      </c>
      <c r="AT147" s="229" t="s">
        <v>153</v>
      </c>
      <c r="AU147" s="229" t="s">
        <v>90</v>
      </c>
      <c r="AY147" s="17" t="s">
        <v>151</v>
      </c>
      <c r="BE147" s="230">
        <f>IF(N147="základní",J147,0)</f>
        <v>0</v>
      </c>
      <c r="BF147" s="230">
        <f>IF(N147="snížená",J147,0)</f>
        <v>0</v>
      </c>
      <c r="BG147" s="230">
        <f>IF(N147="zákl. přenesená",J147,0)</f>
        <v>0</v>
      </c>
      <c r="BH147" s="230">
        <f>IF(N147="sníž. přenesená",J147,0)</f>
        <v>0</v>
      </c>
      <c r="BI147" s="230">
        <f>IF(N147="nulová",J147,0)</f>
        <v>0</v>
      </c>
      <c r="BJ147" s="17" t="s">
        <v>88</v>
      </c>
      <c r="BK147" s="230">
        <f>ROUND(I147*H147,2)</f>
        <v>0</v>
      </c>
      <c r="BL147" s="17" t="s">
        <v>1097</v>
      </c>
      <c r="BM147" s="229" t="s">
        <v>1739</v>
      </c>
    </row>
    <row r="148" s="2" customFormat="1" ht="6.96" customHeight="1">
      <c r="A148" s="38"/>
      <c r="B148" s="66"/>
      <c r="C148" s="67"/>
      <c r="D148" s="67"/>
      <c r="E148" s="67"/>
      <c r="F148" s="67"/>
      <c r="G148" s="67"/>
      <c r="H148" s="67"/>
      <c r="I148" s="67"/>
      <c r="J148" s="67"/>
      <c r="K148" s="67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zXfMg8fB9ObE1b87dyjLlogJahbFXTm1OX7VHWOxNU66xyCj1lbGREZvabnyCFweLKP7IqzhlM3mSvduMioO8A==" hashValue="n6QSYxD872uRImOf+S1TUVrOzzx0s3Yn0rKeLPS/n6eRlQYPs9jWe2zyLEheJ6iE/0MlLf5vWul1yKQN46YNqA==" algorithmName="SHA-512" password="CC35"/>
  <autoFilter ref="C121:K14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108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90</v>
      </c>
    </row>
    <row r="4" s="1" customFormat="1" ht="24.96" customHeight="1">
      <c r="B4" s="20"/>
      <c r="D4" s="138" t="s">
        <v>109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26.25" customHeight="1">
      <c r="B7" s="20"/>
      <c r="E7" s="141" t="str">
        <f>'Rekapitulace stavby'!K6</f>
        <v xml:space="preserve">Snížení energetické náročnosti SŠTŘ Nový Bydžov -  dílny SPV Hlušice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110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1740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31. 10. 2025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26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27</v>
      </c>
      <c r="F15" s="38"/>
      <c r="G15" s="38"/>
      <c r="H15" s="38"/>
      <c r="I15" s="140" t="s">
        <v>28</v>
      </c>
      <c r="J15" s="143" t="s">
        <v>29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30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28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32</v>
      </c>
      <c r="E20" s="38"/>
      <c r="F20" s="38"/>
      <c r="G20" s="38"/>
      <c r="H20" s="38"/>
      <c r="I20" s="140" t="s">
        <v>25</v>
      </c>
      <c r="J20" s="143" t="s">
        <v>33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34</v>
      </c>
      <c r="F21" s="38"/>
      <c r="G21" s="38"/>
      <c r="H21" s="38"/>
      <c r="I21" s="140" t="s">
        <v>28</v>
      </c>
      <c r="J21" s="143" t="s">
        <v>35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37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38</v>
      </c>
      <c r="F24" s="38"/>
      <c r="G24" s="38"/>
      <c r="H24" s="38"/>
      <c r="I24" s="140" t="s">
        <v>28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39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40</v>
      </c>
      <c r="E30" s="38"/>
      <c r="F30" s="38"/>
      <c r="G30" s="38"/>
      <c r="H30" s="38"/>
      <c r="I30" s="38"/>
      <c r="J30" s="151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42</v>
      </c>
      <c r="G32" s="38"/>
      <c r="H32" s="38"/>
      <c r="I32" s="152" t="s">
        <v>41</v>
      </c>
      <c r="J32" s="152" t="s">
        <v>43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44</v>
      </c>
      <c r="E33" s="140" t="s">
        <v>45</v>
      </c>
      <c r="F33" s="154">
        <f>ROUND((SUM(BE122:BE143)),  2)</f>
        <v>0</v>
      </c>
      <c r="G33" s="38"/>
      <c r="H33" s="38"/>
      <c r="I33" s="155">
        <v>0.20999999999999999</v>
      </c>
      <c r="J33" s="154">
        <f>ROUND(((SUM(BE122:BE143))*I33),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46</v>
      </c>
      <c r="F34" s="154">
        <f>ROUND((SUM(BF122:BF143)),  2)</f>
        <v>0</v>
      </c>
      <c r="G34" s="38"/>
      <c r="H34" s="38"/>
      <c r="I34" s="155">
        <v>0.12</v>
      </c>
      <c r="J34" s="154">
        <f>ROUND(((SUM(BF122:BF143))*I34),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47</v>
      </c>
      <c r="F35" s="154">
        <f>ROUND((SUM(BG122:BG143)),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48</v>
      </c>
      <c r="F36" s="154">
        <f>ROUND((SUM(BH122:BH143)),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49</v>
      </c>
      <c r="F37" s="154">
        <f>ROUND((SUM(BI122:BI143)),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50</v>
      </c>
      <c r="E39" s="158"/>
      <c r="F39" s="158"/>
      <c r="G39" s="159" t="s">
        <v>51</v>
      </c>
      <c r="H39" s="160" t="s">
        <v>52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53</v>
      </c>
      <c r="E50" s="164"/>
      <c r="F50" s="164"/>
      <c r="G50" s="163" t="s">
        <v>54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55</v>
      </c>
      <c r="E61" s="166"/>
      <c r="F61" s="167" t="s">
        <v>56</v>
      </c>
      <c r="G61" s="165" t="s">
        <v>55</v>
      </c>
      <c r="H61" s="166"/>
      <c r="I61" s="166"/>
      <c r="J61" s="168" t="s">
        <v>56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57</v>
      </c>
      <c r="E65" s="169"/>
      <c r="F65" s="169"/>
      <c r="G65" s="163" t="s">
        <v>58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55</v>
      </c>
      <c r="E76" s="166"/>
      <c r="F76" s="167" t="s">
        <v>56</v>
      </c>
      <c r="G76" s="165" t="s">
        <v>55</v>
      </c>
      <c r="H76" s="166"/>
      <c r="I76" s="166"/>
      <c r="J76" s="168" t="s">
        <v>56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112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40"/>
      <c r="D85" s="40"/>
      <c r="E85" s="174" t="str">
        <f>E7</f>
        <v xml:space="preserve">Snížení energetické náročnosti SŠTŘ Nový Bydžov -  dílny SPV Hlušice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110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VON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pozemek s č. st. 1/10, k.ú. Hlušice</v>
      </c>
      <c r="G89" s="40"/>
      <c r="H89" s="40"/>
      <c r="I89" s="32" t="s">
        <v>22</v>
      </c>
      <c r="J89" s="79" t="str">
        <f>IF(J12="","",J12)</f>
        <v>31. 10. 2025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SŠTŘ, Nový Bydžov, Dr. M. Tyrše 112, PSČ 504 01</v>
      </c>
      <c r="G91" s="40"/>
      <c r="H91" s="40"/>
      <c r="I91" s="32" t="s">
        <v>32</v>
      </c>
      <c r="J91" s="36" t="str">
        <f>E21</f>
        <v>Energy Benefit Centre a.s.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30</v>
      </c>
      <c r="D92" s="40"/>
      <c r="E92" s="40"/>
      <c r="F92" s="27" t="str">
        <f>IF(E18="","",E18)</f>
        <v>Vyplň údaj</v>
      </c>
      <c r="G92" s="40"/>
      <c r="H92" s="40"/>
      <c r="I92" s="32" t="s">
        <v>37</v>
      </c>
      <c r="J92" s="36" t="str">
        <f>E24</f>
        <v xml:space="preserve">  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113</v>
      </c>
      <c r="D94" s="176"/>
      <c r="E94" s="176"/>
      <c r="F94" s="176"/>
      <c r="G94" s="176"/>
      <c r="H94" s="176"/>
      <c r="I94" s="176"/>
      <c r="J94" s="177" t="s">
        <v>114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115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116</v>
      </c>
    </row>
    <row r="97" s="9" customFormat="1" ht="24.96" customHeight="1">
      <c r="A97" s="9"/>
      <c r="B97" s="179"/>
      <c r="C97" s="180"/>
      <c r="D97" s="181" t="s">
        <v>1741</v>
      </c>
      <c r="E97" s="182"/>
      <c r="F97" s="182"/>
      <c r="G97" s="182"/>
      <c r="H97" s="182"/>
      <c r="I97" s="182"/>
      <c r="J97" s="183">
        <f>J123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1742</v>
      </c>
      <c r="E98" s="188"/>
      <c r="F98" s="188"/>
      <c r="G98" s="188"/>
      <c r="H98" s="188"/>
      <c r="I98" s="188"/>
      <c r="J98" s="189">
        <f>J124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1743</v>
      </c>
      <c r="E99" s="188"/>
      <c r="F99" s="188"/>
      <c r="G99" s="188"/>
      <c r="H99" s="188"/>
      <c r="I99" s="188"/>
      <c r="J99" s="189">
        <f>J128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1744</v>
      </c>
      <c r="E100" s="188"/>
      <c r="F100" s="188"/>
      <c r="G100" s="188"/>
      <c r="H100" s="188"/>
      <c r="I100" s="188"/>
      <c r="J100" s="189">
        <f>J137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1745</v>
      </c>
      <c r="E101" s="188"/>
      <c r="F101" s="188"/>
      <c r="G101" s="188"/>
      <c r="H101" s="188"/>
      <c r="I101" s="188"/>
      <c r="J101" s="189">
        <f>J140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1746</v>
      </c>
      <c r="E102" s="188"/>
      <c r="F102" s="188"/>
      <c r="G102" s="188"/>
      <c r="H102" s="188"/>
      <c r="I102" s="188"/>
      <c r="J102" s="189">
        <f>J142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136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6.25" customHeight="1">
      <c r="A112" s="38"/>
      <c r="B112" s="39"/>
      <c r="C112" s="40"/>
      <c r="D112" s="40"/>
      <c r="E112" s="174" t="str">
        <f>E7</f>
        <v xml:space="preserve">Snížení energetické náročnosti SŠTŘ Nový Bydžov -  dílny SPV Hlušice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110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VON - Vedlejší a ostatní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pozemek s č. st. 1/10, k.ú. Hlušice</v>
      </c>
      <c r="G116" s="40"/>
      <c r="H116" s="40"/>
      <c r="I116" s="32" t="s">
        <v>22</v>
      </c>
      <c r="J116" s="79" t="str">
        <f>IF(J12="","",J12)</f>
        <v>31. 10. 2025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E15</f>
        <v>SŠTŘ, Nový Bydžov, Dr. M. Tyrše 112, PSČ 504 01</v>
      </c>
      <c r="G118" s="40"/>
      <c r="H118" s="40"/>
      <c r="I118" s="32" t="s">
        <v>32</v>
      </c>
      <c r="J118" s="36" t="str">
        <f>E21</f>
        <v>Energy Benefit Centre a.s.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30</v>
      </c>
      <c r="D119" s="40"/>
      <c r="E119" s="40"/>
      <c r="F119" s="27" t="str">
        <f>IF(E18="","",E18)</f>
        <v>Vyplň údaj</v>
      </c>
      <c r="G119" s="40"/>
      <c r="H119" s="40"/>
      <c r="I119" s="32" t="s">
        <v>37</v>
      </c>
      <c r="J119" s="36" t="str">
        <f>E24</f>
        <v xml:space="preserve">  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1"/>
      <c r="B121" s="192"/>
      <c r="C121" s="193" t="s">
        <v>137</v>
      </c>
      <c r="D121" s="194" t="s">
        <v>65</v>
      </c>
      <c r="E121" s="194" t="s">
        <v>61</v>
      </c>
      <c r="F121" s="194" t="s">
        <v>62</v>
      </c>
      <c r="G121" s="194" t="s">
        <v>138</v>
      </c>
      <c r="H121" s="194" t="s">
        <v>139</v>
      </c>
      <c r="I121" s="194" t="s">
        <v>140</v>
      </c>
      <c r="J121" s="194" t="s">
        <v>114</v>
      </c>
      <c r="K121" s="195" t="s">
        <v>141</v>
      </c>
      <c r="L121" s="196"/>
      <c r="M121" s="100" t="s">
        <v>1</v>
      </c>
      <c r="N121" s="101" t="s">
        <v>44</v>
      </c>
      <c r="O121" s="101" t="s">
        <v>142</v>
      </c>
      <c r="P121" s="101" t="s">
        <v>143</v>
      </c>
      <c r="Q121" s="101" t="s">
        <v>144</v>
      </c>
      <c r="R121" s="101" t="s">
        <v>145</v>
      </c>
      <c r="S121" s="101" t="s">
        <v>146</v>
      </c>
      <c r="T121" s="102" t="s">
        <v>147</v>
      </c>
      <c r="U121" s="191"/>
      <c r="V121" s="191"/>
      <c r="W121" s="191"/>
      <c r="X121" s="191"/>
      <c r="Y121" s="191"/>
      <c r="Z121" s="191"/>
      <c r="AA121" s="191"/>
      <c r="AB121" s="191"/>
      <c r="AC121" s="191"/>
      <c r="AD121" s="191"/>
      <c r="AE121" s="191"/>
    </row>
    <row r="122" s="2" customFormat="1" ht="22.8" customHeight="1">
      <c r="A122" s="38"/>
      <c r="B122" s="39"/>
      <c r="C122" s="107" t="s">
        <v>148</v>
      </c>
      <c r="D122" s="40"/>
      <c r="E122" s="40"/>
      <c r="F122" s="40"/>
      <c r="G122" s="40"/>
      <c r="H122" s="40"/>
      <c r="I122" s="40"/>
      <c r="J122" s="197">
        <f>BK122</f>
        <v>0</v>
      </c>
      <c r="K122" s="40"/>
      <c r="L122" s="44"/>
      <c r="M122" s="103"/>
      <c r="N122" s="198"/>
      <c r="O122" s="104"/>
      <c r="P122" s="199">
        <f>P123</f>
        <v>0</v>
      </c>
      <c r="Q122" s="104"/>
      <c r="R122" s="199">
        <f>R123</f>
        <v>0</v>
      </c>
      <c r="S122" s="104"/>
      <c r="T122" s="200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79</v>
      </c>
      <c r="AU122" s="17" t="s">
        <v>116</v>
      </c>
      <c r="BK122" s="201">
        <f>BK123</f>
        <v>0</v>
      </c>
    </row>
    <row r="123" s="12" customFormat="1" ht="25.92" customHeight="1">
      <c r="A123" s="12"/>
      <c r="B123" s="202"/>
      <c r="C123" s="203"/>
      <c r="D123" s="204" t="s">
        <v>79</v>
      </c>
      <c r="E123" s="205" t="s">
        <v>1747</v>
      </c>
      <c r="F123" s="205" t="s">
        <v>1748</v>
      </c>
      <c r="G123" s="203"/>
      <c r="H123" s="203"/>
      <c r="I123" s="206"/>
      <c r="J123" s="207">
        <f>BK123</f>
        <v>0</v>
      </c>
      <c r="K123" s="203"/>
      <c r="L123" s="208"/>
      <c r="M123" s="209"/>
      <c r="N123" s="210"/>
      <c r="O123" s="210"/>
      <c r="P123" s="211">
        <f>P124+P128+P137+P140+P142</f>
        <v>0</v>
      </c>
      <c r="Q123" s="210"/>
      <c r="R123" s="211">
        <f>R124+R128+R137+R140+R142</f>
        <v>0</v>
      </c>
      <c r="S123" s="210"/>
      <c r="T123" s="212">
        <f>T124+T128+T137+T140+T142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179</v>
      </c>
      <c r="AT123" s="214" t="s">
        <v>79</v>
      </c>
      <c r="AU123" s="214" t="s">
        <v>80</v>
      </c>
      <c r="AY123" s="213" t="s">
        <v>151</v>
      </c>
      <c r="BK123" s="215">
        <f>BK124+BK128+BK137+BK140+BK142</f>
        <v>0</v>
      </c>
    </row>
    <row r="124" s="12" customFormat="1" ht="22.8" customHeight="1">
      <c r="A124" s="12"/>
      <c r="B124" s="202"/>
      <c r="C124" s="203"/>
      <c r="D124" s="204" t="s">
        <v>79</v>
      </c>
      <c r="E124" s="216" t="s">
        <v>1749</v>
      </c>
      <c r="F124" s="216" t="s">
        <v>1750</v>
      </c>
      <c r="G124" s="203"/>
      <c r="H124" s="203"/>
      <c r="I124" s="206"/>
      <c r="J124" s="217">
        <f>BK124</f>
        <v>0</v>
      </c>
      <c r="K124" s="203"/>
      <c r="L124" s="208"/>
      <c r="M124" s="209"/>
      <c r="N124" s="210"/>
      <c r="O124" s="210"/>
      <c r="P124" s="211">
        <f>SUM(P125:P127)</f>
        <v>0</v>
      </c>
      <c r="Q124" s="210"/>
      <c r="R124" s="211">
        <f>SUM(R125:R127)</f>
        <v>0</v>
      </c>
      <c r="S124" s="210"/>
      <c r="T124" s="212">
        <f>SUM(T125:T127)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3" t="s">
        <v>179</v>
      </c>
      <c r="AT124" s="214" t="s">
        <v>79</v>
      </c>
      <c r="AU124" s="214" t="s">
        <v>88</v>
      </c>
      <c r="AY124" s="213" t="s">
        <v>151</v>
      </c>
      <c r="BK124" s="215">
        <f>SUM(BK125:BK127)</f>
        <v>0</v>
      </c>
    </row>
    <row r="125" s="2" customFormat="1" ht="16.5" customHeight="1">
      <c r="A125" s="38"/>
      <c r="B125" s="39"/>
      <c r="C125" s="218" t="s">
        <v>88</v>
      </c>
      <c r="D125" s="218" t="s">
        <v>153</v>
      </c>
      <c r="E125" s="219" t="s">
        <v>1751</v>
      </c>
      <c r="F125" s="220" t="s">
        <v>1752</v>
      </c>
      <c r="G125" s="221" t="s">
        <v>833</v>
      </c>
      <c r="H125" s="222">
        <v>1</v>
      </c>
      <c r="I125" s="223"/>
      <c r="J125" s="224">
        <f>ROUND(I125*H125,2)</f>
        <v>0</v>
      </c>
      <c r="K125" s="220" t="s">
        <v>1</v>
      </c>
      <c r="L125" s="44"/>
      <c r="M125" s="225" t="s">
        <v>1</v>
      </c>
      <c r="N125" s="226" t="s">
        <v>45</v>
      </c>
      <c r="O125" s="91"/>
      <c r="P125" s="227">
        <f>O125*H125</f>
        <v>0</v>
      </c>
      <c r="Q125" s="227">
        <v>0</v>
      </c>
      <c r="R125" s="227">
        <f>Q125*H125</f>
        <v>0</v>
      </c>
      <c r="S125" s="227">
        <v>0</v>
      </c>
      <c r="T125" s="228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29" t="s">
        <v>1753</v>
      </c>
      <c r="AT125" s="229" t="s">
        <v>153</v>
      </c>
      <c r="AU125" s="229" t="s">
        <v>90</v>
      </c>
      <c r="AY125" s="17" t="s">
        <v>151</v>
      </c>
      <c r="BE125" s="230">
        <f>IF(N125="základní",J125,0)</f>
        <v>0</v>
      </c>
      <c r="BF125" s="230">
        <f>IF(N125="snížená",J125,0)</f>
        <v>0</v>
      </c>
      <c r="BG125" s="230">
        <f>IF(N125="zákl. přenesená",J125,0)</f>
        <v>0</v>
      </c>
      <c r="BH125" s="230">
        <f>IF(N125="sníž. přenesená",J125,0)</f>
        <v>0</v>
      </c>
      <c r="BI125" s="230">
        <f>IF(N125="nulová",J125,0)</f>
        <v>0</v>
      </c>
      <c r="BJ125" s="17" t="s">
        <v>88</v>
      </c>
      <c r="BK125" s="230">
        <f>ROUND(I125*H125,2)</f>
        <v>0</v>
      </c>
      <c r="BL125" s="17" t="s">
        <v>1753</v>
      </c>
      <c r="BM125" s="229" t="s">
        <v>1754</v>
      </c>
    </row>
    <row r="126" s="2" customFormat="1" ht="16.5" customHeight="1">
      <c r="A126" s="38"/>
      <c r="B126" s="39"/>
      <c r="C126" s="218" t="s">
        <v>90</v>
      </c>
      <c r="D126" s="218" t="s">
        <v>153</v>
      </c>
      <c r="E126" s="219" t="s">
        <v>1755</v>
      </c>
      <c r="F126" s="220" t="s">
        <v>1756</v>
      </c>
      <c r="G126" s="221" t="s">
        <v>833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45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1753</v>
      </c>
      <c r="AT126" s="229" t="s">
        <v>153</v>
      </c>
      <c r="AU126" s="229" t="s">
        <v>90</v>
      </c>
      <c r="AY126" s="17" t="s">
        <v>151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88</v>
      </c>
      <c r="BK126" s="230">
        <f>ROUND(I126*H126,2)</f>
        <v>0</v>
      </c>
      <c r="BL126" s="17" t="s">
        <v>1753</v>
      </c>
      <c r="BM126" s="229" t="s">
        <v>1757</v>
      </c>
    </row>
    <row r="127" s="2" customFormat="1" ht="16.5" customHeight="1">
      <c r="A127" s="38"/>
      <c r="B127" s="39"/>
      <c r="C127" s="218" t="s">
        <v>167</v>
      </c>
      <c r="D127" s="218" t="s">
        <v>153</v>
      </c>
      <c r="E127" s="219" t="s">
        <v>1758</v>
      </c>
      <c r="F127" s="220" t="s">
        <v>1759</v>
      </c>
      <c r="G127" s="221" t="s">
        <v>833</v>
      </c>
      <c r="H127" s="222">
        <v>1</v>
      </c>
      <c r="I127" s="223"/>
      <c r="J127" s="224">
        <f>ROUND(I127*H127,2)</f>
        <v>0</v>
      </c>
      <c r="K127" s="220" t="s">
        <v>1</v>
      </c>
      <c r="L127" s="44"/>
      <c r="M127" s="225" t="s">
        <v>1</v>
      </c>
      <c r="N127" s="226" t="s">
        <v>45</v>
      </c>
      <c r="O127" s="91"/>
      <c r="P127" s="227">
        <f>O127*H127</f>
        <v>0</v>
      </c>
      <c r="Q127" s="227">
        <v>0</v>
      </c>
      <c r="R127" s="227">
        <f>Q127*H127</f>
        <v>0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1753</v>
      </c>
      <c r="AT127" s="229" t="s">
        <v>153</v>
      </c>
      <c r="AU127" s="229" t="s">
        <v>90</v>
      </c>
      <c r="AY127" s="17" t="s">
        <v>151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88</v>
      </c>
      <c r="BK127" s="230">
        <f>ROUND(I127*H127,2)</f>
        <v>0</v>
      </c>
      <c r="BL127" s="17" t="s">
        <v>1753</v>
      </c>
      <c r="BM127" s="229" t="s">
        <v>1760</v>
      </c>
    </row>
    <row r="128" s="12" customFormat="1" ht="22.8" customHeight="1">
      <c r="A128" s="12"/>
      <c r="B128" s="202"/>
      <c r="C128" s="203"/>
      <c r="D128" s="204" t="s">
        <v>79</v>
      </c>
      <c r="E128" s="216" t="s">
        <v>1761</v>
      </c>
      <c r="F128" s="216" t="s">
        <v>1762</v>
      </c>
      <c r="G128" s="203"/>
      <c r="H128" s="203"/>
      <c r="I128" s="206"/>
      <c r="J128" s="217">
        <f>BK128</f>
        <v>0</v>
      </c>
      <c r="K128" s="203"/>
      <c r="L128" s="208"/>
      <c r="M128" s="209"/>
      <c r="N128" s="210"/>
      <c r="O128" s="210"/>
      <c r="P128" s="211">
        <f>SUM(P129:P136)</f>
        <v>0</v>
      </c>
      <c r="Q128" s="210"/>
      <c r="R128" s="211">
        <f>SUM(R129:R136)</f>
        <v>0</v>
      </c>
      <c r="S128" s="210"/>
      <c r="T128" s="212">
        <f>SUM(T129:T136)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3" t="s">
        <v>179</v>
      </c>
      <c r="AT128" s="214" t="s">
        <v>79</v>
      </c>
      <c r="AU128" s="214" t="s">
        <v>88</v>
      </c>
      <c r="AY128" s="213" t="s">
        <v>151</v>
      </c>
      <c r="BK128" s="215">
        <f>SUM(BK129:BK136)</f>
        <v>0</v>
      </c>
    </row>
    <row r="129" s="2" customFormat="1" ht="24.15" customHeight="1">
      <c r="A129" s="38"/>
      <c r="B129" s="39"/>
      <c r="C129" s="218" t="s">
        <v>158</v>
      </c>
      <c r="D129" s="218" t="s">
        <v>153</v>
      </c>
      <c r="E129" s="219" t="s">
        <v>1763</v>
      </c>
      <c r="F129" s="220" t="s">
        <v>1764</v>
      </c>
      <c r="G129" s="221" t="s">
        <v>833</v>
      </c>
      <c r="H129" s="222">
        <v>1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45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1753</v>
      </c>
      <c r="AT129" s="229" t="s">
        <v>153</v>
      </c>
      <c r="AU129" s="229" t="s">
        <v>90</v>
      </c>
      <c r="AY129" s="17" t="s">
        <v>151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88</v>
      </c>
      <c r="BK129" s="230">
        <f>ROUND(I129*H129,2)</f>
        <v>0</v>
      </c>
      <c r="BL129" s="17" t="s">
        <v>1753</v>
      </c>
      <c r="BM129" s="229" t="s">
        <v>1765</v>
      </c>
    </row>
    <row r="130" s="2" customFormat="1" ht="16.5" customHeight="1">
      <c r="A130" s="38"/>
      <c r="B130" s="39"/>
      <c r="C130" s="218" t="s">
        <v>179</v>
      </c>
      <c r="D130" s="218" t="s">
        <v>153</v>
      </c>
      <c r="E130" s="219" t="s">
        <v>1766</v>
      </c>
      <c r="F130" s="220" t="s">
        <v>1767</v>
      </c>
      <c r="G130" s="221" t="s">
        <v>833</v>
      </c>
      <c r="H130" s="222">
        <v>1</v>
      </c>
      <c r="I130" s="223"/>
      <c r="J130" s="224">
        <f>ROUND(I130*H130,2)</f>
        <v>0</v>
      </c>
      <c r="K130" s="220" t="s">
        <v>1</v>
      </c>
      <c r="L130" s="44"/>
      <c r="M130" s="225" t="s">
        <v>1</v>
      </c>
      <c r="N130" s="226" t="s">
        <v>45</v>
      </c>
      <c r="O130" s="91"/>
      <c r="P130" s="227">
        <f>O130*H130</f>
        <v>0</v>
      </c>
      <c r="Q130" s="227">
        <v>0</v>
      </c>
      <c r="R130" s="227">
        <f>Q130*H130</f>
        <v>0</v>
      </c>
      <c r="S130" s="227">
        <v>0</v>
      </c>
      <c r="T130" s="228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9" t="s">
        <v>1753</v>
      </c>
      <c r="AT130" s="229" t="s">
        <v>153</v>
      </c>
      <c r="AU130" s="229" t="s">
        <v>90</v>
      </c>
      <c r="AY130" s="17" t="s">
        <v>151</v>
      </c>
      <c r="BE130" s="230">
        <f>IF(N130="základní",J130,0)</f>
        <v>0</v>
      </c>
      <c r="BF130" s="230">
        <f>IF(N130="snížená",J130,0)</f>
        <v>0</v>
      </c>
      <c r="BG130" s="230">
        <f>IF(N130="zákl. přenesená",J130,0)</f>
        <v>0</v>
      </c>
      <c r="BH130" s="230">
        <f>IF(N130="sníž. přenesená",J130,0)</f>
        <v>0</v>
      </c>
      <c r="BI130" s="230">
        <f>IF(N130="nulová",J130,0)</f>
        <v>0</v>
      </c>
      <c r="BJ130" s="17" t="s">
        <v>88</v>
      </c>
      <c r="BK130" s="230">
        <f>ROUND(I130*H130,2)</f>
        <v>0</v>
      </c>
      <c r="BL130" s="17" t="s">
        <v>1753</v>
      </c>
      <c r="BM130" s="229" t="s">
        <v>1768</v>
      </c>
    </row>
    <row r="131" s="2" customFormat="1" ht="16.5" customHeight="1">
      <c r="A131" s="38"/>
      <c r="B131" s="39"/>
      <c r="C131" s="218" t="s">
        <v>184</v>
      </c>
      <c r="D131" s="218" t="s">
        <v>153</v>
      </c>
      <c r="E131" s="219" t="s">
        <v>1769</v>
      </c>
      <c r="F131" s="220" t="s">
        <v>1770</v>
      </c>
      <c r="G131" s="221" t="s">
        <v>833</v>
      </c>
      <c r="H131" s="222">
        <v>1</v>
      </c>
      <c r="I131" s="223"/>
      <c r="J131" s="224">
        <f>ROUND(I131*H131,2)</f>
        <v>0</v>
      </c>
      <c r="K131" s="220" t="s">
        <v>1</v>
      </c>
      <c r="L131" s="44"/>
      <c r="M131" s="225" t="s">
        <v>1</v>
      </c>
      <c r="N131" s="226" t="s">
        <v>45</v>
      </c>
      <c r="O131" s="91"/>
      <c r="P131" s="227">
        <f>O131*H131</f>
        <v>0</v>
      </c>
      <c r="Q131" s="227">
        <v>0</v>
      </c>
      <c r="R131" s="227">
        <f>Q131*H131</f>
        <v>0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1753</v>
      </c>
      <c r="AT131" s="229" t="s">
        <v>153</v>
      </c>
      <c r="AU131" s="229" t="s">
        <v>90</v>
      </c>
      <c r="AY131" s="17" t="s">
        <v>151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88</v>
      </c>
      <c r="BK131" s="230">
        <f>ROUND(I131*H131,2)</f>
        <v>0</v>
      </c>
      <c r="BL131" s="17" t="s">
        <v>1753</v>
      </c>
      <c r="BM131" s="229" t="s">
        <v>1771</v>
      </c>
    </row>
    <row r="132" s="2" customFormat="1" ht="16.5" customHeight="1">
      <c r="A132" s="38"/>
      <c r="B132" s="39"/>
      <c r="C132" s="218" t="s">
        <v>189</v>
      </c>
      <c r="D132" s="218" t="s">
        <v>153</v>
      </c>
      <c r="E132" s="219" t="s">
        <v>1772</v>
      </c>
      <c r="F132" s="220" t="s">
        <v>1773</v>
      </c>
      <c r="G132" s="221" t="s">
        <v>833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45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1753</v>
      </c>
      <c r="AT132" s="229" t="s">
        <v>153</v>
      </c>
      <c r="AU132" s="229" t="s">
        <v>90</v>
      </c>
      <c r="AY132" s="17" t="s">
        <v>151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88</v>
      </c>
      <c r="BK132" s="230">
        <f>ROUND(I132*H132,2)</f>
        <v>0</v>
      </c>
      <c r="BL132" s="17" t="s">
        <v>1753</v>
      </c>
      <c r="BM132" s="229" t="s">
        <v>1774</v>
      </c>
    </row>
    <row r="133" s="2" customFormat="1" ht="21.75" customHeight="1">
      <c r="A133" s="38"/>
      <c r="B133" s="39"/>
      <c r="C133" s="218" t="s">
        <v>194</v>
      </c>
      <c r="D133" s="218" t="s">
        <v>153</v>
      </c>
      <c r="E133" s="219" t="s">
        <v>1775</v>
      </c>
      <c r="F133" s="220" t="s">
        <v>1776</v>
      </c>
      <c r="G133" s="221" t="s">
        <v>833</v>
      </c>
      <c r="H133" s="222">
        <v>1</v>
      </c>
      <c r="I133" s="223"/>
      <c r="J133" s="224">
        <f>ROUND(I133*H133,2)</f>
        <v>0</v>
      </c>
      <c r="K133" s="220" t="s">
        <v>1</v>
      </c>
      <c r="L133" s="44"/>
      <c r="M133" s="225" t="s">
        <v>1</v>
      </c>
      <c r="N133" s="226" t="s">
        <v>45</v>
      </c>
      <c r="O133" s="91"/>
      <c r="P133" s="227">
        <f>O133*H133</f>
        <v>0</v>
      </c>
      <c r="Q133" s="227">
        <v>0</v>
      </c>
      <c r="R133" s="227">
        <f>Q133*H133</f>
        <v>0</v>
      </c>
      <c r="S133" s="227">
        <v>0</v>
      </c>
      <c r="T133" s="228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1753</v>
      </c>
      <c r="AT133" s="229" t="s">
        <v>153</v>
      </c>
      <c r="AU133" s="229" t="s">
        <v>90</v>
      </c>
      <c r="AY133" s="17" t="s">
        <v>151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88</v>
      </c>
      <c r="BK133" s="230">
        <f>ROUND(I133*H133,2)</f>
        <v>0</v>
      </c>
      <c r="BL133" s="17" t="s">
        <v>1753</v>
      </c>
      <c r="BM133" s="229" t="s">
        <v>1777</v>
      </c>
    </row>
    <row r="134" s="2" customFormat="1" ht="21.75" customHeight="1">
      <c r="A134" s="38"/>
      <c r="B134" s="39"/>
      <c r="C134" s="218" t="s">
        <v>199</v>
      </c>
      <c r="D134" s="218" t="s">
        <v>153</v>
      </c>
      <c r="E134" s="219" t="s">
        <v>1778</v>
      </c>
      <c r="F134" s="220" t="s">
        <v>1779</v>
      </c>
      <c r="G134" s="221" t="s">
        <v>833</v>
      </c>
      <c r="H134" s="222">
        <v>1</v>
      </c>
      <c r="I134" s="223"/>
      <c r="J134" s="224">
        <f>ROUND(I134*H134,2)</f>
        <v>0</v>
      </c>
      <c r="K134" s="220" t="s">
        <v>1</v>
      </c>
      <c r="L134" s="44"/>
      <c r="M134" s="225" t="s">
        <v>1</v>
      </c>
      <c r="N134" s="226" t="s">
        <v>45</v>
      </c>
      <c r="O134" s="91"/>
      <c r="P134" s="227">
        <f>O134*H134</f>
        <v>0</v>
      </c>
      <c r="Q134" s="227">
        <v>0</v>
      </c>
      <c r="R134" s="227">
        <f>Q134*H134</f>
        <v>0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1753</v>
      </c>
      <c r="AT134" s="229" t="s">
        <v>153</v>
      </c>
      <c r="AU134" s="229" t="s">
        <v>90</v>
      </c>
      <c r="AY134" s="17" t="s">
        <v>151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88</v>
      </c>
      <c r="BK134" s="230">
        <f>ROUND(I134*H134,2)</f>
        <v>0</v>
      </c>
      <c r="BL134" s="17" t="s">
        <v>1753</v>
      </c>
      <c r="BM134" s="229" t="s">
        <v>1780</v>
      </c>
    </row>
    <row r="135" s="2" customFormat="1" ht="16.5" customHeight="1">
      <c r="A135" s="38"/>
      <c r="B135" s="39"/>
      <c r="C135" s="218" t="s">
        <v>203</v>
      </c>
      <c r="D135" s="218" t="s">
        <v>153</v>
      </c>
      <c r="E135" s="219" t="s">
        <v>1781</v>
      </c>
      <c r="F135" s="220" t="s">
        <v>1782</v>
      </c>
      <c r="G135" s="221" t="s">
        <v>833</v>
      </c>
      <c r="H135" s="222">
        <v>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45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1753</v>
      </c>
      <c r="AT135" s="229" t="s">
        <v>153</v>
      </c>
      <c r="AU135" s="229" t="s">
        <v>90</v>
      </c>
      <c r="AY135" s="17" t="s">
        <v>151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88</v>
      </c>
      <c r="BK135" s="230">
        <f>ROUND(I135*H135,2)</f>
        <v>0</v>
      </c>
      <c r="BL135" s="17" t="s">
        <v>1753</v>
      </c>
      <c r="BM135" s="229" t="s">
        <v>1783</v>
      </c>
    </row>
    <row r="136" s="2" customFormat="1" ht="16.5" customHeight="1">
      <c r="A136" s="38"/>
      <c r="B136" s="39"/>
      <c r="C136" s="218" t="s">
        <v>207</v>
      </c>
      <c r="D136" s="218" t="s">
        <v>153</v>
      </c>
      <c r="E136" s="219" t="s">
        <v>1784</v>
      </c>
      <c r="F136" s="220" t="s">
        <v>1785</v>
      </c>
      <c r="G136" s="221" t="s">
        <v>833</v>
      </c>
      <c r="H136" s="222">
        <v>1</v>
      </c>
      <c r="I136" s="223"/>
      <c r="J136" s="224">
        <f>ROUND(I136*H136,2)</f>
        <v>0</v>
      </c>
      <c r="K136" s="220" t="s">
        <v>1</v>
      </c>
      <c r="L136" s="44"/>
      <c r="M136" s="225" t="s">
        <v>1</v>
      </c>
      <c r="N136" s="226" t="s">
        <v>45</v>
      </c>
      <c r="O136" s="91"/>
      <c r="P136" s="227">
        <f>O136*H136</f>
        <v>0</v>
      </c>
      <c r="Q136" s="227">
        <v>0</v>
      </c>
      <c r="R136" s="227">
        <f>Q136*H136</f>
        <v>0</v>
      </c>
      <c r="S136" s="227">
        <v>0</v>
      </c>
      <c r="T136" s="228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29" t="s">
        <v>1753</v>
      </c>
      <c r="AT136" s="229" t="s">
        <v>153</v>
      </c>
      <c r="AU136" s="229" t="s">
        <v>90</v>
      </c>
      <c r="AY136" s="17" t="s">
        <v>151</v>
      </c>
      <c r="BE136" s="230">
        <f>IF(N136="základní",J136,0)</f>
        <v>0</v>
      </c>
      <c r="BF136" s="230">
        <f>IF(N136="snížená",J136,0)</f>
        <v>0</v>
      </c>
      <c r="BG136" s="230">
        <f>IF(N136="zákl. přenesená",J136,0)</f>
        <v>0</v>
      </c>
      <c r="BH136" s="230">
        <f>IF(N136="sníž. přenesená",J136,0)</f>
        <v>0</v>
      </c>
      <c r="BI136" s="230">
        <f>IF(N136="nulová",J136,0)</f>
        <v>0</v>
      </c>
      <c r="BJ136" s="17" t="s">
        <v>88</v>
      </c>
      <c r="BK136" s="230">
        <f>ROUND(I136*H136,2)</f>
        <v>0</v>
      </c>
      <c r="BL136" s="17" t="s">
        <v>1753</v>
      </c>
      <c r="BM136" s="229" t="s">
        <v>1786</v>
      </c>
    </row>
    <row r="137" s="12" customFormat="1" ht="22.8" customHeight="1">
      <c r="A137" s="12"/>
      <c r="B137" s="202"/>
      <c r="C137" s="203"/>
      <c r="D137" s="204" t="s">
        <v>79</v>
      </c>
      <c r="E137" s="216" t="s">
        <v>1787</v>
      </c>
      <c r="F137" s="216" t="s">
        <v>1788</v>
      </c>
      <c r="G137" s="203"/>
      <c r="H137" s="203"/>
      <c r="I137" s="206"/>
      <c r="J137" s="217">
        <f>BK137</f>
        <v>0</v>
      </c>
      <c r="K137" s="203"/>
      <c r="L137" s="208"/>
      <c r="M137" s="209"/>
      <c r="N137" s="210"/>
      <c r="O137" s="210"/>
      <c r="P137" s="211">
        <f>SUM(P138:P139)</f>
        <v>0</v>
      </c>
      <c r="Q137" s="210"/>
      <c r="R137" s="211">
        <f>SUM(R138:R139)</f>
        <v>0</v>
      </c>
      <c r="S137" s="210"/>
      <c r="T137" s="212">
        <f>SUM(T138:T139)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3" t="s">
        <v>179</v>
      </c>
      <c r="AT137" s="214" t="s">
        <v>79</v>
      </c>
      <c r="AU137" s="214" t="s">
        <v>88</v>
      </c>
      <c r="AY137" s="213" t="s">
        <v>151</v>
      </c>
      <c r="BK137" s="215">
        <f>SUM(BK138:BK139)</f>
        <v>0</v>
      </c>
    </row>
    <row r="138" s="2" customFormat="1" ht="16.5" customHeight="1">
      <c r="A138" s="38"/>
      <c r="B138" s="39"/>
      <c r="C138" s="218" t="s">
        <v>8</v>
      </c>
      <c r="D138" s="218" t="s">
        <v>153</v>
      </c>
      <c r="E138" s="219" t="s">
        <v>1789</v>
      </c>
      <c r="F138" s="220" t="s">
        <v>1790</v>
      </c>
      <c r="G138" s="221" t="s">
        <v>833</v>
      </c>
      <c r="H138" s="222">
        <v>1</v>
      </c>
      <c r="I138" s="223"/>
      <c r="J138" s="224">
        <f>ROUND(I138*H138,2)</f>
        <v>0</v>
      </c>
      <c r="K138" s="220" t="s">
        <v>1</v>
      </c>
      <c r="L138" s="44"/>
      <c r="M138" s="225" t="s">
        <v>1</v>
      </c>
      <c r="N138" s="226" t="s">
        <v>45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</v>
      </c>
      <c r="T138" s="228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1753</v>
      </c>
      <c r="AT138" s="229" t="s">
        <v>153</v>
      </c>
      <c r="AU138" s="229" t="s">
        <v>90</v>
      </c>
      <c r="AY138" s="17" t="s">
        <v>151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88</v>
      </c>
      <c r="BK138" s="230">
        <f>ROUND(I138*H138,2)</f>
        <v>0</v>
      </c>
      <c r="BL138" s="17" t="s">
        <v>1753</v>
      </c>
      <c r="BM138" s="229" t="s">
        <v>1791</v>
      </c>
    </row>
    <row r="139" s="2" customFormat="1" ht="16.5" customHeight="1">
      <c r="A139" s="38"/>
      <c r="B139" s="39"/>
      <c r="C139" s="218" t="s">
        <v>214</v>
      </c>
      <c r="D139" s="218" t="s">
        <v>153</v>
      </c>
      <c r="E139" s="219" t="s">
        <v>1792</v>
      </c>
      <c r="F139" s="220" t="s">
        <v>1793</v>
      </c>
      <c r="G139" s="221" t="s">
        <v>833</v>
      </c>
      <c r="H139" s="222">
        <v>1</v>
      </c>
      <c r="I139" s="223"/>
      <c r="J139" s="224">
        <f>ROUND(I139*H139,2)</f>
        <v>0</v>
      </c>
      <c r="K139" s="220" t="s">
        <v>1</v>
      </c>
      <c r="L139" s="44"/>
      <c r="M139" s="225" t="s">
        <v>1</v>
      </c>
      <c r="N139" s="226" t="s">
        <v>45</v>
      </c>
      <c r="O139" s="91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29" t="s">
        <v>1753</v>
      </c>
      <c r="AT139" s="229" t="s">
        <v>153</v>
      </c>
      <c r="AU139" s="229" t="s">
        <v>90</v>
      </c>
      <c r="AY139" s="17" t="s">
        <v>151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7" t="s">
        <v>88</v>
      </c>
      <c r="BK139" s="230">
        <f>ROUND(I139*H139,2)</f>
        <v>0</v>
      </c>
      <c r="BL139" s="17" t="s">
        <v>1753</v>
      </c>
      <c r="BM139" s="229" t="s">
        <v>1794</v>
      </c>
    </row>
    <row r="140" s="12" customFormat="1" ht="22.8" customHeight="1">
      <c r="A140" s="12"/>
      <c r="B140" s="202"/>
      <c r="C140" s="203"/>
      <c r="D140" s="204" t="s">
        <v>79</v>
      </c>
      <c r="E140" s="216" t="s">
        <v>1795</v>
      </c>
      <c r="F140" s="216" t="s">
        <v>1796</v>
      </c>
      <c r="G140" s="203"/>
      <c r="H140" s="203"/>
      <c r="I140" s="206"/>
      <c r="J140" s="217">
        <f>BK140</f>
        <v>0</v>
      </c>
      <c r="K140" s="203"/>
      <c r="L140" s="208"/>
      <c r="M140" s="209"/>
      <c r="N140" s="210"/>
      <c r="O140" s="210"/>
      <c r="P140" s="211">
        <f>P141</f>
        <v>0</v>
      </c>
      <c r="Q140" s="210"/>
      <c r="R140" s="211">
        <f>R141</f>
        <v>0</v>
      </c>
      <c r="S140" s="210"/>
      <c r="T140" s="212">
        <f>T141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3" t="s">
        <v>179</v>
      </c>
      <c r="AT140" s="214" t="s">
        <v>79</v>
      </c>
      <c r="AU140" s="214" t="s">
        <v>88</v>
      </c>
      <c r="AY140" s="213" t="s">
        <v>151</v>
      </c>
      <c r="BK140" s="215">
        <f>BK141</f>
        <v>0</v>
      </c>
    </row>
    <row r="141" s="2" customFormat="1" ht="16.5" customHeight="1">
      <c r="A141" s="38"/>
      <c r="B141" s="39"/>
      <c r="C141" s="218" t="s">
        <v>218</v>
      </c>
      <c r="D141" s="218" t="s">
        <v>153</v>
      </c>
      <c r="E141" s="219" t="s">
        <v>1797</v>
      </c>
      <c r="F141" s="220" t="s">
        <v>1798</v>
      </c>
      <c r="G141" s="221" t="s">
        <v>833</v>
      </c>
      <c r="H141" s="222">
        <v>1</v>
      </c>
      <c r="I141" s="223"/>
      <c r="J141" s="224">
        <f>ROUND(I141*H141,2)</f>
        <v>0</v>
      </c>
      <c r="K141" s="220" t="s">
        <v>1</v>
      </c>
      <c r="L141" s="44"/>
      <c r="M141" s="225" t="s">
        <v>1</v>
      </c>
      <c r="N141" s="226" t="s">
        <v>45</v>
      </c>
      <c r="O141" s="91"/>
      <c r="P141" s="227">
        <f>O141*H141</f>
        <v>0</v>
      </c>
      <c r="Q141" s="227">
        <v>0</v>
      </c>
      <c r="R141" s="227">
        <f>Q141*H141</f>
        <v>0</v>
      </c>
      <c r="S141" s="227">
        <v>0</v>
      </c>
      <c r="T141" s="228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29" t="s">
        <v>1753</v>
      </c>
      <c r="AT141" s="229" t="s">
        <v>153</v>
      </c>
      <c r="AU141" s="229" t="s">
        <v>90</v>
      </c>
      <c r="AY141" s="17" t="s">
        <v>151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7" t="s">
        <v>88</v>
      </c>
      <c r="BK141" s="230">
        <f>ROUND(I141*H141,2)</f>
        <v>0</v>
      </c>
      <c r="BL141" s="17" t="s">
        <v>1753</v>
      </c>
      <c r="BM141" s="229" t="s">
        <v>1799</v>
      </c>
    </row>
    <row r="142" s="12" customFormat="1" ht="22.8" customHeight="1">
      <c r="A142" s="12"/>
      <c r="B142" s="202"/>
      <c r="C142" s="203"/>
      <c r="D142" s="204" t="s">
        <v>79</v>
      </c>
      <c r="E142" s="216" t="s">
        <v>1800</v>
      </c>
      <c r="F142" s="216" t="s">
        <v>1801</v>
      </c>
      <c r="G142" s="203"/>
      <c r="H142" s="203"/>
      <c r="I142" s="206"/>
      <c r="J142" s="217">
        <f>BK142</f>
        <v>0</v>
      </c>
      <c r="K142" s="203"/>
      <c r="L142" s="208"/>
      <c r="M142" s="209"/>
      <c r="N142" s="210"/>
      <c r="O142" s="210"/>
      <c r="P142" s="211">
        <f>P143</f>
        <v>0</v>
      </c>
      <c r="Q142" s="210"/>
      <c r="R142" s="211">
        <f>R143</f>
        <v>0</v>
      </c>
      <c r="S142" s="210"/>
      <c r="T142" s="212">
        <f>T143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3" t="s">
        <v>179</v>
      </c>
      <c r="AT142" s="214" t="s">
        <v>79</v>
      </c>
      <c r="AU142" s="214" t="s">
        <v>88</v>
      </c>
      <c r="AY142" s="213" t="s">
        <v>151</v>
      </c>
      <c r="BK142" s="215">
        <f>BK143</f>
        <v>0</v>
      </c>
    </row>
    <row r="143" s="2" customFormat="1" ht="16.5" customHeight="1">
      <c r="A143" s="38"/>
      <c r="B143" s="39"/>
      <c r="C143" s="218" t="s">
        <v>224</v>
      </c>
      <c r="D143" s="218" t="s">
        <v>153</v>
      </c>
      <c r="E143" s="219" t="s">
        <v>1802</v>
      </c>
      <c r="F143" s="220" t="s">
        <v>1803</v>
      </c>
      <c r="G143" s="221" t="s">
        <v>833</v>
      </c>
      <c r="H143" s="222">
        <v>1</v>
      </c>
      <c r="I143" s="223"/>
      <c r="J143" s="224">
        <f>ROUND(I143*H143,2)</f>
        <v>0</v>
      </c>
      <c r="K143" s="220" t="s">
        <v>1</v>
      </c>
      <c r="L143" s="44"/>
      <c r="M143" s="275" t="s">
        <v>1</v>
      </c>
      <c r="N143" s="276" t="s">
        <v>45</v>
      </c>
      <c r="O143" s="277"/>
      <c r="P143" s="278">
        <f>O143*H143</f>
        <v>0</v>
      </c>
      <c r="Q143" s="278">
        <v>0</v>
      </c>
      <c r="R143" s="278">
        <f>Q143*H143</f>
        <v>0</v>
      </c>
      <c r="S143" s="278">
        <v>0</v>
      </c>
      <c r="T143" s="279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1753</v>
      </c>
      <c r="AT143" s="229" t="s">
        <v>153</v>
      </c>
      <c r="AU143" s="229" t="s">
        <v>90</v>
      </c>
      <c r="AY143" s="17" t="s">
        <v>151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88</v>
      </c>
      <c r="BK143" s="230">
        <f>ROUND(I143*H143,2)</f>
        <v>0</v>
      </c>
      <c r="BL143" s="17" t="s">
        <v>1753</v>
      </c>
      <c r="BM143" s="229" t="s">
        <v>1804</v>
      </c>
    </row>
    <row r="144" s="2" customFormat="1" ht="6.96" customHeight="1">
      <c r="A144" s="38"/>
      <c r="B144" s="66"/>
      <c r="C144" s="67"/>
      <c r="D144" s="67"/>
      <c r="E144" s="67"/>
      <c r="F144" s="67"/>
      <c r="G144" s="67"/>
      <c r="H144" s="67"/>
      <c r="I144" s="67"/>
      <c r="J144" s="67"/>
      <c r="K144" s="67"/>
      <c r="L144" s="44"/>
      <c r="M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</sheetData>
  <sheetProtection sheet="1" autoFilter="0" formatColumns="0" formatRows="0" objects="1" scenarios="1" spinCount="100000" saltValue="3RItLicUWr1roA1tDy6aRAOQP/5mwN3lygx/Ji1Aw9AM6FYt2MqtmaXHcdPihAqftyTXW+RINVLBTpHIVA3s8g==" hashValue="SLDxXp3y2I1UpqdwkQwAYCKhOq6h6jKIQc6uQuQTxuOlG1yuDGwDTsgK8WY4NSPLV8eW/b+fKb6P6jl1h5dpBQ==" algorithmName="SHA-512" password="CC35"/>
  <autoFilter ref="C121:K143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JN rozpočty</dc:creator>
  <cp:lastModifiedBy>JN rozpočty</cp:lastModifiedBy>
  <dcterms:created xsi:type="dcterms:W3CDTF">2026-02-17T12:15:01Z</dcterms:created>
  <dcterms:modified xsi:type="dcterms:W3CDTF">2026-02-17T12:15:16Z</dcterms:modified>
</cp:coreProperties>
</file>