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19860" windowHeight="18270"/>
  </bookViews>
  <sheets>
    <sheet name="Rekapitulace stavby" sheetId="1" r:id="rId1"/>
    <sheet name="11 - Stavební práce" sheetId="2" r:id="rId2"/>
    <sheet name="2 - Vedlejší náklady" sheetId="3" r:id="rId3"/>
  </sheets>
  <definedNames>
    <definedName name="_xlnm._FilterDatabase" localSheetId="1" hidden="1">'11 - Stavební práce'!$C$127:$K$229</definedName>
    <definedName name="_xlnm._FilterDatabase" localSheetId="2" hidden="1">'2 - Vedlejší náklady'!$C$125:$K$145</definedName>
    <definedName name="_xlnm.Print_Titles" localSheetId="1">'11 - Stavební práce'!$127:$127</definedName>
    <definedName name="_xlnm.Print_Titles" localSheetId="2">'2 - Vedlejší náklady'!$125:$125</definedName>
    <definedName name="_xlnm.Print_Titles" localSheetId="0">'Rekapitulace stavby'!$92:$92</definedName>
    <definedName name="_xlnm.Print_Area" localSheetId="1">'11 - Stavební práce'!$C$4:$J$76,'11 - Stavební práce'!$C$82:$J$109,'11 - Stavební práce'!$C$115:$K$229</definedName>
    <definedName name="_xlnm.Print_Area" localSheetId="2">'2 - Vedlejší náklady'!$C$4:$J$76,'2 - Vedlejší náklady'!$C$82:$J$107,'2 - Vedlejší náklady'!$C$113:$K$145</definedName>
    <definedName name="_xlnm.Print_Area" localSheetId="0">'Rekapitulace stavby'!$D$4:$AO$76,'Rekapitulace stavby'!$C$82:$AQ$97</definedName>
  </definedNames>
  <calcPr calcId="145621"/>
</workbook>
</file>

<file path=xl/calcChain.xml><?xml version="1.0" encoding="utf-8"?>
<calcChain xmlns="http://schemas.openxmlformats.org/spreadsheetml/2006/main">
  <c r="E18" i="2" l="1"/>
  <c r="E18" i="3"/>
  <c r="J135" i="2" l="1"/>
  <c r="BE135" i="2" s="1"/>
  <c r="P135" i="2"/>
  <c r="R135" i="2"/>
  <c r="T135" i="2"/>
  <c r="BF135" i="2"/>
  <c r="BG135" i="2"/>
  <c r="BH135" i="2"/>
  <c r="BI135" i="2"/>
  <c r="BK135" i="2"/>
  <c r="J37" i="3" l="1"/>
  <c r="J36" i="3"/>
  <c r="AY96" i="1" s="1"/>
  <c r="J35" i="3"/>
  <c r="AX96" i="1" s="1"/>
  <c r="BI145" i="3"/>
  <c r="BH145" i="3"/>
  <c r="BG145" i="3"/>
  <c r="BF145" i="3"/>
  <c r="T145" i="3"/>
  <c r="T144" i="3" s="1"/>
  <c r="R145" i="3"/>
  <c r="R144" i="3" s="1"/>
  <c r="P145" i="3"/>
  <c r="P144" i="3" s="1"/>
  <c r="BI143" i="3"/>
  <c r="BH143" i="3"/>
  <c r="BG143" i="3"/>
  <c r="BF143" i="3"/>
  <c r="T143" i="3"/>
  <c r="T142" i="3" s="1"/>
  <c r="R143" i="3"/>
  <c r="R142" i="3" s="1"/>
  <c r="P143" i="3"/>
  <c r="P142" i="3" s="1"/>
  <c r="BI141" i="3"/>
  <c r="BH141" i="3"/>
  <c r="BG141" i="3"/>
  <c r="BF141" i="3"/>
  <c r="T141" i="3"/>
  <c r="T140" i="3" s="1"/>
  <c r="R141" i="3"/>
  <c r="R140" i="3" s="1"/>
  <c r="P141" i="3"/>
  <c r="P140" i="3"/>
  <c r="BI139" i="3"/>
  <c r="BH139" i="3"/>
  <c r="BG139" i="3"/>
  <c r="BF139" i="3"/>
  <c r="T139" i="3"/>
  <c r="T138" i="3"/>
  <c r="R139" i="3"/>
  <c r="R138" i="3"/>
  <c r="P139" i="3"/>
  <c r="P138" i="3" s="1"/>
  <c r="BI137" i="3"/>
  <c r="BH137" i="3"/>
  <c r="BG137" i="3"/>
  <c r="BF137" i="3"/>
  <c r="T137" i="3"/>
  <c r="T136" i="3" s="1"/>
  <c r="R137" i="3"/>
  <c r="R136" i="3"/>
  <c r="P137" i="3"/>
  <c r="P136" i="3"/>
  <c r="BI135" i="3"/>
  <c r="BH135" i="3"/>
  <c r="BG135" i="3"/>
  <c r="BF135" i="3"/>
  <c r="T135" i="3"/>
  <c r="T134" i="3"/>
  <c r="R135" i="3"/>
  <c r="R134" i="3" s="1"/>
  <c r="P135" i="3"/>
  <c r="P134" i="3" s="1"/>
  <c r="BI133" i="3"/>
  <c r="BH133" i="3"/>
  <c r="BG133" i="3"/>
  <c r="BF133" i="3"/>
  <c r="T133" i="3"/>
  <c r="T132" i="3" s="1"/>
  <c r="R133" i="3"/>
  <c r="R132" i="3" s="1"/>
  <c r="P133" i="3"/>
  <c r="P132" i="3" s="1"/>
  <c r="BI131" i="3"/>
  <c r="BH131" i="3"/>
  <c r="BG131" i="3"/>
  <c r="BF131" i="3"/>
  <c r="T131" i="3"/>
  <c r="T130" i="3" s="1"/>
  <c r="R131" i="3"/>
  <c r="R130" i="3" s="1"/>
  <c r="P131" i="3"/>
  <c r="P130" i="3" s="1"/>
  <c r="BI129" i="3"/>
  <c r="BH129" i="3"/>
  <c r="BG129" i="3"/>
  <c r="BF129" i="3"/>
  <c r="T129" i="3"/>
  <c r="T128" i="3" s="1"/>
  <c r="R129" i="3"/>
  <c r="R128" i="3" s="1"/>
  <c r="P129" i="3"/>
  <c r="P128" i="3" s="1"/>
  <c r="J123" i="3"/>
  <c r="J122" i="3"/>
  <c r="F122" i="3"/>
  <c r="F120" i="3"/>
  <c r="E118" i="3"/>
  <c r="J92" i="3"/>
  <c r="J91" i="3"/>
  <c r="F91" i="3"/>
  <c r="F89" i="3"/>
  <c r="E87" i="3"/>
  <c r="J18" i="3"/>
  <c r="F92" i="3"/>
  <c r="J17" i="3"/>
  <c r="E7" i="3"/>
  <c r="E85" i="3" s="1"/>
  <c r="J37" i="2"/>
  <c r="J36" i="2"/>
  <c r="AY95" i="1" s="1"/>
  <c r="J35" i="2"/>
  <c r="AX95" i="1" s="1"/>
  <c r="BI229" i="2"/>
  <c r="BH229" i="2"/>
  <c r="BG229" i="2"/>
  <c r="BF229" i="2"/>
  <c r="T229" i="2"/>
  <c r="T228" i="2" s="1"/>
  <c r="T227" i="2" s="1"/>
  <c r="R229" i="2"/>
  <c r="R228" i="2" s="1"/>
  <c r="R227" i="2" s="1"/>
  <c r="P229" i="2"/>
  <c r="P228" i="2" s="1"/>
  <c r="P227" i="2" s="1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T188" i="2" s="1"/>
  <c r="R189" i="2"/>
  <c r="R188" i="2" s="1"/>
  <c r="P189" i="2"/>
  <c r="P188" i="2" s="1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T167" i="2" s="1"/>
  <c r="R168" i="2"/>
  <c r="R167" i="2" s="1"/>
  <c r="P168" i="2"/>
  <c r="P167" i="2" s="1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F125" i="2"/>
  <c r="J17" i="2"/>
  <c r="J89" i="2"/>
  <c r="E7" i="2"/>
  <c r="E118" i="2" s="1"/>
  <c r="L90" i="1"/>
  <c r="AM90" i="1"/>
  <c r="AM89" i="1"/>
  <c r="L89" i="1"/>
  <c r="AM87" i="1"/>
  <c r="L87" i="1"/>
  <c r="L85" i="1"/>
  <c r="L84" i="1"/>
  <c r="BK177" i="2"/>
  <c r="J175" i="2"/>
  <c r="J166" i="2"/>
  <c r="BK171" i="2"/>
  <c r="J223" i="2"/>
  <c r="J179" i="2"/>
  <c r="BK131" i="2"/>
  <c r="BK199" i="2"/>
  <c r="J145" i="3"/>
  <c r="BK137" i="3"/>
  <c r="BK129" i="3"/>
  <c r="J229" i="2"/>
  <c r="BK157" i="2"/>
  <c r="BK133" i="2"/>
  <c r="BK229" i="2"/>
  <c r="J187" i="2"/>
  <c r="J206" i="2"/>
  <c r="BK203" i="2"/>
  <c r="BK220" i="2"/>
  <c r="BK166" i="2"/>
  <c r="BK175" i="2"/>
  <c r="J129" i="3"/>
  <c r="BK143" i="3"/>
  <c r="J210" i="2"/>
  <c r="J131" i="2"/>
  <c r="J141" i="2"/>
  <c r="J226" i="2"/>
  <c r="J149" i="2"/>
  <c r="J214" i="2"/>
  <c r="BK214" i="2"/>
  <c r="J192" i="2"/>
  <c r="BK185" i="2"/>
  <c r="BK139" i="3"/>
  <c r="BK145" i="3"/>
  <c r="J141" i="3"/>
  <c r="BK135" i="3"/>
  <c r="J216" i="2"/>
  <c r="BK189" i="2"/>
  <c r="BK147" i="2"/>
  <c r="J159" i="2"/>
  <c r="BK168" i="2"/>
  <c r="BK165" i="2"/>
  <c r="J189" i="2"/>
  <c r="BK183" i="2"/>
  <c r="J147" i="2"/>
  <c r="BK206" i="2"/>
  <c r="J162" i="2"/>
  <c r="J137" i="2"/>
  <c r="BK155" i="2"/>
  <c r="BK179" i="2"/>
  <c r="BK162" i="2"/>
  <c r="BK145" i="2"/>
  <c r="J155" i="2"/>
  <c r="BK151" i="2"/>
  <c r="J151" i="2"/>
  <c r="J171" i="2"/>
  <c r="J177" i="2"/>
  <c r="BK133" i="3"/>
  <c r="J133" i="3"/>
  <c r="J139" i="3"/>
  <c r="BK187" i="2"/>
  <c r="BK141" i="2"/>
  <c r="J133" i="2"/>
  <c r="J203" i="2"/>
  <c r="J220" i="2"/>
  <c r="BK223" i="2"/>
  <c r="J157" i="2"/>
  <c r="J185" i="2"/>
  <c r="J199" i="2"/>
  <c r="J135" i="3"/>
  <c r="J137" i="3"/>
  <c r="J183" i="2"/>
  <c r="J153" i="2"/>
  <c r="BK163" i="2"/>
  <c r="J163" i="2"/>
  <c r="AS94" i="1"/>
  <c r="J143" i="3"/>
  <c r="BK226" i="2"/>
  <c r="BK137" i="2"/>
  <c r="BK149" i="2"/>
  <c r="J165" i="2"/>
  <c r="J212" i="2"/>
  <c r="J168" i="2"/>
  <c r="BK216" i="2"/>
  <c r="BK210" i="2"/>
  <c r="BK153" i="2"/>
  <c r="BK131" i="3"/>
  <c r="J131" i="3"/>
  <c r="BK141" i="3"/>
  <c r="J181" i="2"/>
  <c r="BK192" i="2"/>
  <c r="BK181" i="2"/>
  <c r="BK159" i="2"/>
  <c r="BK218" i="2"/>
  <c r="J218" i="2"/>
  <c r="BK212" i="2"/>
  <c r="J145" i="2"/>
  <c r="P127" i="3" l="1"/>
  <c r="P126" i="3" s="1"/>
  <c r="AU96" i="1" s="1"/>
  <c r="R127" i="3"/>
  <c r="R126" i="3" s="1"/>
  <c r="T127" i="3"/>
  <c r="T126" i="3" s="1"/>
  <c r="R161" i="2"/>
  <c r="T130" i="2"/>
  <c r="T170" i="2"/>
  <c r="P211" i="2"/>
  <c r="P161" i="2"/>
  <c r="T191" i="2"/>
  <c r="BK222" i="2"/>
  <c r="J222" i="2" s="1"/>
  <c r="J106" i="2" s="1"/>
  <c r="P130" i="2"/>
  <c r="R170" i="2"/>
  <c r="R211" i="2"/>
  <c r="BK130" i="2"/>
  <c r="J130" i="2" s="1"/>
  <c r="J98" i="2" s="1"/>
  <c r="T161" i="2"/>
  <c r="R191" i="2"/>
  <c r="P222" i="2"/>
  <c r="BK161" i="2"/>
  <c r="J161" i="2" s="1"/>
  <c r="J99" i="2" s="1"/>
  <c r="BK191" i="2"/>
  <c r="J191" i="2" s="1"/>
  <c r="J104" i="2" s="1"/>
  <c r="T211" i="2"/>
  <c r="BK170" i="2"/>
  <c r="J170" i="2" s="1"/>
  <c r="J102" i="2" s="1"/>
  <c r="P191" i="2"/>
  <c r="T222" i="2"/>
  <c r="R130" i="2"/>
  <c r="P170" i="2"/>
  <c r="BK211" i="2"/>
  <c r="J211" i="2" s="1"/>
  <c r="J105" i="2" s="1"/>
  <c r="R222" i="2"/>
  <c r="BK167" i="2"/>
  <c r="J167" i="2" s="1"/>
  <c r="J100" i="2" s="1"/>
  <c r="BK228" i="2"/>
  <c r="J228" i="2" s="1"/>
  <c r="J108" i="2" s="1"/>
  <c r="BK128" i="3"/>
  <c r="J128" i="3" s="1"/>
  <c r="J98" i="3" s="1"/>
  <c r="BK130" i="3"/>
  <c r="J130" i="3" s="1"/>
  <c r="J99" i="3" s="1"/>
  <c r="BK132" i="3"/>
  <c r="J132" i="3" s="1"/>
  <c r="J100" i="3" s="1"/>
  <c r="BK138" i="3"/>
  <c r="J138" i="3" s="1"/>
  <c r="J103" i="3" s="1"/>
  <c r="BK140" i="3"/>
  <c r="J140" i="3" s="1"/>
  <c r="J104" i="3" s="1"/>
  <c r="BK142" i="3"/>
  <c r="J142" i="3" s="1"/>
  <c r="J105" i="3" s="1"/>
  <c r="BK144" i="3"/>
  <c r="J144" i="3" s="1"/>
  <c r="J106" i="3" s="1"/>
  <c r="BK188" i="2"/>
  <c r="J188" i="2" s="1"/>
  <c r="J103" i="2" s="1"/>
  <c r="BK134" i="3"/>
  <c r="J134" i="3" s="1"/>
  <c r="J101" i="3" s="1"/>
  <c r="BK136" i="3"/>
  <c r="J136" i="3" s="1"/>
  <c r="J102" i="3" s="1"/>
  <c r="BE129" i="3"/>
  <c r="BE133" i="3"/>
  <c r="F123" i="3"/>
  <c r="BE141" i="3"/>
  <c r="E116" i="3"/>
  <c r="BE131" i="3"/>
  <c r="BE137" i="3"/>
  <c r="BE139" i="3"/>
  <c r="BE135" i="3"/>
  <c r="BE143" i="3"/>
  <c r="BE145" i="3"/>
  <c r="E85" i="2"/>
  <c r="BE181" i="2"/>
  <c r="BE189" i="2"/>
  <c r="BE131" i="2"/>
  <c r="BE141" i="2"/>
  <c r="BE147" i="2"/>
  <c r="BE206" i="2"/>
  <c r="BE159" i="2"/>
  <c r="BE192" i="2"/>
  <c r="BE133" i="2"/>
  <c r="BE187" i="2"/>
  <c r="BE210" i="2"/>
  <c r="BE216" i="2"/>
  <c r="BE220" i="2"/>
  <c r="J122" i="2"/>
  <c r="BE153" i="2"/>
  <c r="BE157" i="2"/>
  <c r="BE163" i="2"/>
  <c r="BE166" i="2"/>
  <c r="BE168" i="2"/>
  <c r="BE175" i="2"/>
  <c r="BE214" i="2"/>
  <c r="BE218" i="2"/>
  <c r="BE223" i="2"/>
  <c r="BE137" i="2"/>
  <c r="BE155" i="2"/>
  <c r="BE162" i="2"/>
  <c r="BE145" i="2"/>
  <c r="BE177" i="2"/>
  <c r="BE183" i="2"/>
  <c r="BE229" i="2"/>
  <c r="F92" i="2"/>
  <c r="BE151" i="2"/>
  <c r="BE199" i="2"/>
  <c r="BE203" i="2"/>
  <c r="BE212" i="2"/>
  <c r="BE149" i="2"/>
  <c r="BE165" i="2"/>
  <c r="BE171" i="2"/>
  <c r="BE179" i="2"/>
  <c r="BE185" i="2"/>
  <c r="BE226" i="2"/>
  <c r="F35" i="3"/>
  <c r="BB96" i="1" s="1"/>
  <c r="F37" i="3"/>
  <c r="BD96" i="1" s="1"/>
  <c r="J34" i="3"/>
  <c r="AW96" i="1" s="1"/>
  <c r="F36" i="3"/>
  <c r="BC96" i="1" s="1"/>
  <c r="F34" i="2"/>
  <c r="BA95" i="1" s="1"/>
  <c r="F36" i="2"/>
  <c r="BC95" i="1" s="1"/>
  <c r="J34" i="2"/>
  <c r="AW95" i="1" s="1"/>
  <c r="F35" i="2"/>
  <c r="BB95" i="1" s="1"/>
  <c r="F37" i="2"/>
  <c r="BD95" i="1" s="1"/>
  <c r="F34" i="3"/>
  <c r="BA96" i="1" s="1"/>
  <c r="P169" i="2" l="1"/>
  <c r="R129" i="2"/>
  <c r="P129" i="2"/>
  <c r="P128" i="2" s="1"/>
  <c r="AU95" i="1" s="1"/>
  <c r="AU94" i="1" s="1"/>
  <c r="BK169" i="2"/>
  <c r="J169" i="2" s="1"/>
  <c r="J101" i="2" s="1"/>
  <c r="BK129" i="2"/>
  <c r="J129" i="2" s="1"/>
  <c r="J97" i="2" s="1"/>
  <c r="R169" i="2"/>
  <c r="T129" i="2"/>
  <c r="T169" i="2"/>
  <c r="BK227" i="2"/>
  <c r="J227" i="2" s="1"/>
  <c r="J107" i="2" s="1"/>
  <c r="BK127" i="3"/>
  <c r="J127" i="3" s="1"/>
  <c r="J97" i="3" s="1"/>
  <c r="J33" i="2"/>
  <c r="AV95" i="1" s="1"/>
  <c r="AT95" i="1" s="1"/>
  <c r="BC94" i="1"/>
  <c r="W32" i="1" s="1"/>
  <c r="BD94" i="1"/>
  <c r="W33" i="1" s="1"/>
  <c r="F33" i="3"/>
  <c r="AZ96" i="1" s="1"/>
  <c r="F33" i="2"/>
  <c r="AZ95" i="1" s="1"/>
  <c r="BA94" i="1"/>
  <c r="W30" i="1" s="1"/>
  <c r="J33" i="3"/>
  <c r="AV96" i="1" s="1"/>
  <c r="AT96" i="1" s="1"/>
  <c r="BB94" i="1"/>
  <c r="W31" i="1" s="1"/>
  <c r="R128" i="2" l="1"/>
  <c r="T128" i="2"/>
  <c r="BK128" i="2"/>
  <c r="J128" i="2" s="1"/>
  <c r="J30" i="2" s="1"/>
  <c r="AG95" i="1" s="1"/>
  <c r="AN95" i="1" s="1"/>
  <c r="BK126" i="3"/>
  <c r="J126" i="3" s="1"/>
  <c r="J96" i="3" s="1"/>
  <c r="AZ94" i="1"/>
  <c r="AV94" i="1" s="1"/>
  <c r="AK29" i="1" s="1"/>
  <c r="AW94" i="1"/>
  <c r="AK30" i="1" s="1"/>
  <c r="AX94" i="1"/>
  <c r="AY94" i="1"/>
  <c r="J96" i="2" l="1"/>
  <c r="J39" i="2"/>
  <c r="J30" i="3"/>
  <c r="AG96" i="1" s="1"/>
  <c r="W29" i="1"/>
  <c r="AT94" i="1"/>
  <c r="J39" i="3" l="1"/>
  <c r="AG94" i="1"/>
  <c r="AK26" i="1" s="1"/>
  <c r="AK35" i="1" s="1"/>
  <c r="AN96" i="1"/>
  <c r="AN94" i="1" l="1"/>
</calcChain>
</file>

<file path=xl/sharedStrings.xml><?xml version="1.0" encoding="utf-8"?>
<sst xmlns="http://schemas.openxmlformats.org/spreadsheetml/2006/main" count="1672" uniqueCount="359">
  <si>
    <t>Export Komplet</t>
  </si>
  <si>
    <t/>
  </si>
  <si>
    <t>2.0</t>
  </si>
  <si>
    <t>False</t>
  </si>
  <si>
    <t>{8f22aa0a-9c19-4a79-b97e-3ce954aaebd7}</t>
  </si>
  <si>
    <t>&gt;&gt;  skryté sloupce  &lt;&lt;</t>
  </si>
  <si>
    <t>0,1</t>
  </si>
  <si>
    <t>21</t>
  </si>
  <si>
    <t>1</t>
  </si>
  <si>
    <t>12</t>
  </si>
  <si>
    <t>REKAPITULACE STAVBY</t>
  </si>
  <si>
    <t>v ---  níže se nacházejí doplnkové a pomocné údaje k sestavám  --- v</t>
  </si>
  <si>
    <t>0,001</t>
  </si>
  <si>
    <t>Kód:</t>
  </si>
  <si>
    <t>Projektis349</t>
  </si>
  <si>
    <t>Stavba:</t>
  </si>
  <si>
    <t>ZOO Dvůr Králové a.s.- Dodatečné hrazení ve výběhu lidoopů</t>
  </si>
  <si>
    <t>KSO:</t>
  </si>
  <si>
    <t>CC-CZ:</t>
  </si>
  <si>
    <t>Místo:</t>
  </si>
  <si>
    <t>Dvůr Králové nad Labem</t>
  </si>
  <si>
    <t>Datum:</t>
  </si>
  <si>
    <t>Zadavatel:</t>
  </si>
  <si>
    <t>IČ:</t>
  </si>
  <si>
    <t>ZOO Dvůr Králové a.s., Štefánikova 1029, D.K.n.L.</t>
  </si>
  <si>
    <t>DIČ:</t>
  </si>
  <si>
    <t>Zhotovitel:</t>
  </si>
  <si>
    <t>Projektant:</t>
  </si>
  <si>
    <t>Projektis DK s.r.o., Legionářská 562, D.K.n.L.</t>
  </si>
  <si>
    <t>True</t>
  </si>
  <si>
    <t>Zpracovatel:</t>
  </si>
  <si>
    <t>ing. V. Švehla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</si>
  <si>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</si>
  <si>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</si>
  <si>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</si>
  <si>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</si>
  <si>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</si>
  <si>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</si>
  <si>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</si>
  <si>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</si>
  <si>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</si>
  <si>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</si>
  <si>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</si>
  <si>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</si>
  <si>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</si>
  <si>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</si>
  <si>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</si>
  <si>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</si>
  <si>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</si>
  <si>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</si>
  <si>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</si>
  <si>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</si>
  <si>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</si>
  <si>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</si>
  <si>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</si>
  <si>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</si>
  <si>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</si>
  <si>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</si>
  <si>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</si>
  <si>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</si>
  <si>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</si>
  <si>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</si>
  <si>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</si>
  <si>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</si>
  <si>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</si>
  <si>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</si>
  <si>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</si>
  <si>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</si>
  <si>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</si>
  <si>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</si>
  <si>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</si>
  <si>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</si>
  <si>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</si>
  <si>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</si>
  <si>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</si>
  <si>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</si>
  <si>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</si>
  <si>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</si>
  <si>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</t>
  </si>
  <si>
    <t>Stavební práce</t>
  </si>
  <si>
    <t>STA</t>
  </si>
  <si>
    <t>{d390527d-64a4-4051-a8bc-58cc63faebfb}</t>
  </si>
  <si>
    <t>2</t>
  </si>
  <si>
    <t>Vedlejší náklady</t>
  </si>
  <si>
    <t>{a98ff99d-506a-432e-ab88-2af0ca9911dc}</t>
  </si>
  <si>
    <t>KRYCÍ LIST SOUPISU PRACÍ</t>
  </si>
  <si>
    <t>Objekt:</t>
  </si>
  <si>
    <t>11 -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</si>
  <si>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</si>
  <si>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</si>
  <si>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</si>
  <si>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</si>
  <si>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</si>
  <si>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</si>
  <si>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</si>
  <si>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</si>
  <si>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</si>
  <si>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</si>
  <si>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</si>
  <si>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</si>
  <si>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</si>
  <si>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</si>
  <si>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</si>
  <si>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</si>
  <si>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</si>
  <si>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</si>
  <si>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</si>
  <si>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</si>
  <si>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</si>
  <si>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</si>
  <si>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</si>
  <si>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</si>
  <si>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</si>
  <si>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</si>
  <si>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</si>
  <si>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</si>
  <si>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</si>
  <si>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</si>
  <si>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</si>
  <si>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</si>
  <si>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</si>
  <si>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</si>
  <si>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</si>
  <si>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</si>
  <si>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kus</t>
  </si>
  <si>
    <t>CS ÚRS 2025 02</t>
  </si>
  <si>
    <t>4</t>
  </si>
  <si>
    <t>-847803274</t>
  </si>
  <si>
    <t>VV</t>
  </si>
  <si>
    <t>-1255593479</t>
  </si>
  <si>
    <t>3</t>
  </si>
  <si>
    <t>m2</t>
  </si>
  <si>
    <t>-1863234730</t>
  </si>
  <si>
    <t>5</t>
  </si>
  <si>
    <t>953961113</t>
  </si>
  <si>
    <t>Kotva chemickým tmelem M 12 hl 110 mm do betonu, ŽB nebo kamene s vyvrtáním otvoru</t>
  </si>
  <si>
    <t>-1771605176</t>
  </si>
  <si>
    <t>556</t>
  </si>
  <si>
    <t>348</t>
  </si>
  <si>
    <t>Mezisoučet</t>
  </si>
  <si>
    <t>6</t>
  </si>
  <si>
    <t>953961114</t>
  </si>
  <si>
    <t>Kotva chemickým tmelem M 16 hl 125 mm do betonu, ŽB nebo kamene s vyvrtáním otvoru</t>
  </si>
  <si>
    <t>810272786</t>
  </si>
  <si>
    <t>212</t>
  </si>
  <si>
    <t>68</t>
  </si>
  <si>
    <t>7</t>
  </si>
  <si>
    <t>953961115</t>
  </si>
  <si>
    <t>Kotva chemickým tmelem M 20 hl 170 mm do betonu, ŽB nebo kamene s vyvrtáním otvoru</t>
  </si>
  <si>
    <t>-2076027674</t>
  </si>
  <si>
    <t>24</t>
  </si>
  <si>
    <t>8</t>
  </si>
  <si>
    <t>9539651211</t>
  </si>
  <si>
    <t>Kotevní šroub nerez pro chemické kotvy M 12 dl 160 mm</t>
  </si>
  <si>
    <t>-1025067120</t>
  </si>
  <si>
    <t>9539651221</t>
  </si>
  <si>
    <t>Kotevní šroub nerez pro chemické kotvy M 12 dl 220 mm</t>
  </si>
  <si>
    <t>-1129632600</t>
  </si>
  <si>
    <t>9539651311</t>
  </si>
  <si>
    <t>Kotevní šroub nerez pro chemické kotvy M 16 dl 190 mm</t>
  </si>
  <si>
    <t>-64738290</t>
  </si>
  <si>
    <t>9539651321</t>
  </si>
  <si>
    <t>Kotevní šroub nerez pro chemické kotvy M 16 dl 260 mm</t>
  </si>
  <si>
    <t>-1197798600</t>
  </si>
  <si>
    <t>9539651411</t>
  </si>
  <si>
    <t>Kotevní šroub nerez pro chemické kotvy M 20 dl 240 mm</t>
  </si>
  <si>
    <t>-918591491</t>
  </si>
  <si>
    <t>-1760491234</t>
  </si>
  <si>
    <t>353,0                      "plocha odstraňovaných skal"</t>
  </si>
  <si>
    <t>985131111</t>
  </si>
  <si>
    <t>Očištění ploch stěn, rubu kleneb a podlah tlakovou vodou</t>
  </si>
  <si>
    <t>77405579</t>
  </si>
  <si>
    <t>997</t>
  </si>
  <si>
    <t>Doprava suti a vybouraných hmot</t>
  </si>
  <si>
    <t>997231111</t>
  </si>
  <si>
    <t>Vodorovná doprava suti a vybouraných hmot do 1 km</t>
  </si>
  <si>
    <t>t</t>
  </si>
  <si>
    <t>984143260</t>
  </si>
  <si>
    <t>16</t>
  </si>
  <si>
    <t>997231119</t>
  </si>
  <si>
    <t>Příplatek ZKD 1 km vodorovné dopravy suti a vybouraných hmot</t>
  </si>
  <si>
    <t>1934359907</t>
  </si>
  <si>
    <t>997231511</t>
  </si>
  <si>
    <t>Nakládání, překládání nebo manipulace se sutí a vybouranými hmotami</t>
  </si>
  <si>
    <t>-2040727963</t>
  </si>
  <si>
    <t>1608896267</t>
  </si>
  <si>
    <t>998</t>
  </si>
  <si>
    <t>Přesun hmot</t>
  </si>
  <si>
    <t>998232111</t>
  </si>
  <si>
    <t>Přesun hmot pro oplocení zděné z cihel nebo tvárnic v přes 3 do 10 m</t>
  </si>
  <si>
    <t>1341193336</t>
  </si>
  <si>
    <t>PSV</t>
  </si>
  <si>
    <t>Práce a dodávky PSV</t>
  </si>
  <si>
    <t>762</t>
  </si>
  <si>
    <t>Konstrukce tesařské</t>
  </si>
  <si>
    <t>762085111</t>
  </si>
  <si>
    <t>Montáž svorníků nebo šroubů dl do 150 mm</t>
  </si>
  <si>
    <t>-1041744047</t>
  </si>
  <si>
    <t xml:space="preserve">48+48                                "M10"                                 </t>
  </si>
  <si>
    <t xml:space="preserve">176+42                             "M12"                                 </t>
  </si>
  <si>
    <t>M</t>
  </si>
  <si>
    <t>311970031</t>
  </si>
  <si>
    <t>tyč závitová nerez M10</t>
  </si>
  <si>
    <t>m</t>
  </si>
  <si>
    <t>32</t>
  </si>
  <si>
    <t>1335052796</t>
  </si>
  <si>
    <t xml:space="preserve">(48+48)*0,15                                "M10"                                 </t>
  </si>
  <si>
    <t>311970041</t>
  </si>
  <si>
    <t>tyč závitová nerez M12</t>
  </si>
  <si>
    <t>276436229</t>
  </si>
  <si>
    <t xml:space="preserve">(176+42)*0,15                             "M12"                                 </t>
  </si>
  <si>
    <t>762085112</t>
  </si>
  <si>
    <t>Montáž svorníků nebo šroubů dl přes 150 do 300 mm</t>
  </si>
  <si>
    <t>-1396900109</t>
  </si>
  <si>
    <t>55                                        "M16"</t>
  </si>
  <si>
    <t>311970061</t>
  </si>
  <si>
    <t>tyč závitová nerez M16</t>
  </si>
  <si>
    <t>698142710</t>
  </si>
  <si>
    <t>55*0,25                                        "M16"</t>
  </si>
  <si>
    <t>762085113</t>
  </si>
  <si>
    <t>Montáž svorníků nebo šroubů dl přes 300 do 450 mm</t>
  </si>
  <si>
    <t>63313607</t>
  </si>
  <si>
    <t>5                                        "M16"</t>
  </si>
  <si>
    <t>-1347249771</t>
  </si>
  <si>
    <t>5*0,40                                        "M16"</t>
  </si>
  <si>
    <t>998762101</t>
  </si>
  <si>
    <t>Přesun hmot tonážní pro kce tesařské v objektech v do 6 m</t>
  </si>
  <si>
    <t>-1082879245</t>
  </si>
  <si>
    <t>765</t>
  </si>
  <si>
    <t>Krytina skládaná</t>
  </si>
  <si>
    <t>765142801</t>
  </si>
  <si>
    <t>Demontáž krytiny z polykarbonátových rovných desek</t>
  </si>
  <si>
    <t>-1493872104</t>
  </si>
  <si>
    <t>20,0                                   "plexisklo"</t>
  </si>
  <si>
    <t>767</t>
  </si>
  <si>
    <t>Konstrukce zámečnické</t>
  </si>
  <si>
    <t>767995117</t>
  </si>
  <si>
    <t>Montáž atypických zámečnických konstrukcí hmotnosti přes 250 do 500 kg</t>
  </si>
  <si>
    <t>kg</t>
  </si>
  <si>
    <t>-172658343</t>
  </si>
  <si>
    <t>8449,2                         "pol. 1-28"</t>
  </si>
  <si>
    <t xml:space="preserve">2381,4                         "pol. 30,40,41,44" </t>
  </si>
  <si>
    <t>Mezisoučet                  "žárové zinkování"</t>
  </si>
  <si>
    <t>1543,4                         "pol. 31-39,42,43"</t>
  </si>
  <si>
    <t>Mezisoučet                   "nerez"</t>
  </si>
  <si>
    <t>Součet</t>
  </si>
  <si>
    <t>553990021</t>
  </si>
  <si>
    <t>ocelové zámečnické konstrukce - žárově zinkované</t>
  </si>
  <si>
    <t>-1609275364</t>
  </si>
  <si>
    <t>553990022</t>
  </si>
  <si>
    <t>ocelové zámečnické konstrukce - nerezové</t>
  </si>
  <si>
    <t>-332514903</t>
  </si>
  <si>
    <t>767996704</t>
  </si>
  <si>
    <t>Demontáž atypických zámečnických konstrukcí řezáním hm jednotlivých dílů přes 250 do 500 kg</t>
  </si>
  <si>
    <t>-583993882</t>
  </si>
  <si>
    <t>850,0                                "stávající ohradníky"</t>
  </si>
  <si>
    <t>500,0                                   "stěna a střecha"</t>
  </si>
  <si>
    <t>998767101</t>
  </si>
  <si>
    <t>Přesun hmot tonážní pro zámečnické konstrukce v objektech v do 6 m</t>
  </si>
  <si>
    <t>-1153449790</t>
  </si>
  <si>
    <t>783</t>
  </si>
  <si>
    <t>Dokončovací práce - nátěry</t>
  </si>
  <si>
    <t>783801201</t>
  </si>
  <si>
    <t>Obroušení omítek před provedením nátěru</t>
  </si>
  <si>
    <t>1014392015</t>
  </si>
  <si>
    <t>783801203</t>
  </si>
  <si>
    <t>Okartáčování omítek před provedením nátěru</t>
  </si>
  <si>
    <t>506192644</t>
  </si>
  <si>
    <t>783827523</t>
  </si>
  <si>
    <t>Krycí dvojnásobný silikátový nátěr hrubých betonových povrchů nebo hrubých omítek</t>
  </si>
  <si>
    <t>1017603935</t>
  </si>
  <si>
    <t>783833153</t>
  </si>
  <si>
    <t>Penetrační silikátový nátěr hrubých betonových povrchů a hrubých, rýhovaných a škrábaných omítek</t>
  </si>
  <si>
    <t>-1839976211</t>
  </si>
  <si>
    <t>783897611</t>
  </si>
  <si>
    <t>Příplatek k cenám dvojnásobného krycího nátěru omítek za barevné provedení v odstínu středně sytém</t>
  </si>
  <si>
    <t>-836153829</t>
  </si>
  <si>
    <t>787</t>
  </si>
  <si>
    <t>Dokončovací práce - zasklívání</t>
  </si>
  <si>
    <t>787117347</t>
  </si>
  <si>
    <t>Zasklívání stěn a příček PC profilem plným s UV ochranou s krycí a přítlačnou lištou tl 10 mm</t>
  </si>
  <si>
    <t>1809392821</t>
  </si>
  <si>
    <t>2,05*3,05*62</t>
  </si>
  <si>
    <t>998787101</t>
  </si>
  <si>
    <t>Přesun hmot tonážní pro zasklívání v objektech v do 6 m</t>
  </si>
  <si>
    <t>-1084581015</t>
  </si>
  <si>
    <t>Práce a dodávky M</t>
  </si>
  <si>
    <t>21-M</t>
  </si>
  <si>
    <t>Elektromontáže</t>
  </si>
  <si>
    <t>999999061</t>
  </si>
  <si>
    <t>kpl</t>
  </si>
  <si>
    <t>256</t>
  </si>
  <si>
    <t>64</t>
  </si>
  <si>
    <t>-242178877</t>
  </si>
  <si>
    <t>2 - Vedlejší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</si>
  <si>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</si>
  <si>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</si>
  <si>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</si>
  <si>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</si>
  <si>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</si>
  <si>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</si>
  <si>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</si>
  <si>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</si>
  <si>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Další náklady na pracovníky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</si>
  <si>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</si>
  <si>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</si>
  <si>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</si>
  <si>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</si>
  <si>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</si>
  <si>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010001000</t>
  </si>
  <si>
    <t>1024</t>
  </si>
  <si>
    <t>-474218017</t>
  </si>
  <si>
    <t>VRN2</t>
  </si>
  <si>
    <t>Příprava staveniště</t>
  </si>
  <si>
    <t>020001000</t>
  </si>
  <si>
    <t>1397750664</t>
  </si>
  <si>
    <t>VRN3</t>
  </si>
  <si>
    <t>Zařízení staveniště</t>
  </si>
  <si>
    <t>030001000</t>
  </si>
  <si>
    <t>-651128047</t>
  </si>
  <si>
    <t>VRN4</t>
  </si>
  <si>
    <t>Inženýrská činnost</t>
  </si>
  <si>
    <t>040001000</t>
  </si>
  <si>
    <t>-1823788231</t>
  </si>
  <si>
    <t>VRN5</t>
  </si>
  <si>
    <t>Finanční náklady</t>
  </si>
  <si>
    <t>050001000</t>
  </si>
  <si>
    <t>495877296</t>
  </si>
  <si>
    <t>VRN6</t>
  </si>
  <si>
    <t>Územní vlivy</t>
  </si>
  <si>
    <t>060001000</t>
  </si>
  <si>
    <t>-361649957</t>
  </si>
  <si>
    <t>VRN7</t>
  </si>
  <si>
    <t>Provozní vlivy</t>
  </si>
  <si>
    <t>070001000</t>
  </si>
  <si>
    <t>715873418</t>
  </si>
  <si>
    <t>VRN8</t>
  </si>
  <si>
    <t>Další náklady na pracovníky</t>
  </si>
  <si>
    <t>080001000</t>
  </si>
  <si>
    <t>376227625</t>
  </si>
  <si>
    <t>VRN9</t>
  </si>
  <si>
    <t>Ostatní náklady</t>
  </si>
  <si>
    <t>090001000</t>
  </si>
  <si>
    <t>-1757949727</t>
  </si>
  <si>
    <t>96204131X</t>
  </si>
  <si>
    <t>Demontáž umělé skály (betonová skořepina tl 50 mm) ze ŽB zdi</t>
  </si>
  <si>
    <t>EL silnoproud - D+M elektrický ohradník dle PD</t>
  </si>
  <si>
    <t>36,350*30 'Přepočtené koeficientem množství</t>
  </si>
  <si>
    <t>,</t>
  </si>
  <si>
    <t>Poplatek za uložení na skládce (skládkovné) stavebního odpadu betonového kód odpadu 17 01 01</t>
  </si>
  <si>
    <t>997221615</t>
  </si>
  <si>
    <t>450*2</t>
  </si>
  <si>
    <t>Montáž lešení řadového rámového lehkého zatížení do 200 kg/m2 š od 0,6 do 0,9 m v do 10 m</t>
  </si>
  <si>
    <t>941211111</t>
  </si>
  <si>
    <t>Příplatek k lešení řadovému rámovému lehkému do 200 kg/m2 š od 0,6 do 0,9 m v do 10 m za každý den použití</t>
  </si>
  <si>
    <t>941211211</t>
  </si>
  <si>
    <t>450*60</t>
  </si>
  <si>
    <t>Demontáž lešení řadového rámového lehkého zatížení do 200 kg/m2 š od 0,6 do 0,9 m v do 10 m</t>
  </si>
  <si>
    <t>941211811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</si>
</sst>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Protection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4" xfId="0" applyBorder="1" applyProtection="1"/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4" fontId="37" fillId="5" borderId="22" xfId="0" applyNumberFormat="1" applyFont="1" applyFill="1" applyBorder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3" fillId="5" borderId="22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" fontId="22" fillId="0" borderId="0" xfId="0" applyNumberFormat="1" applyFont="1" applyAlignment="1" applyProtection="1"/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Fill="1" applyBorder="1" applyAlignment="1" applyProtection="1">
      <alignment horizontal="center" vertical="center"/>
    </xf>
    <xf numFmtId="49" fontId="20" fillId="0" borderId="22" xfId="0" applyNumberFormat="1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167" fontId="20" fillId="0" borderId="22" xfId="0" applyNumberFormat="1" applyFont="1" applyFill="1" applyBorder="1" applyAlignment="1" applyProtection="1">
      <alignment vertical="center"/>
    </xf>
    <xf numFmtId="4" fontId="20" fillId="0" borderId="22" xfId="0" applyNumberFormat="1" applyFont="1" applyFill="1" applyBorder="1" applyAlignment="1" applyProtection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3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36" fillId="0" borderId="0" xfId="0" applyFont="1" applyFill="1" applyAlignment="1" applyProtection="1">
      <alignment horizontal="left" vertical="center" wrapText="1"/>
    </xf>
    <xf numFmtId="167" fontId="9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 wrapText="1"/>
    </xf>
    <xf numFmtId="167" fontId="10" fillId="0" borderId="0" xfId="0" applyNumberFormat="1" applyFont="1" applyFill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4" fontId="7" fillId="0" borderId="0" xfId="0" applyNumberFormat="1" applyFont="1" applyFill="1" applyAlignment="1" applyProtection="1"/>
    <xf numFmtId="0" fontId="31" fillId="0" borderId="3" xfId="0" applyFont="1" applyBorder="1" applyAlignment="1" applyProtection="1">
      <alignment vertical="center"/>
    </xf>
    <xf numFmtId="0" fontId="6" fillId="0" borderId="0" xfId="0" applyFont="1" applyFill="1" applyAlignment="1" applyProtection="1">
      <alignment horizontal="left"/>
    </xf>
    <xf numFmtId="4" fontId="6" fillId="0" borderId="0" xfId="0" applyNumberFormat="1" applyFont="1" applyFill="1" applyAlignment="1" applyProtection="1"/>
    <xf numFmtId="0" fontId="33" fillId="0" borderId="22" xfId="0" applyFont="1" applyFill="1" applyBorder="1" applyAlignment="1" applyProtection="1">
      <alignment horizontal="center" vertical="center"/>
    </xf>
    <xf numFmtId="49" fontId="33" fillId="0" borderId="22" xfId="0" applyNumberFormat="1" applyFont="1" applyFill="1" applyBorder="1" applyAlignment="1" applyProtection="1">
      <alignment horizontal="left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2" xfId="0" applyFont="1" applyFill="1" applyBorder="1" applyAlignment="1" applyProtection="1">
      <alignment horizontal="center" vertical="center" wrapText="1"/>
    </xf>
    <xf numFmtId="167" fontId="33" fillId="0" borderId="22" xfId="0" applyNumberFormat="1" applyFont="1" applyFill="1" applyBorder="1" applyAlignment="1" applyProtection="1">
      <alignment vertical="center"/>
    </xf>
    <xf numFmtId="4" fontId="33" fillId="0" borderId="22" xfId="0" applyNumberFormat="1" applyFont="1" applyFill="1" applyBorder="1" applyAlignment="1" applyProtection="1">
      <alignment vertical="center"/>
    </xf>
    <xf numFmtId="0" fontId="34" fillId="0" borderId="3" xfId="0" applyFont="1" applyBorder="1" applyAlignment="1" applyProtection="1">
      <alignment vertical="center"/>
    </xf>
    <xf numFmtId="0" fontId="33" fillId="0" borderId="14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 wrapText="1"/>
    </xf>
    <xf numFmtId="167" fontId="11" fillId="0" borderId="0" xfId="0" applyNumberFormat="1" applyFont="1" applyFill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33" fillId="0" borderId="19" xfId="0" applyFont="1" applyBorder="1" applyAlignment="1" applyProtection="1">
      <alignment horizontal="left" vertical="center"/>
    </xf>
    <xf numFmtId="0" fontId="33" fillId="0" borderId="20" xfId="0" applyFont="1" applyBorder="1" applyAlignment="1" applyProtection="1">
      <alignment horizontal="center"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left" vertical="center"/>
    </xf>
    <xf numFmtId="0" fontId="21" fillId="0" borderId="20" xfId="0" applyFont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459"/>
  <sheetViews>
    <sheetView showGridLines="0" tabSelected="1" zoomScaleNormal="100" workbookViewId="0">
      <selection activeCell="BE22" sqref="BE22"/>
    </sheetView>
  </sheetViews>
  <sheetFormatPr defaultRowHeight="10" x14ac:dyDescent="0.2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99" x14ac:dyDescent="0.2">
      <c r="A1" s="30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30" t="s">
        <v>1</v>
      </c>
      <c r="BA1" s="30" t="s">
        <v>2</v>
      </c>
      <c r="BB1" s="30" t="s">
        <v>1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30" t="s">
        <v>3</v>
      </c>
      <c r="BU1" s="30" t="s">
        <v>3</v>
      </c>
      <c r="BV1" s="30" t="s">
        <v>4</v>
      </c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</row>
    <row r="2" spans="1:99" s="1" customFormat="1" ht="3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225" t="s">
        <v>5</v>
      </c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31" t="s">
        <v>6</v>
      </c>
      <c r="BT2" s="31" t="s">
        <v>7</v>
      </c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</row>
    <row r="3" spans="1:99" s="1" customFormat="1" ht="7" customHeight="1" x14ac:dyDescent="0.2">
      <c r="A3" s="18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4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31" t="s">
        <v>8</v>
      </c>
      <c r="BT3" s="31" t="s">
        <v>9</v>
      </c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</row>
    <row r="4" spans="1:99" s="1" customFormat="1" ht="25" customHeight="1" x14ac:dyDescent="0.2">
      <c r="A4" s="18"/>
      <c r="B4" s="34"/>
      <c r="C4" s="18"/>
      <c r="D4" s="35" t="s">
        <v>10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34"/>
      <c r="AS4" s="36" t="s">
        <v>11</v>
      </c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31" t="s">
        <v>12</v>
      </c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</row>
    <row r="5" spans="1:99" s="1" customFormat="1" ht="12" customHeight="1" x14ac:dyDescent="0.2">
      <c r="A5" s="18"/>
      <c r="B5" s="34"/>
      <c r="C5" s="18"/>
      <c r="D5" s="37" t="s">
        <v>13</v>
      </c>
      <c r="E5" s="18"/>
      <c r="F5" s="18"/>
      <c r="G5" s="18"/>
      <c r="H5" s="18"/>
      <c r="I5" s="18"/>
      <c r="J5" s="18"/>
      <c r="K5" s="253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18"/>
      <c r="AL5" s="18"/>
      <c r="AM5" s="18"/>
      <c r="AN5" s="18"/>
      <c r="AO5" s="18"/>
      <c r="AP5" s="18"/>
      <c r="AQ5" s="18"/>
      <c r="AR5" s="34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31" t="s">
        <v>6</v>
      </c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</row>
    <row r="6" spans="1:99" s="1" customFormat="1" ht="37" customHeight="1" x14ac:dyDescent="0.2">
      <c r="A6" s="18"/>
      <c r="B6" s="34"/>
      <c r="C6" s="18"/>
      <c r="D6" s="38" t="s">
        <v>15</v>
      </c>
      <c r="E6" s="18"/>
      <c r="F6" s="18"/>
      <c r="G6" s="18"/>
      <c r="H6" s="18"/>
      <c r="I6" s="18"/>
      <c r="J6" s="18"/>
      <c r="K6" s="254" t="s">
        <v>16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18"/>
      <c r="AL6" s="18"/>
      <c r="AM6" s="18"/>
      <c r="AN6" s="18"/>
      <c r="AO6" s="18"/>
      <c r="AP6" s="18"/>
      <c r="AQ6" s="18"/>
      <c r="AR6" s="34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31" t="s">
        <v>6</v>
      </c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</row>
    <row r="7" spans="1:99" s="1" customFormat="1" ht="12" customHeight="1" x14ac:dyDescent="0.2">
      <c r="A7" s="18"/>
      <c r="B7" s="34"/>
      <c r="C7" s="18"/>
      <c r="D7" s="39" t="s">
        <v>17</v>
      </c>
      <c r="E7" s="18"/>
      <c r="F7" s="18"/>
      <c r="G7" s="18"/>
      <c r="H7" s="18"/>
      <c r="I7" s="18"/>
      <c r="J7" s="18"/>
      <c r="K7" s="40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39" t="s">
        <v>18</v>
      </c>
      <c r="AL7" s="18"/>
      <c r="AM7" s="18"/>
      <c r="AN7" s="40" t="s">
        <v>1</v>
      </c>
      <c r="AO7" s="18"/>
      <c r="AP7" s="18"/>
      <c r="AQ7" s="18"/>
      <c r="AR7" s="34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31" t="s">
        <v>8</v>
      </c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</row>
    <row r="8" spans="1:99" s="1" customFormat="1" ht="12" customHeight="1" x14ac:dyDescent="0.2">
      <c r="A8" s="18"/>
      <c r="B8" s="34"/>
      <c r="C8" s="18"/>
      <c r="D8" s="39" t="s">
        <v>19</v>
      </c>
      <c r="E8" s="18"/>
      <c r="F8" s="18"/>
      <c r="G8" s="18"/>
      <c r="H8" s="18"/>
      <c r="I8" s="18"/>
      <c r="J8" s="18"/>
      <c r="K8" s="40" t="s">
        <v>20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39" t="s">
        <v>21</v>
      </c>
      <c r="AL8" s="18"/>
      <c r="AM8" s="18"/>
      <c r="AN8" s="40"/>
      <c r="AO8" s="18"/>
      <c r="AP8" s="18"/>
      <c r="AQ8" s="18"/>
      <c r="AR8" s="34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31" t="s">
        <v>8</v>
      </c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</row>
    <row r="9" spans="1:99" s="1" customFormat="1" ht="14.5" customHeight="1" x14ac:dyDescent="0.2">
      <c r="A9" s="18"/>
      <c r="B9" s="3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34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31" t="s">
        <v>8</v>
      </c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</row>
    <row r="10" spans="1:99" s="1" customFormat="1" ht="12" customHeight="1" x14ac:dyDescent="0.2">
      <c r="A10" s="18"/>
      <c r="B10" s="34"/>
      <c r="C10" s="18"/>
      <c r="D10" s="39" t="s">
        <v>22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39" t="s">
        <v>23</v>
      </c>
      <c r="AL10" s="18"/>
      <c r="AM10" s="18"/>
      <c r="AN10" s="40" t="s">
        <v>1</v>
      </c>
      <c r="AO10" s="18"/>
      <c r="AP10" s="18"/>
      <c r="AQ10" s="18"/>
      <c r="AR10" s="34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31" t="s">
        <v>6</v>
      </c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</row>
    <row r="11" spans="1:99" s="1" customFormat="1" ht="18.399999999999999" customHeight="1" x14ac:dyDescent="0.2">
      <c r="A11" s="18"/>
      <c r="B11" s="34"/>
      <c r="C11" s="18"/>
      <c r="D11" s="18"/>
      <c r="E11" s="40" t="s">
        <v>24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39" t="s">
        <v>25</v>
      </c>
      <c r="AL11" s="18"/>
      <c r="AM11" s="18"/>
      <c r="AN11" s="40" t="s">
        <v>1</v>
      </c>
      <c r="AO11" s="18"/>
      <c r="AP11" s="18"/>
      <c r="AQ11" s="18"/>
      <c r="AR11" s="34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31" t="s">
        <v>6</v>
      </c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</row>
    <row r="12" spans="1:99" s="1" customFormat="1" ht="7" customHeight="1" x14ac:dyDescent="0.2">
      <c r="A12" s="18"/>
      <c r="B12" s="3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34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31" t="s">
        <v>8</v>
      </c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</row>
    <row r="13" spans="1:99" s="1" customFormat="1" ht="12" customHeight="1" x14ac:dyDescent="0.2">
      <c r="A13" s="18"/>
      <c r="B13" s="34"/>
      <c r="C13" s="18"/>
      <c r="D13" s="39" t="s">
        <v>26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39" t="s">
        <v>23</v>
      </c>
      <c r="AL13" s="18"/>
      <c r="AM13" s="18"/>
      <c r="AN13" s="40" t="s">
        <v>1</v>
      </c>
      <c r="AO13" s="18"/>
      <c r="AP13" s="18"/>
      <c r="AQ13" s="18"/>
      <c r="AR13" s="34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31" t="s">
        <v>8</v>
      </c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</row>
    <row r="14" spans="1:99" ht="12.5" x14ac:dyDescent="0.2">
      <c r="A14" s="18"/>
      <c r="B14" s="34"/>
      <c r="C14" s="18"/>
      <c r="D14" s="18"/>
      <c r="E14" s="259"/>
      <c r="F14" s="260"/>
      <c r="G14" s="260"/>
      <c r="H14" s="260"/>
      <c r="I14" s="260"/>
      <c r="J14" s="260"/>
      <c r="K14" s="260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39" t="s">
        <v>25</v>
      </c>
      <c r="AL14" s="18"/>
      <c r="AM14" s="18"/>
      <c r="AN14" s="40" t="s">
        <v>1</v>
      </c>
      <c r="AO14" s="18"/>
      <c r="AP14" s="18"/>
      <c r="AQ14" s="18"/>
      <c r="AR14" s="34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31" t="s">
        <v>8</v>
      </c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</row>
    <row r="15" spans="1:99" s="1" customFormat="1" ht="7" customHeight="1" x14ac:dyDescent="0.2">
      <c r="A15" s="18"/>
      <c r="B15" s="3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34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31" t="s">
        <v>3</v>
      </c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</row>
    <row r="16" spans="1:99" s="1" customFormat="1" ht="12" customHeight="1" x14ac:dyDescent="0.2">
      <c r="A16" s="18"/>
      <c r="B16" s="34"/>
      <c r="C16" s="18"/>
      <c r="D16" s="39" t="s">
        <v>27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39" t="s">
        <v>23</v>
      </c>
      <c r="AL16" s="18"/>
      <c r="AM16" s="18"/>
      <c r="AN16" s="40" t="s">
        <v>1</v>
      </c>
      <c r="AO16" s="18"/>
      <c r="AP16" s="18"/>
      <c r="AQ16" s="18"/>
      <c r="AR16" s="34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31" t="s">
        <v>3</v>
      </c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</row>
    <row r="17" spans="1:99" s="1" customFormat="1" ht="18.399999999999999" customHeight="1" x14ac:dyDescent="0.2">
      <c r="A17" s="18"/>
      <c r="B17" s="34"/>
      <c r="C17" s="18"/>
      <c r="D17" s="18"/>
      <c r="E17" s="40" t="s">
        <v>28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39" t="s">
        <v>25</v>
      </c>
      <c r="AL17" s="18"/>
      <c r="AM17" s="18"/>
      <c r="AN17" s="40" t="s">
        <v>1</v>
      </c>
      <c r="AO17" s="18"/>
      <c r="AP17" s="18"/>
      <c r="AQ17" s="18"/>
      <c r="AR17" s="34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31" t="s">
        <v>29</v>
      </c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</row>
    <row r="18" spans="1:99" s="1" customFormat="1" ht="7" customHeight="1" x14ac:dyDescent="0.2">
      <c r="A18" s="18"/>
      <c r="B18" s="3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34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31" t="s">
        <v>8</v>
      </c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</row>
    <row r="19" spans="1:99" s="1" customFormat="1" ht="12" customHeight="1" x14ac:dyDescent="0.2">
      <c r="A19" s="18"/>
      <c r="B19" s="34"/>
      <c r="C19" s="18"/>
      <c r="D19" s="39" t="s">
        <v>30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39" t="s">
        <v>23</v>
      </c>
      <c r="AL19" s="18"/>
      <c r="AM19" s="18"/>
      <c r="AN19" s="40" t="s">
        <v>1</v>
      </c>
      <c r="AO19" s="18"/>
      <c r="AP19" s="18"/>
      <c r="AQ19" s="18"/>
      <c r="AR19" s="34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31" t="s">
        <v>8</v>
      </c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</row>
    <row r="20" spans="1:99" s="1" customFormat="1" ht="18.399999999999999" customHeight="1" x14ac:dyDescent="0.2">
      <c r="A20" s="18"/>
      <c r="B20" s="34"/>
      <c r="C20" s="18"/>
      <c r="D20" s="18"/>
      <c r="E20" s="4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39" t="s">
        <v>25</v>
      </c>
      <c r="AL20" s="18"/>
      <c r="AM20" s="18"/>
      <c r="AN20" s="40" t="s">
        <v>1</v>
      </c>
      <c r="AO20" s="18"/>
      <c r="AP20" s="18"/>
      <c r="AQ20" s="18"/>
      <c r="AR20" s="34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31" t="s">
        <v>29</v>
      </c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</row>
    <row r="21" spans="1:99" s="1" customFormat="1" ht="7" customHeight="1" x14ac:dyDescent="0.2">
      <c r="A21" s="18"/>
      <c r="B21" s="3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34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</row>
    <row r="22" spans="1:99" s="1" customFormat="1" ht="12" customHeight="1" x14ac:dyDescent="0.2">
      <c r="A22" s="18"/>
      <c r="B22" s="34"/>
      <c r="C22" s="18"/>
      <c r="D22" s="39" t="s">
        <v>32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34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</row>
    <row r="23" spans="1:99" s="1" customFormat="1" ht="16.5" customHeight="1" x14ac:dyDescent="0.2">
      <c r="A23" s="18"/>
      <c r="B23" s="34"/>
      <c r="C23" s="18"/>
      <c r="D23" s="18"/>
      <c r="E23" s="255" t="s">
        <v>1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18"/>
      <c r="AP23" s="18"/>
      <c r="AQ23" s="18"/>
      <c r="AR23" s="34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</row>
    <row r="24" spans="1:99" s="1" customFormat="1" ht="7" customHeight="1" x14ac:dyDescent="0.2">
      <c r="A24" s="18"/>
      <c r="B24" s="3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34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</row>
    <row r="25" spans="1:99" s="1" customFormat="1" ht="7" customHeight="1" x14ac:dyDescent="0.2">
      <c r="A25" s="18"/>
      <c r="B25" s="34"/>
      <c r="C25" s="18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18"/>
      <c r="AQ25" s="18"/>
      <c r="AR25" s="34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</row>
    <row r="26" spans="1:99" s="2" customFormat="1" ht="25.9" customHeight="1" x14ac:dyDescent="0.2">
      <c r="A26" s="42"/>
      <c r="B26" s="43"/>
      <c r="C26" s="42"/>
      <c r="D26" s="44" t="s">
        <v>33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256">
        <f>ROUND(AG94,0)</f>
        <v>0</v>
      </c>
      <c r="AL26" s="257"/>
      <c r="AM26" s="257"/>
      <c r="AN26" s="257"/>
      <c r="AO26" s="257"/>
      <c r="AP26" s="42"/>
      <c r="AQ26" s="42"/>
      <c r="AR26" s="43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2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</row>
    <row r="27" spans="1:99" s="2" customFormat="1" ht="7" customHeight="1" x14ac:dyDescent="0.2">
      <c r="A27" s="42"/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3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2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</row>
    <row r="28" spans="1:99" s="2" customFormat="1" ht="12.5" x14ac:dyDescent="0.2">
      <c r="A28" s="42"/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258" t="s">
        <v>34</v>
      </c>
      <c r="M28" s="258"/>
      <c r="N28" s="258"/>
      <c r="O28" s="258"/>
      <c r="P28" s="258"/>
      <c r="Q28" s="42"/>
      <c r="R28" s="42"/>
      <c r="S28" s="42"/>
      <c r="T28" s="42"/>
      <c r="U28" s="42"/>
      <c r="V28" s="42"/>
      <c r="W28" s="258" t="s">
        <v>35</v>
      </c>
      <c r="X28" s="258"/>
      <c r="Y28" s="258"/>
      <c r="Z28" s="258"/>
      <c r="AA28" s="258"/>
      <c r="AB28" s="258"/>
      <c r="AC28" s="258"/>
      <c r="AD28" s="258"/>
      <c r="AE28" s="258"/>
      <c r="AF28" s="42"/>
      <c r="AG28" s="42"/>
      <c r="AH28" s="42"/>
      <c r="AI28" s="42"/>
      <c r="AJ28" s="42"/>
      <c r="AK28" s="258" t="s">
        <v>36</v>
      </c>
      <c r="AL28" s="258"/>
      <c r="AM28" s="258"/>
      <c r="AN28" s="258"/>
      <c r="AO28" s="258"/>
      <c r="AP28" s="42"/>
      <c r="AQ28" s="42"/>
      <c r="AR28" s="43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2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</row>
    <row r="29" spans="1:99" s="3" customFormat="1" ht="14.5" customHeight="1" x14ac:dyDescent="0.2">
      <c r="A29" s="47"/>
      <c r="B29" s="48"/>
      <c r="C29" s="47"/>
      <c r="D29" s="39" t="s">
        <v>37</v>
      </c>
      <c r="E29" s="47"/>
      <c r="F29" s="39" t="s">
        <v>38</v>
      </c>
      <c r="G29" s="47"/>
      <c r="H29" s="47"/>
      <c r="I29" s="47"/>
      <c r="J29" s="47"/>
      <c r="K29" s="47"/>
      <c r="L29" s="248">
        <v>0.21</v>
      </c>
      <c r="M29" s="247"/>
      <c r="N29" s="247"/>
      <c r="O29" s="247"/>
      <c r="P29" s="247"/>
      <c r="Q29" s="47"/>
      <c r="R29" s="47"/>
      <c r="S29" s="47"/>
      <c r="T29" s="47"/>
      <c r="U29" s="47"/>
      <c r="V29" s="47"/>
      <c r="W29" s="246">
        <f>ROUND(AZ94, 0)</f>
        <v>0</v>
      </c>
      <c r="X29" s="247"/>
      <c r="Y29" s="247"/>
      <c r="Z29" s="247"/>
      <c r="AA29" s="247"/>
      <c r="AB29" s="247"/>
      <c r="AC29" s="247"/>
      <c r="AD29" s="247"/>
      <c r="AE29" s="247"/>
      <c r="AF29" s="47"/>
      <c r="AG29" s="47"/>
      <c r="AH29" s="47"/>
      <c r="AI29" s="47"/>
      <c r="AJ29" s="47"/>
      <c r="AK29" s="246">
        <f>ROUND(AV94, 0)</f>
        <v>0</v>
      </c>
      <c r="AL29" s="247"/>
      <c r="AM29" s="247"/>
      <c r="AN29" s="247"/>
      <c r="AO29" s="247"/>
      <c r="AP29" s="47"/>
      <c r="AQ29" s="47"/>
      <c r="AR29" s="48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</row>
    <row r="30" spans="1:99" s="3" customFormat="1" ht="14.5" customHeight="1" x14ac:dyDescent="0.2">
      <c r="A30" s="47"/>
      <c r="B30" s="48"/>
      <c r="C30" s="47"/>
      <c r="D30" s="47"/>
      <c r="E30" s="47"/>
      <c r="F30" s="39" t="s">
        <v>39</v>
      </c>
      <c r="G30" s="47"/>
      <c r="H30" s="47"/>
      <c r="I30" s="47"/>
      <c r="J30" s="47"/>
      <c r="K30" s="47"/>
      <c r="L30" s="248">
        <v>0.12</v>
      </c>
      <c r="M30" s="247"/>
      <c r="N30" s="247"/>
      <c r="O30" s="247"/>
      <c r="P30" s="247"/>
      <c r="Q30" s="47"/>
      <c r="R30" s="47"/>
      <c r="S30" s="47"/>
      <c r="T30" s="47"/>
      <c r="U30" s="47"/>
      <c r="V30" s="47"/>
      <c r="W30" s="246">
        <f>ROUND(BA94, 0)</f>
        <v>0</v>
      </c>
      <c r="X30" s="247"/>
      <c r="Y30" s="247"/>
      <c r="Z30" s="247"/>
      <c r="AA30" s="247"/>
      <c r="AB30" s="247"/>
      <c r="AC30" s="247"/>
      <c r="AD30" s="247"/>
      <c r="AE30" s="247"/>
      <c r="AF30" s="47"/>
      <c r="AG30" s="47"/>
      <c r="AH30" s="47"/>
      <c r="AI30" s="47"/>
      <c r="AJ30" s="47"/>
      <c r="AK30" s="246">
        <f>ROUND(AW94, 0)</f>
        <v>0</v>
      </c>
      <c r="AL30" s="247"/>
      <c r="AM30" s="247"/>
      <c r="AN30" s="247"/>
      <c r="AO30" s="247"/>
      <c r="AP30" s="47"/>
      <c r="AQ30" s="47"/>
      <c r="AR30" s="48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</row>
    <row r="31" spans="1:99" s="3" customFormat="1" ht="14.5" hidden="1" customHeight="1" x14ac:dyDescent="0.2">
      <c r="A31" s="47"/>
      <c r="B31" s="48"/>
      <c r="C31" s="47"/>
      <c r="D31" s="47"/>
      <c r="E31" s="47"/>
      <c r="F31" s="39" t="s">
        <v>40</v>
      </c>
      <c r="G31" s="47"/>
      <c r="H31" s="47"/>
      <c r="I31" s="47"/>
      <c r="J31" s="47"/>
      <c r="K31" s="47"/>
      <c r="L31" s="248">
        <v>0.21</v>
      </c>
      <c r="M31" s="247"/>
      <c r="N31" s="247"/>
      <c r="O31" s="247"/>
      <c r="P31" s="247"/>
      <c r="Q31" s="47"/>
      <c r="R31" s="47"/>
      <c r="S31" s="47"/>
      <c r="T31" s="47"/>
      <c r="U31" s="47"/>
      <c r="V31" s="47"/>
      <c r="W31" s="246">
        <f>ROUND(BB94, 0)</f>
        <v>0</v>
      </c>
      <c r="X31" s="247"/>
      <c r="Y31" s="247"/>
      <c r="Z31" s="247"/>
      <c r="AA31" s="247"/>
      <c r="AB31" s="247"/>
      <c r="AC31" s="247"/>
      <c r="AD31" s="247"/>
      <c r="AE31" s="247"/>
      <c r="AF31" s="47"/>
      <c r="AG31" s="47"/>
      <c r="AH31" s="47"/>
      <c r="AI31" s="47"/>
      <c r="AJ31" s="47"/>
      <c r="AK31" s="246">
        <v>0</v>
      </c>
      <c r="AL31" s="247"/>
      <c r="AM31" s="247"/>
      <c r="AN31" s="247"/>
      <c r="AO31" s="247"/>
      <c r="AP31" s="47"/>
      <c r="AQ31" s="47"/>
      <c r="AR31" s="48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</row>
    <row r="32" spans="1:99" s="3" customFormat="1" ht="14.5" hidden="1" customHeight="1" x14ac:dyDescent="0.2">
      <c r="A32" s="47"/>
      <c r="B32" s="48"/>
      <c r="C32" s="47"/>
      <c r="D32" s="47"/>
      <c r="E32" s="47"/>
      <c r="F32" s="39" t="s">
        <v>41</v>
      </c>
      <c r="G32" s="47"/>
      <c r="H32" s="47"/>
      <c r="I32" s="47"/>
      <c r="J32" s="47"/>
      <c r="K32" s="47"/>
      <c r="L32" s="248">
        <v>0.12</v>
      </c>
      <c r="M32" s="247"/>
      <c r="N32" s="247"/>
      <c r="O32" s="247"/>
      <c r="P32" s="247"/>
      <c r="Q32" s="47"/>
      <c r="R32" s="47"/>
      <c r="S32" s="47"/>
      <c r="T32" s="47"/>
      <c r="U32" s="47"/>
      <c r="V32" s="47"/>
      <c r="W32" s="246">
        <f>ROUND(BC94, 0)</f>
        <v>0</v>
      </c>
      <c r="X32" s="247"/>
      <c r="Y32" s="247"/>
      <c r="Z32" s="247"/>
      <c r="AA32" s="247"/>
      <c r="AB32" s="247"/>
      <c r="AC32" s="247"/>
      <c r="AD32" s="247"/>
      <c r="AE32" s="247"/>
      <c r="AF32" s="47"/>
      <c r="AG32" s="47"/>
      <c r="AH32" s="47"/>
      <c r="AI32" s="47"/>
      <c r="AJ32" s="47"/>
      <c r="AK32" s="246">
        <v>0</v>
      </c>
      <c r="AL32" s="247"/>
      <c r="AM32" s="247"/>
      <c r="AN32" s="247"/>
      <c r="AO32" s="247"/>
      <c r="AP32" s="47"/>
      <c r="AQ32" s="47"/>
      <c r="AR32" s="48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</row>
    <row r="33" spans="1:99" s="3" customFormat="1" ht="14.5" hidden="1" customHeight="1" x14ac:dyDescent="0.2">
      <c r="A33" s="47"/>
      <c r="B33" s="48"/>
      <c r="C33" s="47"/>
      <c r="D33" s="47"/>
      <c r="E33" s="47"/>
      <c r="F33" s="39" t="s">
        <v>42</v>
      </c>
      <c r="G33" s="47"/>
      <c r="H33" s="47"/>
      <c r="I33" s="47"/>
      <c r="J33" s="47"/>
      <c r="K33" s="47"/>
      <c r="L33" s="248">
        <v>0</v>
      </c>
      <c r="M33" s="247"/>
      <c r="N33" s="247"/>
      <c r="O33" s="247"/>
      <c r="P33" s="247"/>
      <c r="Q33" s="47"/>
      <c r="R33" s="47"/>
      <c r="S33" s="47"/>
      <c r="T33" s="47"/>
      <c r="U33" s="47"/>
      <c r="V33" s="47"/>
      <c r="W33" s="246">
        <f>ROUND(BD94, 0)</f>
        <v>0</v>
      </c>
      <c r="X33" s="247"/>
      <c r="Y33" s="247"/>
      <c r="Z33" s="247"/>
      <c r="AA33" s="247"/>
      <c r="AB33" s="247"/>
      <c r="AC33" s="247"/>
      <c r="AD33" s="247"/>
      <c r="AE33" s="247"/>
      <c r="AF33" s="47"/>
      <c r="AG33" s="47"/>
      <c r="AH33" s="47"/>
      <c r="AI33" s="47"/>
      <c r="AJ33" s="47"/>
      <c r="AK33" s="246">
        <v>0</v>
      </c>
      <c r="AL33" s="247"/>
      <c r="AM33" s="247"/>
      <c r="AN33" s="247"/>
      <c r="AO33" s="247"/>
      <c r="AP33" s="47"/>
      <c r="AQ33" s="47"/>
      <c r="AR33" s="48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</row>
    <row r="34" spans="1:99" s="2" customFormat="1" ht="7" customHeight="1" x14ac:dyDescent="0.2">
      <c r="A34" s="42"/>
      <c r="B34" s="4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3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2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</row>
    <row r="35" spans="1:99" s="2" customFormat="1" ht="25.9" customHeight="1" x14ac:dyDescent="0.2">
      <c r="A35" s="42"/>
      <c r="B35" s="43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249" t="s">
        <v>45</v>
      </c>
      <c r="Y35" s="250"/>
      <c r="Z35" s="250"/>
      <c r="AA35" s="250"/>
      <c r="AB35" s="250"/>
      <c r="AC35" s="51"/>
      <c r="AD35" s="51"/>
      <c r="AE35" s="51"/>
      <c r="AF35" s="51"/>
      <c r="AG35" s="51"/>
      <c r="AH35" s="51"/>
      <c r="AI35" s="51"/>
      <c r="AJ35" s="51"/>
      <c r="AK35" s="251">
        <f>SUM(AK26:AK33)</f>
        <v>0</v>
      </c>
      <c r="AL35" s="250"/>
      <c r="AM35" s="250"/>
      <c r="AN35" s="250"/>
      <c r="AO35" s="252"/>
      <c r="AP35" s="49"/>
      <c r="AQ35" s="49"/>
      <c r="AR35" s="43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2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</row>
    <row r="36" spans="1:99" s="2" customFormat="1" ht="7" customHeight="1" x14ac:dyDescent="0.2">
      <c r="A36" s="42"/>
      <c r="B36" s="4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3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2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</row>
    <row r="37" spans="1:99" s="2" customFormat="1" ht="14.5" customHeight="1" x14ac:dyDescent="0.2">
      <c r="A37" s="42"/>
      <c r="B37" s="43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2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</row>
    <row r="38" spans="1:99" s="1" customFormat="1" ht="14.5" customHeight="1" x14ac:dyDescent="0.2">
      <c r="A38" s="18"/>
      <c r="B38" s="3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34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</row>
    <row r="39" spans="1:99" s="1" customFormat="1" ht="14.5" customHeight="1" x14ac:dyDescent="0.2">
      <c r="A39" s="18"/>
      <c r="B39" s="3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34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</row>
    <row r="40" spans="1:99" s="1" customFormat="1" ht="14.5" customHeight="1" x14ac:dyDescent="0.2">
      <c r="A40" s="18"/>
      <c r="B40" s="3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34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</row>
    <row r="41" spans="1:99" s="1" customFormat="1" ht="14.5" customHeight="1" x14ac:dyDescent="0.2">
      <c r="A41" s="18"/>
      <c r="B41" s="3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34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</row>
    <row r="42" spans="1:99" s="1" customFormat="1" ht="14.5" customHeight="1" x14ac:dyDescent="0.2">
      <c r="A42" s="18"/>
      <c r="B42" s="3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34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</row>
    <row r="43" spans="1:99" s="1" customFormat="1" ht="14.5" customHeight="1" x14ac:dyDescent="0.2">
      <c r="A43" s="18"/>
      <c r="B43" s="3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34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</row>
    <row r="44" spans="1:99" s="1" customFormat="1" ht="14.5" customHeight="1" x14ac:dyDescent="0.2">
      <c r="A44" s="18"/>
      <c r="B44" s="3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34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</row>
    <row r="45" spans="1:99" s="1" customFormat="1" ht="14.5" customHeight="1" x14ac:dyDescent="0.2">
      <c r="A45" s="18"/>
      <c r="B45" s="3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34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</row>
    <row r="46" spans="1:99" s="1" customFormat="1" ht="14.5" customHeight="1" x14ac:dyDescent="0.2">
      <c r="A46" s="18"/>
      <c r="B46" s="3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34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</row>
    <row r="47" spans="1:99" s="1" customFormat="1" ht="14.5" customHeight="1" x14ac:dyDescent="0.2">
      <c r="A47" s="18"/>
      <c r="B47" s="3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34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</row>
    <row r="48" spans="1:99" s="1" customFormat="1" ht="14.5" customHeight="1" x14ac:dyDescent="0.2">
      <c r="A48" s="18"/>
      <c r="B48" s="3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34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</row>
    <row r="49" spans="1:99" s="2" customFormat="1" ht="14.5" customHeight="1" x14ac:dyDescent="0.2">
      <c r="A49" s="46"/>
      <c r="B49" s="53"/>
      <c r="C49" s="46"/>
      <c r="D49" s="54" t="s">
        <v>46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47</v>
      </c>
      <c r="AI49" s="55"/>
      <c r="AJ49" s="55"/>
      <c r="AK49" s="55"/>
      <c r="AL49" s="55"/>
      <c r="AM49" s="55"/>
      <c r="AN49" s="55"/>
      <c r="AO49" s="55"/>
      <c r="AP49" s="46"/>
      <c r="AQ49" s="46"/>
      <c r="AR49" s="53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</row>
    <row r="50" spans="1:99" x14ac:dyDescent="0.2">
      <c r="A50" s="18"/>
      <c r="B50" s="3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34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</row>
    <row r="51" spans="1:99" x14ac:dyDescent="0.2">
      <c r="A51" s="18"/>
      <c r="B51" s="3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34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</row>
    <row r="52" spans="1:99" x14ac:dyDescent="0.2">
      <c r="A52" s="18"/>
      <c r="B52" s="3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34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</row>
    <row r="53" spans="1:99" x14ac:dyDescent="0.2">
      <c r="A53" s="18"/>
      <c r="B53" s="3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34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</row>
    <row r="54" spans="1:99" x14ac:dyDescent="0.2">
      <c r="A54" s="18"/>
      <c r="B54" s="3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34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</row>
    <row r="55" spans="1:99" x14ac:dyDescent="0.2">
      <c r="A55" s="18"/>
      <c r="B55" s="3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34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</row>
    <row r="56" spans="1:99" x14ac:dyDescent="0.2">
      <c r="A56" s="18"/>
      <c r="B56" s="3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34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</row>
    <row r="57" spans="1:99" x14ac:dyDescent="0.2">
      <c r="A57" s="18"/>
      <c r="B57" s="3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34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</row>
    <row r="58" spans="1:99" x14ac:dyDescent="0.2">
      <c r="A58" s="18"/>
      <c r="B58" s="3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34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</row>
    <row r="59" spans="1:99" x14ac:dyDescent="0.2">
      <c r="A59" s="18"/>
      <c r="B59" s="3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34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</row>
    <row r="60" spans="1:99" s="2" customFormat="1" ht="12.5" x14ac:dyDescent="0.2">
      <c r="A60" s="42"/>
      <c r="B60" s="43"/>
      <c r="C60" s="42"/>
      <c r="D60" s="56" t="s">
        <v>48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56" t="s">
        <v>49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6" t="s">
        <v>48</v>
      </c>
      <c r="AI60" s="45"/>
      <c r="AJ60" s="45"/>
      <c r="AK60" s="45"/>
      <c r="AL60" s="45"/>
      <c r="AM60" s="56" t="s">
        <v>49</v>
      </c>
      <c r="AN60" s="45"/>
      <c r="AO60" s="45"/>
      <c r="AP60" s="42"/>
      <c r="AQ60" s="42"/>
      <c r="AR60" s="43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2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</row>
    <row r="61" spans="1:99" x14ac:dyDescent="0.2">
      <c r="A61" s="18"/>
      <c r="B61" s="34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34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</row>
    <row r="62" spans="1:99" x14ac:dyDescent="0.2">
      <c r="A62" s="18"/>
      <c r="B62" s="34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34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</row>
    <row r="63" spans="1:99" x14ac:dyDescent="0.2">
      <c r="A63" s="18"/>
      <c r="B63" s="34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34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</row>
    <row r="64" spans="1:99" s="2" customFormat="1" ht="13" x14ac:dyDescent="0.2">
      <c r="A64" s="42"/>
      <c r="B64" s="43"/>
      <c r="C64" s="42"/>
      <c r="D64" s="54" t="s">
        <v>50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51</v>
      </c>
      <c r="AI64" s="57"/>
      <c r="AJ64" s="57"/>
      <c r="AK64" s="57"/>
      <c r="AL64" s="57"/>
      <c r="AM64" s="57"/>
      <c r="AN64" s="57"/>
      <c r="AO64" s="57"/>
      <c r="AP64" s="42"/>
      <c r="AQ64" s="42"/>
      <c r="AR64" s="43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2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</row>
    <row r="65" spans="1:99" x14ac:dyDescent="0.2">
      <c r="A65" s="18"/>
      <c r="B65" s="34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34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</row>
    <row r="66" spans="1:99" x14ac:dyDescent="0.2">
      <c r="A66" s="18"/>
      <c r="B66" s="34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34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</row>
    <row r="67" spans="1:99" x14ac:dyDescent="0.2">
      <c r="A67" s="18"/>
      <c r="B67" s="34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34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</row>
    <row r="68" spans="1:99" x14ac:dyDescent="0.2">
      <c r="A68" s="18"/>
      <c r="B68" s="34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34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</row>
    <row r="69" spans="1:99" x14ac:dyDescent="0.2">
      <c r="A69" s="18"/>
      <c r="B69" s="34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34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</row>
    <row r="70" spans="1:99" x14ac:dyDescent="0.2">
      <c r="A70" s="18"/>
      <c r="B70" s="34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34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</row>
    <row r="71" spans="1:99" x14ac:dyDescent="0.2">
      <c r="A71" s="18"/>
      <c r="B71" s="34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34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</row>
    <row r="72" spans="1:99" x14ac:dyDescent="0.2">
      <c r="A72" s="18"/>
      <c r="B72" s="34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34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</row>
    <row r="73" spans="1:99" x14ac:dyDescent="0.2">
      <c r="A73" s="18"/>
      <c r="B73" s="34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34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</row>
    <row r="74" spans="1:99" x14ac:dyDescent="0.2">
      <c r="A74" s="18"/>
      <c r="B74" s="34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34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</row>
    <row r="75" spans="1:99" s="2" customFormat="1" ht="12.5" x14ac:dyDescent="0.2">
      <c r="A75" s="42"/>
      <c r="B75" s="43"/>
      <c r="C75" s="42"/>
      <c r="D75" s="56" t="s">
        <v>48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56" t="s">
        <v>49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56" t="s">
        <v>48</v>
      </c>
      <c r="AI75" s="45"/>
      <c r="AJ75" s="45"/>
      <c r="AK75" s="45"/>
      <c r="AL75" s="45"/>
      <c r="AM75" s="56" t="s">
        <v>49</v>
      </c>
      <c r="AN75" s="45"/>
      <c r="AO75" s="45"/>
      <c r="AP75" s="42"/>
      <c r="AQ75" s="42"/>
      <c r="AR75" s="43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2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</row>
    <row r="76" spans="1:99" s="2" customFormat="1" x14ac:dyDescent="0.2">
      <c r="A76" s="42"/>
      <c r="B76" s="43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2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</row>
    <row r="77" spans="1:99" s="2" customFormat="1" ht="7" customHeight="1" x14ac:dyDescent="0.2">
      <c r="A77" s="42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43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2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</row>
    <row r="78" spans="1:99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</row>
    <row r="79" spans="1:99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</row>
    <row r="80" spans="1:99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</row>
    <row r="81" spans="1:99" s="2" customFormat="1" ht="7" customHeight="1" x14ac:dyDescent="0.2">
      <c r="A81" s="42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43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2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</row>
    <row r="82" spans="1:99" s="2" customFormat="1" ht="25" customHeight="1" x14ac:dyDescent="0.2">
      <c r="A82" s="42"/>
      <c r="B82" s="43"/>
      <c r="C82" s="35" t="s">
        <v>52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2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</row>
    <row r="83" spans="1:99" s="2" customFormat="1" ht="7" customHeight="1" x14ac:dyDescent="0.2">
      <c r="A83" s="42"/>
      <c r="B83" s="43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2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</row>
    <row r="84" spans="1:99" s="4" customFormat="1" ht="12" customHeight="1" x14ac:dyDescent="0.2">
      <c r="A84" s="62"/>
      <c r="B84" s="63"/>
      <c r="C84" s="39" t="s">
        <v>13</v>
      </c>
      <c r="D84" s="62"/>
      <c r="E84" s="62"/>
      <c r="F84" s="62"/>
      <c r="G84" s="62"/>
      <c r="H84" s="62"/>
      <c r="I84" s="62"/>
      <c r="J84" s="62"/>
      <c r="K84" s="62"/>
      <c r="L84" s="62" t="str">
        <f>K5</f>
        <v>Projektis349</v>
      </c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3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</row>
    <row r="85" spans="1:99" s="5" customFormat="1" ht="37" customHeight="1" x14ac:dyDescent="0.2">
      <c r="A85" s="64"/>
      <c r="B85" s="65"/>
      <c r="C85" s="66" t="s">
        <v>15</v>
      </c>
      <c r="D85" s="64"/>
      <c r="E85" s="64"/>
      <c r="F85" s="64"/>
      <c r="G85" s="64"/>
      <c r="H85" s="64"/>
      <c r="I85" s="64"/>
      <c r="J85" s="64"/>
      <c r="K85" s="64"/>
      <c r="L85" s="237" t="str">
        <f>K6</f>
        <v>ZOO Dvůr Králové a.s.- Dodatečné hrazení ve výběhu lidoopů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64"/>
      <c r="AL85" s="64"/>
      <c r="AM85" s="64"/>
      <c r="AN85" s="64"/>
      <c r="AO85" s="64"/>
      <c r="AP85" s="64"/>
      <c r="AQ85" s="64"/>
      <c r="AR85" s="65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</row>
    <row r="86" spans="1:99" s="2" customFormat="1" ht="7" customHeight="1" x14ac:dyDescent="0.2">
      <c r="A86" s="42"/>
      <c r="B86" s="43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2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</row>
    <row r="87" spans="1:99" s="2" customFormat="1" ht="12" customHeight="1" x14ac:dyDescent="0.2">
      <c r="A87" s="42"/>
      <c r="B87" s="43"/>
      <c r="C87" s="39" t="s">
        <v>19</v>
      </c>
      <c r="D87" s="42"/>
      <c r="E87" s="42"/>
      <c r="F87" s="42"/>
      <c r="G87" s="42"/>
      <c r="H87" s="42"/>
      <c r="I87" s="42"/>
      <c r="J87" s="42"/>
      <c r="K87" s="42"/>
      <c r="L87" s="67" t="str">
        <f>IF(K8="","",K8)</f>
        <v>Dvůr Králové nad Labem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9" t="s">
        <v>21</v>
      </c>
      <c r="AJ87" s="42"/>
      <c r="AK87" s="42"/>
      <c r="AL87" s="42"/>
      <c r="AM87" s="239" t="str">
        <f>IF(AN8= "","",AN8)</f>
        <v/>
      </c>
      <c r="AN87" s="239"/>
      <c r="AO87" s="42"/>
      <c r="AP87" s="42"/>
      <c r="AQ87" s="42"/>
      <c r="AR87" s="43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2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</row>
    <row r="88" spans="1:99" s="2" customFormat="1" ht="7" customHeight="1" x14ac:dyDescent="0.2">
      <c r="A88" s="42"/>
      <c r="B88" s="43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2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</row>
    <row r="89" spans="1:99" s="2" customFormat="1" ht="25.75" customHeight="1" x14ac:dyDescent="0.2">
      <c r="A89" s="42"/>
      <c r="B89" s="43"/>
      <c r="C89" s="39" t="s">
        <v>22</v>
      </c>
      <c r="D89" s="42"/>
      <c r="E89" s="42"/>
      <c r="F89" s="42"/>
      <c r="G89" s="42"/>
      <c r="H89" s="42"/>
      <c r="I89" s="42"/>
      <c r="J89" s="42"/>
      <c r="K89" s="42"/>
      <c r="L89" s="62" t="str">
        <f>IF(E11= "","",E11)</f>
        <v>ZOO Dvůr Králové a.s., Štefánikova 1029, D.K.n.L.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9" t="s">
        <v>27</v>
      </c>
      <c r="AJ89" s="42"/>
      <c r="AK89" s="42"/>
      <c r="AL89" s="42"/>
      <c r="AM89" s="240" t="str">
        <f>IF(E17="","",E17)</f>
        <v>Projektis DK s.r.o., Legionářská 562, D.K.n.L.</v>
      </c>
      <c r="AN89" s="241"/>
      <c r="AO89" s="241"/>
      <c r="AP89" s="241"/>
      <c r="AQ89" s="42"/>
      <c r="AR89" s="43"/>
      <c r="AS89" s="242" t="s">
        <v>53</v>
      </c>
      <c r="AT89" s="24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42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</row>
    <row r="90" spans="1:99" s="2" customFormat="1" ht="15.25" customHeight="1" x14ac:dyDescent="0.2">
      <c r="A90" s="42"/>
      <c r="B90" s="43"/>
      <c r="C90" s="39" t="s">
        <v>26</v>
      </c>
      <c r="D90" s="42"/>
      <c r="E90" s="42"/>
      <c r="F90" s="42"/>
      <c r="G90" s="42"/>
      <c r="H90" s="42"/>
      <c r="I90" s="42"/>
      <c r="J90" s="42"/>
      <c r="K90" s="42"/>
      <c r="L90" s="62" t="str">
        <f>IF(E14="","",E14)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9" t="s">
        <v>30</v>
      </c>
      <c r="AJ90" s="42"/>
      <c r="AK90" s="42"/>
      <c r="AL90" s="42"/>
      <c r="AM90" s="240" t="str">
        <f>IF(E20="","",E20)</f>
        <v/>
      </c>
      <c r="AN90" s="241"/>
      <c r="AO90" s="241"/>
      <c r="AP90" s="241"/>
      <c r="AQ90" s="42"/>
      <c r="AR90" s="43"/>
      <c r="AS90" s="244"/>
      <c r="AT90" s="24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42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</row>
    <row r="91" spans="1:99" s="2" customFormat="1" ht="10.9" customHeight="1" x14ac:dyDescent="0.2">
      <c r="A91" s="42"/>
      <c r="B91" s="43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244"/>
      <c r="AT91" s="245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42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</row>
    <row r="92" spans="1:99" s="2" customFormat="1" ht="29.25" customHeight="1" x14ac:dyDescent="0.2">
      <c r="A92" s="42"/>
      <c r="B92" s="43"/>
      <c r="C92" s="232" t="s">
        <v>54</v>
      </c>
      <c r="D92" s="233"/>
      <c r="E92" s="233"/>
      <c r="F92" s="233"/>
      <c r="G92" s="233"/>
      <c r="H92" s="72"/>
      <c r="I92" s="234" t="s">
        <v>55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5" t="s">
        <v>56</v>
      </c>
      <c r="AH92" s="233"/>
      <c r="AI92" s="233"/>
      <c r="AJ92" s="233"/>
      <c r="AK92" s="233"/>
      <c r="AL92" s="233"/>
      <c r="AM92" s="233"/>
      <c r="AN92" s="234" t="s">
        <v>57</v>
      </c>
      <c r="AO92" s="233"/>
      <c r="AP92" s="236"/>
      <c r="AQ92" s="73" t="s">
        <v>58</v>
      </c>
      <c r="AR92" s="43"/>
      <c r="AS92" s="74" t="s">
        <v>59</v>
      </c>
      <c r="AT92" s="75" t="s">
        <v>60</v>
      </c>
      <c r="AU92" s="75" t="s">
        <v>61</v>
      </c>
      <c r="AV92" s="75" t="s">
        <v>62</v>
      </c>
      <c r="AW92" s="75" t="s">
        <v>63</v>
      </c>
      <c r="AX92" s="75" t="s">
        <v>64</v>
      </c>
      <c r="AY92" s="75" t="s">
        <v>65</v>
      </c>
      <c r="AZ92" s="75" t="s">
        <v>66</v>
      </c>
      <c r="BA92" s="75" t="s">
        <v>67</v>
      </c>
      <c r="BB92" s="75" t="s">
        <v>68</v>
      </c>
      <c r="BC92" s="75" t="s">
        <v>69</v>
      </c>
      <c r="BD92" s="76" t="s">
        <v>70</v>
      </c>
      <c r="BE92" s="42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</row>
    <row r="93" spans="1:99" s="2" customFormat="1" ht="10.9" customHeight="1" x14ac:dyDescent="0.2">
      <c r="A93" s="42"/>
      <c r="B93" s="43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42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</row>
    <row r="94" spans="1:99" s="6" customFormat="1" ht="32.5" customHeight="1" x14ac:dyDescent="0.2">
      <c r="A94" s="80"/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30">
        <f>ROUND(SUM(AG95:AG96),0)</f>
        <v>0</v>
      </c>
      <c r="AH94" s="230"/>
      <c r="AI94" s="230"/>
      <c r="AJ94" s="230"/>
      <c r="AK94" s="230"/>
      <c r="AL94" s="230"/>
      <c r="AM94" s="230"/>
      <c r="AN94" s="231">
        <f>SUM(AG94,AT94)</f>
        <v>0</v>
      </c>
      <c r="AO94" s="231"/>
      <c r="AP94" s="231"/>
      <c r="AQ94" s="84" t="s">
        <v>1</v>
      </c>
      <c r="AR94" s="81"/>
      <c r="AS94" s="85">
        <f>ROUND(SUM(AS95:AS96),0)</f>
        <v>0</v>
      </c>
      <c r="AT94" s="86">
        <f>ROUND(SUM(AV94:AW94),0)</f>
        <v>0</v>
      </c>
      <c r="AU94" s="87">
        <f>ROUND(SUM(AU95:AU96),5)</f>
        <v>8579.9815699999999</v>
      </c>
      <c r="AV94" s="86">
        <f>ROUND(AZ94*L29,0)</f>
        <v>0</v>
      </c>
      <c r="AW94" s="86">
        <f>ROUND(BA94*L30,0)</f>
        <v>0</v>
      </c>
      <c r="AX94" s="86">
        <f>ROUND(BB94*L29,0)</f>
        <v>0</v>
      </c>
      <c r="AY94" s="86">
        <f>ROUND(BC94*L30,0)</f>
        <v>0</v>
      </c>
      <c r="AZ94" s="86">
        <f>ROUND(SUM(AZ95:AZ96),0)</f>
        <v>0</v>
      </c>
      <c r="BA94" s="86">
        <f>ROUND(SUM(BA95:BA96),0)</f>
        <v>0</v>
      </c>
      <c r="BB94" s="86">
        <f>ROUND(SUM(BB95:BB96),0)</f>
        <v>0</v>
      </c>
      <c r="BC94" s="86">
        <f>ROUND(SUM(BC95:BC96),0)</f>
        <v>0</v>
      </c>
      <c r="BD94" s="88">
        <f>ROUND(SUM(BD95:BD96),0)</f>
        <v>0</v>
      </c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9" t="s">
        <v>72</v>
      </c>
      <c r="BT94" s="89" t="s">
        <v>73</v>
      </c>
      <c r="BU94" s="90" t="s">
        <v>74</v>
      </c>
      <c r="BV94" s="89" t="s">
        <v>75</v>
      </c>
      <c r="BW94" s="89" t="s">
        <v>4</v>
      </c>
      <c r="BX94" s="89" t="s">
        <v>76</v>
      </c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9" t="s">
        <v>1</v>
      </c>
      <c r="CM94" s="80"/>
      <c r="CN94" s="80"/>
      <c r="CO94" s="80"/>
      <c r="CP94" s="80"/>
      <c r="CQ94" s="80"/>
      <c r="CR94" s="80"/>
      <c r="CS94" s="80"/>
      <c r="CT94" s="80"/>
      <c r="CU94" s="80"/>
    </row>
    <row r="95" spans="1:99" s="7" customFormat="1" ht="16.5" customHeight="1" x14ac:dyDescent="0.2">
      <c r="A95" s="91" t="s">
        <v>77</v>
      </c>
      <c r="B95" s="92"/>
      <c r="C95" s="93"/>
      <c r="D95" s="229" t="s">
        <v>78</v>
      </c>
      <c r="E95" s="229"/>
      <c r="F95" s="229"/>
      <c r="G95" s="229"/>
      <c r="H95" s="229"/>
      <c r="I95" s="94"/>
      <c r="J95" s="229" t="s">
        <v>79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7">
        <f>'11 - Stavební práce'!J30</f>
        <v>0</v>
      </c>
      <c r="AH95" s="228"/>
      <c r="AI95" s="228"/>
      <c r="AJ95" s="228"/>
      <c r="AK95" s="228"/>
      <c r="AL95" s="228"/>
      <c r="AM95" s="228"/>
      <c r="AN95" s="227">
        <f>SUM(AG95,AT95)</f>
        <v>0</v>
      </c>
      <c r="AO95" s="228"/>
      <c r="AP95" s="228"/>
      <c r="AQ95" s="95" t="s">
        <v>80</v>
      </c>
      <c r="AR95" s="92"/>
      <c r="AS95" s="96">
        <v>0</v>
      </c>
      <c r="AT95" s="97">
        <f>ROUND(SUM(AV95:AW95),0)</f>
        <v>0</v>
      </c>
      <c r="AU95" s="98">
        <f>'11 - Stavební práce'!P128</f>
        <v>8579.9815729999991</v>
      </c>
      <c r="AV95" s="97">
        <f>'11 - Stavební práce'!J33</f>
        <v>0</v>
      </c>
      <c r="AW95" s="97">
        <f>'11 - Stavební práce'!J34</f>
        <v>0</v>
      </c>
      <c r="AX95" s="97">
        <f>'11 - Stavební práce'!J35</f>
        <v>0</v>
      </c>
      <c r="AY95" s="97">
        <f>'11 - Stavební práce'!J36</f>
        <v>0</v>
      </c>
      <c r="AZ95" s="97">
        <f>'11 - Stavební práce'!F33</f>
        <v>0</v>
      </c>
      <c r="BA95" s="97">
        <f>'11 - Stavební práce'!F34</f>
        <v>0</v>
      </c>
      <c r="BB95" s="97">
        <f>'11 - Stavební práce'!F35</f>
        <v>0</v>
      </c>
      <c r="BC95" s="97">
        <f>'11 - Stavební práce'!F36</f>
        <v>0</v>
      </c>
      <c r="BD95" s="99">
        <f>'11 - Stavební práce'!F37</f>
        <v>0</v>
      </c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1" t="s">
        <v>8</v>
      </c>
      <c r="BU95" s="100"/>
      <c r="BV95" s="101" t="s">
        <v>75</v>
      </c>
      <c r="BW95" s="101" t="s">
        <v>81</v>
      </c>
      <c r="BX95" s="101" t="s">
        <v>4</v>
      </c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1" t="s">
        <v>1</v>
      </c>
      <c r="CM95" s="101" t="s">
        <v>82</v>
      </c>
      <c r="CN95" s="100"/>
      <c r="CO95" s="100"/>
      <c r="CP95" s="100"/>
      <c r="CQ95" s="100"/>
      <c r="CR95" s="100"/>
      <c r="CS95" s="100"/>
      <c r="CT95" s="100"/>
      <c r="CU95" s="100"/>
    </row>
    <row r="96" spans="1:99" s="7" customFormat="1" ht="16.5" customHeight="1" x14ac:dyDescent="0.2">
      <c r="A96" s="91" t="s">
        <v>77</v>
      </c>
      <c r="B96" s="92"/>
      <c r="C96" s="93"/>
      <c r="D96" s="229" t="s">
        <v>82</v>
      </c>
      <c r="E96" s="229"/>
      <c r="F96" s="229"/>
      <c r="G96" s="229"/>
      <c r="H96" s="229"/>
      <c r="I96" s="94"/>
      <c r="J96" s="229" t="s">
        <v>83</v>
      </c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7">
        <f>'2 - Vedlejší náklady'!J30</f>
        <v>0</v>
      </c>
      <c r="AH96" s="228"/>
      <c r="AI96" s="228"/>
      <c r="AJ96" s="228"/>
      <c r="AK96" s="228"/>
      <c r="AL96" s="228"/>
      <c r="AM96" s="228"/>
      <c r="AN96" s="227">
        <f>SUM(AG96,AT96)</f>
        <v>0</v>
      </c>
      <c r="AO96" s="228"/>
      <c r="AP96" s="228"/>
      <c r="AQ96" s="95" t="s">
        <v>80</v>
      </c>
      <c r="AR96" s="92"/>
      <c r="AS96" s="102">
        <v>0</v>
      </c>
      <c r="AT96" s="103">
        <f>ROUND(SUM(AV96:AW96),0)</f>
        <v>0</v>
      </c>
      <c r="AU96" s="104">
        <f>'2 - Vedlejší náklady'!P126</f>
        <v>0</v>
      </c>
      <c r="AV96" s="103">
        <f>'2 - Vedlejší náklady'!J33</f>
        <v>0</v>
      </c>
      <c r="AW96" s="103">
        <f>'2 - Vedlejší náklady'!J34</f>
        <v>0</v>
      </c>
      <c r="AX96" s="103">
        <f>'2 - Vedlejší náklady'!J35</f>
        <v>0</v>
      </c>
      <c r="AY96" s="103">
        <f>'2 - Vedlejší náklady'!J36</f>
        <v>0</v>
      </c>
      <c r="AZ96" s="103">
        <f>'2 - Vedlejší náklady'!F33</f>
        <v>0</v>
      </c>
      <c r="BA96" s="103">
        <f>'2 - Vedlejší náklady'!F34</f>
        <v>0</v>
      </c>
      <c r="BB96" s="103">
        <f>'2 - Vedlejší náklady'!F35</f>
        <v>0</v>
      </c>
      <c r="BC96" s="103">
        <f>'2 - Vedlejší náklady'!F36</f>
        <v>0</v>
      </c>
      <c r="BD96" s="105">
        <f>'2 - Vedlejší náklady'!F37</f>
        <v>0</v>
      </c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1" t="s">
        <v>8</v>
      </c>
      <c r="BU96" s="100"/>
      <c r="BV96" s="101" t="s">
        <v>75</v>
      </c>
      <c r="BW96" s="101" t="s">
        <v>84</v>
      </c>
      <c r="BX96" s="101" t="s">
        <v>4</v>
      </c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1" t="s">
        <v>1</v>
      </c>
      <c r="CM96" s="101" t="s">
        <v>82</v>
      </c>
      <c r="CN96" s="100"/>
      <c r="CO96" s="100"/>
      <c r="CP96" s="100"/>
      <c r="CQ96" s="100"/>
      <c r="CR96" s="100"/>
      <c r="CS96" s="100"/>
      <c r="CT96" s="100"/>
      <c r="CU96" s="100"/>
    </row>
    <row r="97" spans="1:99" s="2" customFormat="1" ht="30" customHeight="1" x14ac:dyDescent="0.2">
      <c r="A97" s="42"/>
      <c r="B97" s="43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3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</row>
    <row r="98" spans="1:99" s="2" customFormat="1" ht="7" customHeight="1" x14ac:dyDescent="0.2">
      <c r="A98" s="42"/>
      <c r="B98" s="58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43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</row>
    <row r="99" spans="1:99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</row>
    <row r="100" spans="1:99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</row>
    <row r="101" spans="1:99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</row>
    <row r="102" spans="1:99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</row>
    <row r="103" spans="1:99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</row>
    <row r="104" spans="1:99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</row>
    <row r="105" spans="1:99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</row>
    <row r="106" spans="1:99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</row>
    <row r="107" spans="1:99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</row>
    <row r="108" spans="1:99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</row>
    <row r="109" spans="1:99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</row>
    <row r="110" spans="1:99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</row>
    <row r="111" spans="1:99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</row>
    <row r="112" spans="1:99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</row>
    <row r="113" spans="1:99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</row>
    <row r="114" spans="1:99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</row>
    <row r="115" spans="1:99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</row>
    <row r="116" spans="1:99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</row>
    <row r="117" spans="1:99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</row>
    <row r="118" spans="1:99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</row>
    <row r="119" spans="1:99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</row>
    <row r="120" spans="1:99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</row>
    <row r="121" spans="1:99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</row>
    <row r="122" spans="1:99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</row>
    <row r="123" spans="1:99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</row>
    <row r="124" spans="1:99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</row>
    <row r="125" spans="1:99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</row>
    <row r="126" spans="1:99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</row>
    <row r="127" spans="1:99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</row>
    <row r="128" spans="1:99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</row>
    <row r="129" spans="1:99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</row>
    <row r="130" spans="1:99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</row>
    <row r="131" spans="1:99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</row>
    <row r="132" spans="1:99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</row>
    <row r="133" spans="1:99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</row>
    <row r="134" spans="1:99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</row>
    <row r="135" spans="1:99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</row>
    <row r="136" spans="1:99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</row>
    <row r="137" spans="1:99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</row>
    <row r="138" spans="1:99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</row>
    <row r="139" spans="1:99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</row>
    <row r="140" spans="1:99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</row>
    <row r="141" spans="1:99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</row>
    <row r="142" spans="1:99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</row>
    <row r="143" spans="1:99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</row>
    <row r="144" spans="1:99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</row>
    <row r="145" spans="1:99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</row>
    <row r="146" spans="1:99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</row>
    <row r="147" spans="1:99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</row>
    <row r="148" spans="1:99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</row>
    <row r="149" spans="1:99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</row>
    <row r="150" spans="1:99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</row>
    <row r="151" spans="1:99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</row>
    <row r="152" spans="1:99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</row>
    <row r="153" spans="1:99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</row>
    <row r="154" spans="1:99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</row>
    <row r="155" spans="1:99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</row>
    <row r="156" spans="1:99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</row>
    <row r="157" spans="1:99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</row>
    <row r="158" spans="1:99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</row>
    <row r="159" spans="1:99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</row>
    <row r="160" spans="1:99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</row>
    <row r="161" spans="1:99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</row>
    <row r="162" spans="1:99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</row>
    <row r="163" spans="1:99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</row>
    <row r="164" spans="1:99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</row>
    <row r="165" spans="1:99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</row>
    <row r="166" spans="1:99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</row>
    <row r="167" spans="1:99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</row>
    <row r="168" spans="1:99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</row>
    <row r="169" spans="1:99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</row>
    <row r="170" spans="1:99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</row>
    <row r="171" spans="1:99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</row>
    <row r="172" spans="1:99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</row>
    <row r="173" spans="1:99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</row>
    <row r="174" spans="1:99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</row>
    <row r="175" spans="1:99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</row>
    <row r="176" spans="1:99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</row>
    <row r="177" spans="1:99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</row>
    <row r="178" spans="1:99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</row>
    <row r="179" spans="1:99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</row>
    <row r="180" spans="1:99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</row>
    <row r="181" spans="1:99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</row>
    <row r="182" spans="1:99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</row>
    <row r="183" spans="1:99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</row>
    <row r="184" spans="1:99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</row>
    <row r="185" spans="1:99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</row>
    <row r="186" spans="1:99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</row>
    <row r="187" spans="1:99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</row>
    <row r="188" spans="1:99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</row>
    <row r="189" spans="1:99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</row>
    <row r="190" spans="1:99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</row>
    <row r="191" spans="1:99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</row>
    <row r="192" spans="1:99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</row>
    <row r="193" spans="1:99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</row>
    <row r="194" spans="1:99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</row>
    <row r="195" spans="1:99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</row>
    <row r="196" spans="1:99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</row>
    <row r="197" spans="1:99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</row>
    <row r="198" spans="1:99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</row>
    <row r="199" spans="1:99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</row>
    <row r="200" spans="1:99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</row>
    <row r="201" spans="1:99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</row>
    <row r="202" spans="1:99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</row>
    <row r="203" spans="1:99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</row>
    <row r="204" spans="1:99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</row>
    <row r="205" spans="1:99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</row>
    <row r="206" spans="1:99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</row>
    <row r="207" spans="1:99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</row>
    <row r="208" spans="1:99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</row>
    <row r="209" spans="1:99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</row>
    <row r="210" spans="1:99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</row>
    <row r="211" spans="1:99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</row>
    <row r="212" spans="1:99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</row>
    <row r="213" spans="1:99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</row>
    <row r="214" spans="1:99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</row>
    <row r="215" spans="1:99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</row>
    <row r="216" spans="1:99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</row>
    <row r="217" spans="1:99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</row>
    <row r="218" spans="1:99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</row>
    <row r="219" spans="1:99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</row>
    <row r="220" spans="1:99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</row>
    <row r="221" spans="1:99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</row>
    <row r="222" spans="1:99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</row>
    <row r="223" spans="1:99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</row>
    <row r="224" spans="1:99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</row>
    <row r="225" spans="1:99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</row>
    <row r="226" spans="1:99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</row>
    <row r="227" spans="1:99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</row>
    <row r="228" spans="1:99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</row>
    <row r="229" spans="1:99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</row>
    <row r="230" spans="1:99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</row>
    <row r="231" spans="1:99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</row>
    <row r="232" spans="1:99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</row>
    <row r="233" spans="1:99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</row>
    <row r="234" spans="1:99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</row>
    <row r="235" spans="1:99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</row>
    <row r="236" spans="1:99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</row>
    <row r="237" spans="1:99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</row>
    <row r="238" spans="1:99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</row>
    <row r="239" spans="1:99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</row>
    <row r="240" spans="1:99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</row>
    <row r="241" spans="1:99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</row>
    <row r="242" spans="1:99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</row>
    <row r="243" spans="1:99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</row>
    <row r="244" spans="1:99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</row>
    <row r="245" spans="1:99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</row>
    <row r="246" spans="1:99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</row>
    <row r="247" spans="1:99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</row>
    <row r="248" spans="1:99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</row>
    <row r="249" spans="1:99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</row>
    <row r="250" spans="1:99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</row>
    <row r="251" spans="1:99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</row>
    <row r="252" spans="1:99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</row>
    <row r="253" spans="1:99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</row>
    <row r="254" spans="1:99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</row>
    <row r="255" spans="1:99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</row>
    <row r="256" spans="1:99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</row>
    <row r="257" spans="1:99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</row>
    <row r="258" spans="1:99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</row>
    <row r="259" spans="1:99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</row>
    <row r="260" spans="1:99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</row>
    <row r="261" spans="1:99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</row>
    <row r="262" spans="1:99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</row>
    <row r="263" spans="1:99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</row>
    <row r="264" spans="1:99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</row>
    <row r="265" spans="1:99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</row>
    <row r="266" spans="1:99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</row>
    <row r="267" spans="1:99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</row>
    <row r="268" spans="1:99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</row>
    <row r="269" spans="1:99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</row>
    <row r="270" spans="1:99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</row>
    <row r="271" spans="1:99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</row>
    <row r="272" spans="1:99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</row>
    <row r="273" spans="1:99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</row>
    <row r="274" spans="1:99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</row>
    <row r="275" spans="1:99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</row>
    <row r="276" spans="1:99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</row>
    <row r="277" spans="1:99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</row>
    <row r="278" spans="1:99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</row>
    <row r="279" spans="1:99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</row>
    <row r="280" spans="1:99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</row>
    <row r="281" spans="1:99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</row>
    <row r="282" spans="1:99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</row>
    <row r="283" spans="1:99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</row>
    <row r="284" spans="1:99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</row>
    <row r="285" spans="1:99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</row>
    <row r="286" spans="1:99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</row>
    <row r="287" spans="1:99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</row>
    <row r="288" spans="1:99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</row>
    <row r="289" spans="1:99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</row>
    <row r="290" spans="1:99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</row>
    <row r="291" spans="1:99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</row>
    <row r="292" spans="1:99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</row>
    <row r="293" spans="1:99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</row>
    <row r="294" spans="1:99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</row>
    <row r="295" spans="1:99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</row>
    <row r="296" spans="1:99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</row>
    <row r="297" spans="1:99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</row>
    <row r="298" spans="1:99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</row>
    <row r="299" spans="1:99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</row>
    <row r="300" spans="1:99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</row>
    <row r="301" spans="1:99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</row>
    <row r="302" spans="1:99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</row>
    <row r="303" spans="1:99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</row>
    <row r="304" spans="1:99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</row>
    <row r="305" spans="1:99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</row>
    <row r="306" spans="1:99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</row>
    <row r="307" spans="1:99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</row>
    <row r="308" spans="1:99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</row>
    <row r="309" spans="1:99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</row>
    <row r="310" spans="1:99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</row>
    <row r="311" spans="1:99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</row>
    <row r="312" spans="1:99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</row>
    <row r="313" spans="1:99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</row>
    <row r="314" spans="1:99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</row>
    <row r="315" spans="1:99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</row>
    <row r="316" spans="1:99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</row>
    <row r="317" spans="1:99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</row>
    <row r="318" spans="1:99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</row>
    <row r="319" spans="1:99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</row>
    <row r="320" spans="1:99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</row>
    <row r="321" spans="1:99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</row>
    <row r="322" spans="1:99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</row>
    <row r="323" spans="1:99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</row>
    <row r="324" spans="1:99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</row>
    <row r="325" spans="1:99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</row>
    <row r="326" spans="1:99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</row>
    <row r="327" spans="1:99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</row>
    <row r="328" spans="1:99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</row>
    <row r="329" spans="1:99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</row>
    <row r="330" spans="1:99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</row>
    <row r="331" spans="1:99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</row>
    <row r="332" spans="1:99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</row>
    <row r="333" spans="1:99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</row>
    <row r="334" spans="1:99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</row>
    <row r="335" spans="1:99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</row>
    <row r="336" spans="1:99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</row>
    <row r="337" spans="1:99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</row>
    <row r="338" spans="1:99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</row>
    <row r="339" spans="1:99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</row>
    <row r="340" spans="1:99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</row>
    <row r="341" spans="1:99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</row>
    <row r="342" spans="1:99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</row>
    <row r="343" spans="1:99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</row>
    <row r="344" spans="1:99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</row>
    <row r="345" spans="1:99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</row>
    <row r="346" spans="1:99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</row>
    <row r="347" spans="1:99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</row>
    <row r="348" spans="1:99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</row>
    <row r="349" spans="1:99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</row>
    <row r="350" spans="1:99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</row>
    <row r="351" spans="1:99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</row>
    <row r="352" spans="1:99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</row>
    <row r="353" spans="1:99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</row>
    <row r="354" spans="1:99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</row>
    <row r="355" spans="1:99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</row>
    <row r="356" spans="1:99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</row>
    <row r="357" spans="1:99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</row>
    <row r="358" spans="1:99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</row>
    <row r="359" spans="1:99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</row>
    <row r="360" spans="1:99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</row>
    <row r="361" spans="1:99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</row>
    <row r="362" spans="1:99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</row>
    <row r="363" spans="1:99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</row>
    <row r="364" spans="1:99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</row>
    <row r="365" spans="1:99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</row>
    <row r="366" spans="1:99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</row>
    <row r="367" spans="1:99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</row>
    <row r="368" spans="1:99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</row>
    <row r="369" spans="1:99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</row>
    <row r="370" spans="1:99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</row>
    <row r="371" spans="1:99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</row>
    <row r="372" spans="1:99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</row>
    <row r="373" spans="1:99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</row>
    <row r="374" spans="1:99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</row>
    <row r="375" spans="1:99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</row>
    <row r="376" spans="1:99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</row>
    <row r="377" spans="1:99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</row>
    <row r="378" spans="1:99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</row>
    <row r="379" spans="1:99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</row>
    <row r="380" spans="1:99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</row>
    <row r="381" spans="1:99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</row>
    <row r="382" spans="1:99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</row>
    <row r="383" spans="1:99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</row>
    <row r="384" spans="1:99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</row>
    <row r="385" spans="1:99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</row>
    <row r="386" spans="1:99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</row>
    <row r="387" spans="1:99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</row>
    <row r="388" spans="1:99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</row>
    <row r="389" spans="1:99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</row>
    <row r="390" spans="1:99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</row>
    <row r="391" spans="1:99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</row>
    <row r="392" spans="1:99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</row>
    <row r="393" spans="1:99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</row>
    <row r="394" spans="1:99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</row>
    <row r="395" spans="1:99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</row>
    <row r="396" spans="1:99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</row>
    <row r="397" spans="1:99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</row>
    <row r="398" spans="1:99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</row>
    <row r="399" spans="1:99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</row>
    <row r="400" spans="1:99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</row>
    <row r="401" spans="1:99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</row>
    <row r="402" spans="1:99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</row>
    <row r="403" spans="1:99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</row>
    <row r="404" spans="1:99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</row>
    <row r="405" spans="1:99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</row>
    <row r="406" spans="1:99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</row>
    <row r="407" spans="1:99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</row>
    <row r="408" spans="1:99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</row>
    <row r="409" spans="1:99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</row>
    <row r="410" spans="1:99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</row>
    <row r="411" spans="1:99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</row>
    <row r="412" spans="1:99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</row>
    <row r="413" spans="1:99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</row>
    <row r="414" spans="1:99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</row>
    <row r="415" spans="1:99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</row>
    <row r="416" spans="1:99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</row>
    <row r="417" spans="1:99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</row>
    <row r="418" spans="1:99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</row>
    <row r="419" spans="1:99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</row>
    <row r="420" spans="1:99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</row>
    <row r="421" spans="1:99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</row>
    <row r="422" spans="1:99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</row>
    <row r="423" spans="1:99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</row>
    <row r="424" spans="1:99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</row>
    <row r="425" spans="1:99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</row>
    <row r="426" spans="1:99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</row>
    <row r="427" spans="1:99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</row>
    <row r="428" spans="1:99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</row>
    <row r="429" spans="1:99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</row>
    <row r="430" spans="1:99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</row>
    <row r="431" spans="1:99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</row>
    <row r="432" spans="1:99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</row>
    <row r="433" spans="1:99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</row>
    <row r="434" spans="1:99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</row>
    <row r="435" spans="1:99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</row>
    <row r="436" spans="1:99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</row>
    <row r="437" spans="1:99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</row>
    <row r="438" spans="1:99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</row>
    <row r="439" spans="1:99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</row>
    <row r="440" spans="1:99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</row>
    <row r="441" spans="1:99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</row>
    <row r="442" spans="1:99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</row>
    <row r="443" spans="1:99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</row>
    <row r="444" spans="1:99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</row>
    <row r="445" spans="1:99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</row>
    <row r="446" spans="1:99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</row>
    <row r="447" spans="1:99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</row>
    <row r="448" spans="1:99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</row>
    <row r="449" spans="1:99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</row>
    <row r="450" spans="1:99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</row>
    <row r="451" spans="1:99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</row>
    <row r="452" spans="1:99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</row>
    <row r="453" spans="1:99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</row>
    <row r="454" spans="1:99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</row>
    <row r="455" spans="1:99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</row>
    <row r="456" spans="1:99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</row>
    <row r="457" spans="1:99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</row>
    <row r="458" spans="1:99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</row>
    <row r="459" spans="1:99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</row>
  </sheetData>
  <sheetProtection password="D62F" sheet="1" objects="1" scenarios="1"/>
  <mergeCells count="45">
    <mergeCell ref="K5:AJ5"/>
    <mergeCell ref="K6:AJ6"/>
    <mergeCell ref="E23:AN23"/>
    <mergeCell ref="AK26:AO26"/>
    <mergeCell ref="L28:P28"/>
    <mergeCell ref="W28:AE28"/>
    <mergeCell ref="AK28:AO28"/>
    <mergeCell ref="E14:K14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11 - Stavební práce'!C2" display="/"/>
    <hyperlink ref="A96" location="'2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42"/>
  <sheetViews>
    <sheetView showGridLines="0" topLeftCell="A111" zoomScaleNormal="100" workbookViewId="0">
      <selection activeCell="V131" sqref="V131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25.441406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46" s="1" customFormat="1" ht="3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18"/>
      <c r="X2" s="18"/>
      <c r="Y2" s="18"/>
      <c r="Z2" s="18"/>
      <c r="AT2" s="16" t="s">
        <v>81</v>
      </c>
    </row>
    <row r="3" spans="1:46" s="1" customFormat="1" ht="7" customHeight="1" x14ac:dyDescent="0.2">
      <c r="A3" s="18"/>
      <c r="B3" s="32"/>
      <c r="C3" s="33"/>
      <c r="D3" s="33"/>
      <c r="E3" s="33"/>
      <c r="F3" s="33"/>
      <c r="G3" s="33"/>
      <c r="H3" s="33"/>
      <c r="I3" s="33"/>
      <c r="J3" s="33"/>
      <c r="K3" s="33"/>
      <c r="L3" s="34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T3" s="16" t="s">
        <v>82</v>
      </c>
    </row>
    <row r="4" spans="1:46" s="1" customFormat="1" ht="25" customHeight="1" x14ac:dyDescent="0.2">
      <c r="A4" s="18"/>
      <c r="B4" s="34"/>
      <c r="C4" s="18"/>
      <c r="D4" s="35" t="s">
        <v>85</v>
      </c>
      <c r="E4" s="18"/>
      <c r="F4" s="18"/>
      <c r="G4" s="18"/>
      <c r="H4" s="18"/>
      <c r="I4" s="18"/>
      <c r="J4" s="18"/>
      <c r="K4" s="18"/>
      <c r="L4" s="34"/>
      <c r="M4" s="109" t="s">
        <v>11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T4" s="16" t="s">
        <v>3</v>
      </c>
    </row>
    <row r="5" spans="1:46" s="1" customFormat="1" ht="7" customHeight="1" x14ac:dyDescent="0.2">
      <c r="A5" s="18"/>
      <c r="B5" s="34"/>
      <c r="C5" s="18"/>
      <c r="D5" s="18"/>
      <c r="E5" s="18"/>
      <c r="F5" s="18"/>
      <c r="G5" s="18"/>
      <c r="H5" s="18"/>
      <c r="I5" s="18"/>
      <c r="J5" s="18"/>
      <c r="K5" s="18"/>
      <c r="L5" s="3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46" s="1" customFormat="1" ht="12" customHeight="1" x14ac:dyDescent="0.2">
      <c r="A6" s="18"/>
      <c r="B6" s="34"/>
      <c r="C6" s="18"/>
      <c r="D6" s="39" t="s">
        <v>15</v>
      </c>
      <c r="E6" s="18"/>
      <c r="F6" s="18"/>
      <c r="G6" s="18"/>
      <c r="H6" s="18"/>
      <c r="I6" s="18"/>
      <c r="J6" s="18"/>
      <c r="K6" s="18"/>
      <c r="L6" s="3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46" s="1" customFormat="1" ht="16.5" customHeight="1" x14ac:dyDescent="0.2">
      <c r="A7" s="18"/>
      <c r="B7" s="34"/>
      <c r="C7" s="18"/>
      <c r="D7" s="18"/>
      <c r="E7" s="262" t="str">
        <f>'Rekapitulace stavby'!K6</f>
        <v>ZOO Dvůr Králové a.s.- Dodatečné hrazení ve výběhu lidoopů</v>
      </c>
      <c r="F7" s="263"/>
      <c r="G7" s="263"/>
      <c r="H7" s="263"/>
      <c r="I7" s="18"/>
      <c r="J7" s="18"/>
      <c r="K7" s="18"/>
      <c r="L7" s="34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46" s="2" customFormat="1" ht="12" customHeight="1" x14ac:dyDescent="0.2">
      <c r="A8" s="42"/>
      <c r="B8" s="43"/>
      <c r="C8" s="42"/>
      <c r="D8" s="39" t="s">
        <v>86</v>
      </c>
      <c r="E8" s="42"/>
      <c r="F8" s="42"/>
      <c r="G8" s="42"/>
      <c r="H8" s="42"/>
      <c r="I8" s="42"/>
      <c r="J8" s="42"/>
      <c r="K8" s="42"/>
      <c r="L8" s="53"/>
      <c r="M8" s="46"/>
      <c r="N8" s="46"/>
      <c r="O8" s="46"/>
      <c r="P8" s="46"/>
      <c r="Q8" s="46"/>
      <c r="R8" s="46"/>
      <c r="S8" s="42"/>
      <c r="T8" s="42"/>
      <c r="U8" s="42"/>
      <c r="V8" s="42"/>
      <c r="W8" s="42"/>
      <c r="X8" s="42"/>
      <c r="Y8" s="42"/>
      <c r="Z8" s="42"/>
      <c r="AA8" s="17"/>
      <c r="AB8" s="17"/>
      <c r="AC8" s="17"/>
      <c r="AD8" s="17"/>
      <c r="AE8" s="17"/>
    </row>
    <row r="9" spans="1:46" s="2" customFormat="1" ht="16.5" customHeight="1" x14ac:dyDescent="0.2">
      <c r="A9" s="42"/>
      <c r="B9" s="43"/>
      <c r="C9" s="42"/>
      <c r="D9" s="42"/>
      <c r="E9" s="237" t="s">
        <v>87</v>
      </c>
      <c r="F9" s="261"/>
      <c r="G9" s="261"/>
      <c r="H9" s="261"/>
      <c r="I9" s="42"/>
      <c r="J9" s="42"/>
      <c r="K9" s="42"/>
      <c r="L9" s="53"/>
      <c r="M9" s="46"/>
      <c r="N9" s="46"/>
      <c r="O9" s="46"/>
      <c r="P9" s="46"/>
      <c r="Q9" s="46"/>
      <c r="R9" s="46"/>
      <c r="S9" s="42"/>
      <c r="T9" s="42"/>
      <c r="U9" s="42"/>
      <c r="V9" s="42"/>
      <c r="W9" s="42"/>
      <c r="X9" s="42"/>
      <c r="Y9" s="42"/>
      <c r="Z9" s="42"/>
      <c r="AA9" s="17"/>
      <c r="AB9" s="17"/>
      <c r="AC9" s="17"/>
      <c r="AD9" s="17"/>
      <c r="AE9" s="17"/>
    </row>
    <row r="10" spans="1:46" s="2" customFormat="1" x14ac:dyDescent="0.2">
      <c r="A10" s="42"/>
      <c r="B10" s="43"/>
      <c r="C10" s="42"/>
      <c r="D10" s="42"/>
      <c r="E10" s="42"/>
      <c r="F10" s="42"/>
      <c r="G10" s="42"/>
      <c r="H10" s="42"/>
      <c r="I10" s="42"/>
      <c r="J10" s="42"/>
      <c r="K10" s="42"/>
      <c r="L10" s="53"/>
      <c r="M10" s="46"/>
      <c r="N10" s="46"/>
      <c r="O10" s="46"/>
      <c r="P10" s="46"/>
      <c r="Q10" s="46"/>
      <c r="R10" s="46"/>
      <c r="S10" s="42"/>
      <c r="T10" s="42"/>
      <c r="U10" s="42"/>
      <c r="V10" s="42"/>
      <c r="W10" s="42"/>
      <c r="X10" s="42"/>
      <c r="Y10" s="42"/>
      <c r="Z10" s="42"/>
      <c r="AA10" s="17"/>
      <c r="AB10" s="17"/>
      <c r="AC10" s="17"/>
      <c r="AD10" s="17"/>
      <c r="AE10" s="17"/>
    </row>
    <row r="11" spans="1:46" s="2" customFormat="1" ht="12" customHeight="1" x14ac:dyDescent="0.2">
      <c r="A11" s="42"/>
      <c r="B11" s="43"/>
      <c r="C11" s="42"/>
      <c r="D11" s="39" t="s">
        <v>17</v>
      </c>
      <c r="E11" s="42"/>
      <c r="F11" s="40" t="s">
        <v>1</v>
      </c>
      <c r="G11" s="42"/>
      <c r="H11" s="42"/>
      <c r="I11" s="39" t="s">
        <v>18</v>
      </c>
      <c r="J11" s="40" t="s">
        <v>1</v>
      </c>
      <c r="K11" s="42"/>
      <c r="L11" s="53"/>
      <c r="M11" s="46"/>
      <c r="N11" s="46"/>
      <c r="O11" s="46"/>
      <c r="P11" s="46"/>
      <c r="Q11" s="46"/>
      <c r="R11" s="46"/>
      <c r="S11" s="42"/>
      <c r="T11" s="42"/>
      <c r="U11" s="42"/>
      <c r="V11" s="42"/>
      <c r="W11" s="42"/>
      <c r="X11" s="42"/>
      <c r="Y11" s="42"/>
      <c r="Z11" s="42"/>
      <c r="AA11" s="17"/>
      <c r="AB11" s="17"/>
      <c r="AC11" s="17"/>
      <c r="AD11" s="17"/>
      <c r="AE11" s="17"/>
    </row>
    <row r="12" spans="1:46" s="2" customFormat="1" ht="12" customHeight="1" x14ac:dyDescent="0.2">
      <c r="A12" s="42"/>
      <c r="B12" s="43"/>
      <c r="C12" s="42"/>
      <c r="D12" s="39" t="s">
        <v>19</v>
      </c>
      <c r="E12" s="42"/>
      <c r="F12" s="40" t="s">
        <v>20</v>
      </c>
      <c r="G12" s="42"/>
      <c r="H12" s="42"/>
      <c r="I12" s="39" t="s">
        <v>21</v>
      </c>
      <c r="J12" s="110"/>
      <c r="K12" s="42"/>
      <c r="L12" s="53"/>
      <c r="M12" s="46"/>
      <c r="N12" s="46"/>
      <c r="O12" s="46"/>
      <c r="P12" s="46"/>
      <c r="Q12" s="46"/>
      <c r="R12" s="46"/>
      <c r="S12" s="42"/>
      <c r="T12" s="42"/>
      <c r="U12" s="42"/>
      <c r="V12" s="42"/>
      <c r="W12" s="42"/>
      <c r="X12" s="42"/>
      <c r="Y12" s="42"/>
      <c r="Z12" s="42"/>
      <c r="AA12" s="17"/>
      <c r="AB12" s="17"/>
      <c r="AC12" s="17"/>
      <c r="AD12" s="17"/>
      <c r="AE12" s="17"/>
    </row>
    <row r="13" spans="1:46" s="2" customFormat="1" ht="10.9" customHeight="1" x14ac:dyDescent="0.2">
      <c r="A13" s="42"/>
      <c r="B13" s="43"/>
      <c r="C13" s="42"/>
      <c r="D13" s="42"/>
      <c r="E13" s="42"/>
      <c r="F13" s="42"/>
      <c r="G13" s="42"/>
      <c r="H13" s="42"/>
      <c r="I13" s="42"/>
      <c r="J13" s="42"/>
      <c r="K13" s="42"/>
      <c r="L13" s="53"/>
      <c r="M13" s="46"/>
      <c r="N13" s="46"/>
      <c r="O13" s="46"/>
      <c r="P13" s="46"/>
      <c r="Q13" s="46"/>
      <c r="R13" s="46"/>
      <c r="S13" s="42"/>
      <c r="T13" s="42"/>
      <c r="U13" s="42"/>
      <c r="V13" s="42"/>
      <c r="W13" s="42"/>
      <c r="X13" s="42"/>
      <c r="Y13" s="42"/>
      <c r="Z13" s="42"/>
      <c r="AA13" s="17"/>
      <c r="AB13" s="17"/>
      <c r="AC13" s="17"/>
      <c r="AD13" s="17"/>
      <c r="AE13" s="17"/>
    </row>
    <row r="14" spans="1:46" s="2" customFormat="1" ht="12" customHeight="1" x14ac:dyDescent="0.2">
      <c r="A14" s="42"/>
      <c r="B14" s="43"/>
      <c r="C14" s="42"/>
      <c r="D14" s="39" t="s">
        <v>22</v>
      </c>
      <c r="E14" s="42"/>
      <c r="F14" s="42"/>
      <c r="G14" s="42"/>
      <c r="H14" s="42"/>
      <c r="I14" s="39" t="s">
        <v>23</v>
      </c>
      <c r="J14" s="40" t="s">
        <v>1</v>
      </c>
      <c r="K14" s="42"/>
      <c r="L14" s="53"/>
      <c r="M14" s="46"/>
      <c r="N14" s="46"/>
      <c r="O14" s="46"/>
      <c r="P14" s="46"/>
      <c r="Q14" s="46"/>
      <c r="R14" s="46"/>
      <c r="S14" s="42"/>
      <c r="T14" s="42"/>
      <c r="U14" s="42"/>
      <c r="V14" s="42"/>
      <c r="W14" s="42"/>
      <c r="X14" s="42"/>
      <c r="Y14" s="42"/>
      <c r="Z14" s="42"/>
      <c r="AA14" s="17"/>
      <c r="AB14" s="17"/>
      <c r="AC14" s="17"/>
      <c r="AD14" s="17"/>
      <c r="AE14" s="17"/>
    </row>
    <row r="15" spans="1:46" s="2" customFormat="1" ht="18" customHeight="1" x14ac:dyDescent="0.2">
      <c r="A15" s="42"/>
      <c r="B15" s="43"/>
      <c r="C15" s="42"/>
      <c r="D15" s="42"/>
      <c r="E15" s="40" t="s">
        <v>24</v>
      </c>
      <c r="F15" s="42"/>
      <c r="G15" s="42"/>
      <c r="H15" s="42"/>
      <c r="I15" s="39" t="s">
        <v>25</v>
      </c>
      <c r="J15" s="40" t="s">
        <v>1</v>
      </c>
      <c r="K15" s="42"/>
      <c r="L15" s="53"/>
      <c r="M15" s="46"/>
      <c r="N15" s="46"/>
      <c r="O15" s="46"/>
      <c r="P15" s="46"/>
      <c r="Q15" s="46"/>
      <c r="R15" s="46"/>
      <c r="S15" s="42"/>
      <c r="T15" s="42"/>
      <c r="U15" s="42"/>
      <c r="V15" s="42"/>
      <c r="W15" s="42"/>
      <c r="X15" s="42"/>
      <c r="Y15" s="42"/>
      <c r="Z15" s="42"/>
      <c r="AA15" s="17"/>
      <c r="AB15" s="17"/>
      <c r="AC15" s="17"/>
      <c r="AD15" s="17"/>
      <c r="AE15" s="17"/>
    </row>
    <row r="16" spans="1:46" s="2" customFormat="1" ht="7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53"/>
      <c r="M16" s="46"/>
      <c r="N16" s="46"/>
      <c r="O16" s="46"/>
      <c r="P16" s="46"/>
      <c r="Q16" s="46"/>
      <c r="R16" s="46"/>
      <c r="S16" s="42"/>
      <c r="T16" s="42"/>
      <c r="U16" s="42"/>
      <c r="V16" s="42"/>
      <c r="W16" s="42"/>
      <c r="X16" s="42"/>
      <c r="Y16" s="42"/>
      <c r="Z16" s="42"/>
      <c r="AA16" s="17"/>
      <c r="AB16" s="17"/>
      <c r="AC16" s="17"/>
      <c r="AD16" s="17"/>
      <c r="AE16" s="17"/>
    </row>
    <row r="17" spans="1:31" s="2" customFormat="1" ht="12" customHeight="1" x14ac:dyDescent="0.2">
      <c r="A17" s="42"/>
      <c r="B17" s="43"/>
      <c r="C17" s="42"/>
      <c r="D17" s="39" t="s">
        <v>26</v>
      </c>
      <c r="E17" s="42"/>
      <c r="F17" s="42"/>
      <c r="G17" s="42"/>
      <c r="H17" s="42"/>
      <c r="I17" s="39" t="s">
        <v>23</v>
      </c>
      <c r="J17" s="40" t="str">
        <f>'Rekapitulace stavby'!AN13</f>
        <v/>
      </c>
      <c r="K17" s="42"/>
      <c r="L17" s="53"/>
      <c r="M17" s="46"/>
      <c r="N17" s="46"/>
      <c r="O17" s="46"/>
      <c r="P17" s="46"/>
      <c r="Q17" s="46"/>
      <c r="R17" s="46"/>
      <c r="S17" s="42"/>
      <c r="T17" s="42"/>
      <c r="U17" s="42"/>
      <c r="V17" s="42"/>
      <c r="W17" s="42"/>
      <c r="X17" s="42"/>
      <c r="Y17" s="42"/>
      <c r="Z17" s="42"/>
      <c r="AA17" s="17"/>
      <c r="AB17" s="17"/>
      <c r="AC17" s="17"/>
      <c r="AD17" s="17"/>
      <c r="AE17" s="17"/>
    </row>
    <row r="18" spans="1:31" s="2" customFormat="1" ht="18" customHeight="1" x14ac:dyDescent="0.2">
      <c r="A18" s="42"/>
      <c r="B18" s="43"/>
      <c r="C18" s="42"/>
      <c r="D18" s="42"/>
      <c r="E18" s="253">
        <f>'Rekapitulace stavby'!E14:K14</f>
        <v>0</v>
      </c>
      <c r="F18" s="253"/>
      <c r="G18" s="253"/>
      <c r="H18" s="253"/>
      <c r="I18" s="39" t="s">
        <v>25</v>
      </c>
      <c r="J18" s="40" t="str">
        <f>'Rekapitulace stavby'!AN14</f>
        <v/>
      </c>
      <c r="K18" s="42"/>
      <c r="L18" s="53"/>
      <c r="M18" s="46"/>
      <c r="N18" s="46"/>
      <c r="O18" s="46"/>
      <c r="P18" s="46"/>
      <c r="Q18" s="46"/>
      <c r="R18" s="46"/>
      <c r="S18" s="42"/>
      <c r="T18" s="42"/>
      <c r="U18" s="42"/>
      <c r="V18" s="42"/>
      <c r="W18" s="42"/>
      <c r="X18" s="42"/>
      <c r="Y18" s="42"/>
      <c r="Z18" s="42"/>
      <c r="AA18" s="17"/>
      <c r="AB18" s="17"/>
      <c r="AC18" s="17"/>
      <c r="AD18" s="17"/>
      <c r="AE18" s="17"/>
    </row>
    <row r="19" spans="1:31" s="2" customFormat="1" ht="7" customHeight="1" x14ac:dyDescent="0.2">
      <c r="A19" s="42"/>
      <c r="B19" s="43"/>
      <c r="C19" s="42"/>
      <c r="D19" s="42"/>
      <c r="E19" s="42"/>
      <c r="F19" s="42"/>
      <c r="G19" s="42"/>
      <c r="H19" s="42"/>
      <c r="I19" s="42"/>
      <c r="J19" s="42"/>
      <c r="K19" s="42"/>
      <c r="L19" s="53"/>
      <c r="M19" s="46"/>
      <c r="N19" s="46"/>
      <c r="O19" s="46"/>
      <c r="P19" s="46"/>
      <c r="Q19" s="46"/>
      <c r="R19" s="46"/>
      <c r="S19" s="42"/>
      <c r="T19" s="42"/>
      <c r="U19" s="42"/>
      <c r="V19" s="42"/>
      <c r="W19" s="42"/>
      <c r="X19" s="42"/>
      <c r="Y19" s="42"/>
      <c r="Z19" s="42"/>
      <c r="AA19" s="17"/>
      <c r="AB19" s="17"/>
      <c r="AC19" s="17"/>
      <c r="AD19" s="17"/>
      <c r="AE19" s="17"/>
    </row>
    <row r="20" spans="1:31" s="2" customFormat="1" ht="12" customHeight="1" x14ac:dyDescent="0.2">
      <c r="A20" s="42"/>
      <c r="B20" s="43"/>
      <c r="C20" s="42"/>
      <c r="D20" s="39" t="s">
        <v>27</v>
      </c>
      <c r="E20" s="42"/>
      <c r="F20" s="42"/>
      <c r="G20" s="42"/>
      <c r="H20" s="42"/>
      <c r="I20" s="39" t="s">
        <v>23</v>
      </c>
      <c r="J20" s="40" t="s">
        <v>1</v>
      </c>
      <c r="K20" s="42"/>
      <c r="L20" s="53"/>
      <c r="M20" s="46"/>
      <c r="N20" s="46"/>
      <c r="O20" s="46"/>
      <c r="P20" s="46"/>
      <c r="Q20" s="46"/>
      <c r="R20" s="46"/>
      <c r="S20" s="42"/>
      <c r="T20" s="42"/>
      <c r="U20" s="42"/>
      <c r="V20" s="42"/>
      <c r="W20" s="42"/>
      <c r="X20" s="42"/>
      <c r="Y20" s="42"/>
      <c r="Z20" s="42"/>
      <c r="AA20" s="17"/>
      <c r="AB20" s="17"/>
      <c r="AC20" s="17"/>
      <c r="AD20" s="17"/>
      <c r="AE20" s="17"/>
    </row>
    <row r="21" spans="1:31" s="2" customFormat="1" ht="18" customHeight="1" x14ac:dyDescent="0.2">
      <c r="A21" s="42"/>
      <c r="B21" s="43"/>
      <c r="C21" s="42"/>
      <c r="D21" s="42"/>
      <c r="E21" s="40" t="s">
        <v>28</v>
      </c>
      <c r="F21" s="42"/>
      <c r="G21" s="42"/>
      <c r="H21" s="42"/>
      <c r="I21" s="39" t="s">
        <v>25</v>
      </c>
      <c r="J21" s="40" t="s">
        <v>1</v>
      </c>
      <c r="K21" s="42"/>
      <c r="L21" s="53"/>
      <c r="M21" s="46"/>
      <c r="N21" s="46"/>
      <c r="O21" s="46"/>
      <c r="P21" s="46"/>
      <c r="Q21" s="46"/>
      <c r="R21" s="46"/>
      <c r="S21" s="42"/>
      <c r="T21" s="42"/>
      <c r="U21" s="42"/>
      <c r="V21" s="42"/>
      <c r="W21" s="42"/>
      <c r="X21" s="42"/>
      <c r="Y21" s="42"/>
      <c r="Z21" s="42"/>
      <c r="AA21" s="17"/>
      <c r="AB21" s="17"/>
      <c r="AC21" s="17"/>
      <c r="AD21" s="17"/>
      <c r="AE21" s="17"/>
    </row>
    <row r="22" spans="1:31" s="2" customFormat="1" ht="7" customHeight="1" x14ac:dyDescent="0.2">
      <c r="A22" s="42"/>
      <c r="B22" s="43"/>
      <c r="C22" s="42"/>
      <c r="D22" s="42"/>
      <c r="E22" s="42"/>
      <c r="F22" s="42"/>
      <c r="G22" s="42"/>
      <c r="H22" s="42"/>
      <c r="I22" s="42"/>
      <c r="J22" s="42"/>
      <c r="K22" s="42"/>
      <c r="L22" s="53"/>
      <c r="M22" s="46"/>
      <c r="N22" s="46"/>
      <c r="O22" s="46"/>
      <c r="P22" s="46"/>
      <c r="Q22" s="46"/>
      <c r="R22" s="46"/>
      <c r="S22" s="42"/>
      <c r="T22" s="42"/>
      <c r="U22" s="42"/>
      <c r="V22" s="42"/>
      <c r="W22" s="42"/>
      <c r="X22" s="42"/>
      <c r="Y22" s="42"/>
      <c r="Z22" s="42"/>
      <c r="AA22" s="17"/>
      <c r="AB22" s="17"/>
      <c r="AC22" s="17"/>
      <c r="AD22" s="17"/>
      <c r="AE22" s="17"/>
    </row>
    <row r="23" spans="1:31" s="2" customFormat="1" ht="12" customHeight="1" x14ac:dyDescent="0.2">
      <c r="A23" s="42"/>
      <c r="B23" s="43"/>
      <c r="C23" s="42"/>
      <c r="D23" s="39" t="s">
        <v>30</v>
      </c>
      <c r="E23" s="42"/>
      <c r="F23" s="42"/>
      <c r="G23" s="42"/>
      <c r="H23" s="42"/>
      <c r="I23" s="39" t="s">
        <v>23</v>
      </c>
      <c r="J23" s="40" t="s">
        <v>1</v>
      </c>
      <c r="K23" s="42"/>
      <c r="L23" s="53"/>
      <c r="M23" s="46"/>
      <c r="N23" s="46"/>
      <c r="O23" s="46"/>
      <c r="P23" s="46"/>
      <c r="Q23" s="46"/>
      <c r="R23" s="46"/>
      <c r="S23" s="42"/>
      <c r="T23" s="42"/>
      <c r="U23" s="42"/>
      <c r="V23" s="42"/>
      <c r="W23" s="42"/>
      <c r="X23" s="42"/>
      <c r="Y23" s="42"/>
      <c r="Z23" s="42"/>
      <c r="AA23" s="17"/>
      <c r="AB23" s="17"/>
      <c r="AC23" s="17"/>
      <c r="AD23" s="17"/>
      <c r="AE23" s="17"/>
    </row>
    <row r="24" spans="1:31" s="2" customFormat="1" ht="18" customHeight="1" x14ac:dyDescent="0.2">
      <c r="A24" s="42"/>
      <c r="B24" s="43"/>
      <c r="C24" s="42"/>
      <c r="D24" s="42"/>
      <c r="E24" s="40"/>
      <c r="F24" s="42"/>
      <c r="G24" s="42"/>
      <c r="H24" s="42"/>
      <c r="I24" s="39" t="s">
        <v>25</v>
      </c>
      <c r="J24" s="40" t="s">
        <v>1</v>
      </c>
      <c r="K24" s="42"/>
      <c r="L24" s="53"/>
      <c r="M24" s="46"/>
      <c r="N24" s="46"/>
      <c r="O24" s="46"/>
      <c r="P24" s="46"/>
      <c r="Q24" s="46"/>
      <c r="R24" s="46"/>
      <c r="S24" s="42"/>
      <c r="T24" s="42"/>
      <c r="U24" s="42"/>
      <c r="V24" s="42"/>
      <c r="W24" s="42"/>
      <c r="X24" s="42"/>
      <c r="Y24" s="42"/>
      <c r="Z24" s="42"/>
      <c r="AA24" s="17"/>
      <c r="AB24" s="17"/>
      <c r="AC24" s="17"/>
      <c r="AD24" s="17"/>
      <c r="AE24" s="17"/>
    </row>
    <row r="25" spans="1:31" s="2" customFormat="1" ht="7" customHeight="1" x14ac:dyDescent="0.2">
      <c r="A25" s="42"/>
      <c r="B25" s="43"/>
      <c r="C25" s="42"/>
      <c r="D25" s="42"/>
      <c r="E25" s="42"/>
      <c r="F25" s="42"/>
      <c r="G25" s="42"/>
      <c r="H25" s="42"/>
      <c r="I25" s="42"/>
      <c r="J25" s="42"/>
      <c r="K25" s="42"/>
      <c r="L25" s="53"/>
      <c r="M25" s="46"/>
      <c r="N25" s="46"/>
      <c r="O25" s="46"/>
      <c r="P25" s="46"/>
      <c r="Q25" s="46"/>
      <c r="R25" s="46"/>
      <c r="S25" s="42"/>
      <c r="T25" s="42"/>
      <c r="U25" s="42"/>
      <c r="V25" s="42"/>
      <c r="W25" s="42"/>
      <c r="X25" s="42"/>
      <c r="Y25" s="42"/>
      <c r="Z25" s="42"/>
      <c r="AA25" s="17"/>
      <c r="AB25" s="17"/>
      <c r="AC25" s="17"/>
      <c r="AD25" s="17"/>
      <c r="AE25" s="17"/>
    </row>
    <row r="26" spans="1:31" s="2" customFormat="1" ht="12" customHeight="1" x14ac:dyDescent="0.2">
      <c r="A26" s="42"/>
      <c r="B26" s="43"/>
      <c r="C26" s="42"/>
      <c r="D26" s="39" t="s">
        <v>32</v>
      </c>
      <c r="E26" s="42"/>
      <c r="F26" s="42"/>
      <c r="G26" s="42"/>
      <c r="H26" s="42"/>
      <c r="I26" s="42"/>
      <c r="J26" s="42"/>
      <c r="K26" s="42"/>
      <c r="L26" s="53"/>
      <c r="M26" s="46"/>
      <c r="N26" s="46"/>
      <c r="O26" s="46"/>
      <c r="P26" s="46"/>
      <c r="Q26" s="46"/>
      <c r="R26" s="46"/>
      <c r="S26" s="42"/>
      <c r="T26" s="42"/>
      <c r="U26" s="42"/>
      <c r="V26" s="42"/>
      <c r="W26" s="42"/>
      <c r="X26" s="42"/>
      <c r="Y26" s="42"/>
      <c r="Z26" s="42"/>
      <c r="AA26" s="17"/>
      <c r="AB26" s="17"/>
      <c r="AC26" s="17"/>
      <c r="AD26" s="17"/>
      <c r="AE26" s="17"/>
    </row>
    <row r="27" spans="1:31" s="8" customFormat="1" ht="16.5" customHeight="1" x14ac:dyDescent="0.2">
      <c r="A27" s="111"/>
      <c r="B27" s="112"/>
      <c r="C27" s="111"/>
      <c r="D27" s="111"/>
      <c r="E27" s="255" t="s">
        <v>1</v>
      </c>
      <c r="F27" s="255"/>
      <c r="G27" s="255"/>
      <c r="H27" s="255"/>
      <c r="I27" s="111"/>
      <c r="J27" s="111"/>
      <c r="K27" s="111"/>
      <c r="L27" s="113"/>
      <c r="M27" s="114"/>
      <c r="N27" s="114"/>
      <c r="O27" s="114"/>
      <c r="P27" s="114"/>
      <c r="Q27" s="114"/>
      <c r="R27" s="114"/>
      <c r="S27" s="111"/>
      <c r="T27" s="111"/>
      <c r="U27" s="111"/>
      <c r="V27" s="111"/>
      <c r="W27" s="111"/>
      <c r="X27" s="111"/>
      <c r="Y27" s="111"/>
      <c r="Z27" s="111"/>
      <c r="AA27" s="19"/>
      <c r="AB27" s="19"/>
      <c r="AC27" s="19"/>
      <c r="AD27" s="19"/>
      <c r="AE27" s="19"/>
    </row>
    <row r="28" spans="1:31" s="2" customFormat="1" ht="7" customHeight="1" x14ac:dyDescent="0.2">
      <c r="A28" s="42"/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53"/>
      <c r="M28" s="46"/>
      <c r="N28" s="46"/>
      <c r="O28" s="46"/>
      <c r="P28" s="46"/>
      <c r="Q28" s="46"/>
      <c r="R28" s="46"/>
      <c r="S28" s="42"/>
      <c r="T28" s="42"/>
      <c r="U28" s="42"/>
      <c r="V28" s="42"/>
      <c r="W28" s="42"/>
      <c r="X28" s="42"/>
      <c r="Y28" s="42"/>
      <c r="Z28" s="42"/>
      <c r="AA28" s="17"/>
      <c r="AB28" s="17"/>
      <c r="AC28" s="17"/>
      <c r="AD28" s="17"/>
      <c r="AE28" s="17"/>
    </row>
    <row r="29" spans="1:31" s="2" customFormat="1" ht="7" customHeight="1" x14ac:dyDescent="0.2">
      <c r="A29" s="42"/>
      <c r="B29" s="43"/>
      <c r="C29" s="42"/>
      <c r="D29" s="78"/>
      <c r="E29" s="78"/>
      <c r="F29" s="78"/>
      <c r="G29" s="78"/>
      <c r="H29" s="78"/>
      <c r="I29" s="78"/>
      <c r="J29" s="78"/>
      <c r="K29" s="78"/>
      <c r="L29" s="53"/>
      <c r="M29" s="46"/>
      <c r="N29" s="46"/>
      <c r="O29" s="46"/>
      <c r="P29" s="46"/>
      <c r="Q29" s="46"/>
      <c r="R29" s="46"/>
      <c r="S29" s="42"/>
      <c r="T29" s="42"/>
      <c r="U29" s="42"/>
      <c r="V29" s="42"/>
      <c r="W29" s="42"/>
      <c r="X29" s="42"/>
      <c r="Y29" s="42"/>
      <c r="Z29" s="42"/>
      <c r="AA29" s="17"/>
      <c r="AB29" s="17"/>
      <c r="AC29" s="17"/>
      <c r="AD29" s="17"/>
      <c r="AE29" s="17"/>
    </row>
    <row r="30" spans="1:31" s="2" customFormat="1" ht="25.4" customHeight="1" x14ac:dyDescent="0.2">
      <c r="A30" s="42"/>
      <c r="B30" s="43"/>
      <c r="C30" s="42"/>
      <c r="D30" s="115" t="s">
        <v>33</v>
      </c>
      <c r="E30" s="42"/>
      <c r="F30" s="42"/>
      <c r="G30" s="42"/>
      <c r="H30" s="42"/>
      <c r="I30" s="42"/>
      <c r="J30" s="116">
        <f>ROUND(J128, 0)</f>
        <v>0</v>
      </c>
      <c r="K30" s="42"/>
      <c r="L30" s="53"/>
      <c r="M30" s="46"/>
      <c r="N30" s="46"/>
      <c r="O30" s="46"/>
      <c r="P30" s="46"/>
      <c r="Q30" s="46"/>
      <c r="R30" s="46"/>
      <c r="S30" s="42"/>
      <c r="T30" s="42"/>
      <c r="U30" s="42"/>
      <c r="V30" s="42"/>
      <c r="W30" s="42"/>
      <c r="X30" s="42"/>
      <c r="Y30" s="42"/>
      <c r="Z30" s="42"/>
      <c r="AA30" s="17"/>
      <c r="AB30" s="17"/>
      <c r="AC30" s="17"/>
      <c r="AD30" s="17"/>
      <c r="AE30" s="17"/>
    </row>
    <row r="31" spans="1:31" s="2" customFormat="1" ht="7" customHeight="1" x14ac:dyDescent="0.2">
      <c r="A31" s="42"/>
      <c r="B31" s="43"/>
      <c r="C31" s="42"/>
      <c r="D31" s="78"/>
      <c r="E31" s="78"/>
      <c r="F31" s="78"/>
      <c r="G31" s="78"/>
      <c r="H31" s="78"/>
      <c r="I31" s="78"/>
      <c r="J31" s="78"/>
      <c r="K31" s="78"/>
      <c r="L31" s="53"/>
      <c r="M31" s="46"/>
      <c r="N31" s="46"/>
      <c r="O31" s="46"/>
      <c r="P31" s="46"/>
      <c r="Q31" s="46"/>
      <c r="R31" s="46"/>
      <c r="S31" s="42"/>
      <c r="T31" s="42"/>
      <c r="U31" s="42"/>
      <c r="V31" s="42"/>
      <c r="W31" s="42"/>
      <c r="X31" s="42"/>
      <c r="Y31" s="42"/>
      <c r="Z31" s="42"/>
      <c r="AA31" s="17"/>
      <c r="AB31" s="17"/>
      <c r="AC31" s="17"/>
      <c r="AD31" s="17"/>
      <c r="AE31" s="17"/>
    </row>
    <row r="32" spans="1:31" s="2" customFormat="1" ht="14.5" customHeight="1" x14ac:dyDescent="0.2">
      <c r="A32" s="42"/>
      <c r="B32" s="43"/>
      <c r="C32" s="42"/>
      <c r="D32" s="42"/>
      <c r="E32" s="42"/>
      <c r="F32" s="117" t="s">
        <v>35</v>
      </c>
      <c r="G32" s="42"/>
      <c r="H32" s="42"/>
      <c r="I32" s="117" t="s">
        <v>34</v>
      </c>
      <c r="J32" s="117" t="s">
        <v>36</v>
      </c>
      <c r="K32" s="42"/>
      <c r="L32" s="53"/>
      <c r="M32" s="46"/>
      <c r="N32" s="46"/>
      <c r="O32" s="46"/>
      <c r="P32" s="46"/>
      <c r="Q32" s="46"/>
      <c r="R32" s="46"/>
      <c r="S32" s="42"/>
      <c r="T32" s="42"/>
      <c r="U32" s="42"/>
      <c r="V32" s="42"/>
      <c r="W32" s="42"/>
      <c r="X32" s="42"/>
      <c r="Y32" s="42"/>
      <c r="Z32" s="42"/>
      <c r="AA32" s="17"/>
      <c r="AB32" s="17"/>
      <c r="AC32" s="17"/>
      <c r="AD32" s="17"/>
      <c r="AE32" s="17"/>
    </row>
    <row r="33" spans="1:31" s="2" customFormat="1" ht="14.5" customHeight="1" x14ac:dyDescent="0.2">
      <c r="A33" s="42"/>
      <c r="B33" s="43"/>
      <c r="C33" s="42"/>
      <c r="D33" s="118" t="s">
        <v>37</v>
      </c>
      <c r="E33" s="39" t="s">
        <v>38</v>
      </c>
      <c r="F33" s="119">
        <f>ROUND((SUM(BE128:BE229)),  0)</f>
        <v>0</v>
      </c>
      <c r="G33" s="42"/>
      <c r="H33" s="42"/>
      <c r="I33" s="120">
        <v>0.21</v>
      </c>
      <c r="J33" s="119">
        <f>ROUND(((SUM(BE128:BE229))*I33),  0)</f>
        <v>0</v>
      </c>
      <c r="K33" s="42"/>
      <c r="L33" s="53"/>
      <c r="M33" s="46"/>
      <c r="N33" s="46"/>
      <c r="O33" s="46"/>
      <c r="P33" s="46"/>
      <c r="Q33" s="46"/>
      <c r="R33" s="46"/>
      <c r="S33" s="42"/>
      <c r="T33" s="42"/>
      <c r="U33" s="42"/>
      <c r="V33" s="42"/>
      <c r="W33" s="42"/>
      <c r="X33" s="42"/>
      <c r="Y33" s="42"/>
      <c r="Z33" s="42"/>
      <c r="AA33" s="17"/>
      <c r="AB33" s="17"/>
      <c r="AC33" s="17"/>
      <c r="AD33" s="17"/>
      <c r="AE33" s="17"/>
    </row>
    <row r="34" spans="1:31" s="2" customFormat="1" ht="14.5" customHeight="1" x14ac:dyDescent="0.2">
      <c r="A34" s="42"/>
      <c r="B34" s="43"/>
      <c r="C34" s="42"/>
      <c r="D34" s="42"/>
      <c r="E34" s="39" t="s">
        <v>39</v>
      </c>
      <c r="F34" s="119">
        <f>ROUND((SUM(BF128:BF229)),  0)</f>
        <v>0</v>
      </c>
      <c r="G34" s="42"/>
      <c r="H34" s="42"/>
      <c r="I34" s="120">
        <v>0.12</v>
      </c>
      <c r="J34" s="119">
        <f>ROUND(((SUM(BF128:BF229))*I34),  0)</f>
        <v>0</v>
      </c>
      <c r="K34" s="42"/>
      <c r="L34" s="53"/>
      <c r="M34" s="46"/>
      <c r="N34" s="46"/>
      <c r="O34" s="46"/>
      <c r="P34" s="46"/>
      <c r="Q34" s="46"/>
      <c r="R34" s="46"/>
      <c r="S34" s="42"/>
      <c r="T34" s="42"/>
      <c r="U34" s="42"/>
      <c r="V34" s="42"/>
      <c r="W34" s="42"/>
      <c r="X34" s="42"/>
      <c r="Y34" s="42"/>
      <c r="Z34" s="42"/>
      <c r="AA34" s="17"/>
      <c r="AB34" s="17"/>
      <c r="AC34" s="17"/>
      <c r="AD34" s="17"/>
      <c r="AE34" s="17"/>
    </row>
    <row r="35" spans="1:31" s="2" customFormat="1" ht="14.5" hidden="1" customHeight="1" x14ac:dyDescent="0.2">
      <c r="A35" s="42"/>
      <c r="B35" s="43"/>
      <c r="C35" s="42"/>
      <c r="D35" s="42"/>
      <c r="E35" s="39" t="s">
        <v>40</v>
      </c>
      <c r="F35" s="119">
        <f>ROUND((SUM(BG128:BG229)),  0)</f>
        <v>0</v>
      </c>
      <c r="G35" s="42"/>
      <c r="H35" s="42"/>
      <c r="I35" s="120">
        <v>0.21</v>
      </c>
      <c r="J35" s="119">
        <f>0</f>
        <v>0</v>
      </c>
      <c r="K35" s="42"/>
      <c r="L35" s="53"/>
      <c r="M35" s="46"/>
      <c r="N35" s="46"/>
      <c r="O35" s="46"/>
      <c r="P35" s="46"/>
      <c r="Q35" s="46"/>
      <c r="R35" s="46"/>
      <c r="S35" s="42"/>
      <c r="T35" s="42"/>
      <c r="U35" s="42"/>
      <c r="V35" s="42"/>
      <c r="W35" s="42"/>
      <c r="X35" s="42"/>
      <c r="Y35" s="42"/>
      <c r="Z35" s="42"/>
      <c r="AA35" s="17"/>
      <c r="AB35" s="17"/>
      <c r="AC35" s="17"/>
      <c r="AD35" s="17"/>
      <c r="AE35" s="17"/>
    </row>
    <row r="36" spans="1:31" s="2" customFormat="1" ht="14.5" hidden="1" customHeight="1" x14ac:dyDescent="0.2">
      <c r="A36" s="42"/>
      <c r="B36" s="43"/>
      <c r="C36" s="42"/>
      <c r="D36" s="42"/>
      <c r="E36" s="39" t="s">
        <v>41</v>
      </c>
      <c r="F36" s="119">
        <f>ROUND((SUM(BH128:BH229)),  0)</f>
        <v>0</v>
      </c>
      <c r="G36" s="42"/>
      <c r="H36" s="42"/>
      <c r="I36" s="120">
        <v>0.12</v>
      </c>
      <c r="J36" s="119">
        <f>0</f>
        <v>0</v>
      </c>
      <c r="K36" s="42"/>
      <c r="L36" s="53"/>
      <c r="M36" s="46"/>
      <c r="N36" s="46"/>
      <c r="O36" s="46"/>
      <c r="P36" s="46"/>
      <c r="Q36" s="46"/>
      <c r="R36" s="46"/>
      <c r="S36" s="42"/>
      <c r="T36" s="42"/>
      <c r="U36" s="42"/>
      <c r="V36" s="42"/>
      <c r="W36" s="42"/>
      <c r="X36" s="42"/>
      <c r="Y36" s="42"/>
      <c r="Z36" s="42"/>
      <c r="AA36" s="17"/>
      <c r="AB36" s="17"/>
      <c r="AC36" s="17"/>
      <c r="AD36" s="17"/>
      <c r="AE36" s="17"/>
    </row>
    <row r="37" spans="1:31" s="2" customFormat="1" ht="14.5" hidden="1" customHeight="1" x14ac:dyDescent="0.2">
      <c r="A37" s="42"/>
      <c r="B37" s="43"/>
      <c r="C37" s="42"/>
      <c r="D37" s="42"/>
      <c r="E37" s="39" t="s">
        <v>42</v>
      </c>
      <c r="F37" s="119">
        <f>ROUND((SUM(BI128:BI229)),  0)</f>
        <v>0</v>
      </c>
      <c r="G37" s="42"/>
      <c r="H37" s="42"/>
      <c r="I37" s="120">
        <v>0</v>
      </c>
      <c r="J37" s="119">
        <f>0</f>
        <v>0</v>
      </c>
      <c r="K37" s="42"/>
      <c r="L37" s="53"/>
      <c r="M37" s="46"/>
      <c r="N37" s="46"/>
      <c r="O37" s="46"/>
      <c r="P37" s="46"/>
      <c r="Q37" s="46"/>
      <c r="R37" s="46"/>
      <c r="S37" s="42"/>
      <c r="T37" s="42"/>
      <c r="U37" s="42"/>
      <c r="V37" s="42"/>
      <c r="W37" s="42"/>
      <c r="X37" s="42"/>
      <c r="Y37" s="42"/>
      <c r="Z37" s="42"/>
      <c r="AA37" s="17"/>
      <c r="AB37" s="17"/>
      <c r="AC37" s="17"/>
      <c r="AD37" s="17"/>
      <c r="AE37" s="17"/>
    </row>
    <row r="38" spans="1:31" s="2" customFormat="1" ht="7" customHeight="1" x14ac:dyDescent="0.2">
      <c r="A38" s="42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53"/>
      <c r="M38" s="46"/>
      <c r="N38" s="46"/>
      <c r="O38" s="46"/>
      <c r="P38" s="46"/>
      <c r="Q38" s="46"/>
      <c r="R38" s="46"/>
      <c r="S38" s="42"/>
      <c r="T38" s="42"/>
      <c r="U38" s="42"/>
      <c r="V38" s="42"/>
      <c r="W38" s="42"/>
      <c r="X38" s="42"/>
      <c r="Y38" s="42"/>
      <c r="Z38" s="42"/>
      <c r="AA38" s="17"/>
      <c r="AB38" s="17"/>
      <c r="AC38" s="17"/>
      <c r="AD38" s="17"/>
      <c r="AE38" s="17"/>
    </row>
    <row r="39" spans="1:31" s="2" customFormat="1" ht="25.4" customHeight="1" x14ac:dyDescent="0.2">
      <c r="A39" s="42"/>
      <c r="B39" s="43"/>
      <c r="C39" s="121"/>
      <c r="D39" s="122" t="s">
        <v>43</v>
      </c>
      <c r="E39" s="72"/>
      <c r="F39" s="72"/>
      <c r="G39" s="123" t="s">
        <v>44</v>
      </c>
      <c r="H39" s="124" t="s">
        <v>45</v>
      </c>
      <c r="I39" s="72"/>
      <c r="J39" s="125">
        <f>SUM(J30:J37)</f>
        <v>0</v>
      </c>
      <c r="K39" s="126"/>
      <c r="L39" s="53"/>
      <c r="M39" s="46"/>
      <c r="N39" s="46"/>
      <c r="O39" s="46"/>
      <c r="P39" s="46"/>
      <c r="Q39" s="46"/>
      <c r="R39" s="46"/>
      <c r="S39" s="42"/>
      <c r="T39" s="42"/>
      <c r="U39" s="42"/>
      <c r="V39" s="42"/>
      <c r="W39" s="42"/>
      <c r="X39" s="42"/>
      <c r="Y39" s="42"/>
      <c r="Z39" s="42"/>
      <c r="AA39" s="17"/>
      <c r="AB39" s="17"/>
      <c r="AC39" s="17"/>
      <c r="AD39" s="17"/>
      <c r="AE39" s="17"/>
    </row>
    <row r="40" spans="1:31" s="2" customFormat="1" ht="14.5" customHeight="1" x14ac:dyDescent="0.2">
      <c r="A40" s="42"/>
      <c r="B40" s="43"/>
      <c r="C40" s="42"/>
      <c r="D40" s="42"/>
      <c r="E40" s="42"/>
      <c r="F40" s="42"/>
      <c r="G40" s="42"/>
      <c r="H40" s="42"/>
      <c r="I40" s="42"/>
      <c r="J40" s="42"/>
      <c r="K40" s="42"/>
      <c r="L40" s="53"/>
      <c r="M40" s="46"/>
      <c r="N40" s="46"/>
      <c r="O40" s="46"/>
      <c r="P40" s="46"/>
      <c r="Q40" s="46"/>
      <c r="R40" s="46"/>
      <c r="S40" s="42"/>
      <c r="T40" s="42"/>
      <c r="U40" s="42"/>
      <c r="V40" s="42"/>
      <c r="W40" s="42"/>
      <c r="X40" s="42"/>
      <c r="Y40" s="42"/>
      <c r="Z40" s="42"/>
      <c r="AA40" s="17"/>
      <c r="AB40" s="17"/>
      <c r="AC40" s="17"/>
      <c r="AD40" s="17"/>
      <c r="AE40" s="17"/>
    </row>
    <row r="41" spans="1:31" s="1" customFormat="1" ht="14.5" customHeight="1" x14ac:dyDescent="0.2">
      <c r="A41" s="18"/>
      <c r="B41" s="34"/>
      <c r="C41" s="18"/>
      <c r="D41" s="18"/>
      <c r="E41" s="18"/>
      <c r="F41" s="18"/>
      <c r="G41" s="18"/>
      <c r="H41" s="18"/>
      <c r="I41" s="18"/>
      <c r="J41" s="18"/>
      <c r="K41" s="18"/>
      <c r="L41" s="34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31" s="1" customFormat="1" ht="14.5" customHeight="1" x14ac:dyDescent="0.2">
      <c r="A42" s="18"/>
      <c r="B42" s="34"/>
      <c r="C42" s="18"/>
      <c r="D42" s="18"/>
      <c r="E42" s="18"/>
      <c r="F42" s="18"/>
      <c r="G42" s="18"/>
      <c r="H42" s="18"/>
      <c r="I42" s="18"/>
      <c r="J42" s="18"/>
      <c r="K42" s="18"/>
      <c r="L42" s="34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31" s="1" customFormat="1" ht="14.5" customHeight="1" x14ac:dyDescent="0.2">
      <c r="A43" s="18"/>
      <c r="B43" s="34"/>
      <c r="C43" s="18"/>
      <c r="D43" s="18"/>
      <c r="E43" s="18"/>
      <c r="F43" s="18"/>
      <c r="G43" s="18"/>
      <c r="H43" s="18"/>
      <c r="I43" s="18"/>
      <c r="J43" s="18"/>
      <c r="K43" s="18"/>
      <c r="L43" s="34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31" s="1" customFormat="1" ht="14.5" customHeight="1" x14ac:dyDescent="0.2">
      <c r="A44" s="18"/>
      <c r="B44" s="34"/>
      <c r="C44" s="18"/>
      <c r="D44" s="18"/>
      <c r="E44" s="18"/>
      <c r="F44" s="18"/>
      <c r="G44" s="18"/>
      <c r="H44" s="18"/>
      <c r="I44" s="18"/>
      <c r="J44" s="18"/>
      <c r="K44" s="18"/>
      <c r="L44" s="34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31" s="1" customFormat="1" ht="14.5" customHeight="1" x14ac:dyDescent="0.2">
      <c r="A45" s="18"/>
      <c r="B45" s="34"/>
      <c r="C45" s="18"/>
      <c r="D45" s="18"/>
      <c r="E45" s="18"/>
      <c r="F45" s="18"/>
      <c r="G45" s="18"/>
      <c r="H45" s="18"/>
      <c r="I45" s="18"/>
      <c r="J45" s="18"/>
      <c r="K45" s="18"/>
      <c r="L45" s="34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31" s="1" customFormat="1" ht="14.5" customHeight="1" x14ac:dyDescent="0.2">
      <c r="A46" s="18"/>
      <c r="B46" s="34"/>
      <c r="C46" s="18"/>
      <c r="D46" s="18"/>
      <c r="E46" s="18"/>
      <c r="F46" s="18"/>
      <c r="G46" s="18"/>
      <c r="H46" s="18"/>
      <c r="I46" s="18"/>
      <c r="J46" s="18"/>
      <c r="K46" s="18"/>
      <c r="L46" s="34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31" s="1" customFormat="1" ht="14.5" customHeight="1" x14ac:dyDescent="0.2">
      <c r="A47" s="18"/>
      <c r="B47" s="34"/>
      <c r="C47" s="18"/>
      <c r="D47" s="18"/>
      <c r="E47" s="18"/>
      <c r="F47" s="18"/>
      <c r="G47" s="18"/>
      <c r="H47" s="18"/>
      <c r="I47" s="18"/>
      <c r="J47" s="18"/>
      <c r="K47" s="18"/>
      <c r="L47" s="34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31" s="1" customFormat="1" ht="14.5" customHeight="1" x14ac:dyDescent="0.2">
      <c r="A48" s="18"/>
      <c r="B48" s="34"/>
      <c r="C48" s="18"/>
      <c r="D48" s="18"/>
      <c r="E48" s="18"/>
      <c r="F48" s="18"/>
      <c r="G48" s="18"/>
      <c r="H48" s="18"/>
      <c r="I48" s="18"/>
      <c r="J48" s="18"/>
      <c r="K48" s="18"/>
      <c r="L48" s="34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31" s="1" customFormat="1" ht="14.5" customHeight="1" x14ac:dyDescent="0.2">
      <c r="A49" s="18"/>
      <c r="B49" s="34"/>
      <c r="C49" s="18"/>
      <c r="D49" s="18"/>
      <c r="E49" s="18"/>
      <c r="F49" s="18"/>
      <c r="G49" s="18"/>
      <c r="H49" s="18"/>
      <c r="I49" s="18"/>
      <c r="J49" s="18"/>
      <c r="K49" s="18"/>
      <c r="L49" s="34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31" s="2" customFormat="1" ht="14.5" customHeight="1" x14ac:dyDescent="0.2">
      <c r="A50" s="46"/>
      <c r="B50" s="53"/>
      <c r="C50" s="46"/>
      <c r="D50" s="54" t="s">
        <v>46</v>
      </c>
      <c r="E50" s="55"/>
      <c r="F50" s="55"/>
      <c r="G50" s="54" t="s">
        <v>47</v>
      </c>
      <c r="H50" s="55"/>
      <c r="I50" s="55"/>
      <c r="J50" s="55"/>
      <c r="K50" s="55"/>
      <c r="L50" s="53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31" x14ac:dyDescent="0.2">
      <c r="A51" s="18"/>
      <c r="B51" s="34"/>
      <c r="C51" s="18"/>
      <c r="D51" s="18"/>
      <c r="E51" s="18"/>
      <c r="F51" s="18"/>
      <c r="G51" s="18"/>
      <c r="H51" s="18"/>
      <c r="I51" s="18"/>
      <c r="J51" s="18"/>
      <c r="K51" s="18"/>
      <c r="L51" s="34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31" x14ac:dyDescent="0.2">
      <c r="A52" s="18"/>
      <c r="B52" s="34"/>
      <c r="C52" s="18"/>
      <c r="D52" s="18"/>
      <c r="E52" s="18"/>
      <c r="F52" s="18"/>
      <c r="G52" s="18"/>
      <c r="H52" s="18"/>
      <c r="I52" s="18"/>
      <c r="J52" s="18"/>
      <c r="K52" s="18"/>
      <c r="L52" s="34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31" x14ac:dyDescent="0.2">
      <c r="A53" s="18"/>
      <c r="B53" s="34"/>
      <c r="C53" s="18"/>
      <c r="D53" s="18"/>
      <c r="E53" s="18"/>
      <c r="F53" s="18"/>
      <c r="G53" s="18"/>
      <c r="H53" s="18"/>
      <c r="I53" s="18"/>
      <c r="J53" s="18"/>
      <c r="K53" s="18"/>
      <c r="L53" s="34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31" x14ac:dyDescent="0.2">
      <c r="A54" s="18"/>
      <c r="B54" s="34"/>
      <c r="C54" s="18"/>
      <c r="D54" s="18"/>
      <c r="E54" s="18"/>
      <c r="F54" s="18"/>
      <c r="G54" s="18"/>
      <c r="H54" s="18"/>
      <c r="I54" s="18"/>
      <c r="J54" s="18"/>
      <c r="K54" s="18"/>
      <c r="L54" s="34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31" x14ac:dyDescent="0.2">
      <c r="A55" s="18"/>
      <c r="B55" s="34"/>
      <c r="C55" s="18"/>
      <c r="D55" s="18"/>
      <c r="E55" s="18"/>
      <c r="F55" s="18"/>
      <c r="G55" s="18"/>
      <c r="H55" s="18"/>
      <c r="I55" s="18"/>
      <c r="J55" s="18"/>
      <c r="K55" s="18"/>
      <c r="L55" s="34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31" x14ac:dyDescent="0.2">
      <c r="A56" s="18"/>
      <c r="B56" s="34"/>
      <c r="C56" s="18"/>
      <c r="D56" s="18"/>
      <c r="E56" s="18"/>
      <c r="F56" s="18"/>
      <c r="G56" s="18"/>
      <c r="H56" s="18"/>
      <c r="I56" s="18"/>
      <c r="J56" s="18"/>
      <c r="K56" s="18"/>
      <c r="L56" s="34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31" x14ac:dyDescent="0.2">
      <c r="A57" s="18"/>
      <c r="B57" s="34"/>
      <c r="C57" s="18"/>
      <c r="D57" s="18"/>
      <c r="E57" s="18"/>
      <c r="F57" s="18"/>
      <c r="G57" s="18"/>
      <c r="H57" s="18"/>
      <c r="I57" s="18"/>
      <c r="J57" s="18"/>
      <c r="K57" s="18"/>
      <c r="L57" s="34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31" x14ac:dyDescent="0.2">
      <c r="A58" s="18"/>
      <c r="B58" s="34"/>
      <c r="C58" s="18"/>
      <c r="D58" s="18"/>
      <c r="E58" s="18"/>
      <c r="F58" s="18"/>
      <c r="G58" s="18"/>
      <c r="H58" s="18"/>
      <c r="I58" s="18"/>
      <c r="J58" s="18"/>
      <c r="K58" s="18"/>
      <c r="L58" s="34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31" x14ac:dyDescent="0.2">
      <c r="A59" s="18"/>
      <c r="B59" s="34"/>
      <c r="C59" s="18"/>
      <c r="D59" s="18"/>
      <c r="E59" s="18"/>
      <c r="F59" s="18"/>
      <c r="G59" s="18"/>
      <c r="H59" s="18"/>
      <c r="I59" s="18"/>
      <c r="J59" s="18"/>
      <c r="K59" s="18"/>
      <c r="L59" s="34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31" x14ac:dyDescent="0.2">
      <c r="A60" s="18"/>
      <c r="B60" s="34"/>
      <c r="C60" s="18"/>
      <c r="D60" s="18"/>
      <c r="E60" s="18"/>
      <c r="F60" s="18"/>
      <c r="G60" s="18"/>
      <c r="H60" s="18"/>
      <c r="I60" s="18"/>
      <c r="J60" s="18"/>
      <c r="K60" s="18"/>
      <c r="L60" s="34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31" s="2" customFormat="1" ht="12.5" x14ac:dyDescent="0.2">
      <c r="A61" s="42"/>
      <c r="B61" s="43"/>
      <c r="C61" s="42"/>
      <c r="D61" s="56" t="s">
        <v>48</v>
      </c>
      <c r="E61" s="45"/>
      <c r="F61" s="127" t="s">
        <v>49</v>
      </c>
      <c r="G61" s="56" t="s">
        <v>48</v>
      </c>
      <c r="H61" s="45"/>
      <c r="I61" s="45"/>
      <c r="J61" s="128" t="s">
        <v>49</v>
      </c>
      <c r="K61" s="45"/>
      <c r="L61" s="53"/>
      <c r="M61" s="46"/>
      <c r="N61" s="46"/>
      <c r="O61" s="46"/>
      <c r="P61" s="46"/>
      <c r="Q61" s="46"/>
      <c r="R61" s="46"/>
      <c r="S61" s="42"/>
      <c r="T61" s="42"/>
      <c r="U61" s="42"/>
      <c r="V61" s="42"/>
      <c r="W61" s="42"/>
      <c r="X61" s="42"/>
      <c r="Y61" s="42"/>
      <c r="Z61" s="42"/>
      <c r="AA61" s="17"/>
      <c r="AB61" s="17"/>
      <c r="AC61" s="17"/>
      <c r="AD61" s="17"/>
      <c r="AE61" s="17"/>
    </row>
    <row r="62" spans="1:31" x14ac:dyDescent="0.2">
      <c r="A62" s="18"/>
      <c r="B62" s="34"/>
      <c r="C62" s="18"/>
      <c r="D62" s="18"/>
      <c r="E62" s="18"/>
      <c r="F62" s="18"/>
      <c r="G62" s="18"/>
      <c r="H62" s="18"/>
      <c r="I62" s="18"/>
      <c r="J62" s="18"/>
      <c r="K62" s="18"/>
      <c r="L62" s="34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31" x14ac:dyDescent="0.2">
      <c r="A63" s="18"/>
      <c r="B63" s="34"/>
      <c r="C63" s="18"/>
      <c r="D63" s="18"/>
      <c r="E63" s="18"/>
      <c r="F63" s="18"/>
      <c r="G63" s="18"/>
      <c r="H63" s="18"/>
      <c r="I63" s="18"/>
      <c r="J63" s="18"/>
      <c r="K63" s="18"/>
      <c r="L63" s="34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31" x14ac:dyDescent="0.2">
      <c r="A64" s="18"/>
      <c r="B64" s="34"/>
      <c r="C64" s="18"/>
      <c r="D64" s="18"/>
      <c r="E64" s="18"/>
      <c r="F64" s="18"/>
      <c r="G64" s="18"/>
      <c r="H64" s="18"/>
      <c r="I64" s="18"/>
      <c r="J64" s="18"/>
      <c r="K64" s="18"/>
      <c r="L64" s="34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31" s="2" customFormat="1" ht="13" x14ac:dyDescent="0.2">
      <c r="A65" s="42"/>
      <c r="B65" s="43"/>
      <c r="C65" s="42"/>
      <c r="D65" s="54" t="s">
        <v>50</v>
      </c>
      <c r="E65" s="57"/>
      <c r="F65" s="57"/>
      <c r="G65" s="54" t="s">
        <v>51</v>
      </c>
      <c r="H65" s="57"/>
      <c r="I65" s="57"/>
      <c r="J65" s="57"/>
      <c r="K65" s="57"/>
      <c r="L65" s="53"/>
      <c r="M65" s="46"/>
      <c r="N65" s="46"/>
      <c r="O65" s="46"/>
      <c r="P65" s="46"/>
      <c r="Q65" s="46"/>
      <c r="R65" s="46"/>
      <c r="S65" s="42"/>
      <c r="T65" s="42"/>
      <c r="U65" s="42"/>
      <c r="V65" s="42"/>
      <c r="W65" s="42"/>
      <c r="X65" s="42"/>
      <c r="Y65" s="42"/>
      <c r="Z65" s="42"/>
      <c r="AA65" s="17"/>
      <c r="AB65" s="17"/>
      <c r="AC65" s="17"/>
      <c r="AD65" s="17"/>
      <c r="AE65" s="17"/>
    </row>
    <row r="66" spans="1:31" x14ac:dyDescent="0.2">
      <c r="A66" s="18"/>
      <c r="B66" s="34"/>
      <c r="C66" s="18"/>
      <c r="D66" s="18"/>
      <c r="E66" s="18"/>
      <c r="F66" s="18"/>
      <c r="G66" s="18"/>
      <c r="H66" s="18"/>
      <c r="I66" s="18"/>
      <c r="J66" s="18"/>
      <c r="K66" s="18"/>
      <c r="L66" s="34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31" x14ac:dyDescent="0.2">
      <c r="A67" s="18"/>
      <c r="B67" s="34"/>
      <c r="C67" s="18"/>
      <c r="D67" s="18"/>
      <c r="E67" s="18"/>
      <c r="F67" s="18"/>
      <c r="G67" s="18"/>
      <c r="H67" s="18"/>
      <c r="I67" s="18"/>
      <c r="J67" s="18"/>
      <c r="K67" s="18"/>
      <c r="L67" s="34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31" x14ac:dyDescent="0.2">
      <c r="A68" s="18"/>
      <c r="B68" s="34"/>
      <c r="C68" s="18"/>
      <c r="D68" s="18"/>
      <c r="E68" s="18"/>
      <c r="F68" s="18"/>
      <c r="G68" s="18"/>
      <c r="H68" s="18"/>
      <c r="I68" s="18"/>
      <c r="J68" s="18"/>
      <c r="K68" s="18"/>
      <c r="L68" s="34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31" x14ac:dyDescent="0.2">
      <c r="A69" s="18"/>
      <c r="B69" s="34"/>
      <c r="C69" s="18"/>
      <c r="D69" s="18"/>
      <c r="E69" s="18"/>
      <c r="F69" s="18"/>
      <c r="G69" s="18"/>
      <c r="H69" s="18"/>
      <c r="I69" s="18"/>
      <c r="J69" s="18"/>
      <c r="K69" s="18"/>
      <c r="L69" s="34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x14ac:dyDescent="0.2">
      <c r="A70" s="18"/>
      <c r="B70" s="34"/>
      <c r="C70" s="18"/>
      <c r="D70" s="18"/>
      <c r="E70" s="18"/>
      <c r="F70" s="18"/>
      <c r="G70" s="18"/>
      <c r="H70" s="18"/>
      <c r="I70" s="18"/>
      <c r="J70" s="18"/>
      <c r="K70" s="18"/>
      <c r="L70" s="34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31" x14ac:dyDescent="0.2">
      <c r="A71" s="18"/>
      <c r="B71" s="34"/>
      <c r="C71" s="18"/>
      <c r="D71" s="18"/>
      <c r="E71" s="18"/>
      <c r="F71" s="18"/>
      <c r="G71" s="18"/>
      <c r="H71" s="18"/>
      <c r="I71" s="18"/>
      <c r="J71" s="18"/>
      <c r="K71" s="18"/>
      <c r="L71" s="34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31" x14ac:dyDescent="0.2">
      <c r="A72" s="18"/>
      <c r="B72" s="34"/>
      <c r="C72" s="18"/>
      <c r="D72" s="18"/>
      <c r="E72" s="18"/>
      <c r="F72" s="18"/>
      <c r="G72" s="18"/>
      <c r="H72" s="18"/>
      <c r="I72" s="18"/>
      <c r="J72" s="18"/>
      <c r="K72" s="18"/>
      <c r="L72" s="34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31" x14ac:dyDescent="0.2">
      <c r="A73" s="18"/>
      <c r="B73" s="34"/>
      <c r="C73" s="18"/>
      <c r="D73" s="18"/>
      <c r="E73" s="18"/>
      <c r="F73" s="18"/>
      <c r="G73" s="18"/>
      <c r="H73" s="18"/>
      <c r="I73" s="18"/>
      <c r="J73" s="18"/>
      <c r="K73" s="18"/>
      <c r="L73" s="34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31" x14ac:dyDescent="0.2">
      <c r="A74" s="18"/>
      <c r="B74" s="34"/>
      <c r="C74" s="18"/>
      <c r="D74" s="18"/>
      <c r="E74" s="18"/>
      <c r="F74" s="18"/>
      <c r="G74" s="18"/>
      <c r="H74" s="18"/>
      <c r="I74" s="18"/>
      <c r="J74" s="18"/>
      <c r="K74" s="18"/>
      <c r="L74" s="34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31" x14ac:dyDescent="0.2">
      <c r="A75" s="18"/>
      <c r="B75" s="34"/>
      <c r="C75" s="18"/>
      <c r="D75" s="18"/>
      <c r="E75" s="18"/>
      <c r="F75" s="18"/>
      <c r="G75" s="18"/>
      <c r="H75" s="18"/>
      <c r="I75" s="18"/>
      <c r="J75" s="18"/>
      <c r="K75" s="18"/>
      <c r="L75" s="34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31" s="2" customFormat="1" ht="12.5" x14ac:dyDescent="0.2">
      <c r="A76" s="42"/>
      <c r="B76" s="43"/>
      <c r="C76" s="42"/>
      <c r="D76" s="56" t="s">
        <v>48</v>
      </c>
      <c r="E76" s="45"/>
      <c r="F76" s="127" t="s">
        <v>49</v>
      </c>
      <c r="G76" s="56" t="s">
        <v>48</v>
      </c>
      <c r="H76" s="45"/>
      <c r="I76" s="45"/>
      <c r="J76" s="128" t="s">
        <v>49</v>
      </c>
      <c r="K76" s="45"/>
      <c r="L76" s="53"/>
      <c r="M76" s="46"/>
      <c r="N76" s="46"/>
      <c r="O76" s="46"/>
      <c r="P76" s="46"/>
      <c r="Q76" s="46"/>
      <c r="R76" s="46"/>
      <c r="S76" s="42"/>
      <c r="T76" s="42"/>
      <c r="U76" s="42"/>
      <c r="V76" s="42"/>
      <c r="W76" s="42"/>
      <c r="X76" s="42"/>
      <c r="Y76" s="42"/>
      <c r="Z76" s="42"/>
      <c r="AA76" s="17"/>
      <c r="AB76" s="17"/>
      <c r="AC76" s="17"/>
      <c r="AD76" s="17"/>
      <c r="AE76" s="17"/>
    </row>
    <row r="77" spans="1:31" s="2" customFormat="1" ht="14.5" customHeight="1" x14ac:dyDescent="0.2">
      <c r="A77" s="42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M77" s="46"/>
      <c r="N77" s="46"/>
      <c r="O77" s="46"/>
      <c r="P77" s="46"/>
      <c r="Q77" s="46"/>
      <c r="R77" s="46"/>
      <c r="S77" s="42"/>
      <c r="T77" s="42"/>
      <c r="U77" s="42"/>
      <c r="V77" s="42"/>
      <c r="W77" s="42"/>
      <c r="X77" s="42"/>
      <c r="Y77" s="42"/>
      <c r="Z77" s="42"/>
      <c r="AA77" s="17"/>
      <c r="AB77" s="17"/>
      <c r="AC77" s="17"/>
      <c r="AD77" s="17"/>
      <c r="AE77" s="17"/>
    </row>
    <row r="78" spans="1:3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3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47" s="2" customFormat="1" ht="7" customHeight="1" x14ac:dyDescent="0.2">
      <c r="A81" s="42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M81" s="46"/>
      <c r="N81" s="46"/>
      <c r="O81" s="46"/>
      <c r="P81" s="46"/>
      <c r="Q81" s="46"/>
      <c r="R81" s="46"/>
      <c r="S81" s="42"/>
      <c r="T81" s="42"/>
      <c r="U81" s="42"/>
      <c r="V81" s="42"/>
      <c r="W81" s="42"/>
      <c r="X81" s="42"/>
      <c r="Y81" s="42"/>
      <c r="Z81" s="42"/>
      <c r="AA81" s="17"/>
      <c r="AB81" s="17"/>
      <c r="AC81" s="17"/>
      <c r="AD81" s="17"/>
      <c r="AE81" s="17"/>
    </row>
    <row r="82" spans="1:47" s="2" customFormat="1" ht="25" customHeight="1" x14ac:dyDescent="0.2">
      <c r="A82" s="42"/>
      <c r="B82" s="43"/>
      <c r="C82" s="35" t="s">
        <v>88</v>
      </c>
      <c r="D82" s="42"/>
      <c r="E82" s="42"/>
      <c r="F82" s="42"/>
      <c r="G82" s="42"/>
      <c r="H82" s="42"/>
      <c r="I82" s="42"/>
      <c r="J82" s="42"/>
      <c r="K82" s="42"/>
      <c r="L82" s="53"/>
      <c r="M82" s="46"/>
      <c r="N82" s="46"/>
      <c r="O82" s="46"/>
      <c r="P82" s="46"/>
      <c r="Q82" s="46"/>
      <c r="R82" s="46"/>
      <c r="S82" s="42"/>
      <c r="T82" s="42"/>
      <c r="U82" s="42"/>
      <c r="V82" s="42"/>
      <c r="W82" s="42"/>
      <c r="X82" s="42"/>
      <c r="Y82" s="42"/>
      <c r="Z82" s="42"/>
      <c r="AA82" s="17"/>
      <c r="AB82" s="17"/>
      <c r="AC82" s="17"/>
      <c r="AD82" s="17"/>
      <c r="AE82" s="17"/>
    </row>
    <row r="83" spans="1:47" s="2" customFormat="1" ht="7" customHeight="1" x14ac:dyDescent="0.2">
      <c r="A83" s="42"/>
      <c r="B83" s="43"/>
      <c r="C83" s="42"/>
      <c r="D83" s="42"/>
      <c r="E83" s="42"/>
      <c r="F83" s="42"/>
      <c r="G83" s="42"/>
      <c r="H83" s="42"/>
      <c r="I83" s="42"/>
      <c r="J83" s="42"/>
      <c r="K83" s="42"/>
      <c r="L83" s="53"/>
      <c r="M83" s="46"/>
      <c r="N83" s="46"/>
      <c r="O83" s="46"/>
      <c r="P83" s="46"/>
      <c r="Q83" s="46"/>
      <c r="R83" s="46"/>
      <c r="S83" s="42"/>
      <c r="T83" s="42"/>
      <c r="U83" s="42"/>
      <c r="V83" s="42"/>
      <c r="W83" s="42"/>
      <c r="X83" s="42"/>
      <c r="Y83" s="42"/>
      <c r="Z83" s="42"/>
      <c r="AA83" s="17"/>
      <c r="AB83" s="17"/>
      <c r="AC83" s="17"/>
      <c r="AD83" s="17"/>
      <c r="AE83" s="17"/>
    </row>
    <row r="84" spans="1:47" s="2" customFormat="1" ht="12" customHeight="1" x14ac:dyDescent="0.2">
      <c r="A84" s="42"/>
      <c r="B84" s="43"/>
      <c r="C84" s="39" t="s">
        <v>15</v>
      </c>
      <c r="D84" s="42"/>
      <c r="E84" s="42"/>
      <c r="F84" s="42"/>
      <c r="G84" s="42"/>
      <c r="H84" s="42"/>
      <c r="I84" s="42"/>
      <c r="J84" s="42"/>
      <c r="K84" s="42"/>
      <c r="L84" s="53"/>
      <c r="M84" s="46"/>
      <c r="N84" s="46"/>
      <c r="O84" s="46"/>
      <c r="P84" s="46"/>
      <c r="Q84" s="46"/>
      <c r="R84" s="46"/>
      <c r="S84" s="42"/>
      <c r="T84" s="42"/>
      <c r="U84" s="42"/>
      <c r="V84" s="42"/>
      <c r="W84" s="42"/>
      <c r="X84" s="42"/>
      <c r="Y84" s="42"/>
      <c r="Z84" s="42"/>
      <c r="AA84" s="17"/>
      <c r="AB84" s="17"/>
      <c r="AC84" s="17"/>
      <c r="AD84" s="17"/>
      <c r="AE84" s="17"/>
    </row>
    <row r="85" spans="1:47" s="2" customFormat="1" ht="16.5" customHeight="1" x14ac:dyDescent="0.2">
      <c r="A85" s="42"/>
      <c r="B85" s="43"/>
      <c r="C85" s="42"/>
      <c r="D85" s="42"/>
      <c r="E85" s="262" t="str">
        <f>E7</f>
        <v>ZOO Dvůr Králové a.s.- Dodatečné hrazení ve výběhu lidoopů</v>
      </c>
      <c r="F85" s="263"/>
      <c r="G85" s="263"/>
      <c r="H85" s="263"/>
      <c r="I85" s="42"/>
      <c r="J85" s="42"/>
      <c r="K85" s="42"/>
      <c r="L85" s="53"/>
      <c r="M85" s="46"/>
      <c r="N85" s="46"/>
      <c r="O85" s="46"/>
      <c r="P85" s="46"/>
      <c r="Q85" s="46"/>
      <c r="R85" s="46"/>
      <c r="S85" s="42"/>
      <c r="T85" s="42"/>
      <c r="U85" s="42"/>
      <c r="V85" s="42"/>
      <c r="W85" s="42"/>
      <c r="X85" s="42"/>
      <c r="Y85" s="42"/>
      <c r="Z85" s="42"/>
      <c r="AA85" s="17"/>
      <c r="AB85" s="17"/>
      <c r="AC85" s="17"/>
      <c r="AD85" s="17"/>
      <c r="AE85" s="17"/>
    </row>
    <row r="86" spans="1:47" s="2" customFormat="1" ht="12" customHeight="1" x14ac:dyDescent="0.2">
      <c r="A86" s="42"/>
      <c r="B86" s="43"/>
      <c r="C86" s="39" t="s">
        <v>86</v>
      </c>
      <c r="D86" s="42"/>
      <c r="E86" s="42"/>
      <c r="F86" s="42"/>
      <c r="G86" s="42"/>
      <c r="H86" s="42"/>
      <c r="I86" s="42"/>
      <c r="J86" s="42"/>
      <c r="K86" s="42"/>
      <c r="L86" s="53"/>
      <c r="M86" s="46"/>
      <c r="N86" s="46"/>
      <c r="O86" s="46"/>
      <c r="P86" s="46"/>
      <c r="Q86" s="46"/>
      <c r="R86" s="46"/>
      <c r="S86" s="42"/>
      <c r="T86" s="42"/>
      <c r="U86" s="42"/>
      <c r="V86" s="42"/>
      <c r="W86" s="42"/>
      <c r="X86" s="42"/>
      <c r="Y86" s="42"/>
      <c r="Z86" s="42"/>
      <c r="AA86" s="17"/>
      <c r="AB86" s="17"/>
      <c r="AC86" s="17"/>
      <c r="AD86" s="17"/>
      <c r="AE86" s="17"/>
    </row>
    <row r="87" spans="1:47" s="2" customFormat="1" ht="16.5" customHeight="1" x14ac:dyDescent="0.2">
      <c r="A87" s="42"/>
      <c r="B87" s="43"/>
      <c r="C87" s="42"/>
      <c r="D87" s="42"/>
      <c r="E87" s="237" t="str">
        <f>E9</f>
        <v>11 - Stavební práce</v>
      </c>
      <c r="F87" s="261"/>
      <c r="G87" s="261"/>
      <c r="H87" s="261"/>
      <c r="I87" s="42"/>
      <c r="J87" s="42"/>
      <c r="K87" s="42"/>
      <c r="L87" s="53"/>
      <c r="M87" s="46"/>
      <c r="N87" s="46"/>
      <c r="O87" s="46"/>
      <c r="P87" s="46"/>
      <c r="Q87" s="46"/>
      <c r="R87" s="46"/>
      <c r="S87" s="42"/>
      <c r="T87" s="42"/>
      <c r="U87" s="42"/>
      <c r="V87" s="42"/>
      <c r="W87" s="42"/>
      <c r="X87" s="42"/>
      <c r="Y87" s="42"/>
      <c r="Z87" s="42"/>
      <c r="AA87" s="17"/>
      <c r="AB87" s="17"/>
      <c r="AC87" s="17"/>
      <c r="AD87" s="17"/>
      <c r="AE87" s="17"/>
    </row>
    <row r="88" spans="1:47" s="2" customFormat="1" ht="7" customHeight="1" x14ac:dyDescent="0.2">
      <c r="A88" s="42"/>
      <c r="B88" s="43"/>
      <c r="C88" s="42"/>
      <c r="D88" s="42"/>
      <c r="E88" s="42"/>
      <c r="F88" s="42"/>
      <c r="G88" s="42"/>
      <c r="H88" s="42"/>
      <c r="I88" s="42"/>
      <c r="J88" s="42"/>
      <c r="K88" s="42"/>
      <c r="L88" s="53"/>
      <c r="M88" s="46"/>
      <c r="N88" s="46"/>
      <c r="O88" s="46"/>
      <c r="P88" s="46"/>
      <c r="Q88" s="46"/>
      <c r="R88" s="46"/>
      <c r="S88" s="42"/>
      <c r="T88" s="42"/>
      <c r="U88" s="42"/>
      <c r="V88" s="42"/>
      <c r="W88" s="42"/>
      <c r="X88" s="42"/>
      <c r="Y88" s="42"/>
      <c r="Z88" s="42"/>
      <c r="AA88" s="17"/>
      <c r="AB88" s="17"/>
      <c r="AC88" s="17"/>
      <c r="AD88" s="17"/>
      <c r="AE88" s="17"/>
    </row>
    <row r="89" spans="1:47" s="2" customFormat="1" ht="12" customHeight="1" x14ac:dyDescent="0.2">
      <c r="A89" s="42"/>
      <c r="B89" s="43"/>
      <c r="C89" s="39" t="s">
        <v>19</v>
      </c>
      <c r="D89" s="42"/>
      <c r="E89" s="42"/>
      <c r="F89" s="40" t="str">
        <f>F12</f>
        <v>Dvůr Králové nad Labem</v>
      </c>
      <c r="G89" s="42"/>
      <c r="H89" s="42"/>
      <c r="I89" s="39" t="s">
        <v>21</v>
      </c>
      <c r="J89" s="110" t="str">
        <f>IF(J12="","",J12)</f>
        <v/>
      </c>
      <c r="K89" s="42"/>
      <c r="L89" s="53"/>
      <c r="M89" s="46"/>
      <c r="N89" s="46"/>
      <c r="O89" s="46"/>
      <c r="P89" s="46"/>
      <c r="Q89" s="46"/>
      <c r="R89" s="46"/>
      <c r="S89" s="42"/>
      <c r="T89" s="42"/>
      <c r="U89" s="42"/>
      <c r="V89" s="42"/>
      <c r="W89" s="42"/>
      <c r="X89" s="42"/>
      <c r="Y89" s="42"/>
      <c r="Z89" s="42"/>
      <c r="AA89" s="17"/>
      <c r="AB89" s="17"/>
      <c r="AC89" s="17"/>
      <c r="AD89" s="17"/>
      <c r="AE89" s="17"/>
    </row>
    <row r="90" spans="1:47" s="2" customFormat="1" ht="7" customHeight="1" x14ac:dyDescent="0.2">
      <c r="A90" s="42"/>
      <c r="B90" s="43"/>
      <c r="C90" s="42"/>
      <c r="D90" s="42"/>
      <c r="E90" s="42"/>
      <c r="F90" s="42"/>
      <c r="G90" s="42"/>
      <c r="H90" s="42"/>
      <c r="I90" s="42"/>
      <c r="J90" s="42"/>
      <c r="K90" s="42"/>
      <c r="L90" s="53"/>
      <c r="M90" s="46"/>
      <c r="N90" s="46"/>
      <c r="O90" s="46"/>
      <c r="P90" s="46"/>
      <c r="Q90" s="46"/>
      <c r="R90" s="46"/>
      <c r="S90" s="42"/>
      <c r="T90" s="42"/>
      <c r="U90" s="42"/>
      <c r="V90" s="42"/>
      <c r="W90" s="42"/>
      <c r="X90" s="42"/>
      <c r="Y90" s="42"/>
      <c r="Z90" s="42"/>
      <c r="AA90" s="17"/>
      <c r="AB90" s="17"/>
      <c r="AC90" s="17"/>
      <c r="AD90" s="17"/>
      <c r="AE90" s="17"/>
    </row>
    <row r="91" spans="1:47" s="2" customFormat="1" ht="40.15" customHeight="1" x14ac:dyDescent="0.2">
      <c r="A91" s="42"/>
      <c r="B91" s="43"/>
      <c r="C91" s="39" t="s">
        <v>22</v>
      </c>
      <c r="D91" s="42"/>
      <c r="E91" s="42"/>
      <c r="F91" s="40" t="str">
        <f>E15</f>
        <v>ZOO Dvůr Králové a.s., Štefánikova 1029, D.K.n.L.</v>
      </c>
      <c r="G91" s="42"/>
      <c r="H91" s="42"/>
      <c r="I91" s="39" t="s">
        <v>27</v>
      </c>
      <c r="J91" s="129" t="str">
        <f>E21</f>
        <v>Projektis DK s.r.o., Legionářská 562, D.K.n.L.</v>
      </c>
      <c r="K91" s="42"/>
      <c r="L91" s="53"/>
      <c r="M91" s="46"/>
      <c r="N91" s="46"/>
      <c r="O91" s="46"/>
      <c r="P91" s="46"/>
      <c r="Q91" s="46"/>
      <c r="R91" s="46"/>
      <c r="S91" s="42"/>
      <c r="T91" s="42"/>
      <c r="U91" s="42"/>
      <c r="V91" s="42"/>
      <c r="W91" s="42"/>
      <c r="X91" s="42"/>
      <c r="Y91" s="42"/>
      <c r="Z91" s="42"/>
      <c r="AA91" s="17"/>
      <c r="AB91" s="17"/>
      <c r="AC91" s="17"/>
      <c r="AD91" s="17"/>
      <c r="AE91" s="17"/>
    </row>
    <row r="92" spans="1:47" s="2" customFormat="1" ht="15.25" customHeight="1" x14ac:dyDescent="0.2">
      <c r="A92" s="42"/>
      <c r="B92" s="43"/>
      <c r="C92" s="39" t="s">
        <v>26</v>
      </c>
      <c r="D92" s="42"/>
      <c r="E92" s="42"/>
      <c r="F92" s="40">
        <f>IF(E18="","",E18)</f>
        <v>0</v>
      </c>
      <c r="G92" s="42"/>
      <c r="H92" s="42"/>
      <c r="I92" s="39" t="s">
        <v>30</v>
      </c>
      <c r="J92" s="129">
        <f>E24</f>
        <v>0</v>
      </c>
      <c r="K92" s="42"/>
      <c r="L92" s="53"/>
      <c r="M92" s="46"/>
      <c r="N92" s="46"/>
      <c r="O92" s="46"/>
      <c r="P92" s="46"/>
      <c r="Q92" s="46"/>
      <c r="R92" s="46"/>
      <c r="S92" s="42"/>
      <c r="T92" s="42"/>
      <c r="U92" s="42"/>
      <c r="V92" s="42"/>
      <c r="W92" s="42"/>
      <c r="X92" s="42"/>
      <c r="Y92" s="42"/>
      <c r="Z92" s="42"/>
      <c r="AA92" s="17"/>
      <c r="AB92" s="17"/>
      <c r="AC92" s="17"/>
      <c r="AD92" s="17"/>
      <c r="AE92" s="17"/>
    </row>
    <row r="93" spans="1:47" s="2" customFormat="1" ht="10.4" customHeight="1" x14ac:dyDescent="0.2">
      <c r="A93" s="42"/>
      <c r="B93" s="43"/>
      <c r="C93" s="42"/>
      <c r="D93" s="42"/>
      <c r="E93" s="42"/>
      <c r="F93" s="42"/>
      <c r="G93" s="42"/>
      <c r="H93" s="42"/>
      <c r="I93" s="42"/>
      <c r="J93" s="42"/>
      <c r="K93" s="42"/>
      <c r="L93" s="53"/>
      <c r="M93" s="46"/>
      <c r="N93" s="46"/>
      <c r="O93" s="46"/>
      <c r="P93" s="46"/>
      <c r="Q93" s="46"/>
      <c r="R93" s="46"/>
      <c r="S93" s="42"/>
      <c r="T93" s="42"/>
      <c r="U93" s="42"/>
      <c r="V93" s="42"/>
      <c r="W93" s="42"/>
      <c r="X93" s="42"/>
      <c r="Y93" s="42"/>
      <c r="Z93" s="42"/>
      <c r="AA93" s="17"/>
      <c r="AB93" s="17"/>
      <c r="AC93" s="17"/>
      <c r="AD93" s="17"/>
      <c r="AE93" s="17"/>
    </row>
    <row r="94" spans="1:47" s="2" customFormat="1" ht="29.25" customHeight="1" x14ac:dyDescent="0.2">
      <c r="A94" s="42"/>
      <c r="B94" s="43"/>
      <c r="C94" s="130" t="s">
        <v>89</v>
      </c>
      <c r="D94" s="121"/>
      <c r="E94" s="121"/>
      <c r="F94" s="121"/>
      <c r="G94" s="121"/>
      <c r="H94" s="121"/>
      <c r="I94" s="121"/>
      <c r="J94" s="131" t="s">
        <v>90</v>
      </c>
      <c r="K94" s="121"/>
      <c r="L94" s="53"/>
      <c r="M94" s="46"/>
      <c r="N94" s="46"/>
      <c r="O94" s="46"/>
      <c r="P94" s="46"/>
      <c r="Q94" s="46"/>
      <c r="R94" s="46"/>
      <c r="S94" s="42"/>
      <c r="T94" s="42"/>
      <c r="U94" s="42"/>
      <c r="V94" s="42"/>
      <c r="W94" s="42"/>
      <c r="X94" s="42"/>
      <c r="Y94" s="42"/>
      <c r="Z94" s="42"/>
      <c r="AA94" s="17"/>
      <c r="AB94" s="17"/>
      <c r="AC94" s="17"/>
      <c r="AD94" s="17"/>
      <c r="AE94" s="17"/>
    </row>
    <row r="95" spans="1:47" s="2" customFormat="1" ht="10.4" customHeight="1" x14ac:dyDescent="0.2">
      <c r="A95" s="42"/>
      <c r="B95" s="43"/>
      <c r="C95" s="42"/>
      <c r="D95" s="42"/>
      <c r="E95" s="42"/>
      <c r="F95" s="42"/>
      <c r="G95" s="42"/>
      <c r="H95" s="42"/>
      <c r="I95" s="42"/>
      <c r="J95" s="42"/>
      <c r="K95" s="42"/>
      <c r="L95" s="53"/>
      <c r="M95" s="46"/>
      <c r="N95" s="46"/>
      <c r="O95" s="46"/>
      <c r="P95" s="46"/>
      <c r="Q95" s="46"/>
      <c r="R95" s="46"/>
      <c r="S95" s="42"/>
      <c r="T95" s="42"/>
      <c r="U95" s="42"/>
      <c r="V95" s="42"/>
      <c r="W95" s="42"/>
      <c r="X95" s="42"/>
      <c r="Y95" s="42"/>
      <c r="Z95" s="42"/>
      <c r="AA95" s="17"/>
      <c r="AB95" s="17"/>
      <c r="AC95" s="17"/>
      <c r="AD95" s="17"/>
      <c r="AE95" s="17"/>
    </row>
    <row r="96" spans="1:47" s="2" customFormat="1" ht="22.9" customHeight="1" x14ac:dyDescent="0.2">
      <c r="A96" s="42"/>
      <c r="B96" s="43"/>
      <c r="C96" s="132" t="s">
        <v>91</v>
      </c>
      <c r="D96" s="42"/>
      <c r="E96" s="42"/>
      <c r="F96" s="42"/>
      <c r="G96" s="42"/>
      <c r="H96" s="42"/>
      <c r="I96" s="42"/>
      <c r="J96" s="116">
        <f>J128</f>
        <v>0</v>
      </c>
      <c r="K96" s="42"/>
      <c r="L96" s="53"/>
      <c r="M96" s="46"/>
      <c r="N96" s="46"/>
      <c r="O96" s="46"/>
      <c r="P96" s="46"/>
      <c r="Q96" s="46"/>
      <c r="R96" s="46"/>
      <c r="S96" s="42"/>
      <c r="T96" s="42"/>
      <c r="U96" s="42"/>
      <c r="V96" s="42"/>
      <c r="W96" s="42"/>
      <c r="X96" s="42"/>
      <c r="Y96" s="42"/>
      <c r="Z96" s="42"/>
      <c r="AA96" s="17"/>
      <c r="AB96" s="17"/>
      <c r="AC96" s="17"/>
      <c r="AD96" s="17"/>
      <c r="AE96" s="17"/>
      <c r="AU96" s="16" t="s">
        <v>92</v>
      </c>
    </row>
    <row r="97" spans="1:31" s="9" customFormat="1" ht="25" customHeight="1" x14ac:dyDescent="0.2">
      <c r="A97" s="133"/>
      <c r="B97" s="134"/>
      <c r="C97" s="133"/>
      <c r="D97" s="135" t="s">
        <v>93</v>
      </c>
      <c r="E97" s="136"/>
      <c r="F97" s="136"/>
      <c r="G97" s="136"/>
      <c r="H97" s="136"/>
      <c r="I97" s="136"/>
      <c r="J97" s="137">
        <f>J129</f>
        <v>0</v>
      </c>
      <c r="K97" s="133"/>
      <c r="L97" s="134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spans="1:31" s="10" customFormat="1" ht="19.899999999999999" customHeight="1" x14ac:dyDescent="0.2">
      <c r="A98" s="138"/>
      <c r="B98" s="139"/>
      <c r="C98" s="138"/>
      <c r="D98" s="140" t="s">
        <v>94</v>
      </c>
      <c r="E98" s="141"/>
      <c r="F98" s="141"/>
      <c r="G98" s="141"/>
      <c r="H98" s="141"/>
      <c r="I98" s="141"/>
      <c r="J98" s="142">
        <f>J130</f>
        <v>0</v>
      </c>
      <c r="K98" s="138"/>
      <c r="L98" s="139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</row>
    <row r="99" spans="1:31" s="10" customFormat="1" ht="19.899999999999999" customHeight="1" x14ac:dyDescent="0.2">
      <c r="A99" s="138"/>
      <c r="B99" s="139"/>
      <c r="C99" s="138"/>
      <c r="D99" s="140" t="s">
        <v>95</v>
      </c>
      <c r="E99" s="141"/>
      <c r="F99" s="141"/>
      <c r="G99" s="141"/>
      <c r="H99" s="141"/>
      <c r="I99" s="141"/>
      <c r="J99" s="142">
        <f>J161</f>
        <v>0</v>
      </c>
      <c r="K99" s="138"/>
      <c r="L99" s="139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</row>
    <row r="100" spans="1:31" s="10" customFormat="1" ht="19.899999999999999" customHeight="1" x14ac:dyDescent="0.2">
      <c r="A100" s="138"/>
      <c r="B100" s="139"/>
      <c r="C100" s="138"/>
      <c r="D100" s="140" t="s">
        <v>96</v>
      </c>
      <c r="E100" s="141"/>
      <c r="F100" s="141"/>
      <c r="G100" s="141"/>
      <c r="H100" s="141"/>
      <c r="I100" s="141"/>
      <c r="J100" s="142">
        <f>J167</f>
        <v>0</v>
      </c>
      <c r="K100" s="138"/>
      <c r="L100" s="139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</row>
    <row r="101" spans="1:31" s="9" customFormat="1" ht="25" customHeight="1" x14ac:dyDescent="0.2">
      <c r="A101" s="133"/>
      <c r="B101" s="134"/>
      <c r="C101" s="133"/>
      <c r="D101" s="135" t="s">
        <v>97</v>
      </c>
      <c r="E101" s="136"/>
      <c r="F101" s="136"/>
      <c r="G101" s="136"/>
      <c r="H101" s="136"/>
      <c r="I101" s="136"/>
      <c r="J101" s="137">
        <f>J169</f>
        <v>0</v>
      </c>
      <c r="K101" s="133"/>
      <c r="L101" s="134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spans="1:31" s="10" customFormat="1" ht="19.899999999999999" customHeight="1" x14ac:dyDescent="0.2">
      <c r="A102" s="138"/>
      <c r="B102" s="139"/>
      <c r="C102" s="138"/>
      <c r="D102" s="140" t="s">
        <v>98</v>
      </c>
      <c r="E102" s="141"/>
      <c r="F102" s="141"/>
      <c r="G102" s="141"/>
      <c r="H102" s="141"/>
      <c r="I102" s="141"/>
      <c r="J102" s="142">
        <f>J170</f>
        <v>0</v>
      </c>
      <c r="K102" s="138"/>
      <c r="L102" s="139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</row>
    <row r="103" spans="1:31" s="10" customFormat="1" ht="19.899999999999999" customHeight="1" x14ac:dyDescent="0.2">
      <c r="A103" s="138"/>
      <c r="B103" s="139"/>
      <c r="C103" s="138"/>
      <c r="D103" s="140" t="s">
        <v>99</v>
      </c>
      <c r="E103" s="141"/>
      <c r="F103" s="141"/>
      <c r="G103" s="141"/>
      <c r="H103" s="141"/>
      <c r="I103" s="141"/>
      <c r="J103" s="142">
        <f>J188</f>
        <v>0</v>
      </c>
      <c r="K103" s="138"/>
      <c r="L103" s="139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</row>
    <row r="104" spans="1:31" s="10" customFormat="1" ht="19.899999999999999" customHeight="1" x14ac:dyDescent="0.2">
      <c r="A104" s="138"/>
      <c r="B104" s="139"/>
      <c r="C104" s="138"/>
      <c r="D104" s="140" t="s">
        <v>100</v>
      </c>
      <c r="E104" s="141"/>
      <c r="F104" s="141"/>
      <c r="G104" s="141"/>
      <c r="H104" s="141"/>
      <c r="I104" s="141"/>
      <c r="J104" s="142">
        <f>J191</f>
        <v>0</v>
      </c>
      <c r="K104" s="138"/>
      <c r="L104" s="139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</row>
    <row r="105" spans="1:31" s="10" customFormat="1" ht="19.899999999999999" customHeight="1" x14ac:dyDescent="0.2">
      <c r="A105" s="138"/>
      <c r="B105" s="139"/>
      <c r="C105" s="138"/>
      <c r="D105" s="140" t="s">
        <v>101</v>
      </c>
      <c r="E105" s="141"/>
      <c r="F105" s="141"/>
      <c r="G105" s="141"/>
      <c r="H105" s="141"/>
      <c r="I105" s="141"/>
      <c r="J105" s="142">
        <f>J211</f>
        <v>0</v>
      </c>
      <c r="K105" s="138"/>
      <c r="L105" s="139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</row>
    <row r="106" spans="1:31" s="10" customFormat="1" ht="19.899999999999999" customHeight="1" x14ac:dyDescent="0.2">
      <c r="A106" s="138"/>
      <c r="B106" s="139"/>
      <c r="C106" s="138"/>
      <c r="D106" s="140" t="s">
        <v>102</v>
      </c>
      <c r="E106" s="141"/>
      <c r="F106" s="141"/>
      <c r="G106" s="141"/>
      <c r="H106" s="141"/>
      <c r="I106" s="141"/>
      <c r="J106" s="142">
        <f>J222</f>
        <v>0</v>
      </c>
      <c r="K106" s="138"/>
      <c r="L106" s="139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</row>
    <row r="107" spans="1:31" s="9" customFormat="1" ht="25" customHeight="1" x14ac:dyDescent="0.2">
      <c r="A107" s="133"/>
      <c r="B107" s="134"/>
      <c r="C107" s="133"/>
      <c r="D107" s="135" t="s">
        <v>103</v>
      </c>
      <c r="E107" s="136"/>
      <c r="F107" s="136"/>
      <c r="G107" s="136"/>
      <c r="H107" s="136"/>
      <c r="I107" s="136"/>
      <c r="J107" s="137">
        <f>J227</f>
        <v>0</v>
      </c>
      <c r="K107" s="133"/>
      <c r="L107" s="134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spans="1:31" s="10" customFormat="1" ht="19.899999999999999" customHeight="1" x14ac:dyDescent="0.2">
      <c r="A108" s="138"/>
      <c r="B108" s="139"/>
      <c r="C108" s="138"/>
      <c r="D108" s="140" t="s">
        <v>104</v>
      </c>
      <c r="E108" s="141"/>
      <c r="F108" s="141"/>
      <c r="G108" s="141"/>
      <c r="H108" s="141"/>
      <c r="I108" s="141"/>
      <c r="J108" s="142">
        <f>J228</f>
        <v>0</v>
      </c>
      <c r="K108" s="138"/>
      <c r="L108" s="139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</row>
    <row r="109" spans="1:31" s="2" customFormat="1" ht="21.75" customHeight="1" x14ac:dyDescent="0.2">
      <c r="A109" s="42"/>
      <c r="B109" s="43"/>
      <c r="C109" s="42"/>
      <c r="D109" s="42"/>
      <c r="E109" s="42"/>
      <c r="F109" s="42"/>
      <c r="G109" s="42"/>
      <c r="H109" s="42"/>
      <c r="I109" s="42"/>
      <c r="J109" s="42"/>
      <c r="K109" s="42"/>
      <c r="L109" s="53"/>
      <c r="M109" s="46"/>
      <c r="N109" s="46"/>
      <c r="O109" s="46"/>
      <c r="P109" s="46"/>
      <c r="Q109" s="46"/>
      <c r="R109" s="46"/>
      <c r="S109" s="42"/>
      <c r="T109" s="42"/>
      <c r="U109" s="42"/>
      <c r="V109" s="42"/>
      <c r="W109" s="42"/>
      <c r="X109" s="42"/>
      <c r="Y109" s="42"/>
      <c r="Z109" s="42"/>
      <c r="AA109" s="17"/>
      <c r="AB109" s="17"/>
      <c r="AC109" s="17"/>
      <c r="AD109" s="17"/>
      <c r="AE109" s="17"/>
    </row>
    <row r="110" spans="1:31" s="2" customFormat="1" ht="7" customHeight="1" x14ac:dyDescent="0.2">
      <c r="A110" s="42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3"/>
      <c r="M110" s="46"/>
      <c r="N110" s="46"/>
      <c r="O110" s="46"/>
      <c r="P110" s="46"/>
      <c r="Q110" s="46"/>
      <c r="R110" s="46"/>
      <c r="S110" s="42"/>
      <c r="T110" s="42"/>
      <c r="U110" s="42"/>
      <c r="V110" s="42"/>
      <c r="W110" s="42"/>
      <c r="X110" s="42"/>
      <c r="Y110" s="42"/>
      <c r="Z110" s="42"/>
      <c r="AA110" s="17"/>
      <c r="AB110" s="17"/>
      <c r="AC110" s="17"/>
      <c r="AD110" s="17"/>
      <c r="AE110" s="17"/>
    </row>
    <row r="111" spans="1:3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3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63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63" s="2" customFormat="1" ht="7" customHeight="1" x14ac:dyDescent="0.2">
      <c r="A114" s="42"/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53"/>
      <c r="M114" s="46"/>
      <c r="N114" s="46"/>
      <c r="O114" s="46"/>
      <c r="P114" s="46"/>
      <c r="Q114" s="46"/>
      <c r="R114" s="46"/>
      <c r="S114" s="42"/>
      <c r="T114" s="42"/>
      <c r="U114" s="42"/>
      <c r="V114" s="42"/>
      <c r="W114" s="42"/>
      <c r="X114" s="42"/>
      <c r="Y114" s="42"/>
      <c r="Z114" s="42"/>
      <c r="AA114" s="17"/>
      <c r="AB114" s="17"/>
      <c r="AC114" s="17"/>
      <c r="AD114" s="17"/>
      <c r="AE114" s="17"/>
    </row>
    <row r="115" spans="1:63" s="2" customFormat="1" ht="25" customHeight="1" x14ac:dyDescent="0.2">
      <c r="A115" s="42"/>
      <c r="B115" s="43"/>
      <c r="C115" s="35" t="s">
        <v>105</v>
      </c>
      <c r="D115" s="42"/>
      <c r="E115" s="42"/>
      <c r="F115" s="42"/>
      <c r="G115" s="42"/>
      <c r="H115" s="42"/>
      <c r="I115" s="42"/>
      <c r="J115" s="42"/>
      <c r="K115" s="42"/>
      <c r="L115" s="53"/>
      <c r="M115" s="46"/>
      <c r="N115" s="46"/>
      <c r="O115" s="46"/>
      <c r="P115" s="46"/>
      <c r="Q115" s="46"/>
      <c r="R115" s="46"/>
      <c r="S115" s="42"/>
      <c r="T115" s="42"/>
      <c r="U115" s="42"/>
      <c r="V115" s="42"/>
      <c r="W115" s="42"/>
      <c r="X115" s="42"/>
      <c r="Y115" s="42"/>
      <c r="Z115" s="42"/>
      <c r="AA115" s="17"/>
      <c r="AB115" s="17"/>
      <c r="AC115" s="17"/>
      <c r="AD115" s="17"/>
      <c r="AE115" s="17"/>
    </row>
    <row r="116" spans="1:63" s="2" customFormat="1" ht="7" customHeight="1" x14ac:dyDescent="0.2">
      <c r="A116" s="42"/>
      <c r="B116" s="43"/>
      <c r="C116" s="42"/>
      <c r="D116" s="42"/>
      <c r="E116" s="42"/>
      <c r="F116" s="42"/>
      <c r="G116" s="42"/>
      <c r="H116" s="42"/>
      <c r="I116" s="42"/>
      <c r="J116" s="42"/>
      <c r="K116" s="42"/>
      <c r="L116" s="53"/>
      <c r="M116" s="46"/>
      <c r="N116" s="46"/>
      <c r="O116" s="46"/>
      <c r="P116" s="46"/>
      <c r="Q116" s="46"/>
      <c r="R116" s="46"/>
      <c r="S116" s="42"/>
      <c r="T116" s="42"/>
      <c r="U116" s="42"/>
      <c r="V116" s="42"/>
      <c r="W116" s="42"/>
      <c r="X116" s="42"/>
      <c r="Y116" s="42"/>
      <c r="Z116" s="42"/>
      <c r="AA116" s="17"/>
      <c r="AB116" s="17"/>
      <c r="AC116" s="17"/>
      <c r="AD116" s="17"/>
      <c r="AE116" s="17"/>
    </row>
    <row r="117" spans="1:63" s="2" customFormat="1" ht="12" customHeight="1" x14ac:dyDescent="0.2">
      <c r="A117" s="42"/>
      <c r="B117" s="43"/>
      <c r="C117" s="39" t="s">
        <v>15</v>
      </c>
      <c r="D117" s="42"/>
      <c r="E117" s="42"/>
      <c r="F117" s="42"/>
      <c r="G117" s="42"/>
      <c r="H117" s="42"/>
      <c r="I117" s="42"/>
      <c r="J117" s="42"/>
      <c r="K117" s="42"/>
      <c r="L117" s="53"/>
      <c r="M117" s="46"/>
      <c r="N117" s="46"/>
      <c r="O117" s="46"/>
      <c r="P117" s="46"/>
      <c r="Q117" s="46"/>
      <c r="R117" s="46"/>
      <c r="S117" s="42"/>
      <c r="T117" s="42"/>
      <c r="U117" s="42"/>
      <c r="V117" s="42"/>
      <c r="W117" s="42"/>
      <c r="X117" s="42"/>
      <c r="Y117" s="42"/>
      <c r="Z117" s="42"/>
      <c r="AA117" s="17"/>
      <c r="AB117" s="17"/>
      <c r="AC117" s="17"/>
      <c r="AD117" s="17"/>
      <c r="AE117" s="17"/>
    </row>
    <row r="118" spans="1:63" s="2" customFormat="1" ht="16.5" customHeight="1" x14ac:dyDescent="0.2">
      <c r="A118" s="42"/>
      <c r="B118" s="43"/>
      <c r="C118" s="42"/>
      <c r="D118" s="42"/>
      <c r="E118" s="262" t="str">
        <f>E7</f>
        <v>ZOO Dvůr Králové a.s.- Dodatečné hrazení ve výběhu lidoopů</v>
      </c>
      <c r="F118" s="263"/>
      <c r="G118" s="263"/>
      <c r="H118" s="263"/>
      <c r="I118" s="42"/>
      <c r="J118" s="42"/>
      <c r="K118" s="42"/>
      <c r="L118" s="53"/>
      <c r="M118" s="46"/>
      <c r="N118" s="46"/>
      <c r="O118" s="46"/>
      <c r="P118" s="46"/>
      <c r="Q118" s="46"/>
      <c r="R118" s="46"/>
      <c r="S118" s="42"/>
      <c r="T118" s="42"/>
      <c r="U118" s="42"/>
      <c r="V118" s="42"/>
      <c r="W118" s="42"/>
      <c r="X118" s="42"/>
      <c r="Y118" s="42"/>
      <c r="Z118" s="42"/>
      <c r="AA118" s="17"/>
      <c r="AB118" s="17"/>
      <c r="AC118" s="17"/>
      <c r="AD118" s="17"/>
      <c r="AE118" s="17"/>
    </row>
    <row r="119" spans="1:63" s="2" customFormat="1" ht="12" customHeight="1" x14ac:dyDescent="0.2">
      <c r="A119" s="42"/>
      <c r="B119" s="43"/>
      <c r="C119" s="39" t="s">
        <v>86</v>
      </c>
      <c r="D119" s="42"/>
      <c r="E119" s="42"/>
      <c r="F119" s="42"/>
      <c r="G119" s="42"/>
      <c r="H119" s="42"/>
      <c r="I119" s="42"/>
      <c r="J119" s="42"/>
      <c r="K119" s="42"/>
      <c r="L119" s="53"/>
      <c r="M119" s="46"/>
      <c r="N119" s="46"/>
      <c r="O119" s="46"/>
      <c r="P119" s="46"/>
      <c r="Q119" s="46"/>
      <c r="R119" s="46"/>
      <c r="S119" s="42"/>
      <c r="T119" s="42"/>
      <c r="U119" s="42"/>
      <c r="V119" s="42"/>
      <c r="W119" s="42"/>
      <c r="X119" s="42"/>
      <c r="Y119" s="42"/>
      <c r="Z119" s="42"/>
      <c r="AA119" s="17"/>
      <c r="AB119" s="17"/>
      <c r="AC119" s="17"/>
      <c r="AD119" s="17"/>
      <c r="AE119" s="17"/>
    </row>
    <row r="120" spans="1:63" s="2" customFormat="1" ht="16.5" customHeight="1" x14ac:dyDescent="0.2">
      <c r="A120" s="42"/>
      <c r="B120" s="43"/>
      <c r="C120" s="42"/>
      <c r="D120" s="42"/>
      <c r="E120" s="237" t="str">
        <f>E9</f>
        <v>11 - Stavební práce</v>
      </c>
      <c r="F120" s="261"/>
      <c r="G120" s="261"/>
      <c r="H120" s="261"/>
      <c r="I120" s="42"/>
      <c r="J120" s="42"/>
      <c r="K120" s="42"/>
      <c r="L120" s="53"/>
      <c r="M120" s="46"/>
      <c r="N120" s="46"/>
      <c r="O120" s="46"/>
      <c r="P120" s="46"/>
      <c r="Q120" s="46"/>
      <c r="R120" s="46"/>
      <c r="S120" s="42"/>
      <c r="T120" s="42"/>
      <c r="U120" s="42"/>
      <c r="V120" s="42"/>
      <c r="W120" s="42"/>
      <c r="X120" s="42"/>
      <c r="Y120" s="42"/>
      <c r="Z120" s="42"/>
      <c r="AA120" s="17"/>
      <c r="AB120" s="17"/>
      <c r="AC120" s="17"/>
      <c r="AD120" s="17"/>
      <c r="AE120" s="17"/>
    </row>
    <row r="121" spans="1:63" s="2" customFormat="1" ht="7" customHeight="1" x14ac:dyDescent="0.2">
      <c r="A121" s="42"/>
      <c r="B121" s="43"/>
      <c r="C121" s="42"/>
      <c r="D121" s="42"/>
      <c r="E121" s="42"/>
      <c r="F121" s="42"/>
      <c r="G121" s="42"/>
      <c r="H121" s="42"/>
      <c r="I121" s="42"/>
      <c r="J121" s="42"/>
      <c r="K121" s="42"/>
      <c r="L121" s="53"/>
      <c r="M121" s="46"/>
      <c r="N121" s="46"/>
      <c r="O121" s="46"/>
      <c r="P121" s="46"/>
      <c r="Q121" s="46"/>
      <c r="R121" s="46"/>
      <c r="S121" s="42"/>
      <c r="T121" s="42"/>
      <c r="U121" s="42"/>
      <c r="V121" s="42"/>
      <c r="W121" s="42"/>
      <c r="X121" s="42"/>
      <c r="Y121" s="42"/>
      <c r="Z121" s="42"/>
      <c r="AA121" s="17"/>
      <c r="AB121" s="17"/>
      <c r="AC121" s="17"/>
      <c r="AD121" s="17"/>
      <c r="AE121" s="17"/>
    </row>
    <row r="122" spans="1:63" s="2" customFormat="1" ht="12" customHeight="1" x14ac:dyDescent="0.2">
      <c r="A122" s="42"/>
      <c r="B122" s="43"/>
      <c r="C122" s="39" t="s">
        <v>19</v>
      </c>
      <c r="D122" s="42"/>
      <c r="E122" s="42"/>
      <c r="F122" s="40" t="str">
        <f>F12</f>
        <v>Dvůr Králové nad Labem</v>
      </c>
      <c r="G122" s="42"/>
      <c r="H122" s="42"/>
      <c r="I122" s="39" t="s">
        <v>21</v>
      </c>
      <c r="J122" s="110" t="str">
        <f>IF(J12="","",J12)</f>
        <v/>
      </c>
      <c r="K122" s="42"/>
      <c r="L122" s="53"/>
      <c r="M122" s="46"/>
      <c r="N122" s="46"/>
      <c r="O122" s="46"/>
      <c r="P122" s="46"/>
      <c r="Q122" s="46"/>
      <c r="R122" s="46"/>
      <c r="S122" s="42"/>
      <c r="T122" s="42"/>
      <c r="U122" s="42"/>
      <c r="V122" s="42"/>
      <c r="W122" s="42"/>
      <c r="X122" s="42"/>
      <c r="Y122" s="42"/>
      <c r="Z122" s="42"/>
      <c r="AA122" s="17"/>
      <c r="AB122" s="17"/>
      <c r="AC122" s="17"/>
      <c r="AD122" s="17"/>
      <c r="AE122" s="17"/>
    </row>
    <row r="123" spans="1:63" s="2" customFormat="1" ht="7" customHeight="1" x14ac:dyDescent="0.2">
      <c r="A123" s="42"/>
      <c r="B123" s="43"/>
      <c r="C123" s="42"/>
      <c r="D123" s="42"/>
      <c r="E123" s="42"/>
      <c r="F123" s="42"/>
      <c r="G123" s="42"/>
      <c r="H123" s="42"/>
      <c r="I123" s="42"/>
      <c r="J123" s="42"/>
      <c r="K123" s="42"/>
      <c r="L123" s="53"/>
      <c r="M123" s="46"/>
      <c r="N123" s="46"/>
      <c r="O123" s="46"/>
      <c r="P123" s="46"/>
      <c r="Q123" s="46"/>
      <c r="R123" s="46"/>
      <c r="S123" s="42"/>
      <c r="T123" s="42"/>
      <c r="U123" s="42"/>
      <c r="V123" s="42"/>
      <c r="W123" s="42"/>
      <c r="X123" s="42"/>
      <c r="Y123" s="42"/>
      <c r="Z123" s="42"/>
      <c r="AA123" s="17"/>
      <c r="AB123" s="17"/>
      <c r="AC123" s="17"/>
      <c r="AD123" s="17"/>
      <c r="AE123" s="17"/>
    </row>
    <row r="124" spans="1:63" s="2" customFormat="1" ht="40.15" customHeight="1" x14ac:dyDescent="0.2">
      <c r="A124" s="42"/>
      <c r="B124" s="43"/>
      <c r="C124" s="39" t="s">
        <v>22</v>
      </c>
      <c r="D124" s="42"/>
      <c r="E124" s="42"/>
      <c r="F124" s="40" t="str">
        <f>E15</f>
        <v>ZOO Dvůr Králové a.s., Štefánikova 1029, D.K.n.L.</v>
      </c>
      <c r="G124" s="42"/>
      <c r="H124" s="42"/>
      <c r="I124" s="39" t="s">
        <v>27</v>
      </c>
      <c r="J124" s="129" t="str">
        <f>E21</f>
        <v>Projektis DK s.r.o., Legionářská 562, D.K.n.L.</v>
      </c>
      <c r="K124" s="42"/>
      <c r="L124" s="53"/>
      <c r="M124" s="46"/>
      <c r="N124" s="46"/>
      <c r="O124" s="46"/>
      <c r="P124" s="46"/>
      <c r="Q124" s="46"/>
      <c r="R124" s="46"/>
      <c r="S124" s="42"/>
      <c r="T124" s="42"/>
      <c r="U124" s="42"/>
      <c r="V124" s="42"/>
      <c r="W124" s="42"/>
      <c r="X124" s="42"/>
      <c r="Y124" s="42"/>
      <c r="Z124" s="42"/>
      <c r="AA124" s="17"/>
      <c r="AB124" s="17"/>
      <c r="AC124" s="17"/>
      <c r="AD124" s="17"/>
      <c r="AE124" s="17"/>
    </row>
    <row r="125" spans="1:63" s="2" customFormat="1" ht="15.25" customHeight="1" x14ac:dyDescent="0.2">
      <c r="A125" s="42"/>
      <c r="B125" s="43"/>
      <c r="C125" s="39" t="s">
        <v>26</v>
      </c>
      <c r="D125" s="42"/>
      <c r="E125" s="42"/>
      <c r="F125" s="40">
        <f>IF(E18="","",E18)</f>
        <v>0</v>
      </c>
      <c r="G125" s="42"/>
      <c r="H125" s="42"/>
      <c r="I125" s="39" t="s">
        <v>30</v>
      </c>
      <c r="J125" s="129">
        <f>E24</f>
        <v>0</v>
      </c>
      <c r="K125" s="42"/>
      <c r="L125" s="53"/>
      <c r="M125" s="46"/>
      <c r="N125" s="46"/>
      <c r="O125" s="46"/>
      <c r="P125" s="46"/>
      <c r="Q125" s="46"/>
      <c r="R125" s="46"/>
      <c r="S125" s="42"/>
      <c r="T125" s="42"/>
      <c r="U125" s="42"/>
      <c r="V125" s="42"/>
      <c r="W125" s="42"/>
      <c r="X125" s="42"/>
      <c r="Y125" s="42"/>
      <c r="Z125" s="42"/>
      <c r="AA125" s="17"/>
      <c r="AB125" s="17"/>
      <c r="AC125" s="17"/>
      <c r="AD125" s="17"/>
      <c r="AE125" s="17"/>
    </row>
    <row r="126" spans="1:63" s="2" customFormat="1" ht="10.4" customHeight="1" x14ac:dyDescent="0.2">
      <c r="A126" s="42"/>
      <c r="B126" s="43"/>
      <c r="C126" s="42"/>
      <c r="D126" s="42"/>
      <c r="E126" s="42"/>
      <c r="F126" s="42"/>
      <c r="G126" s="42"/>
      <c r="H126" s="42"/>
      <c r="I126" s="42"/>
      <c r="J126" s="42"/>
      <c r="K126" s="42"/>
      <c r="L126" s="53"/>
      <c r="M126" s="46"/>
      <c r="N126" s="46"/>
      <c r="O126" s="46"/>
      <c r="P126" s="46"/>
      <c r="Q126" s="46"/>
      <c r="R126" s="46"/>
      <c r="S126" s="42"/>
      <c r="T126" s="42"/>
      <c r="U126" s="42"/>
      <c r="V126" s="42"/>
      <c r="W126" s="42"/>
      <c r="X126" s="42"/>
      <c r="Y126" s="42"/>
      <c r="Z126" s="42"/>
      <c r="AA126" s="17"/>
      <c r="AB126" s="17"/>
      <c r="AC126" s="17"/>
      <c r="AD126" s="17"/>
      <c r="AE126" s="17"/>
    </row>
    <row r="127" spans="1:63" s="11" customFormat="1" ht="29.25" customHeight="1" x14ac:dyDescent="0.2">
      <c r="A127" s="143"/>
      <c r="B127" s="144"/>
      <c r="C127" s="145" t="s">
        <v>106</v>
      </c>
      <c r="D127" s="146" t="s">
        <v>58</v>
      </c>
      <c r="E127" s="146" t="s">
        <v>54</v>
      </c>
      <c r="F127" s="146" t="s">
        <v>55</v>
      </c>
      <c r="G127" s="146" t="s">
        <v>107</v>
      </c>
      <c r="H127" s="146" t="s">
        <v>108</v>
      </c>
      <c r="I127" s="146" t="s">
        <v>109</v>
      </c>
      <c r="J127" s="146" t="s">
        <v>90</v>
      </c>
      <c r="K127" s="147" t="s">
        <v>110</v>
      </c>
      <c r="L127" s="148"/>
      <c r="M127" s="74" t="s">
        <v>1</v>
      </c>
      <c r="N127" s="75" t="s">
        <v>37</v>
      </c>
      <c r="O127" s="75" t="s">
        <v>111</v>
      </c>
      <c r="P127" s="75" t="s">
        <v>112</v>
      </c>
      <c r="Q127" s="75" t="s">
        <v>113</v>
      </c>
      <c r="R127" s="75" t="s">
        <v>114</v>
      </c>
      <c r="S127" s="75" t="s">
        <v>115</v>
      </c>
      <c r="T127" s="76" t="s">
        <v>116</v>
      </c>
      <c r="U127" s="143"/>
      <c r="V127" s="143"/>
      <c r="W127" s="143"/>
      <c r="X127" s="143"/>
      <c r="Y127" s="143"/>
      <c r="Z127" s="143"/>
      <c r="AA127" s="20"/>
      <c r="AB127" s="20"/>
      <c r="AC127" s="20"/>
      <c r="AD127" s="20"/>
      <c r="AE127" s="20"/>
    </row>
    <row r="128" spans="1:63" s="2" customFormat="1" ht="22.9" customHeight="1" x14ac:dyDescent="0.35">
      <c r="A128" s="42"/>
      <c r="B128" s="43"/>
      <c r="C128" s="82" t="s">
        <v>117</v>
      </c>
      <c r="D128" s="42"/>
      <c r="E128" s="42"/>
      <c r="F128" s="42"/>
      <c r="G128" s="42"/>
      <c r="H128" s="42"/>
      <c r="I128" s="42"/>
      <c r="J128" s="149">
        <f>BK128</f>
        <v>0</v>
      </c>
      <c r="K128" s="42"/>
      <c r="L128" s="43"/>
      <c r="M128" s="77"/>
      <c r="N128" s="68"/>
      <c r="O128" s="78"/>
      <c r="P128" s="150">
        <f>P129+P169+P227</f>
        <v>8579.9815729999991</v>
      </c>
      <c r="Q128" s="78"/>
      <c r="R128" s="150">
        <f>R129+R169+R227</f>
        <v>18.990264251959999</v>
      </c>
      <c r="S128" s="78"/>
      <c r="T128" s="151">
        <f>T129+T169+T227</f>
        <v>36.350200000000001</v>
      </c>
      <c r="U128" s="42"/>
      <c r="V128" s="42"/>
      <c r="W128" s="42"/>
      <c r="X128" s="42"/>
      <c r="Y128" s="42"/>
      <c r="Z128" s="42"/>
      <c r="AA128" s="17"/>
      <c r="AB128" s="17"/>
      <c r="AC128" s="17"/>
      <c r="AD128" s="17"/>
      <c r="AE128" s="17"/>
      <c r="AT128" s="16" t="s">
        <v>72</v>
      </c>
      <c r="AU128" s="16" t="s">
        <v>92</v>
      </c>
      <c r="BK128" s="21">
        <f>BK129+BK169+BK227</f>
        <v>0</v>
      </c>
    </row>
    <row r="129" spans="1:65" s="12" customFormat="1" ht="25.9" customHeight="1" x14ac:dyDescent="0.35">
      <c r="A129" s="152"/>
      <c r="B129" s="153"/>
      <c r="C129" s="152"/>
      <c r="D129" s="154" t="s">
        <v>72</v>
      </c>
      <c r="E129" s="155" t="s">
        <v>118</v>
      </c>
      <c r="F129" s="155" t="s">
        <v>119</v>
      </c>
      <c r="G129" s="152"/>
      <c r="H129" s="152"/>
      <c r="I129" s="152"/>
      <c r="J129" s="156">
        <f>BK129</f>
        <v>0</v>
      </c>
      <c r="K129" s="152"/>
      <c r="L129" s="153"/>
      <c r="M129" s="157"/>
      <c r="N129" s="158"/>
      <c r="O129" s="158"/>
      <c r="P129" s="159">
        <f>P130+P161+P167</f>
        <v>7486.3914949999989</v>
      </c>
      <c r="Q129" s="158"/>
      <c r="R129" s="159">
        <f>R130+R161+R167</f>
        <v>0.27212412320000001</v>
      </c>
      <c r="S129" s="158"/>
      <c r="T129" s="160">
        <f>T130+T161+T167</f>
        <v>34.947000000000003</v>
      </c>
      <c r="U129" s="152"/>
      <c r="V129" s="152"/>
      <c r="W129" s="152"/>
      <c r="X129" s="152"/>
      <c r="Y129" s="152"/>
      <c r="Z129" s="152"/>
      <c r="AR129" s="22" t="s">
        <v>8</v>
      </c>
      <c r="AT129" s="23" t="s">
        <v>72</v>
      </c>
      <c r="AU129" s="23" t="s">
        <v>73</v>
      </c>
      <c r="AY129" s="22" t="s">
        <v>120</v>
      </c>
      <c r="BK129" s="24">
        <f>BK130+BK161+BK167</f>
        <v>0</v>
      </c>
    </row>
    <row r="130" spans="1:65" s="12" customFormat="1" ht="22.9" customHeight="1" x14ac:dyDescent="0.25">
      <c r="A130" s="152"/>
      <c r="B130" s="153"/>
      <c r="C130" s="152"/>
      <c r="D130" s="154" t="s">
        <v>72</v>
      </c>
      <c r="E130" s="161" t="s">
        <v>121</v>
      </c>
      <c r="F130" s="161" t="s">
        <v>122</v>
      </c>
      <c r="G130" s="152"/>
      <c r="H130" s="152"/>
      <c r="I130" s="152"/>
      <c r="J130" s="162">
        <f>BK130</f>
        <v>0</v>
      </c>
      <c r="K130" s="152"/>
      <c r="L130" s="153"/>
      <c r="M130" s="157"/>
      <c r="N130" s="158"/>
      <c r="O130" s="158"/>
      <c r="P130" s="159">
        <f>SUM(P131:P160)</f>
        <v>7464.088999999999</v>
      </c>
      <c r="Q130" s="158"/>
      <c r="R130" s="159">
        <f>SUM(R131:R160)</f>
        <v>0.27212412320000001</v>
      </c>
      <c r="S130" s="158"/>
      <c r="T130" s="160">
        <f>SUM(T131:T160)</f>
        <v>34.947000000000003</v>
      </c>
      <c r="U130" s="152"/>
      <c r="V130" s="152"/>
      <c r="W130" s="152"/>
      <c r="X130" s="152"/>
      <c r="Y130" s="152"/>
      <c r="Z130" s="152"/>
      <c r="AR130" s="22" t="s">
        <v>8</v>
      </c>
      <c r="AT130" s="23" t="s">
        <v>72</v>
      </c>
      <c r="AU130" s="23" t="s">
        <v>8</v>
      </c>
      <c r="AY130" s="22" t="s">
        <v>120</v>
      </c>
      <c r="BK130" s="24">
        <f>SUM(BK131:BK160)</f>
        <v>0</v>
      </c>
    </row>
    <row r="131" spans="1:65" s="2" customFormat="1" ht="24.25" customHeight="1" x14ac:dyDescent="0.2">
      <c r="A131" s="42"/>
      <c r="B131" s="43"/>
      <c r="C131" s="163" t="s">
        <v>8</v>
      </c>
      <c r="D131" s="163" t="s">
        <v>123</v>
      </c>
      <c r="E131" s="164" t="s">
        <v>353</v>
      </c>
      <c r="F131" s="165" t="s">
        <v>352</v>
      </c>
      <c r="G131" s="166" t="s">
        <v>131</v>
      </c>
      <c r="H131" s="167">
        <v>900</v>
      </c>
      <c r="I131" s="106">
        <v>0</v>
      </c>
      <c r="J131" s="168">
        <f>ROUND(I131*H131,0)</f>
        <v>0</v>
      </c>
      <c r="K131" s="165" t="s">
        <v>125</v>
      </c>
      <c r="L131" s="43"/>
      <c r="M131" s="169" t="s">
        <v>1</v>
      </c>
      <c r="N131" s="170" t="s">
        <v>38</v>
      </c>
      <c r="O131" s="171">
        <v>7.6</v>
      </c>
      <c r="P131" s="171">
        <f>O131*H131</f>
        <v>6840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42"/>
      <c r="V131" s="42"/>
      <c r="W131" s="42"/>
      <c r="X131" s="42"/>
      <c r="Y131" s="42"/>
      <c r="Z131" s="42"/>
      <c r="AA131" s="17"/>
      <c r="AB131" s="17"/>
      <c r="AC131" s="17"/>
      <c r="AD131" s="17"/>
      <c r="AE131" s="17"/>
      <c r="AR131" s="25" t="s">
        <v>126</v>
      </c>
      <c r="AT131" s="25" t="s">
        <v>123</v>
      </c>
      <c r="AU131" s="25" t="s">
        <v>82</v>
      </c>
      <c r="AY131" s="16" t="s">
        <v>120</v>
      </c>
      <c r="BE131" s="26">
        <f>IF(N131="základní",J131,0)</f>
        <v>0</v>
      </c>
      <c r="BF131" s="26">
        <f>IF(N131="snížená",J131,0)</f>
        <v>0</v>
      </c>
      <c r="BG131" s="26">
        <f>IF(N131="zákl. přenesená",J131,0)</f>
        <v>0</v>
      </c>
      <c r="BH131" s="26">
        <f>IF(N131="sníž. přenesená",J131,0)</f>
        <v>0</v>
      </c>
      <c r="BI131" s="26">
        <f>IF(N131="nulová",J131,0)</f>
        <v>0</v>
      </c>
      <c r="BJ131" s="16" t="s">
        <v>8</v>
      </c>
      <c r="BK131" s="26">
        <f>ROUND(I131*H131,0)</f>
        <v>0</v>
      </c>
      <c r="BL131" s="16" t="s">
        <v>126</v>
      </c>
      <c r="BM131" s="25" t="s">
        <v>127</v>
      </c>
    </row>
    <row r="132" spans="1:65" s="13" customFormat="1" x14ac:dyDescent="0.2">
      <c r="A132" s="173"/>
      <c r="B132" s="174"/>
      <c r="C132" s="175"/>
      <c r="D132" s="176" t="s">
        <v>128</v>
      </c>
      <c r="E132" s="177" t="s">
        <v>1</v>
      </c>
      <c r="F132" s="178" t="s">
        <v>351</v>
      </c>
      <c r="G132" s="175"/>
      <c r="H132" s="179">
        <v>900</v>
      </c>
      <c r="I132" s="180"/>
      <c r="J132" s="175"/>
      <c r="K132" s="175"/>
      <c r="L132" s="174"/>
      <c r="M132" s="181"/>
      <c r="N132" s="182"/>
      <c r="O132" s="182"/>
      <c r="P132" s="182"/>
      <c r="Q132" s="182"/>
      <c r="R132" s="182"/>
      <c r="S132" s="182"/>
      <c r="T132" s="183"/>
      <c r="U132" s="173"/>
      <c r="V132" s="173"/>
      <c r="W132" s="173"/>
      <c r="X132" s="173"/>
      <c r="Y132" s="173"/>
      <c r="Z132" s="173"/>
      <c r="AT132" s="27" t="s">
        <v>128</v>
      </c>
      <c r="AU132" s="27" t="s">
        <v>82</v>
      </c>
      <c r="AV132" s="13" t="s">
        <v>82</v>
      </c>
      <c r="AW132" s="13" t="s">
        <v>29</v>
      </c>
      <c r="AX132" s="13" t="s">
        <v>8</v>
      </c>
      <c r="AY132" s="27" t="s">
        <v>120</v>
      </c>
    </row>
    <row r="133" spans="1:65" s="2" customFormat="1" ht="33" customHeight="1" x14ac:dyDescent="0.2">
      <c r="A133" s="42"/>
      <c r="B133" s="43"/>
      <c r="C133" s="163" t="s">
        <v>82</v>
      </c>
      <c r="D133" s="163" t="s">
        <v>123</v>
      </c>
      <c r="E133" s="164" t="s">
        <v>355</v>
      </c>
      <c r="F133" s="165" t="s">
        <v>354</v>
      </c>
      <c r="G133" s="166" t="s">
        <v>131</v>
      </c>
      <c r="H133" s="167">
        <v>27000</v>
      </c>
      <c r="I133" s="106">
        <v>0</v>
      </c>
      <c r="J133" s="168">
        <f>ROUND(I133*H133,0)</f>
        <v>0</v>
      </c>
      <c r="K133" s="165" t="s">
        <v>125</v>
      </c>
      <c r="L133" s="43"/>
      <c r="M133" s="169" t="s">
        <v>1</v>
      </c>
      <c r="N133" s="170" t="s">
        <v>38</v>
      </c>
      <c r="O133" s="171">
        <v>0</v>
      </c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42"/>
      <c r="V133" s="42"/>
      <c r="W133" s="42"/>
      <c r="X133" s="42"/>
      <c r="Y133" s="42"/>
      <c r="Z133" s="42"/>
      <c r="AA133" s="17"/>
      <c r="AB133" s="17"/>
      <c r="AC133" s="17"/>
      <c r="AD133" s="17"/>
      <c r="AE133" s="17"/>
      <c r="AR133" s="25" t="s">
        <v>126</v>
      </c>
      <c r="AT133" s="25" t="s">
        <v>123</v>
      </c>
      <c r="AU133" s="25" t="s">
        <v>82</v>
      </c>
      <c r="AY133" s="16" t="s">
        <v>120</v>
      </c>
      <c r="BE133" s="26">
        <f>IF(N133="základní",J133,0)</f>
        <v>0</v>
      </c>
      <c r="BF133" s="26">
        <f>IF(N133="snížená",J133,0)</f>
        <v>0</v>
      </c>
      <c r="BG133" s="26">
        <f>IF(N133="zákl. přenesená",J133,0)</f>
        <v>0</v>
      </c>
      <c r="BH133" s="26">
        <f>IF(N133="sníž. přenesená",J133,0)</f>
        <v>0</v>
      </c>
      <c r="BI133" s="26">
        <f>IF(N133="nulová",J133,0)</f>
        <v>0</v>
      </c>
      <c r="BJ133" s="16" t="s">
        <v>8</v>
      </c>
      <c r="BK133" s="26">
        <f>ROUND(I133*H133,0)</f>
        <v>0</v>
      </c>
      <c r="BL133" s="16" t="s">
        <v>126</v>
      </c>
      <c r="BM133" s="25" t="s">
        <v>129</v>
      </c>
    </row>
    <row r="134" spans="1:65" s="13" customFormat="1" x14ac:dyDescent="0.2">
      <c r="A134" s="173"/>
      <c r="B134" s="174"/>
      <c r="C134" s="175"/>
      <c r="D134" s="176" t="s">
        <v>128</v>
      </c>
      <c r="E134" s="177" t="s">
        <v>1</v>
      </c>
      <c r="F134" s="178" t="s">
        <v>356</v>
      </c>
      <c r="G134" s="175"/>
      <c r="H134" s="179">
        <v>27000</v>
      </c>
      <c r="I134" s="175"/>
      <c r="J134" s="175"/>
      <c r="K134" s="175"/>
      <c r="L134" s="174"/>
      <c r="M134" s="181"/>
      <c r="N134" s="182"/>
      <c r="O134" s="182"/>
      <c r="P134" s="182"/>
      <c r="Q134" s="182"/>
      <c r="R134" s="182"/>
      <c r="S134" s="182"/>
      <c r="T134" s="183"/>
      <c r="U134" s="173"/>
      <c r="V134" s="173"/>
      <c r="W134" s="173"/>
      <c r="X134" s="173"/>
      <c r="Y134" s="173"/>
      <c r="Z134" s="173"/>
      <c r="AT134" s="27" t="s">
        <v>128</v>
      </c>
      <c r="AU134" s="27" t="s">
        <v>82</v>
      </c>
      <c r="AV134" s="13" t="s">
        <v>82</v>
      </c>
      <c r="AW134" s="13" t="s">
        <v>29</v>
      </c>
      <c r="AX134" s="13" t="s">
        <v>8</v>
      </c>
      <c r="AY134" s="27" t="s">
        <v>120</v>
      </c>
    </row>
    <row r="135" spans="1:65" s="2" customFormat="1" ht="24.25" customHeight="1" x14ac:dyDescent="0.2">
      <c r="A135" s="42"/>
      <c r="B135" s="43"/>
      <c r="C135" s="163">
        <v>3</v>
      </c>
      <c r="D135" s="163" t="s">
        <v>123</v>
      </c>
      <c r="E135" s="164" t="s">
        <v>358</v>
      </c>
      <c r="F135" s="165" t="s">
        <v>357</v>
      </c>
      <c r="G135" s="166" t="s">
        <v>131</v>
      </c>
      <c r="H135" s="167">
        <v>900</v>
      </c>
      <c r="I135" s="106">
        <v>0</v>
      </c>
      <c r="J135" s="168">
        <f>ROUND(I135*H135,0)</f>
        <v>0</v>
      </c>
      <c r="K135" s="165" t="s">
        <v>125</v>
      </c>
      <c r="L135" s="43"/>
      <c r="M135" s="169" t="s">
        <v>1</v>
      </c>
      <c r="N135" s="170" t="s">
        <v>38</v>
      </c>
      <c r="O135" s="171">
        <v>0.126</v>
      </c>
      <c r="P135" s="171">
        <f>O135*H135</f>
        <v>113.4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42"/>
      <c r="V135" s="42"/>
      <c r="W135" s="42"/>
      <c r="X135" s="42"/>
      <c r="Y135" s="42"/>
      <c r="Z135" s="42"/>
      <c r="AA135" s="17"/>
      <c r="AB135" s="17"/>
      <c r="AC135" s="17"/>
      <c r="AD135" s="17"/>
      <c r="AE135" s="17"/>
      <c r="AR135" s="25" t="s">
        <v>126</v>
      </c>
      <c r="AT135" s="25" t="s">
        <v>123</v>
      </c>
      <c r="AU135" s="25" t="s">
        <v>82</v>
      </c>
      <c r="AY135" s="16" t="s">
        <v>120</v>
      </c>
      <c r="BE135" s="26">
        <f>IF(N135="základní",J135,0)</f>
        <v>0</v>
      </c>
      <c r="BF135" s="26">
        <f>IF(N135="snížená",J135,0)</f>
        <v>0</v>
      </c>
      <c r="BG135" s="26">
        <f>IF(N135="zákl. přenesená",J135,0)</f>
        <v>0</v>
      </c>
      <c r="BH135" s="26">
        <f>IF(N135="sníž. přenesená",J135,0)</f>
        <v>0</v>
      </c>
      <c r="BI135" s="26">
        <f>IF(N135="nulová",J135,0)</f>
        <v>0</v>
      </c>
      <c r="BJ135" s="16" t="s">
        <v>8</v>
      </c>
      <c r="BK135" s="26">
        <f>ROUND(I135*H135,0)</f>
        <v>0</v>
      </c>
      <c r="BL135" s="16" t="s">
        <v>126</v>
      </c>
      <c r="BM135" s="25" t="s">
        <v>132</v>
      </c>
    </row>
    <row r="136" spans="1:65" s="13" customFormat="1" x14ac:dyDescent="0.2">
      <c r="A136" s="173"/>
      <c r="B136" s="174"/>
      <c r="C136" s="175"/>
      <c r="D136" s="176" t="s">
        <v>128</v>
      </c>
      <c r="E136" s="177" t="s">
        <v>1</v>
      </c>
      <c r="F136" s="184" t="s">
        <v>351</v>
      </c>
      <c r="G136" s="175"/>
      <c r="H136" s="179">
        <v>900</v>
      </c>
      <c r="I136" s="175"/>
      <c r="J136" s="175"/>
      <c r="K136" s="175"/>
      <c r="L136" s="174"/>
      <c r="M136" s="181"/>
      <c r="N136" s="182"/>
      <c r="O136" s="182"/>
      <c r="P136" s="182"/>
      <c r="Q136" s="182"/>
      <c r="R136" s="182"/>
      <c r="S136" s="182"/>
      <c r="T136" s="183"/>
      <c r="U136" s="173"/>
      <c r="V136" s="173"/>
      <c r="W136" s="173"/>
      <c r="X136" s="173"/>
      <c r="Y136" s="173"/>
      <c r="Z136" s="173"/>
      <c r="AT136" s="27" t="s">
        <v>128</v>
      </c>
      <c r="AU136" s="27" t="s">
        <v>82</v>
      </c>
      <c r="AV136" s="13" t="s">
        <v>82</v>
      </c>
      <c r="AW136" s="13" t="s">
        <v>29</v>
      </c>
      <c r="AX136" s="13" t="s">
        <v>8</v>
      </c>
      <c r="AY136" s="27" t="s">
        <v>120</v>
      </c>
    </row>
    <row r="137" spans="1:65" s="2" customFormat="1" ht="24.25" customHeight="1" x14ac:dyDescent="0.2">
      <c r="A137" s="42"/>
      <c r="B137" s="43"/>
      <c r="C137" s="163">
        <v>4</v>
      </c>
      <c r="D137" s="163" t="s">
        <v>123</v>
      </c>
      <c r="E137" s="164" t="s">
        <v>134</v>
      </c>
      <c r="F137" s="165" t="s">
        <v>135</v>
      </c>
      <c r="G137" s="166" t="s">
        <v>124</v>
      </c>
      <c r="H137" s="167">
        <v>904</v>
      </c>
      <c r="I137" s="107">
        <v>0</v>
      </c>
      <c r="J137" s="168">
        <f>ROUND(I137*H137,0)</f>
        <v>0</v>
      </c>
      <c r="K137" s="165" t="s">
        <v>125</v>
      </c>
      <c r="L137" s="43"/>
      <c r="M137" s="169" t="s">
        <v>1</v>
      </c>
      <c r="N137" s="170" t="s">
        <v>38</v>
      </c>
      <c r="O137" s="171">
        <v>0.104</v>
      </c>
      <c r="P137" s="171">
        <f>O137*H137</f>
        <v>94.015999999999991</v>
      </c>
      <c r="Q137" s="171">
        <v>1.42788E-5</v>
      </c>
      <c r="R137" s="171">
        <f>Q137*H137</f>
        <v>1.2908035199999999E-2</v>
      </c>
      <c r="S137" s="171">
        <v>0</v>
      </c>
      <c r="T137" s="172">
        <f>S137*H137</f>
        <v>0</v>
      </c>
      <c r="U137" s="42"/>
      <c r="V137" s="42"/>
      <c r="W137" s="42"/>
      <c r="X137" s="42"/>
      <c r="Y137" s="42"/>
      <c r="Z137" s="42"/>
      <c r="AA137" s="17"/>
      <c r="AB137" s="17"/>
      <c r="AC137" s="17"/>
      <c r="AD137" s="17"/>
      <c r="AE137" s="17"/>
      <c r="AR137" s="25" t="s">
        <v>126</v>
      </c>
      <c r="AT137" s="25" t="s">
        <v>123</v>
      </c>
      <c r="AU137" s="25" t="s">
        <v>82</v>
      </c>
      <c r="AY137" s="16" t="s">
        <v>120</v>
      </c>
      <c r="BE137" s="26">
        <f>IF(N137="základní",J137,0)</f>
        <v>0</v>
      </c>
      <c r="BF137" s="26">
        <f>IF(N137="snížená",J137,0)</f>
        <v>0</v>
      </c>
      <c r="BG137" s="26">
        <f>IF(N137="zákl. přenesená",J137,0)</f>
        <v>0</v>
      </c>
      <c r="BH137" s="26">
        <f>IF(N137="sníž. přenesená",J137,0)</f>
        <v>0</v>
      </c>
      <c r="BI137" s="26">
        <f>IF(N137="nulová",J137,0)</f>
        <v>0</v>
      </c>
      <c r="BJ137" s="16" t="s">
        <v>8</v>
      </c>
      <c r="BK137" s="26">
        <f>ROUND(I137*H137,0)</f>
        <v>0</v>
      </c>
      <c r="BL137" s="16" t="s">
        <v>126</v>
      </c>
      <c r="BM137" s="25" t="s">
        <v>136</v>
      </c>
    </row>
    <row r="138" spans="1:65" s="13" customFormat="1" x14ac:dyDescent="0.2">
      <c r="A138" s="173"/>
      <c r="B138" s="174"/>
      <c r="C138" s="175"/>
      <c r="D138" s="176" t="s">
        <v>128</v>
      </c>
      <c r="E138" s="177" t="s">
        <v>1</v>
      </c>
      <c r="F138" s="184" t="s">
        <v>137</v>
      </c>
      <c r="G138" s="175"/>
      <c r="H138" s="179">
        <v>556</v>
      </c>
      <c r="I138" s="175"/>
      <c r="J138" s="175"/>
      <c r="K138" s="175"/>
      <c r="L138" s="174"/>
      <c r="M138" s="181"/>
      <c r="N138" s="182"/>
      <c r="O138" s="182"/>
      <c r="P138" s="182"/>
      <c r="Q138" s="182"/>
      <c r="R138" s="182"/>
      <c r="S138" s="182"/>
      <c r="T138" s="183"/>
      <c r="U138" s="173"/>
      <c r="V138" s="173"/>
      <c r="W138" s="173"/>
      <c r="X138" s="173"/>
      <c r="Y138" s="173"/>
      <c r="Z138" s="173"/>
      <c r="AT138" s="27" t="s">
        <v>128</v>
      </c>
      <c r="AU138" s="27" t="s">
        <v>82</v>
      </c>
      <c r="AV138" s="13" t="s">
        <v>82</v>
      </c>
      <c r="AW138" s="13" t="s">
        <v>29</v>
      </c>
      <c r="AX138" s="13" t="s">
        <v>73</v>
      </c>
      <c r="AY138" s="27" t="s">
        <v>120</v>
      </c>
    </row>
    <row r="139" spans="1:65" s="13" customFormat="1" x14ac:dyDescent="0.2">
      <c r="A139" s="173"/>
      <c r="B139" s="174"/>
      <c r="C139" s="175"/>
      <c r="D139" s="176" t="s">
        <v>128</v>
      </c>
      <c r="E139" s="177" t="s">
        <v>1</v>
      </c>
      <c r="F139" s="184" t="s">
        <v>138</v>
      </c>
      <c r="G139" s="175"/>
      <c r="H139" s="179">
        <v>348</v>
      </c>
      <c r="I139" s="175"/>
      <c r="J139" s="175"/>
      <c r="K139" s="175"/>
      <c r="L139" s="174"/>
      <c r="M139" s="181"/>
      <c r="N139" s="182"/>
      <c r="O139" s="182"/>
      <c r="P139" s="182"/>
      <c r="Q139" s="182"/>
      <c r="R139" s="182"/>
      <c r="S139" s="182"/>
      <c r="T139" s="183"/>
      <c r="U139" s="173"/>
      <c r="V139" s="173"/>
      <c r="W139" s="173"/>
      <c r="X139" s="173"/>
      <c r="Y139" s="173"/>
      <c r="Z139" s="173"/>
      <c r="AT139" s="27" t="s">
        <v>128</v>
      </c>
      <c r="AU139" s="27" t="s">
        <v>82</v>
      </c>
      <c r="AV139" s="13" t="s">
        <v>82</v>
      </c>
      <c r="AW139" s="13" t="s">
        <v>29</v>
      </c>
      <c r="AX139" s="13" t="s">
        <v>73</v>
      </c>
      <c r="AY139" s="27" t="s">
        <v>120</v>
      </c>
    </row>
    <row r="140" spans="1:65" s="14" customFormat="1" x14ac:dyDescent="0.2">
      <c r="A140" s="185"/>
      <c r="B140" s="186"/>
      <c r="C140" s="187"/>
      <c r="D140" s="176" t="s">
        <v>128</v>
      </c>
      <c r="E140" s="188" t="s">
        <v>1</v>
      </c>
      <c r="F140" s="189" t="s">
        <v>139</v>
      </c>
      <c r="G140" s="187"/>
      <c r="H140" s="190">
        <v>904</v>
      </c>
      <c r="I140" s="187"/>
      <c r="J140" s="187"/>
      <c r="K140" s="187"/>
      <c r="L140" s="186"/>
      <c r="M140" s="191"/>
      <c r="N140" s="192"/>
      <c r="O140" s="192"/>
      <c r="P140" s="192"/>
      <c r="Q140" s="192"/>
      <c r="R140" s="192"/>
      <c r="S140" s="192"/>
      <c r="T140" s="193"/>
      <c r="U140" s="185"/>
      <c r="V140" s="185"/>
      <c r="W140" s="185"/>
      <c r="X140" s="185"/>
      <c r="Y140" s="185"/>
      <c r="Z140" s="185"/>
      <c r="AT140" s="28" t="s">
        <v>128</v>
      </c>
      <c r="AU140" s="28" t="s">
        <v>82</v>
      </c>
      <c r="AV140" s="14" t="s">
        <v>130</v>
      </c>
      <c r="AW140" s="14" t="s">
        <v>29</v>
      </c>
      <c r="AX140" s="14" t="s">
        <v>8</v>
      </c>
      <c r="AY140" s="28" t="s">
        <v>120</v>
      </c>
    </row>
    <row r="141" spans="1:65" s="2" customFormat="1" ht="24.25" customHeight="1" x14ac:dyDescent="0.2">
      <c r="A141" s="42"/>
      <c r="B141" s="43"/>
      <c r="C141" s="163">
        <v>5</v>
      </c>
      <c r="D141" s="163" t="s">
        <v>123</v>
      </c>
      <c r="E141" s="164" t="s">
        <v>141</v>
      </c>
      <c r="F141" s="165" t="s">
        <v>142</v>
      </c>
      <c r="G141" s="166" t="s">
        <v>124</v>
      </c>
      <c r="H141" s="167">
        <v>280</v>
      </c>
      <c r="I141" s="107">
        <v>0</v>
      </c>
      <c r="J141" s="168">
        <f>ROUND(I141*H141,0)</f>
        <v>0</v>
      </c>
      <c r="K141" s="165" t="s">
        <v>125</v>
      </c>
      <c r="L141" s="43"/>
      <c r="M141" s="169" t="s">
        <v>1</v>
      </c>
      <c r="N141" s="170" t="s">
        <v>38</v>
      </c>
      <c r="O141" s="171">
        <v>0.13</v>
      </c>
      <c r="P141" s="171">
        <f>O141*H141</f>
        <v>36.4</v>
      </c>
      <c r="Q141" s="171">
        <v>2.459E-5</v>
      </c>
      <c r="R141" s="171">
        <f>Q141*H141</f>
        <v>6.8852000000000002E-3</v>
      </c>
      <c r="S141" s="171">
        <v>0</v>
      </c>
      <c r="T141" s="172">
        <f>S141*H141</f>
        <v>0</v>
      </c>
      <c r="U141" s="42"/>
      <c r="V141" s="42"/>
      <c r="W141" s="42"/>
      <c r="X141" s="42"/>
      <c r="Y141" s="42"/>
      <c r="Z141" s="42"/>
      <c r="AA141" s="17"/>
      <c r="AB141" s="17"/>
      <c r="AC141" s="17"/>
      <c r="AD141" s="17"/>
      <c r="AE141" s="17"/>
      <c r="AR141" s="25" t="s">
        <v>126</v>
      </c>
      <c r="AT141" s="25" t="s">
        <v>123</v>
      </c>
      <c r="AU141" s="25" t="s">
        <v>82</v>
      </c>
      <c r="AY141" s="16" t="s">
        <v>120</v>
      </c>
      <c r="BE141" s="26">
        <f>IF(N141="základní",J141,0)</f>
        <v>0</v>
      </c>
      <c r="BF141" s="26">
        <f>IF(N141="snížená",J141,0)</f>
        <v>0</v>
      </c>
      <c r="BG141" s="26">
        <f>IF(N141="zákl. přenesená",J141,0)</f>
        <v>0</v>
      </c>
      <c r="BH141" s="26">
        <f>IF(N141="sníž. přenesená",J141,0)</f>
        <v>0</v>
      </c>
      <c r="BI141" s="26">
        <f>IF(N141="nulová",J141,0)</f>
        <v>0</v>
      </c>
      <c r="BJ141" s="16" t="s">
        <v>8</v>
      </c>
      <c r="BK141" s="26">
        <f>ROUND(I141*H141,0)</f>
        <v>0</v>
      </c>
      <c r="BL141" s="16" t="s">
        <v>126</v>
      </c>
      <c r="BM141" s="25" t="s">
        <v>143</v>
      </c>
    </row>
    <row r="142" spans="1:65" s="13" customFormat="1" x14ac:dyDescent="0.2">
      <c r="A142" s="173"/>
      <c r="B142" s="174"/>
      <c r="C142" s="175"/>
      <c r="D142" s="176" t="s">
        <v>128</v>
      </c>
      <c r="E142" s="177" t="s">
        <v>1</v>
      </c>
      <c r="F142" s="184" t="s">
        <v>144</v>
      </c>
      <c r="G142" s="175"/>
      <c r="H142" s="179">
        <v>212</v>
      </c>
      <c r="I142" s="175"/>
      <c r="J142" s="175"/>
      <c r="K142" s="175"/>
      <c r="L142" s="174"/>
      <c r="M142" s="181"/>
      <c r="N142" s="182"/>
      <c r="O142" s="182"/>
      <c r="P142" s="182"/>
      <c r="Q142" s="182"/>
      <c r="R142" s="182"/>
      <c r="S142" s="182"/>
      <c r="T142" s="183"/>
      <c r="U142" s="173"/>
      <c r="V142" s="173"/>
      <c r="W142" s="173"/>
      <c r="X142" s="173"/>
      <c r="Y142" s="173"/>
      <c r="Z142" s="173"/>
      <c r="AT142" s="27" t="s">
        <v>128</v>
      </c>
      <c r="AU142" s="27" t="s">
        <v>82</v>
      </c>
      <c r="AV142" s="13" t="s">
        <v>82</v>
      </c>
      <c r="AW142" s="13" t="s">
        <v>29</v>
      </c>
      <c r="AX142" s="13" t="s">
        <v>73</v>
      </c>
      <c r="AY142" s="27" t="s">
        <v>120</v>
      </c>
    </row>
    <row r="143" spans="1:65" s="13" customFormat="1" x14ac:dyDescent="0.2">
      <c r="A143" s="173"/>
      <c r="B143" s="174"/>
      <c r="C143" s="175"/>
      <c r="D143" s="176" t="s">
        <v>128</v>
      </c>
      <c r="E143" s="177" t="s">
        <v>1</v>
      </c>
      <c r="F143" s="184" t="s">
        <v>145</v>
      </c>
      <c r="G143" s="175"/>
      <c r="H143" s="179">
        <v>68</v>
      </c>
      <c r="I143" s="175"/>
      <c r="J143" s="175"/>
      <c r="K143" s="175"/>
      <c r="L143" s="174"/>
      <c r="M143" s="181"/>
      <c r="N143" s="182"/>
      <c r="O143" s="182"/>
      <c r="P143" s="182"/>
      <c r="Q143" s="182"/>
      <c r="R143" s="182"/>
      <c r="S143" s="182"/>
      <c r="T143" s="183"/>
      <c r="U143" s="173"/>
      <c r="V143" s="173"/>
      <c r="W143" s="173"/>
      <c r="X143" s="173"/>
      <c r="Y143" s="173"/>
      <c r="Z143" s="173"/>
      <c r="AT143" s="27" t="s">
        <v>128</v>
      </c>
      <c r="AU143" s="27" t="s">
        <v>82</v>
      </c>
      <c r="AV143" s="13" t="s">
        <v>82</v>
      </c>
      <c r="AW143" s="13" t="s">
        <v>29</v>
      </c>
      <c r="AX143" s="13" t="s">
        <v>73</v>
      </c>
      <c r="AY143" s="27" t="s">
        <v>120</v>
      </c>
    </row>
    <row r="144" spans="1:65" s="14" customFormat="1" x14ac:dyDescent="0.2">
      <c r="A144" s="185"/>
      <c r="B144" s="186"/>
      <c r="C144" s="187"/>
      <c r="D144" s="176" t="s">
        <v>128</v>
      </c>
      <c r="E144" s="188" t="s">
        <v>1</v>
      </c>
      <c r="F144" s="189" t="s">
        <v>139</v>
      </c>
      <c r="G144" s="187"/>
      <c r="H144" s="190">
        <v>280</v>
      </c>
      <c r="I144" s="187"/>
      <c r="J144" s="187"/>
      <c r="K144" s="187"/>
      <c r="L144" s="186"/>
      <c r="M144" s="191"/>
      <c r="N144" s="192"/>
      <c r="O144" s="192"/>
      <c r="P144" s="192"/>
      <c r="Q144" s="192"/>
      <c r="R144" s="192"/>
      <c r="S144" s="192"/>
      <c r="T144" s="193"/>
      <c r="U144" s="185"/>
      <c r="V144" s="185"/>
      <c r="W144" s="185"/>
      <c r="X144" s="185"/>
      <c r="Y144" s="185"/>
      <c r="Z144" s="185"/>
      <c r="AT144" s="28" t="s">
        <v>128</v>
      </c>
      <c r="AU144" s="28" t="s">
        <v>82</v>
      </c>
      <c r="AV144" s="14" t="s">
        <v>130</v>
      </c>
      <c r="AW144" s="14" t="s">
        <v>29</v>
      </c>
      <c r="AX144" s="14" t="s">
        <v>8</v>
      </c>
      <c r="AY144" s="28" t="s">
        <v>120</v>
      </c>
    </row>
    <row r="145" spans="1:65" s="2" customFormat="1" ht="24.25" customHeight="1" x14ac:dyDescent="0.2">
      <c r="A145" s="42"/>
      <c r="B145" s="43"/>
      <c r="C145" s="163">
        <v>6</v>
      </c>
      <c r="D145" s="163" t="s">
        <v>123</v>
      </c>
      <c r="E145" s="164" t="s">
        <v>147</v>
      </c>
      <c r="F145" s="165" t="s">
        <v>148</v>
      </c>
      <c r="G145" s="166" t="s">
        <v>124</v>
      </c>
      <c r="H145" s="167">
        <v>24</v>
      </c>
      <c r="I145" s="107">
        <v>0</v>
      </c>
      <c r="J145" s="168">
        <f>ROUND(I145*H145,0)</f>
        <v>0</v>
      </c>
      <c r="K145" s="165" t="s">
        <v>125</v>
      </c>
      <c r="L145" s="43"/>
      <c r="M145" s="169" t="s">
        <v>1</v>
      </c>
      <c r="N145" s="170" t="s">
        <v>38</v>
      </c>
      <c r="O145" s="171">
        <v>0.18</v>
      </c>
      <c r="P145" s="171">
        <f>O145*H145</f>
        <v>4.32</v>
      </c>
      <c r="Q145" s="171">
        <v>6.8787000000000004E-5</v>
      </c>
      <c r="R145" s="171">
        <f>Q145*H145</f>
        <v>1.6508880000000001E-3</v>
      </c>
      <c r="S145" s="171">
        <v>0</v>
      </c>
      <c r="T145" s="172">
        <f>S145*H145</f>
        <v>0</v>
      </c>
      <c r="U145" s="42"/>
      <c r="V145" s="42"/>
      <c r="W145" s="42"/>
      <c r="X145" s="42"/>
      <c r="Y145" s="42"/>
      <c r="Z145" s="42"/>
      <c r="AA145" s="17"/>
      <c r="AB145" s="17"/>
      <c r="AC145" s="17"/>
      <c r="AD145" s="17"/>
      <c r="AE145" s="17"/>
      <c r="AR145" s="25" t="s">
        <v>126</v>
      </c>
      <c r="AT145" s="25" t="s">
        <v>123</v>
      </c>
      <c r="AU145" s="25" t="s">
        <v>82</v>
      </c>
      <c r="AY145" s="16" t="s">
        <v>120</v>
      </c>
      <c r="BE145" s="26">
        <f>IF(N145="základní",J145,0)</f>
        <v>0</v>
      </c>
      <c r="BF145" s="26">
        <f>IF(N145="snížená",J145,0)</f>
        <v>0</v>
      </c>
      <c r="BG145" s="26">
        <f>IF(N145="zákl. přenesená",J145,0)</f>
        <v>0</v>
      </c>
      <c r="BH145" s="26">
        <f>IF(N145="sníž. přenesená",J145,0)</f>
        <v>0</v>
      </c>
      <c r="BI145" s="26">
        <f>IF(N145="nulová",J145,0)</f>
        <v>0</v>
      </c>
      <c r="BJ145" s="16" t="s">
        <v>8</v>
      </c>
      <c r="BK145" s="26">
        <f>ROUND(I145*H145,0)</f>
        <v>0</v>
      </c>
      <c r="BL145" s="16" t="s">
        <v>126</v>
      </c>
      <c r="BM145" s="25" t="s">
        <v>149</v>
      </c>
    </row>
    <row r="146" spans="1:65" s="13" customFormat="1" x14ac:dyDescent="0.2">
      <c r="A146" s="173"/>
      <c r="B146" s="174"/>
      <c r="C146" s="175"/>
      <c r="D146" s="176" t="s">
        <v>128</v>
      </c>
      <c r="E146" s="177" t="s">
        <v>1</v>
      </c>
      <c r="F146" s="184" t="s">
        <v>150</v>
      </c>
      <c r="G146" s="175"/>
      <c r="H146" s="179">
        <v>24</v>
      </c>
      <c r="I146" s="175"/>
      <c r="J146" s="175"/>
      <c r="K146" s="175"/>
      <c r="L146" s="174"/>
      <c r="M146" s="181"/>
      <c r="N146" s="182"/>
      <c r="O146" s="182"/>
      <c r="P146" s="182"/>
      <c r="Q146" s="182"/>
      <c r="R146" s="182"/>
      <c r="S146" s="182"/>
      <c r="T146" s="183"/>
      <c r="U146" s="173"/>
      <c r="V146" s="173"/>
      <c r="W146" s="173"/>
      <c r="X146" s="173"/>
      <c r="Y146" s="173"/>
      <c r="Z146" s="173"/>
      <c r="AT146" s="27" t="s">
        <v>128</v>
      </c>
      <c r="AU146" s="27" t="s">
        <v>82</v>
      </c>
      <c r="AV146" s="13" t="s">
        <v>82</v>
      </c>
      <c r="AW146" s="13" t="s">
        <v>29</v>
      </c>
      <c r="AX146" s="13" t="s">
        <v>8</v>
      </c>
      <c r="AY146" s="27" t="s">
        <v>120</v>
      </c>
    </row>
    <row r="147" spans="1:65" s="2" customFormat="1" ht="24.25" customHeight="1" x14ac:dyDescent="0.2">
      <c r="A147" s="42"/>
      <c r="B147" s="43"/>
      <c r="C147" s="163">
        <v>7</v>
      </c>
      <c r="D147" s="163" t="s">
        <v>123</v>
      </c>
      <c r="E147" s="164" t="s">
        <v>152</v>
      </c>
      <c r="F147" s="165" t="s">
        <v>153</v>
      </c>
      <c r="G147" s="166" t="s">
        <v>124</v>
      </c>
      <c r="H147" s="167">
        <v>348</v>
      </c>
      <c r="I147" s="107">
        <v>0</v>
      </c>
      <c r="J147" s="168">
        <f>ROUND(I147*H147,0)</f>
        <v>0</v>
      </c>
      <c r="K147" s="165" t="s">
        <v>1</v>
      </c>
      <c r="L147" s="43"/>
      <c r="M147" s="169" t="s">
        <v>1</v>
      </c>
      <c r="N147" s="170" t="s">
        <v>38</v>
      </c>
      <c r="O147" s="171">
        <v>5.6000000000000001E-2</v>
      </c>
      <c r="P147" s="171">
        <f>O147*H147</f>
        <v>19.488</v>
      </c>
      <c r="Q147" s="171">
        <v>1.2999999999999999E-4</v>
      </c>
      <c r="R147" s="171">
        <f>Q147*H147</f>
        <v>4.5239999999999995E-2</v>
      </c>
      <c r="S147" s="171">
        <v>0</v>
      </c>
      <c r="T147" s="172">
        <f>S147*H147</f>
        <v>0</v>
      </c>
      <c r="U147" s="42"/>
      <c r="V147" s="42"/>
      <c r="W147" s="42"/>
      <c r="X147" s="42"/>
      <c r="Y147" s="42"/>
      <c r="Z147" s="42"/>
      <c r="AA147" s="17"/>
      <c r="AB147" s="17"/>
      <c r="AC147" s="17"/>
      <c r="AD147" s="17"/>
      <c r="AE147" s="17"/>
      <c r="AR147" s="25" t="s">
        <v>126</v>
      </c>
      <c r="AT147" s="25" t="s">
        <v>123</v>
      </c>
      <c r="AU147" s="25" t="s">
        <v>82</v>
      </c>
      <c r="AY147" s="16" t="s">
        <v>120</v>
      </c>
      <c r="BE147" s="26">
        <f>IF(N147="základní",J147,0)</f>
        <v>0</v>
      </c>
      <c r="BF147" s="26">
        <f>IF(N147="snížená",J147,0)</f>
        <v>0</v>
      </c>
      <c r="BG147" s="26">
        <f>IF(N147="zákl. přenesená",J147,0)</f>
        <v>0</v>
      </c>
      <c r="BH147" s="26">
        <f>IF(N147="sníž. přenesená",J147,0)</f>
        <v>0</v>
      </c>
      <c r="BI147" s="26">
        <f>IF(N147="nulová",J147,0)</f>
        <v>0</v>
      </c>
      <c r="BJ147" s="16" t="s">
        <v>8</v>
      </c>
      <c r="BK147" s="26">
        <f>ROUND(I147*H147,0)</f>
        <v>0</v>
      </c>
      <c r="BL147" s="16" t="s">
        <v>126</v>
      </c>
      <c r="BM147" s="25" t="s">
        <v>154</v>
      </c>
    </row>
    <row r="148" spans="1:65" s="13" customFormat="1" x14ac:dyDescent="0.2">
      <c r="A148" s="173"/>
      <c r="B148" s="174"/>
      <c r="C148" s="175"/>
      <c r="D148" s="176" t="s">
        <v>128</v>
      </c>
      <c r="E148" s="177" t="s">
        <v>1</v>
      </c>
      <c r="F148" s="184" t="s">
        <v>138</v>
      </c>
      <c r="G148" s="175"/>
      <c r="H148" s="179">
        <v>348</v>
      </c>
      <c r="I148" s="175"/>
      <c r="J148" s="175"/>
      <c r="K148" s="175"/>
      <c r="L148" s="174"/>
      <c r="M148" s="181"/>
      <c r="N148" s="182"/>
      <c r="O148" s="182"/>
      <c r="P148" s="182"/>
      <c r="Q148" s="182"/>
      <c r="R148" s="182"/>
      <c r="S148" s="182"/>
      <c r="T148" s="183"/>
      <c r="U148" s="173"/>
      <c r="V148" s="173"/>
      <c r="W148" s="173"/>
      <c r="X148" s="173"/>
      <c r="Y148" s="173"/>
      <c r="Z148" s="173"/>
      <c r="AT148" s="27" t="s">
        <v>128</v>
      </c>
      <c r="AU148" s="27" t="s">
        <v>82</v>
      </c>
      <c r="AV148" s="13" t="s">
        <v>82</v>
      </c>
      <c r="AW148" s="13" t="s">
        <v>29</v>
      </c>
      <c r="AX148" s="13" t="s">
        <v>8</v>
      </c>
      <c r="AY148" s="27" t="s">
        <v>120</v>
      </c>
    </row>
    <row r="149" spans="1:65" s="2" customFormat="1" ht="24.25" customHeight="1" x14ac:dyDescent="0.2">
      <c r="A149" s="42"/>
      <c r="B149" s="43"/>
      <c r="C149" s="163">
        <v>8</v>
      </c>
      <c r="D149" s="163" t="s">
        <v>123</v>
      </c>
      <c r="E149" s="164" t="s">
        <v>155</v>
      </c>
      <c r="F149" s="165" t="s">
        <v>156</v>
      </c>
      <c r="G149" s="166" t="s">
        <v>124</v>
      </c>
      <c r="H149" s="167">
        <v>556</v>
      </c>
      <c r="I149" s="107">
        <v>0</v>
      </c>
      <c r="J149" s="168">
        <f>ROUND(I149*H149,0)</f>
        <v>0</v>
      </c>
      <c r="K149" s="165" t="s">
        <v>1</v>
      </c>
      <c r="L149" s="43"/>
      <c r="M149" s="169" t="s">
        <v>1</v>
      </c>
      <c r="N149" s="170" t="s">
        <v>38</v>
      </c>
      <c r="O149" s="171">
        <v>5.6000000000000001E-2</v>
      </c>
      <c r="P149" s="171">
        <f>O149*H149</f>
        <v>31.135999999999999</v>
      </c>
      <c r="Q149" s="171">
        <v>1.7000000000000001E-4</v>
      </c>
      <c r="R149" s="171">
        <f>Q149*H149</f>
        <v>9.4520000000000007E-2</v>
      </c>
      <c r="S149" s="171">
        <v>0</v>
      </c>
      <c r="T149" s="172">
        <f>S149*H149</f>
        <v>0</v>
      </c>
      <c r="U149" s="42"/>
      <c r="V149" s="42"/>
      <c r="W149" s="42"/>
      <c r="X149" s="42"/>
      <c r="Y149" s="42"/>
      <c r="Z149" s="42"/>
      <c r="AA149" s="17"/>
      <c r="AB149" s="17"/>
      <c r="AC149" s="17"/>
      <c r="AD149" s="17"/>
      <c r="AE149" s="17"/>
      <c r="AR149" s="25" t="s">
        <v>126</v>
      </c>
      <c r="AT149" s="25" t="s">
        <v>123</v>
      </c>
      <c r="AU149" s="25" t="s">
        <v>82</v>
      </c>
      <c r="AY149" s="16" t="s">
        <v>120</v>
      </c>
      <c r="BE149" s="26">
        <f>IF(N149="základní",J149,0)</f>
        <v>0</v>
      </c>
      <c r="BF149" s="26">
        <f>IF(N149="snížená",J149,0)</f>
        <v>0</v>
      </c>
      <c r="BG149" s="26">
        <f>IF(N149="zákl. přenesená",J149,0)</f>
        <v>0</v>
      </c>
      <c r="BH149" s="26">
        <f>IF(N149="sníž. přenesená",J149,0)</f>
        <v>0</v>
      </c>
      <c r="BI149" s="26">
        <f>IF(N149="nulová",J149,0)</f>
        <v>0</v>
      </c>
      <c r="BJ149" s="16" t="s">
        <v>8</v>
      </c>
      <c r="BK149" s="26">
        <f>ROUND(I149*H149,0)</f>
        <v>0</v>
      </c>
      <c r="BL149" s="16" t="s">
        <v>126</v>
      </c>
      <c r="BM149" s="25" t="s">
        <v>157</v>
      </c>
    </row>
    <row r="150" spans="1:65" s="13" customFormat="1" x14ac:dyDescent="0.2">
      <c r="A150" s="173"/>
      <c r="B150" s="174"/>
      <c r="C150" s="175"/>
      <c r="D150" s="176" t="s">
        <v>128</v>
      </c>
      <c r="E150" s="177" t="s">
        <v>1</v>
      </c>
      <c r="F150" s="184" t="s">
        <v>137</v>
      </c>
      <c r="G150" s="175"/>
      <c r="H150" s="179">
        <v>556</v>
      </c>
      <c r="I150" s="175"/>
      <c r="J150" s="175"/>
      <c r="K150" s="175"/>
      <c r="L150" s="174"/>
      <c r="M150" s="181"/>
      <c r="N150" s="182"/>
      <c r="O150" s="182"/>
      <c r="P150" s="182"/>
      <c r="Q150" s="182"/>
      <c r="R150" s="182"/>
      <c r="S150" s="182"/>
      <c r="T150" s="183"/>
      <c r="U150" s="173"/>
      <c r="V150" s="173"/>
      <c r="W150" s="173"/>
      <c r="X150" s="173"/>
      <c r="Y150" s="173"/>
      <c r="Z150" s="173"/>
      <c r="AT150" s="27" t="s">
        <v>128</v>
      </c>
      <c r="AU150" s="27" t="s">
        <v>82</v>
      </c>
      <c r="AV150" s="13" t="s">
        <v>82</v>
      </c>
      <c r="AW150" s="13" t="s">
        <v>29</v>
      </c>
      <c r="AX150" s="13" t="s">
        <v>8</v>
      </c>
      <c r="AY150" s="27" t="s">
        <v>120</v>
      </c>
    </row>
    <row r="151" spans="1:65" s="2" customFormat="1" ht="24.25" customHeight="1" x14ac:dyDescent="0.2">
      <c r="A151" s="42"/>
      <c r="B151" s="43"/>
      <c r="C151" s="163">
        <v>9</v>
      </c>
      <c r="D151" s="163" t="s">
        <v>123</v>
      </c>
      <c r="E151" s="164" t="s">
        <v>158</v>
      </c>
      <c r="F151" s="165" t="s">
        <v>159</v>
      </c>
      <c r="G151" s="166" t="s">
        <v>124</v>
      </c>
      <c r="H151" s="167">
        <v>68</v>
      </c>
      <c r="I151" s="107">
        <v>0</v>
      </c>
      <c r="J151" s="168">
        <f>ROUND(I151*H151,0)</f>
        <v>0</v>
      </c>
      <c r="K151" s="165" t="s">
        <v>1</v>
      </c>
      <c r="L151" s="43"/>
      <c r="M151" s="169" t="s">
        <v>1</v>
      </c>
      <c r="N151" s="170" t="s">
        <v>38</v>
      </c>
      <c r="O151" s="171">
        <v>0.06</v>
      </c>
      <c r="P151" s="171">
        <f>O151*H151</f>
        <v>4.08</v>
      </c>
      <c r="Q151" s="171">
        <v>2.7999999999999998E-4</v>
      </c>
      <c r="R151" s="171">
        <f>Q151*H151</f>
        <v>1.9039999999999998E-2</v>
      </c>
      <c r="S151" s="171">
        <v>0</v>
      </c>
      <c r="T151" s="172">
        <f>S151*H151</f>
        <v>0</v>
      </c>
      <c r="U151" s="42"/>
      <c r="V151" s="42"/>
      <c r="W151" s="42"/>
      <c r="X151" s="42"/>
      <c r="Y151" s="42"/>
      <c r="Z151" s="42"/>
      <c r="AA151" s="17"/>
      <c r="AB151" s="17"/>
      <c r="AC151" s="17"/>
      <c r="AD151" s="17"/>
      <c r="AE151" s="17"/>
      <c r="AR151" s="25" t="s">
        <v>126</v>
      </c>
      <c r="AT151" s="25" t="s">
        <v>123</v>
      </c>
      <c r="AU151" s="25" t="s">
        <v>82</v>
      </c>
      <c r="AY151" s="16" t="s">
        <v>120</v>
      </c>
      <c r="BE151" s="26">
        <f>IF(N151="základní",J151,0)</f>
        <v>0</v>
      </c>
      <c r="BF151" s="26">
        <f>IF(N151="snížená",J151,0)</f>
        <v>0</v>
      </c>
      <c r="BG151" s="26">
        <f>IF(N151="zákl. přenesená",J151,0)</f>
        <v>0</v>
      </c>
      <c r="BH151" s="26">
        <f>IF(N151="sníž. přenesená",J151,0)</f>
        <v>0</v>
      </c>
      <c r="BI151" s="26">
        <f>IF(N151="nulová",J151,0)</f>
        <v>0</v>
      </c>
      <c r="BJ151" s="16" t="s">
        <v>8</v>
      </c>
      <c r="BK151" s="26">
        <f>ROUND(I151*H151,0)</f>
        <v>0</v>
      </c>
      <c r="BL151" s="16" t="s">
        <v>126</v>
      </c>
      <c r="BM151" s="25" t="s">
        <v>160</v>
      </c>
    </row>
    <row r="152" spans="1:65" s="13" customFormat="1" x14ac:dyDescent="0.2">
      <c r="A152" s="173"/>
      <c r="B152" s="174"/>
      <c r="C152" s="175"/>
      <c r="D152" s="176" t="s">
        <v>128</v>
      </c>
      <c r="E152" s="177" t="s">
        <v>1</v>
      </c>
      <c r="F152" s="184" t="s">
        <v>145</v>
      </c>
      <c r="G152" s="175"/>
      <c r="H152" s="179">
        <v>68</v>
      </c>
      <c r="I152" s="175"/>
      <c r="J152" s="175"/>
      <c r="K152" s="175"/>
      <c r="L152" s="174"/>
      <c r="M152" s="181"/>
      <c r="N152" s="182"/>
      <c r="O152" s="182"/>
      <c r="P152" s="182"/>
      <c r="Q152" s="182"/>
      <c r="R152" s="182"/>
      <c r="S152" s="182"/>
      <c r="T152" s="183"/>
      <c r="U152" s="173"/>
      <c r="V152" s="173"/>
      <c r="W152" s="173"/>
      <c r="X152" s="173"/>
      <c r="Y152" s="173"/>
      <c r="Z152" s="173"/>
      <c r="AT152" s="27" t="s">
        <v>128</v>
      </c>
      <c r="AU152" s="27" t="s">
        <v>82</v>
      </c>
      <c r="AV152" s="13" t="s">
        <v>82</v>
      </c>
      <c r="AW152" s="13" t="s">
        <v>29</v>
      </c>
      <c r="AX152" s="13" t="s">
        <v>8</v>
      </c>
      <c r="AY152" s="27" t="s">
        <v>120</v>
      </c>
    </row>
    <row r="153" spans="1:65" s="2" customFormat="1" ht="24.25" customHeight="1" x14ac:dyDescent="0.2">
      <c r="A153" s="42"/>
      <c r="B153" s="43"/>
      <c r="C153" s="163">
        <v>10</v>
      </c>
      <c r="D153" s="163" t="s">
        <v>123</v>
      </c>
      <c r="E153" s="164" t="s">
        <v>161</v>
      </c>
      <c r="F153" s="165" t="s">
        <v>162</v>
      </c>
      <c r="G153" s="166" t="s">
        <v>124</v>
      </c>
      <c r="H153" s="167">
        <v>212</v>
      </c>
      <c r="I153" s="107">
        <v>0</v>
      </c>
      <c r="J153" s="168">
        <f>ROUND(I153*H153,0)</f>
        <v>0</v>
      </c>
      <c r="K153" s="165" t="s">
        <v>1</v>
      </c>
      <c r="L153" s="43"/>
      <c r="M153" s="169" t="s">
        <v>1</v>
      </c>
      <c r="N153" s="170" t="s">
        <v>38</v>
      </c>
      <c r="O153" s="171">
        <v>6.0999999999999999E-2</v>
      </c>
      <c r="P153" s="171">
        <f>O153*H153</f>
        <v>12.932</v>
      </c>
      <c r="Q153" s="171">
        <v>3.6999999999999999E-4</v>
      </c>
      <c r="R153" s="171">
        <f>Q153*H153</f>
        <v>7.8439999999999996E-2</v>
      </c>
      <c r="S153" s="171">
        <v>0</v>
      </c>
      <c r="T153" s="172">
        <f>S153*H153</f>
        <v>0</v>
      </c>
      <c r="U153" s="42"/>
      <c r="V153" s="42"/>
      <c r="W153" s="42"/>
      <c r="X153" s="42"/>
      <c r="Y153" s="42"/>
      <c r="Z153" s="42"/>
      <c r="AA153" s="17"/>
      <c r="AB153" s="17"/>
      <c r="AC153" s="17"/>
      <c r="AD153" s="17"/>
      <c r="AE153" s="17"/>
      <c r="AR153" s="25" t="s">
        <v>126</v>
      </c>
      <c r="AT153" s="25" t="s">
        <v>123</v>
      </c>
      <c r="AU153" s="25" t="s">
        <v>82</v>
      </c>
      <c r="AY153" s="16" t="s">
        <v>120</v>
      </c>
      <c r="BE153" s="26">
        <f>IF(N153="základní",J153,0)</f>
        <v>0</v>
      </c>
      <c r="BF153" s="26">
        <f>IF(N153="snížená",J153,0)</f>
        <v>0</v>
      </c>
      <c r="BG153" s="26">
        <f>IF(N153="zákl. přenesená",J153,0)</f>
        <v>0</v>
      </c>
      <c r="BH153" s="26">
        <f>IF(N153="sníž. přenesená",J153,0)</f>
        <v>0</v>
      </c>
      <c r="BI153" s="26">
        <f>IF(N153="nulová",J153,0)</f>
        <v>0</v>
      </c>
      <c r="BJ153" s="16" t="s">
        <v>8</v>
      </c>
      <c r="BK153" s="26">
        <f>ROUND(I153*H153,0)</f>
        <v>0</v>
      </c>
      <c r="BL153" s="16" t="s">
        <v>126</v>
      </c>
      <c r="BM153" s="25" t="s">
        <v>163</v>
      </c>
    </row>
    <row r="154" spans="1:65" s="13" customFormat="1" x14ac:dyDescent="0.2">
      <c r="A154" s="173"/>
      <c r="B154" s="174"/>
      <c r="C154" s="175"/>
      <c r="D154" s="176" t="s">
        <v>128</v>
      </c>
      <c r="E154" s="177" t="s">
        <v>1</v>
      </c>
      <c r="F154" s="184" t="s">
        <v>144</v>
      </c>
      <c r="G154" s="175"/>
      <c r="H154" s="179">
        <v>212</v>
      </c>
      <c r="I154" s="175"/>
      <c r="J154" s="175"/>
      <c r="K154" s="175"/>
      <c r="L154" s="174"/>
      <c r="M154" s="181"/>
      <c r="N154" s="182"/>
      <c r="O154" s="182"/>
      <c r="P154" s="182"/>
      <c r="Q154" s="182"/>
      <c r="R154" s="182"/>
      <c r="S154" s="182"/>
      <c r="T154" s="183"/>
      <c r="U154" s="173"/>
      <c r="V154" s="173"/>
      <c r="W154" s="173"/>
      <c r="X154" s="173"/>
      <c r="Y154" s="173"/>
      <c r="Z154" s="173"/>
      <c r="AT154" s="27" t="s">
        <v>128</v>
      </c>
      <c r="AU154" s="27" t="s">
        <v>82</v>
      </c>
      <c r="AV154" s="13" t="s">
        <v>82</v>
      </c>
      <c r="AW154" s="13" t="s">
        <v>29</v>
      </c>
      <c r="AX154" s="13" t="s">
        <v>8</v>
      </c>
      <c r="AY154" s="27" t="s">
        <v>120</v>
      </c>
    </row>
    <row r="155" spans="1:65" s="2" customFormat="1" ht="24.25" customHeight="1" x14ac:dyDescent="0.2">
      <c r="A155" s="42"/>
      <c r="B155" s="43"/>
      <c r="C155" s="163">
        <v>11</v>
      </c>
      <c r="D155" s="163" t="s">
        <v>123</v>
      </c>
      <c r="E155" s="164" t="s">
        <v>164</v>
      </c>
      <c r="F155" s="165" t="s">
        <v>165</v>
      </c>
      <c r="G155" s="166" t="s">
        <v>124</v>
      </c>
      <c r="H155" s="167">
        <v>24</v>
      </c>
      <c r="I155" s="107">
        <v>0</v>
      </c>
      <c r="J155" s="168">
        <f>ROUND(I155*H155,0)</f>
        <v>0</v>
      </c>
      <c r="K155" s="165" t="s">
        <v>1</v>
      </c>
      <c r="L155" s="43"/>
      <c r="M155" s="169" t="s">
        <v>1</v>
      </c>
      <c r="N155" s="170" t="s">
        <v>38</v>
      </c>
      <c r="O155" s="171">
        <v>6.5000000000000002E-2</v>
      </c>
      <c r="P155" s="171">
        <f>O155*H155</f>
        <v>1.56</v>
      </c>
      <c r="Q155" s="171">
        <v>5.5999999999999995E-4</v>
      </c>
      <c r="R155" s="171">
        <f>Q155*H155</f>
        <v>1.3439999999999999E-2</v>
      </c>
      <c r="S155" s="171">
        <v>0</v>
      </c>
      <c r="T155" s="172">
        <f>S155*H155</f>
        <v>0</v>
      </c>
      <c r="U155" s="42"/>
      <c r="V155" s="42"/>
      <c r="W155" s="42"/>
      <c r="X155" s="42"/>
      <c r="Y155" s="42"/>
      <c r="Z155" s="42"/>
      <c r="AA155" s="17"/>
      <c r="AB155" s="17"/>
      <c r="AC155" s="17"/>
      <c r="AD155" s="17"/>
      <c r="AE155" s="17"/>
      <c r="AR155" s="25" t="s">
        <v>126</v>
      </c>
      <c r="AT155" s="25" t="s">
        <v>123</v>
      </c>
      <c r="AU155" s="25" t="s">
        <v>82</v>
      </c>
      <c r="AY155" s="16" t="s">
        <v>120</v>
      </c>
      <c r="BE155" s="26">
        <f>IF(N155="základní",J155,0)</f>
        <v>0</v>
      </c>
      <c r="BF155" s="26">
        <f>IF(N155="snížená",J155,0)</f>
        <v>0</v>
      </c>
      <c r="BG155" s="26">
        <f>IF(N155="zákl. přenesená",J155,0)</f>
        <v>0</v>
      </c>
      <c r="BH155" s="26">
        <f>IF(N155="sníž. přenesená",J155,0)</f>
        <v>0</v>
      </c>
      <c r="BI155" s="26">
        <f>IF(N155="nulová",J155,0)</f>
        <v>0</v>
      </c>
      <c r="BJ155" s="16" t="s">
        <v>8</v>
      </c>
      <c r="BK155" s="26">
        <f>ROUND(I155*H155,0)</f>
        <v>0</v>
      </c>
      <c r="BL155" s="16" t="s">
        <v>126</v>
      </c>
      <c r="BM155" s="25" t="s">
        <v>166</v>
      </c>
    </row>
    <row r="156" spans="1:65" s="13" customFormat="1" x14ac:dyDescent="0.2">
      <c r="A156" s="173"/>
      <c r="B156" s="174"/>
      <c r="C156" s="175"/>
      <c r="D156" s="176" t="s">
        <v>128</v>
      </c>
      <c r="E156" s="177" t="s">
        <v>1</v>
      </c>
      <c r="F156" s="184" t="s">
        <v>150</v>
      </c>
      <c r="G156" s="175"/>
      <c r="H156" s="179">
        <v>24</v>
      </c>
      <c r="I156" s="175"/>
      <c r="J156" s="175"/>
      <c r="K156" s="175"/>
      <c r="L156" s="174"/>
      <c r="M156" s="181"/>
      <c r="N156" s="182"/>
      <c r="O156" s="182"/>
      <c r="P156" s="182"/>
      <c r="Q156" s="182"/>
      <c r="R156" s="182"/>
      <c r="S156" s="182"/>
      <c r="T156" s="183"/>
      <c r="U156" s="173"/>
      <c r="V156" s="173"/>
      <c r="W156" s="173"/>
      <c r="X156" s="173"/>
      <c r="Y156" s="173"/>
      <c r="Z156" s="173"/>
      <c r="AT156" s="27" t="s">
        <v>128</v>
      </c>
      <c r="AU156" s="27" t="s">
        <v>82</v>
      </c>
      <c r="AV156" s="13" t="s">
        <v>82</v>
      </c>
      <c r="AW156" s="13" t="s">
        <v>29</v>
      </c>
      <c r="AX156" s="13" t="s">
        <v>8</v>
      </c>
      <c r="AY156" s="27" t="s">
        <v>120</v>
      </c>
    </row>
    <row r="157" spans="1:65" s="2" customFormat="1" ht="26.25" customHeight="1" x14ac:dyDescent="0.2">
      <c r="A157" s="42"/>
      <c r="B157" s="43"/>
      <c r="C157" s="163">
        <v>12</v>
      </c>
      <c r="D157" s="163" t="s">
        <v>123</v>
      </c>
      <c r="E157" s="164" t="s">
        <v>344</v>
      </c>
      <c r="F157" s="165" t="s">
        <v>345</v>
      </c>
      <c r="G157" s="166" t="s">
        <v>131</v>
      </c>
      <c r="H157" s="167">
        <v>353</v>
      </c>
      <c r="I157" s="107">
        <v>0</v>
      </c>
      <c r="J157" s="168">
        <f>ROUND(I157*H157,0)</f>
        <v>0</v>
      </c>
      <c r="K157" s="165" t="s">
        <v>125</v>
      </c>
      <c r="L157" s="43"/>
      <c r="M157" s="169" t="s">
        <v>1</v>
      </c>
      <c r="N157" s="170" t="s">
        <v>38</v>
      </c>
      <c r="O157" s="171">
        <v>0.59599999999999997</v>
      </c>
      <c r="P157" s="171">
        <f>O157*H157</f>
        <v>210.38799999999998</v>
      </c>
      <c r="Q157" s="171">
        <v>0</v>
      </c>
      <c r="R157" s="171">
        <f>Q157*H157</f>
        <v>0</v>
      </c>
      <c r="S157" s="171">
        <v>9.9000000000000005E-2</v>
      </c>
      <c r="T157" s="172">
        <f>S157*H157</f>
        <v>34.947000000000003</v>
      </c>
      <c r="U157" s="42"/>
      <c r="V157" s="42"/>
      <c r="W157" s="42"/>
      <c r="X157" s="42"/>
      <c r="Y157" s="42"/>
      <c r="Z157" s="42"/>
      <c r="AA157" s="17"/>
      <c r="AB157" s="17"/>
      <c r="AC157" s="17"/>
      <c r="AD157" s="17"/>
      <c r="AE157" s="17"/>
      <c r="AR157" s="25" t="s">
        <v>126</v>
      </c>
      <c r="AT157" s="25" t="s">
        <v>123</v>
      </c>
      <c r="AU157" s="25" t="s">
        <v>82</v>
      </c>
      <c r="AY157" s="16" t="s">
        <v>120</v>
      </c>
      <c r="BE157" s="26">
        <f>IF(N157="základní",J157,0)</f>
        <v>0</v>
      </c>
      <c r="BF157" s="26">
        <f>IF(N157="snížená",J157,0)</f>
        <v>0</v>
      </c>
      <c r="BG157" s="26">
        <f>IF(N157="zákl. přenesená",J157,0)</f>
        <v>0</v>
      </c>
      <c r="BH157" s="26">
        <f>IF(N157="sníž. přenesená",J157,0)</f>
        <v>0</v>
      </c>
      <c r="BI157" s="26">
        <f>IF(N157="nulová",J157,0)</f>
        <v>0</v>
      </c>
      <c r="BJ157" s="16" t="s">
        <v>8</v>
      </c>
      <c r="BK157" s="26">
        <f>ROUND(I157*H157,0)</f>
        <v>0</v>
      </c>
      <c r="BL157" s="16" t="s">
        <v>126</v>
      </c>
      <c r="BM157" s="25" t="s">
        <v>167</v>
      </c>
    </row>
    <row r="158" spans="1:65" s="13" customFormat="1" x14ac:dyDescent="0.2">
      <c r="A158" s="173"/>
      <c r="B158" s="174"/>
      <c r="C158" s="175"/>
      <c r="D158" s="176" t="s">
        <v>128</v>
      </c>
      <c r="E158" s="177" t="s">
        <v>1</v>
      </c>
      <c r="F158" s="184" t="s">
        <v>168</v>
      </c>
      <c r="G158" s="175"/>
      <c r="H158" s="179">
        <v>353</v>
      </c>
      <c r="I158" s="175"/>
      <c r="J158" s="175"/>
      <c r="K158" s="175"/>
      <c r="L158" s="174"/>
      <c r="M158" s="181"/>
      <c r="N158" s="182"/>
      <c r="O158" s="182"/>
      <c r="P158" s="182"/>
      <c r="Q158" s="182"/>
      <c r="R158" s="182"/>
      <c r="S158" s="182"/>
      <c r="T158" s="183"/>
      <c r="U158" s="173"/>
      <c r="V158" s="173"/>
      <c r="W158" s="173"/>
      <c r="X158" s="173"/>
      <c r="Y158" s="173"/>
      <c r="Z158" s="173"/>
      <c r="AT158" s="27" t="s">
        <v>128</v>
      </c>
      <c r="AU158" s="27" t="s">
        <v>82</v>
      </c>
      <c r="AV158" s="13" t="s">
        <v>82</v>
      </c>
      <c r="AW158" s="13" t="s">
        <v>29</v>
      </c>
      <c r="AX158" s="13" t="s">
        <v>8</v>
      </c>
      <c r="AY158" s="27" t="s">
        <v>120</v>
      </c>
    </row>
    <row r="159" spans="1:65" s="2" customFormat="1" ht="24.25" customHeight="1" x14ac:dyDescent="0.2">
      <c r="A159" s="42"/>
      <c r="B159" s="43"/>
      <c r="C159" s="163">
        <v>13</v>
      </c>
      <c r="D159" s="163" t="s">
        <v>123</v>
      </c>
      <c r="E159" s="164" t="s">
        <v>169</v>
      </c>
      <c r="F159" s="165" t="s">
        <v>170</v>
      </c>
      <c r="G159" s="166" t="s">
        <v>131</v>
      </c>
      <c r="H159" s="167">
        <v>353</v>
      </c>
      <c r="I159" s="107">
        <v>0</v>
      </c>
      <c r="J159" s="168">
        <f>ROUND(I159*H159,0)</f>
        <v>0</v>
      </c>
      <c r="K159" s="165" t="s">
        <v>125</v>
      </c>
      <c r="L159" s="43"/>
      <c r="M159" s="169" t="s">
        <v>1</v>
      </c>
      <c r="N159" s="170" t="s">
        <v>38</v>
      </c>
      <c r="O159" s="171">
        <v>0.27300000000000002</v>
      </c>
      <c r="P159" s="171">
        <f>O159*H159</f>
        <v>96.369000000000014</v>
      </c>
      <c r="Q159" s="171">
        <v>0</v>
      </c>
      <c r="R159" s="171">
        <f>Q159*H159</f>
        <v>0</v>
      </c>
      <c r="S159" s="171">
        <v>0</v>
      </c>
      <c r="T159" s="172">
        <f>S159*H159</f>
        <v>0</v>
      </c>
      <c r="U159" s="42"/>
      <c r="V159" s="42"/>
      <c r="W159" s="42"/>
      <c r="X159" s="42"/>
      <c r="Y159" s="42"/>
      <c r="Z159" s="42"/>
      <c r="AA159" s="17"/>
      <c r="AB159" s="17"/>
      <c r="AC159" s="17"/>
      <c r="AD159" s="17"/>
      <c r="AE159" s="17"/>
      <c r="AR159" s="25" t="s">
        <v>126</v>
      </c>
      <c r="AT159" s="25" t="s">
        <v>123</v>
      </c>
      <c r="AU159" s="25" t="s">
        <v>82</v>
      </c>
      <c r="AY159" s="16" t="s">
        <v>120</v>
      </c>
      <c r="BE159" s="26">
        <f>IF(N159="základní",J159,0)</f>
        <v>0</v>
      </c>
      <c r="BF159" s="26">
        <f>IF(N159="snížená",J159,0)</f>
        <v>0</v>
      </c>
      <c r="BG159" s="26">
        <f>IF(N159="zákl. přenesená",J159,0)</f>
        <v>0</v>
      </c>
      <c r="BH159" s="26">
        <f>IF(N159="sníž. přenesená",J159,0)</f>
        <v>0</v>
      </c>
      <c r="BI159" s="26">
        <f>IF(N159="nulová",J159,0)</f>
        <v>0</v>
      </c>
      <c r="BJ159" s="16" t="s">
        <v>8</v>
      </c>
      <c r="BK159" s="26">
        <f>ROUND(I159*H159,0)</f>
        <v>0</v>
      </c>
      <c r="BL159" s="16" t="s">
        <v>126</v>
      </c>
      <c r="BM159" s="25" t="s">
        <v>171</v>
      </c>
    </row>
    <row r="160" spans="1:65" s="13" customFormat="1" x14ac:dyDescent="0.2">
      <c r="A160" s="173"/>
      <c r="B160" s="174"/>
      <c r="C160" s="175"/>
      <c r="D160" s="176" t="s">
        <v>128</v>
      </c>
      <c r="E160" s="177" t="s">
        <v>1</v>
      </c>
      <c r="F160" s="184" t="s">
        <v>168</v>
      </c>
      <c r="G160" s="175"/>
      <c r="H160" s="179">
        <v>353</v>
      </c>
      <c r="I160" s="175"/>
      <c r="J160" s="175"/>
      <c r="K160" s="175"/>
      <c r="L160" s="174"/>
      <c r="M160" s="181"/>
      <c r="N160" s="182"/>
      <c r="O160" s="182"/>
      <c r="P160" s="182"/>
      <c r="Q160" s="182"/>
      <c r="R160" s="182"/>
      <c r="S160" s="182"/>
      <c r="T160" s="183"/>
      <c r="U160" s="173"/>
      <c r="V160" s="173"/>
      <c r="W160" s="173"/>
      <c r="X160" s="173"/>
      <c r="Y160" s="173"/>
      <c r="Z160" s="173"/>
      <c r="AT160" s="27" t="s">
        <v>128</v>
      </c>
      <c r="AU160" s="27" t="s">
        <v>82</v>
      </c>
      <c r="AV160" s="13" t="s">
        <v>82</v>
      </c>
      <c r="AW160" s="13" t="s">
        <v>29</v>
      </c>
      <c r="AX160" s="13" t="s">
        <v>8</v>
      </c>
      <c r="AY160" s="27" t="s">
        <v>120</v>
      </c>
    </row>
    <row r="161" spans="1:65" s="12" customFormat="1" ht="22.9" customHeight="1" x14ac:dyDescent="0.25">
      <c r="A161" s="152"/>
      <c r="B161" s="153"/>
      <c r="C161" s="194"/>
      <c r="D161" s="195" t="s">
        <v>72</v>
      </c>
      <c r="E161" s="196" t="s">
        <v>172</v>
      </c>
      <c r="F161" s="196" t="s">
        <v>173</v>
      </c>
      <c r="G161" s="194"/>
      <c r="H161" s="194"/>
      <c r="I161" s="194"/>
      <c r="J161" s="197">
        <f>BK161</f>
        <v>0</v>
      </c>
      <c r="K161" s="194"/>
      <c r="L161" s="153"/>
      <c r="M161" s="157"/>
      <c r="N161" s="158"/>
      <c r="O161" s="158"/>
      <c r="P161" s="159">
        <f>SUM(P162:P166)</f>
        <v>21.991871</v>
      </c>
      <c r="Q161" s="158"/>
      <c r="R161" s="159">
        <f>SUM(R162:R166)</f>
        <v>0</v>
      </c>
      <c r="S161" s="158"/>
      <c r="T161" s="160">
        <f>SUM(T162:T166)</f>
        <v>0</v>
      </c>
      <c r="U161" s="152"/>
      <c r="V161" s="152"/>
      <c r="W161" s="152"/>
      <c r="X161" s="152"/>
      <c r="Y161" s="152"/>
      <c r="Z161" s="152"/>
      <c r="AR161" s="22" t="s">
        <v>8</v>
      </c>
      <c r="AT161" s="23" t="s">
        <v>72</v>
      </c>
      <c r="AU161" s="23" t="s">
        <v>8</v>
      </c>
      <c r="AY161" s="22" t="s">
        <v>120</v>
      </c>
      <c r="BK161" s="24">
        <f>SUM(BK162:BK166)</f>
        <v>0</v>
      </c>
    </row>
    <row r="162" spans="1:65" s="2" customFormat="1" ht="21.75" customHeight="1" x14ac:dyDescent="0.2">
      <c r="A162" s="42"/>
      <c r="B162" s="43"/>
      <c r="C162" s="163">
        <v>14</v>
      </c>
      <c r="D162" s="163" t="s">
        <v>123</v>
      </c>
      <c r="E162" s="164" t="s">
        <v>174</v>
      </c>
      <c r="F162" s="165" t="s">
        <v>175</v>
      </c>
      <c r="G162" s="166" t="s">
        <v>176</v>
      </c>
      <c r="H162" s="167">
        <v>36.350200000000001</v>
      </c>
      <c r="I162" s="107">
        <v>0</v>
      </c>
      <c r="J162" s="168">
        <f>ROUND(I162*H162,0)</f>
        <v>0</v>
      </c>
      <c r="K162" s="165" t="s">
        <v>125</v>
      </c>
      <c r="L162" s="43"/>
      <c r="M162" s="169" t="s">
        <v>1</v>
      </c>
      <c r="N162" s="170" t="s">
        <v>38</v>
      </c>
      <c r="O162" s="171">
        <v>0.115</v>
      </c>
      <c r="P162" s="171">
        <f>O162*H162</f>
        <v>4.1802730000000006</v>
      </c>
      <c r="Q162" s="171">
        <v>0</v>
      </c>
      <c r="R162" s="171">
        <f>Q162*H162</f>
        <v>0</v>
      </c>
      <c r="S162" s="171">
        <v>0</v>
      </c>
      <c r="T162" s="172">
        <f>S162*H162</f>
        <v>0</v>
      </c>
      <c r="U162" s="42"/>
      <c r="V162" s="42"/>
      <c r="W162" s="42"/>
      <c r="X162" s="42"/>
      <c r="Y162" s="42"/>
      <c r="Z162" s="42"/>
      <c r="AA162" s="17"/>
      <c r="AB162" s="17"/>
      <c r="AC162" s="17"/>
      <c r="AD162" s="17"/>
      <c r="AE162" s="17"/>
      <c r="AR162" s="25" t="s">
        <v>126</v>
      </c>
      <c r="AT162" s="25" t="s">
        <v>123</v>
      </c>
      <c r="AU162" s="25" t="s">
        <v>82</v>
      </c>
      <c r="AY162" s="16" t="s">
        <v>120</v>
      </c>
      <c r="BE162" s="26">
        <f>IF(N162="základní",J162,0)</f>
        <v>0</v>
      </c>
      <c r="BF162" s="26">
        <f>IF(N162="snížená",J162,0)</f>
        <v>0</v>
      </c>
      <c r="BG162" s="26">
        <f>IF(N162="zákl. přenesená",J162,0)</f>
        <v>0</v>
      </c>
      <c r="BH162" s="26">
        <f>IF(N162="sníž. přenesená",J162,0)</f>
        <v>0</v>
      </c>
      <c r="BI162" s="26">
        <f>IF(N162="nulová",J162,0)</f>
        <v>0</v>
      </c>
      <c r="BJ162" s="16" t="s">
        <v>8</v>
      </c>
      <c r="BK162" s="26">
        <f>ROUND(I162*H162,0)</f>
        <v>0</v>
      </c>
      <c r="BL162" s="16" t="s">
        <v>126</v>
      </c>
      <c r="BM162" s="25" t="s">
        <v>177</v>
      </c>
    </row>
    <row r="163" spans="1:65" s="2" customFormat="1" ht="24.25" customHeight="1" x14ac:dyDescent="0.2">
      <c r="A163" s="42"/>
      <c r="B163" s="43"/>
      <c r="C163" s="163">
        <v>15</v>
      </c>
      <c r="D163" s="163" t="s">
        <v>123</v>
      </c>
      <c r="E163" s="164" t="s">
        <v>179</v>
      </c>
      <c r="F163" s="165" t="s">
        <v>180</v>
      </c>
      <c r="G163" s="166" t="s">
        <v>176</v>
      </c>
      <c r="H163" s="167">
        <v>1090.5060000000001</v>
      </c>
      <c r="I163" s="107">
        <v>0</v>
      </c>
      <c r="J163" s="168">
        <f>ROUND(I163*H163,0)</f>
        <v>0</v>
      </c>
      <c r="K163" s="165" t="s">
        <v>125</v>
      </c>
      <c r="L163" s="43"/>
      <c r="M163" s="169" t="s">
        <v>1</v>
      </c>
      <c r="N163" s="170" t="s">
        <v>38</v>
      </c>
      <c r="O163" s="171">
        <v>8.9999999999999993E-3</v>
      </c>
      <c r="P163" s="171">
        <f>O163*H163</f>
        <v>9.8145539999999993</v>
      </c>
      <c r="Q163" s="171">
        <v>0</v>
      </c>
      <c r="R163" s="171">
        <f>Q163*H163</f>
        <v>0</v>
      </c>
      <c r="S163" s="171">
        <v>0</v>
      </c>
      <c r="T163" s="172">
        <f>S163*H163</f>
        <v>0</v>
      </c>
      <c r="U163" s="42"/>
      <c r="V163" s="42"/>
      <c r="W163" s="42"/>
      <c r="X163" s="42"/>
      <c r="Y163" s="42"/>
      <c r="Z163" s="42"/>
      <c r="AA163" s="17"/>
      <c r="AB163" s="17"/>
      <c r="AC163" s="17"/>
      <c r="AD163" s="17"/>
      <c r="AE163" s="17"/>
      <c r="AR163" s="25" t="s">
        <v>126</v>
      </c>
      <c r="AT163" s="25" t="s">
        <v>123</v>
      </c>
      <c r="AU163" s="25" t="s">
        <v>82</v>
      </c>
      <c r="AY163" s="16" t="s">
        <v>120</v>
      </c>
      <c r="BE163" s="26">
        <f>IF(N163="základní",J163,0)</f>
        <v>0</v>
      </c>
      <c r="BF163" s="26">
        <f>IF(N163="snížená",J163,0)</f>
        <v>0</v>
      </c>
      <c r="BG163" s="26">
        <f>IF(N163="zákl. přenesená",J163,0)</f>
        <v>0</v>
      </c>
      <c r="BH163" s="26">
        <f>IF(N163="sníž. přenesená",J163,0)</f>
        <v>0</v>
      </c>
      <c r="BI163" s="26">
        <f>IF(N163="nulová",J163,0)</f>
        <v>0</v>
      </c>
      <c r="BJ163" s="16" t="s">
        <v>8</v>
      </c>
      <c r="BK163" s="26">
        <f>ROUND(I163*H163,0)</f>
        <v>0</v>
      </c>
      <c r="BL163" s="16" t="s">
        <v>126</v>
      </c>
      <c r="BM163" s="25" t="s">
        <v>181</v>
      </c>
    </row>
    <row r="164" spans="1:65" s="13" customFormat="1" x14ac:dyDescent="0.2">
      <c r="A164" s="173"/>
      <c r="B164" s="174"/>
      <c r="C164" s="175"/>
      <c r="D164" s="176" t="s">
        <v>128</v>
      </c>
      <c r="E164" s="175"/>
      <c r="F164" s="184" t="s">
        <v>347</v>
      </c>
      <c r="G164" s="175"/>
      <c r="H164" s="179">
        <v>1090.5060000000001</v>
      </c>
      <c r="I164" s="175"/>
      <c r="J164" s="175"/>
      <c r="K164" s="175"/>
      <c r="L164" s="174"/>
      <c r="M164" s="181"/>
      <c r="N164" s="182"/>
      <c r="O164" s="182"/>
      <c r="P164" s="182"/>
      <c r="Q164" s="182"/>
      <c r="R164" s="182"/>
      <c r="S164" s="182"/>
      <c r="T164" s="183"/>
      <c r="U164" s="173"/>
      <c r="V164" s="173"/>
      <c r="W164" s="173"/>
      <c r="X164" s="173"/>
      <c r="Y164" s="173"/>
      <c r="Z164" s="173"/>
      <c r="AT164" s="27" t="s">
        <v>128</v>
      </c>
      <c r="AU164" s="27" t="s">
        <v>82</v>
      </c>
      <c r="AV164" s="13" t="s">
        <v>82</v>
      </c>
      <c r="AW164" s="13" t="s">
        <v>3</v>
      </c>
      <c r="AX164" s="13" t="s">
        <v>8</v>
      </c>
      <c r="AY164" s="27" t="s">
        <v>120</v>
      </c>
    </row>
    <row r="165" spans="1:65" s="2" customFormat="1" ht="24.25" customHeight="1" x14ac:dyDescent="0.2">
      <c r="A165" s="42"/>
      <c r="B165" s="43"/>
      <c r="C165" s="163">
        <v>16</v>
      </c>
      <c r="D165" s="163" t="s">
        <v>123</v>
      </c>
      <c r="E165" s="164" t="s">
        <v>182</v>
      </c>
      <c r="F165" s="165" t="s">
        <v>183</v>
      </c>
      <c r="G165" s="166" t="s">
        <v>176</v>
      </c>
      <c r="H165" s="167">
        <v>36.350200000000001</v>
      </c>
      <c r="I165" s="107">
        <v>0</v>
      </c>
      <c r="J165" s="168">
        <f>ROUND(I165*H165,0)</f>
        <v>0</v>
      </c>
      <c r="K165" s="165" t="s">
        <v>125</v>
      </c>
      <c r="L165" s="43"/>
      <c r="M165" s="169" t="s">
        <v>1</v>
      </c>
      <c r="N165" s="170" t="s">
        <v>38</v>
      </c>
      <c r="O165" s="171">
        <v>0.22</v>
      </c>
      <c r="P165" s="171">
        <f>O165*H165</f>
        <v>7.9970439999999998</v>
      </c>
      <c r="Q165" s="171">
        <v>0</v>
      </c>
      <c r="R165" s="171">
        <f>Q165*H165</f>
        <v>0</v>
      </c>
      <c r="S165" s="171">
        <v>0</v>
      </c>
      <c r="T165" s="172">
        <f>S165*H165</f>
        <v>0</v>
      </c>
      <c r="U165" s="42"/>
      <c r="V165" s="42"/>
      <c r="W165" s="42"/>
      <c r="X165" s="42"/>
      <c r="Y165" s="42"/>
      <c r="Z165" s="42"/>
      <c r="AA165" s="17"/>
      <c r="AB165" s="17"/>
      <c r="AC165" s="17"/>
      <c r="AD165" s="17"/>
      <c r="AE165" s="17"/>
      <c r="AR165" s="25" t="s">
        <v>126</v>
      </c>
      <c r="AT165" s="25" t="s">
        <v>123</v>
      </c>
      <c r="AU165" s="25" t="s">
        <v>82</v>
      </c>
      <c r="AY165" s="16" t="s">
        <v>120</v>
      </c>
      <c r="BE165" s="26">
        <f>IF(N165="základní",J165,0)</f>
        <v>0</v>
      </c>
      <c r="BF165" s="26">
        <f>IF(N165="snížená",J165,0)</f>
        <v>0</v>
      </c>
      <c r="BG165" s="26">
        <f>IF(N165="zákl. přenesená",J165,0)</f>
        <v>0</v>
      </c>
      <c r="BH165" s="26">
        <f>IF(N165="sníž. přenesená",J165,0)</f>
        <v>0</v>
      </c>
      <c r="BI165" s="26">
        <f>IF(N165="nulová",J165,0)</f>
        <v>0</v>
      </c>
      <c r="BJ165" s="16" t="s">
        <v>8</v>
      </c>
      <c r="BK165" s="26">
        <f>ROUND(I165*H165,0)</f>
        <v>0</v>
      </c>
      <c r="BL165" s="16" t="s">
        <v>126</v>
      </c>
      <c r="BM165" s="25" t="s">
        <v>184</v>
      </c>
    </row>
    <row r="166" spans="1:65" s="2" customFormat="1" ht="31.5" customHeight="1" x14ac:dyDescent="0.2">
      <c r="A166" s="42"/>
      <c r="B166" s="43"/>
      <c r="C166" s="163">
        <v>17</v>
      </c>
      <c r="D166" s="163" t="s">
        <v>123</v>
      </c>
      <c r="E166" s="164" t="s">
        <v>350</v>
      </c>
      <c r="F166" s="165" t="s">
        <v>349</v>
      </c>
      <c r="G166" s="166" t="s">
        <v>176</v>
      </c>
      <c r="H166" s="167">
        <v>36.350200000000001</v>
      </c>
      <c r="I166" s="107">
        <v>0</v>
      </c>
      <c r="J166" s="168">
        <f>ROUND(I166*H166,0)</f>
        <v>0</v>
      </c>
      <c r="K166" s="165" t="s">
        <v>125</v>
      </c>
      <c r="L166" s="198"/>
      <c r="M166" s="169" t="s">
        <v>1</v>
      </c>
      <c r="N166" s="170" t="s">
        <v>38</v>
      </c>
      <c r="O166" s="171">
        <v>0</v>
      </c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42"/>
      <c r="V166" s="42"/>
      <c r="W166" s="42"/>
      <c r="X166" s="42"/>
      <c r="Y166" s="42"/>
      <c r="Z166" s="42"/>
      <c r="AA166" s="17"/>
      <c r="AB166" s="17"/>
      <c r="AC166" s="17"/>
      <c r="AD166" s="17"/>
      <c r="AE166" s="17"/>
      <c r="AR166" s="25" t="s">
        <v>126</v>
      </c>
      <c r="AT166" s="25" t="s">
        <v>123</v>
      </c>
      <c r="AU166" s="25" t="s">
        <v>82</v>
      </c>
      <c r="AY166" s="16" t="s">
        <v>120</v>
      </c>
      <c r="BE166" s="26">
        <f>IF(N166="základní",J166,0)</f>
        <v>0</v>
      </c>
      <c r="BF166" s="26">
        <f>IF(N166="snížená",J166,0)</f>
        <v>0</v>
      </c>
      <c r="BG166" s="26">
        <f>IF(N166="zákl. přenesená",J166,0)</f>
        <v>0</v>
      </c>
      <c r="BH166" s="26">
        <f>IF(N166="sníž. přenesená",J166,0)</f>
        <v>0</v>
      </c>
      <c r="BI166" s="26">
        <f>IF(N166="nulová",J166,0)</f>
        <v>0</v>
      </c>
      <c r="BJ166" s="16" t="s">
        <v>8</v>
      </c>
      <c r="BK166" s="26">
        <f>ROUND(I166*H166,0)</f>
        <v>0</v>
      </c>
      <c r="BL166" s="16" t="s">
        <v>126</v>
      </c>
      <c r="BM166" s="25" t="s">
        <v>185</v>
      </c>
    </row>
    <row r="167" spans="1:65" s="12" customFormat="1" ht="22.9" customHeight="1" x14ac:dyDescent="0.25">
      <c r="A167" s="152"/>
      <c r="B167" s="153"/>
      <c r="C167" s="194"/>
      <c r="D167" s="195" t="s">
        <v>72</v>
      </c>
      <c r="E167" s="196" t="s">
        <v>186</v>
      </c>
      <c r="F167" s="196" t="s">
        <v>187</v>
      </c>
      <c r="G167" s="194"/>
      <c r="H167" s="194"/>
      <c r="I167" s="194"/>
      <c r="J167" s="197">
        <f>BK167</f>
        <v>0</v>
      </c>
      <c r="K167" s="194"/>
      <c r="L167" s="153"/>
      <c r="M167" s="157"/>
      <c r="N167" s="158"/>
      <c r="O167" s="158"/>
      <c r="P167" s="159">
        <f>P168</f>
        <v>0.31062400000000001</v>
      </c>
      <c r="Q167" s="158"/>
      <c r="R167" s="159">
        <f>R168</f>
        <v>0</v>
      </c>
      <c r="S167" s="158"/>
      <c r="T167" s="160">
        <f>T168</f>
        <v>0</v>
      </c>
      <c r="U167" s="152"/>
      <c r="V167" s="152"/>
      <c r="W167" s="152"/>
      <c r="X167" s="152"/>
      <c r="Y167" s="152"/>
      <c r="Z167" s="152"/>
      <c r="AR167" s="22" t="s">
        <v>8</v>
      </c>
      <c r="AT167" s="23" t="s">
        <v>72</v>
      </c>
      <c r="AU167" s="23" t="s">
        <v>8</v>
      </c>
      <c r="AY167" s="22" t="s">
        <v>120</v>
      </c>
      <c r="BK167" s="24">
        <f>BK168</f>
        <v>0</v>
      </c>
    </row>
    <row r="168" spans="1:65" s="2" customFormat="1" ht="24.25" customHeight="1" x14ac:dyDescent="0.2">
      <c r="A168" s="42"/>
      <c r="B168" s="43"/>
      <c r="C168" s="163">
        <v>18</v>
      </c>
      <c r="D168" s="163" t="s">
        <v>123</v>
      </c>
      <c r="E168" s="164" t="s">
        <v>188</v>
      </c>
      <c r="F168" s="165" t="s">
        <v>189</v>
      </c>
      <c r="G168" s="166" t="s">
        <v>176</v>
      </c>
      <c r="H168" s="167">
        <v>0.27200000000000002</v>
      </c>
      <c r="I168" s="107">
        <v>0</v>
      </c>
      <c r="J168" s="168">
        <f>ROUND(I168*H168,0)</f>
        <v>0</v>
      </c>
      <c r="K168" s="165" t="s">
        <v>125</v>
      </c>
      <c r="L168" s="43"/>
      <c r="M168" s="169" t="s">
        <v>1</v>
      </c>
      <c r="N168" s="170" t="s">
        <v>38</v>
      </c>
      <c r="O168" s="171">
        <v>1.1419999999999999</v>
      </c>
      <c r="P168" s="171">
        <f>O168*H168</f>
        <v>0.31062400000000001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42"/>
      <c r="V168" s="42"/>
      <c r="W168" s="42"/>
      <c r="X168" s="42"/>
      <c r="Y168" s="42"/>
      <c r="Z168" s="42"/>
      <c r="AA168" s="17"/>
      <c r="AB168" s="17"/>
      <c r="AC168" s="17"/>
      <c r="AD168" s="17"/>
      <c r="AE168" s="17"/>
      <c r="AR168" s="25" t="s">
        <v>126</v>
      </c>
      <c r="AT168" s="25" t="s">
        <v>123</v>
      </c>
      <c r="AU168" s="25" t="s">
        <v>82</v>
      </c>
      <c r="AY168" s="16" t="s">
        <v>120</v>
      </c>
      <c r="BE168" s="26">
        <f>IF(N168="základní",J168,0)</f>
        <v>0</v>
      </c>
      <c r="BF168" s="26">
        <f>IF(N168="snížená",J168,0)</f>
        <v>0</v>
      </c>
      <c r="BG168" s="26">
        <f>IF(N168="zákl. přenesená",J168,0)</f>
        <v>0</v>
      </c>
      <c r="BH168" s="26">
        <f>IF(N168="sníž. přenesená",J168,0)</f>
        <v>0</v>
      </c>
      <c r="BI168" s="26">
        <f>IF(N168="nulová",J168,0)</f>
        <v>0</v>
      </c>
      <c r="BJ168" s="16" t="s">
        <v>8</v>
      </c>
      <c r="BK168" s="26">
        <f>ROUND(I168*H168,0)</f>
        <v>0</v>
      </c>
      <c r="BL168" s="16" t="s">
        <v>126</v>
      </c>
      <c r="BM168" s="25" t="s">
        <v>190</v>
      </c>
    </row>
    <row r="169" spans="1:65" s="12" customFormat="1" ht="25.9" customHeight="1" x14ac:dyDescent="0.35">
      <c r="A169" s="152"/>
      <c r="B169" s="153"/>
      <c r="C169" s="194"/>
      <c r="D169" s="195" t="s">
        <v>72</v>
      </c>
      <c r="E169" s="199" t="s">
        <v>191</v>
      </c>
      <c r="F169" s="199" t="s">
        <v>192</v>
      </c>
      <c r="G169" s="194"/>
      <c r="H169" s="194"/>
      <c r="I169" s="194"/>
      <c r="J169" s="200">
        <f>BK169</f>
        <v>0</v>
      </c>
      <c r="K169" s="194"/>
      <c r="L169" s="153"/>
      <c r="M169" s="157"/>
      <c r="N169" s="158"/>
      <c r="O169" s="158"/>
      <c r="P169" s="159">
        <f>P170+P188+P191+P211+P222</f>
        <v>1093.5900780000002</v>
      </c>
      <c r="Q169" s="158"/>
      <c r="R169" s="159">
        <f>R170+R188+R191+R211+R222</f>
        <v>18.718140128759998</v>
      </c>
      <c r="S169" s="158"/>
      <c r="T169" s="160">
        <f>T170+T188+T191+T211+T222</f>
        <v>1.4032</v>
      </c>
      <c r="U169" s="152"/>
      <c r="V169" s="152"/>
      <c r="W169" s="152"/>
      <c r="X169" s="152"/>
      <c r="Y169" s="152"/>
      <c r="Z169" s="152"/>
      <c r="AR169" s="22" t="s">
        <v>82</v>
      </c>
      <c r="AT169" s="23" t="s">
        <v>72</v>
      </c>
      <c r="AU169" s="23" t="s">
        <v>73</v>
      </c>
      <c r="AY169" s="22" t="s">
        <v>120</v>
      </c>
      <c r="BK169" s="24">
        <f>BK170+BK188+BK191+BK211+BK222</f>
        <v>0</v>
      </c>
    </row>
    <row r="170" spans="1:65" s="12" customFormat="1" ht="22.9" customHeight="1" x14ac:dyDescent="0.25">
      <c r="A170" s="152"/>
      <c r="B170" s="153"/>
      <c r="C170" s="194"/>
      <c r="D170" s="195" t="s">
        <v>72</v>
      </c>
      <c r="E170" s="196" t="s">
        <v>193</v>
      </c>
      <c r="F170" s="196" t="s">
        <v>194</v>
      </c>
      <c r="G170" s="194"/>
      <c r="H170" s="194"/>
      <c r="I170" s="194"/>
      <c r="J170" s="197">
        <f>BK170</f>
        <v>0</v>
      </c>
      <c r="K170" s="194"/>
      <c r="L170" s="153"/>
      <c r="M170" s="157"/>
      <c r="N170" s="158"/>
      <c r="O170" s="158"/>
      <c r="P170" s="159">
        <f>SUM(P171:P187)</f>
        <v>22.739356000000001</v>
      </c>
      <c r="Q170" s="158"/>
      <c r="R170" s="159">
        <f>SUM(R171:R187)</f>
        <v>5.2604999999999992E-2</v>
      </c>
      <c r="S170" s="158"/>
      <c r="T170" s="160">
        <f>SUM(T171:T187)</f>
        <v>0</v>
      </c>
      <c r="U170" s="152"/>
      <c r="V170" s="152"/>
      <c r="W170" s="152"/>
      <c r="X170" s="152"/>
      <c r="Y170" s="152"/>
      <c r="Z170" s="152"/>
      <c r="AR170" s="22" t="s">
        <v>82</v>
      </c>
      <c r="AT170" s="23" t="s">
        <v>72</v>
      </c>
      <c r="AU170" s="23" t="s">
        <v>8</v>
      </c>
      <c r="AY170" s="22" t="s">
        <v>120</v>
      </c>
      <c r="BK170" s="24">
        <f>SUM(BK171:BK187)</f>
        <v>0</v>
      </c>
    </row>
    <row r="171" spans="1:65" s="2" customFormat="1" ht="16.5" customHeight="1" x14ac:dyDescent="0.2">
      <c r="A171" s="42"/>
      <c r="B171" s="43"/>
      <c r="C171" s="163">
        <v>19</v>
      </c>
      <c r="D171" s="163" t="s">
        <v>123</v>
      </c>
      <c r="E171" s="164" t="s">
        <v>195</v>
      </c>
      <c r="F171" s="165" t="s">
        <v>196</v>
      </c>
      <c r="G171" s="166" t="s">
        <v>124</v>
      </c>
      <c r="H171" s="167">
        <v>314</v>
      </c>
      <c r="I171" s="107">
        <v>0</v>
      </c>
      <c r="J171" s="168">
        <f>ROUND(I171*H171,0)</f>
        <v>0</v>
      </c>
      <c r="K171" s="165" t="s">
        <v>125</v>
      </c>
      <c r="L171" s="43"/>
      <c r="M171" s="169" t="s">
        <v>1</v>
      </c>
      <c r="N171" s="170" t="s">
        <v>38</v>
      </c>
      <c r="O171" s="171">
        <v>5.5E-2</v>
      </c>
      <c r="P171" s="171">
        <f>O171*H171</f>
        <v>17.27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42"/>
      <c r="V171" s="42"/>
      <c r="W171" s="42"/>
      <c r="X171" s="42"/>
      <c r="Y171" s="42"/>
      <c r="Z171" s="42"/>
      <c r="AA171" s="17"/>
      <c r="AB171" s="17"/>
      <c r="AC171" s="17"/>
      <c r="AD171" s="17"/>
      <c r="AE171" s="17"/>
      <c r="AR171" s="25" t="s">
        <v>178</v>
      </c>
      <c r="AT171" s="25" t="s">
        <v>123</v>
      </c>
      <c r="AU171" s="25" t="s">
        <v>82</v>
      </c>
      <c r="AY171" s="16" t="s">
        <v>120</v>
      </c>
      <c r="BE171" s="26">
        <f>IF(N171="základní",J171,0)</f>
        <v>0</v>
      </c>
      <c r="BF171" s="26">
        <f>IF(N171="snížená",J171,0)</f>
        <v>0</v>
      </c>
      <c r="BG171" s="26">
        <f>IF(N171="zákl. přenesená",J171,0)</f>
        <v>0</v>
      </c>
      <c r="BH171" s="26">
        <f>IF(N171="sníž. přenesená",J171,0)</f>
        <v>0</v>
      </c>
      <c r="BI171" s="26">
        <f>IF(N171="nulová",J171,0)</f>
        <v>0</v>
      </c>
      <c r="BJ171" s="16" t="s">
        <v>8</v>
      </c>
      <c r="BK171" s="26">
        <f>ROUND(I171*H171,0)</f>
        <v>0</v>
      </c>
      <c r="BL171" s="16" t="s">
        <v>178</v>
      </c>
      <c r="BM171" s="25" t="s">
        <v>197</v>
      </c>
    </row>
    <row r="172" spans="1:65" s="13" customFormat="1" x14ac:dyDescent="0.2">
      <c r="A172" s="173"/>
      <c r="B172" s="174"/>
      <c r="C172" s="175"/>
      <c r="D172" s="176" t="s">
        <v>128</v>
      </c>
      <c r="E172" s="177" t="s">
        <v>1</v>
      </c>
      <c r="F172" s="184" t="s">
        <v>198</v>
      </c>
      <c r="G172" s="175"/>
      <c r="H172" s="179">
        <v>96</v>
      </c>
      <c r="I172" s="175"/>
      <c r="J172" s="175"/>
      <c r="K172" s="175"/>
      <c r="L172" s="174"/>
      <c r="M172" s="181"/>
      <c r="N172" s="182"/>
      <c r="O172" s="182"/>
      <c r="P172" s="182"/>
      <c r="Q172" s="182"/>
      <c r="R172" s="182"/>
      <c r="S172" s="182"/>
      <c r="T172" s="183"/>
      <c r="U172" s="173"/>
      <c r="V172" s="173"/>
      <c r="W172" s="173"/>
      <c r="X172" s="173"/>
      <c r="Y172" s="173"/>
      <c r="Z172" s="173"/>
      <c r="AT172" s="27" t="s">
        <v>128</v>
      </c>
      <c r="AU172" s="27" t="s">
        <v>82</v>
      </c>
      <c r="AV172" s="13" t="s">
        <v>82</v>
      </c>
      <c r="AW172" s="13" t="s">
        <v>29</v>
      </c>
      <c r="AX172" s="13" t="s">
        <v>73</v>
      </c>
      <c r="AY172" s="27" t="s">
        <v>120</v>
      </c>
    </row>
    <row r="173" spans="1:65" s="13" customFormat="1" x14ac:dyDescent="0.2">
      <c r="A173" s="173"/>
      <c r="B173" s="174"/>
      <c r="C173" s="175"/>
      <c r="D173" s="176" t="s">
        <v>128</v>
      </c>
      <c r="E173" s="177" t="s">
        <v>1</v>
      </c>
      <c r="F173" s="184" t="s">
        <v>199</v>
      </c>
      <c r="G173" s="175"/>
      <c r="H173" s="179">
        <v>218</v>
      </c>
      <c r="I173" s="175"/>
      <c r="J173" s="175"/>
      <c r="K173" s="175"/>
      <c r="L173" s="174"/>
      <c r="M173" s="181"/>
      <c r="N173" s="182"/>
      <c r="O173" s="182"/>
      <c r="P173" s="182"/>
      <c r="Q173" s="182"/>
      <c r="R173" s="182"/>
      <c r="S173" s="182"/>
      <c r="T173" s="183"/>
      <c r="U173" s="173"/>
      <c r="V173" s="173"/>
      <c r="W173" s="173"/>
      <c r="X173" s="173"/>
      <c r="Y173" s="173"/>
      <c r="Z173" s="173"/>
      <c r="AT173" s="27" t="s">
        <v>128</v>
      </c>
      <c r="AU173" s="27" t="s">
        <v>82</v>
      </c>
      <c r="AV173" s="13" t="s">
        <v>82</v>
      </c>
      <c r="AW173" s="13" t="s">
        <v>29</v>
      </c>
      <c r="AX173" s="13" t="s">
        <v>73</v>
      </c>
      <c r="AY173" s="27" t="s">
        <v>120</v>
      </c>
    </row>
    <row r="174" spans="1:65" s="14" customFormat="1" x14ac:dyDescent="0.2">
      <c r="A174" s="185"/>
      <c r="B174" s="186"/>
      <c r="C174" s="187"/>
      <c r="D174" s="176" t="s">
        <v>128</v>
      </c>
      <c r="E174" s="188" t="s">
        <v>1</v>
      </c>
      <c r="F174" s="189" t="s">
        <v>139</v>
      </c>
      <c r="G174" s="187"/>
      <c r="H174" s="190">
        <v>314</v>
      </c>
      <c r="I174" s="187"/>
      <c r="J174" s="187"/>
      <c r="K174" s="187"/>
      <c r="L174" s="186"/>
      <c r="M174" s="191"/>
      <c r="N174" s="192"/>
      <c r="O174" s="192"/>
      <c r="P174" s="192"/>
      <c r="Q174" s="192"/>
      <c r="R174" s="192"/>
      <c r="S174" s="192"/>
      <c r="T174" s="193"/>
      <c r="U174" s="185"/>
      <c r="V174" s="185"/>
      <c r="W174" s="185"/>
      <c r="X174" s="185"/>
      <c r="Y174" s="185"/>
      <c r="Z174" s="185"/>
      <c r="AT174" s="28" t="s">
        <v>128</v>
      </c>
      <c r="AU174" s="28" t="s">
        <v>82</v>
      </c>
      <c r="AV174" s="14" t="s">
        <v>130</v>
      </c>
      <c r="AW174" s="14" t="s">
        <v>29</v>
      </c>
      <c r="AX174" s="14" t="s">
        <v>8</v>
      </c>
      <c r="AY174" s="28" t="s">
        <v>120</v>
      </c>
    </row>
    <row r="175" spans="1:65" s="2" customFormat="1" ht="16.5" customHeight="1" x14ac:dyDescent="0.2">
      <c r="A175" s="42"/>
      <c r="B175" s="43"/>
      <c r="C175" s="201">
        <v>20</v>
      </c>
      <c r="D175" s="201" t="s">
        <v>200</v>
      </c>
      <c r="E175" s="202" t="s">
        <v>201</v>
      </c>
      <c r="F175" s="203" t="s">
        <v>202</v>
      </c>
      <c r="G175" s="204" t="s">
        <v>203</v>
      </c>
      <c r="H175" s="205">
        <v>14.4</v>
      </c>
      <c r="I175" s="108">
        <v>0</v>
      </c>
      <c r="J175" s="206">
        <f>ROUND(I175*H175,0)</f>
        <v>0</v>
      </c>
      <c r="K175" s="203" t="s">
        <v>1</v>
      </c>
      <c r="L175" s="207"/>
      <c r="M175" s="208" t="s">
        <v>1</v>
      </c>
      <c r="N175" s="209" t="s">
        <v>38</v>
      </c>
      <c r="O175" s="171">
        <v>0</v>
      </c>
      <c r="P175" s="171">
        <f>O175*H175</f>
        <v>0</v>
      </c>
      <c r="Q175" s="171">
        <v>4.6000000000000001E-4</v>
      </c>
      <c r="R175" s="171">
        <f>Q175*H175</f>
        <v>6.6240000000000005E-3</v>
      </c>
      <c r="S175" s="171">
        <v>0</v>
      </c>
      <c r="T175" s="172">
        <f>S175*H175</f>
        <v>0</v>
      </c>
      <c r="U175" s="42"/>
      <c r="V175" s="42"/>
      <c r="W175" s="42"/>
      <c r="X175" s="42"/>
      <c r="Y175" s="42"/>
      <c r="Z175" s="42"/>
      <c r="AA175" s="17"/>
      <c r="AB175" s="17"/>
      <c r="AC175" s="17"/>
      <c r="AD175" s="17"/>
      <c r="AE175" s="17"/>
      <c r="AR175" s="25" t="s">
        <v>204</v>
      </c>
      <c r="AT175" s="25" t="s">
        <v>200</v>
      </c>
      <c r="AU175" s="25" t="s">
        <v>82</v>
      </c>
      <c r="AY175" s="16" t="s">
        <v>120</v>
      </c>
      <c r="BE175" s="26">
        <f>IF(N175="základní",J175,0)</f>
        <v>0</v>
      </c>
      <c r="BF175" s="26">
        <f>IF(N175="snížená",J175,0)</f>
        <v>0</v>
      </c>
      <c r="BG175" s="26">
        <f>IF(N175="zákl. přenesená",J175,0)</f>
        <v>0</v>
      </c>
      <c r="BH175" s="26">
        <f>IF(N175="sníž. přenesená",J175,0)</f>
        <v>0</v>
      </c>
      <c r="BI175" s="26">
        <f>IF(N175="nulová",J175,0)</f>
        <v>0</v>
      </c>
      <c r="BJ175" s="16" t="s">
        <v>8</v>
      </c>
      <c r="BK175" s="26">
        <f>ROUND(I175*H175,0)</f>
        <v>0</v>
      </c>
      <c r="BL175" s="16" t="s">
        <v>178</v>
      </c>
      <c r="BM175" s="25" t="s">
        <v>205</v>
      </c>
    </row>
    <row r="176" spans="1:65" s="13" customFormat="1" x14ac:dyDescent="0.2">
      <c r="A176" s="173"/>
      <c r="B176" s="174"/>
      <c r="C176" s="175"/>
      <c r="D176" s="176" t="s">
        <v>128</v>
      </c>
      <c r="E176" s="177" t="s">
        <v>1</v>
      </c>
      <c r="F176" s="184" t="s">
        <v>206</v>
      </c>
      <c r="G176" s="175"/>
      <c r="H176" s="179">
        <v>14.4</v>
      </c>
      <c r="I176" s="175"/>
      <c r="J176" s="175"/>
      <c r="K176" s="175"/>
      <c r="L176" s="174"/>
      <c r="M176" s="181"/>
      <c r="N176" s="182"/>
      <c r="O176" s="182"/>
      <c r="P176" s="182"/>
      <c r="Q176" s="182"/>
      <c r="R176" s="182"/>
      <c r="S176" s="182"/>
      <c r="T176" s="183"/>
      <c r="U176" s="173"/>
      <c r="V176" s="173"/>
      <c r="W176" s="173"/>
      <c r="X176" s="173"/>
      <c r="Y176" s="173"/>
      <c r="Z176" s="173"/>
      <c r="AT176" s="27" t="s">
        <v>128</v>
      </c>
      <c r="AU176" s="27" t="s">
        <v>82</v>
      </c>
      <c r="AV176" s="13" t="s">
        <v>82</v>
      </c>
      <c r="AW176" s="13" t="s">
        <v>29</v>
      </c>
      <c r="AX176" s="13" t="s">
        <v>8</v>
      </c>
      <c r="AY176" s="27" t="s">
        <v>120</v>
      </c>
    </row>
    <row r="177" spans="1:65" s="2" customFormat="1" ht="16.5" customHeight="1" x14ac:dyDescent="0.2">
      <c r="A177" s="42"/>
      <c r="B177" s="43"/>
      <c r="C177" s="201">
        <v>21</v>
      </c>
      <c r="D177" s="201" t="s">
        <v>200</v>
      </c>
      <c r="E177" s="202" t="s">
        <v>207</v>
      </c>
      <c r="F177" s="203" t="s">
        <v>208</v>
      </c>
      <c r="G177" s="204" t="s">
        <v>203</v>
      </c>
      <c r="H177" s="205">
        <v>32.700000000000003</v>
      </c>
      <c r="I177" s="108">
        <v>0</v>
      </c>
      <c r="J177" s="206">
        <f>ROUND(I177*H177,0)</f>
        <v>0</v>
      </c>
      <c r="K177" s="203" t="s">
        <v>1</v>
      </c>
      <c r="L177" s="207"/>
      <c r="M177" s="208" t="s">
        <v>1</v>
      </c>
      <c r="N177" s="209" t="s">
        <v>38</v>
      </c>
      <c r="O177" s="171">
        <v>0</v>
      </c>
      <c r="P177" s="171">
        <f>O177*H177</f>
        <v>0</v>
      </c>
      <c r="Q177" s="171">
        <v>7.7999999999999999E-4</v>
      </c>
      <c r="R177" s="171">
        <f>Q177*H177</f>
        <v>2.5506000000000001E-2</v>
      </c>
      <c r="S177" s="171">
        <v>0</v>
      </c>
      <c r="T177" s="172">
        <f>S177*H177</f>
        <v>0</v>
      </c>
      <c r="U177" s="42"/>
      <c r="V177" s="42"/>
      <c r="W177" s="42"/>
      <c r="X177" s="42"/>
      <c r="Y177" s="42"/>
      <c r="Z177" s="42"/>
      <c r="AA177" s="17"/>
      <c r="AB177" s="17"/>
      <c r="AC177" s="17"/>
      <c r="AD177" s="17"/>
      <c r="AE177" s="17"/>
      <c r="AR177" s="25" t="s">
        <v>204</v>
      </c>
      <c r="AT177" s="25" t="s">
        <v>200</v>
      </c>
      <c r="AU177" s="25" t="s">
        <v>82</v>
      </c>
      <c r="AY177" s="16" t="s">
        <v>120</v>
      </c>
      <c r="BE177" s="26">
        <f>IF(N177="základní",J177,0)</f>
        <v>0</v>
      </c>
      <c r="BF177" s="26">
        <f>IF(N177="snížená",J177,0)</f>
        <v>0</v>
      </c>
      <c r="BG177" s="26">
        <f>IF(N177="zákl. přenesená",J177,0)</f>
        <v>0</v>
      </c>
      <c r="BH177" s="26">
        <f>IF(N177="sníž. přenesená",J177,0)</f>
        <v>0</v>
      </c>
      <c r="BI177" s="26">
        <f>IF(N177="nulová",J177,0)</f>
        <v>0</v>
      </c>
      <c r="BJ177" s="16" t="s">
        <v>8</v>
      </c>
      <c r="BK177" s="26">
        <f>ROUND(I177*H177,0)</f>
        <v>0</v>
      </c>
      <c r="BL177" s="16" t="s">
        <v>178</v>
      </c>
      <c r="BM177" s="25" t="s">
        <v>209</v>
      </c>
    </row>
    <row r="178" spans="1:65" s="13" customFormat="1" x14ac:dyDescent="0.2">
      <c r="A178" s="173"/>
      <c r="B178" s="174"/>
      <c r="C178" s="175"/>
      <c r="D178" s="176" t="s">
        <v>128</v>
      </c>
      <c r="E178" s="177" t="s">
        <v>1</v>
      </c>
      <c r="F178" s="184" t="s">
        <v>210</v>
      </c>
      <c r="G178" s="175"/>
      <c r="H178" s="179">
        <v>32.700000000000003</v>
      </c>
      <c r="I178" s="175"/>
      <c r="J178" s="175"/>
      <c r="K178" s="175"/>
      <c r="L178" s="174"/>
      <c r="M178" s="181"/>
      <c r="N178" s="182"/>
      <c r="O178" s="182"/>
      <c r="P178" s="182"/>
      <c r="Q178" s="182"/>
      <c r="R178" s="182"/>
      <c r="S178" s="182"/>
      <c r="T178" s="183"/>
      <c r="U178" s="173"/>
      <c r="V178" s="173"/>
      <c r="W178" s="173"/>
      <c r="X178" s="173"/>
      <c r="Y178" s="173"/>
      <c r="Z178" s="173"/>
      <c r="AT178" s="27" t="s">
        <v>128</v>
      </c>
      <c r="AU178" s="27" t="s">
        <v>82</v>
      </c>
      <c r="AV178" s="13" t="s">
        <v>82</v>
      </c>
      <c r="AW178" s="13" t="s">
        <v>29</v>
      </c>
      <c r="AX178" s="13" t="s">
        <v>8</v>
      </c>
      <c r="AY178" s="27" t="s">
        <v>120</v>
      </c>
    </row>
    <row r="179" spans="1:65" s="2" customFormat="1" ht="21.75" customHeight="1" x14ac:dyDescent="0.2">
      <c r="A179" s="42"/>
      <c r="B179" s="43"/>
      <c r="C179" s="163">
        <v>22</v>
      </c>
      <c r="D179" s="163" t="s">
        <v>123</v>
      </c>
      <c r="E179" s="164" t="s">
        <v>211</v>
      </c>
      <c r="F179" s="165" t="s">
        <v>212</v>
      </c>
      <c r="G179" s="166" t="s">
        <v>124</v>
      </c>
      <c r="H179" s="167">
        <v>55</v>
      </c>
      <c r="I179" s="107">
        <v>0</v>
      </c>
      <c r="J179" s="168">
        <f>ROUND(I179*H179,0)</f>
        <v>0</v>
      </c>
      <c r="K179" s="165" t="s">
        <v>125</v>
      </c>
      <c r="L179" s="43"/>
      <c r="M179" s="169" t="s">
        <v>1</v>
      </c>
      <c r="N179" s="170" t="s">
        <v>38</v>
      </c>
      <c r="O179" s="171">
        <v>8.4000000000000005E-2</v>
      </c>
      <c r="P179" s="171">
        <f>O179*H179</f>
        <v>4.62</v>
      </c>
      <c r="Q179" s="171">
        <v>0</v>
      </c>
      <c r="R179" s="171">
        <f>Q179*H179</f>
        <v>0</v>
      </c>
      <c r="S179" s="171">
        <v>0</v>
      </c>
      <c r="T179" s="172">
        <f>S179*H179</f>
        <v>0</v>
      </c>
      <c r="U179" s="42"/>
      <c r="V179" s="42"/>
      <c r="W179" s="42"/>
      <c r="X179" s="42"/>
      <c r="Y179" s="42"/>
      <c r="Z179" s="42"/>
      <c r="AA179" s="17"/>
      <c r="AB179" s="17"/>
      <c r="AC179" s="17"/>
      <c r="AD179" s="17"/>
      <c r="AE179" s="17"/>
      <c r="AR179" s="25" t="s">
        <v>178</v>
      </c>
      <c r="AT179" s="25" t="s">
        <v>123</v>
      </c>
      <c r="AU179" s="25" t="s">
        <v>82</v>
      </c>
      <c r="AY179" s="16" t="s">
        <v>120</v>
      </c>
      <c r="BE179" s="26">
        <f>IF(N179="základní",J179,0)</f>
        <v>0</v>
      </c>
      <c r="BF179" s="26">
        <f>IF(N179="snížená",J179,0)</f>
        <v>0</v>
      </c>
      <c r="BG179" s="26">
        <f>IF(N179="zákl. přenesená",J179,0)</f>
        <v>0</v>
      </c>
      <c r="BH179" s="26">
        <f>IF(N179="sníž. přenesená",J179,0)</f>
        <v>0</v>
      </c>
      <c r="BI179" s="26">
        <f>IF(N179="nulová",J179,0)</f>
        <v>0</v>
      </c>
      <c r="BJ179" s="16" t="s">
        <v>8</v>
      </c>
      <c r="BK179" s="26">
        <f>ROUND(I179*H179,0)</f>
        <v>0</v>
      </c>
      <c r="BL179" s="16" t="s">
        <v>178</v>
      </c>
      <c r="BM179" s="25" t="s">
        <v>213</v>
      </c>
    </row>
    <row r="180" spans="1:65" s="13" customFormat="1" x14ac:dyDescent="0.2">
      <c r="A180" s="173"/>
      <c r="B180" s="174"/>
      <c r="C180" s="175"/>
      <c r="D180" s="176" t="s">
        <v>128</v>
      </c>
      <c r="E180" s="177" t="s">
        <v>1</v>
      </c>
      <c r="F180" s="184" t="s">
        <v>214</v>
      </c>
      <c r="G180" s="175"/>
      <c r="H180" s="179">
        <v>55</v>
      </c>
      <c r="I180" s="175"/>
      <c r="J180" s="175"/>
      <c r="K180" s="175"/>
      <c r="L180" s="174"/>
      <c r="M180" s="181"/>
      <c r="N180" s="182"/>
      <c r="O180" s="182"/>
      <c r="P180" s="182"/>
      <c r="Q180" s="182"/>
      <c r="R180" s="182"/>
      <c r="S180" s="182"/>
      <c r="T180" s="183"/>
      <c r="U180" s="173"/>
      <c r="V180" s="173"/>
      <c r="W180" s="173"/>
      <c r="X180" s="173"/>
      <c r="Y180" s="173"/>
      <c r="Z180" s="173"/>
      <c r="AT180" s="27" t="s">
        <v>128</v>
      </c>
      <c r="AU180" s="27" t="s">
        <v>82</v>
      </c>
      <c r="AV180" s="13" t="s">
        <v>82</v>
      </c>
      <c r="AW180" s="13" t="s">
        <v>29</v>
      </c>
      <c r="AX180" s="13" t="s">
        <v>8</v>
      </c>
      <c r="AY180" s="27" t="s">
        <v>120</v>
      </c>
    </row>
    <row r="181" spans="1:65" s="2" customFormat="1" ht="16.5" customHeight="1" x14ac:dyDescent="0.2">
      <c r="A181" s="42"/>
      <c r="B181" s="43"/>
      <c r="C181" s="201">
        <v>23</v>
      </c>
      <c r="D181" s="201" t="s">
        <v>200</v>
      </c>
      <c r="E181" s="202" t="s">
        <v>215</v>
      </c>
      <c r="F181" s="203" t="s">
        <v>216</v>
      </c>
      <c r="G181" s="204" t="s">
        <v>203</v>
      </c>
      <c r="H181" s="205">
        <v>13.75</v>
      </c>
      <c r="I181" s="108">
        <v>0</v>
      </c>
      <c r="J181" s="206">
        <f>ROUND(I181*H181,0)</f>
        <v>0</v>
      </c>
      <c r="K181" s="203" t="s">
        <v>1</v>
      </c>
      <c r="L181" s="207"/>
      <c r="M181" s="208" t="s">
        <v>1</v>
      </c>
      <c r="N181" s="209" t="s">
        <v>38</v>
      </c>
      <c r="O181" s="171">
        <v>0</v>
      </c>
      <c r="P181" s="171">
        <f>O181*H181</f>
        <v>0</v>
      </c>
      <c r="Q181" s="171">
        <v>1.2999999999999999E-3</v>
      </c>
      <c r="R181" s="171">
        <f>Q181*H181</f>
        <v>1.7874999999999999E-2</v>
      </c>
      <c r="S181" s="171">
        <v>0</v>
      </c>
      <c r="T181" s="172">
        <f>S181*H181</f>
        <v>0</v>
      </c>
      <c r="U181" s="42"/>
      <c r="V181" s="42"/>
      <c r="W181" s="42"/>
      <c r="X181" s="42"/>
      <c r="Y181" s="42"/>
      <c r="Z181" s="42"/>
      <c r="AA181" s="17"/>
      <c r="AB181" s="17"/>
      <c r="AC181" s="17"/>
      <c r="AD181" s="17"/>
      <c r="AE181" s="17"/>
      <c r="AR181" s="25" t="s">
        <v>204</v>
      </c>
      <c r="AT181" s="25" t="s">
        <v>200</v>
      </c>
      <c r="AU181" s="25" t="s">
        <v>82</v>
      </c>
      <c r="AY181" s="16" t="s">
        <v>120</v>
      </c>
      <c r="BE181" s="26">
        <f>IF(N181="základní",J181,0)</f>
        <v>0</v>
      </c>
      <c r="BF181" s="26">
        <f>IF(N181="snížená",J181,0)</f>
        <v>0</v>
      </c>
      <c r="BG181" s="26">
        <f>IF(N181="zákl. přenesená",J181,0)</f>
        <v>0</v>
      </c>
      <c r="BH181" s="26">
        <f>IF(N181="sníž. přenesená",J181,0)</f>
        <v>0</v>
      </c>
      <c r="BI181" s="26">
        <f>IF(N181="nulová",J181,0)</f>
        <v>0</v>
      </c>
      <c r="BJ181" s="16" t="s">
        <v>8</v>
      </c>
      <c r="BK181" s="26">
        <f>ROUND(I181*H181,0)</f>
        <v>0</v>
      </c>
      <c r="BL181" s="16" t="s">
        <v>178</v>
      </c>
      <c r="BM181" s="25" t="s">
        <v>217</v>
      </c>
    </row>
    <row r="182" spans="1:65" s="13" customFormat="1" x14ac:dyDescent="0.2">
      <c r="A182" s="173"/>
      <c r="B182" s="174"/>
      <c r="C182" s="175"/>
      <c r="D182" s="176" t="s">
        <v>128</v>
      </c>
      <c r="E182" s="177" t="s">
        <v>1</v>
      </c>
      <c r="F182" s="184" t="s">
        <v>218</v>
      </c>
      <c r="G182" s="175"/>
      <c r="H182" s="179">
        <v>13.75</v>
      </c>
      <c r="I182" s="175"/>
      <c r="J182" s="175"/>
      <c r="K182" s="175"/>
      <c r="L182" s="174"/>
      <c r="M182" s="181"/>
      <c r="N182" s="182"/>
      <c r="O182" s="182"/>
      <c r="P182" s="182"/>
      <c r="Q182" s="182"/>
      <c r="R182" s="182"/>
      <c r="S182" s="182"/>
      <c r="T182" s="183"/>
      <c r="U182" s="173"/>
      <c r="V182" s="173"/>
      <c r="W182" s="173"/>
      <c r="X182" s="173"/>
      <c r="Y182" s="173"/>
      <c r="Z182" s="173"/>
      <c r="AT182" s="27" t="s">
        <v>128</v>
      </c>
      <c r="AU182" s="27" t="s">
        <v>82</v>
      </c>
      <c r="AV182" s="13" t="s">
        <v>82</v>
      </c>
      <c r="AW182" s="13" t="s">
        <v>29</v>
      </c>
      <c r="AX182" s="13" t="s">
        <v>8</v>
      </c>
      <c r="AY182" s="27" t="s">
        <v>120</v>
      </c>
    </row>
    <row r="183" spans="1:65" s="2" customFormat="1" ht="21.75" customHeight="1" x14ac:dyDescent="0.2">
      <c r="A183" s="42"/>
      <c r="B183" s="43"/>
      <c r="C183" s="163">
        <v>24</v>
      </c>
      <c r="D183" s="163" t="s">
        <v>123</v>
      </c>
      <c r="E183" s="164" t="s">
        <v>219</v>
      </c>
      <c r="F183" s="165" t="s">
        <v>220</v>
      </c>
      <c r="G183" s="166" t="s">
        <v>124</v>
      </c>
      <c r="H183" s="167">
        <v>5</v>
      </c>
      <c r="I183" s="107">
        <v>0</v>
      </c>
      <c r="J183" s="168">
        <f>ROUND(I183*H183,0)</f>
        <v>0</v>
      </c>
      <c r="K183" s="165" t="s">
        <v>125</v>
      </c>
      <c r="L183" s="43"/>
      <c r="M183" s="169" t="s">
        <v>1</v>
      </c>
      <c r="N183" s="170" t="s">
        <v>38</v>
      </c>
      <c r="O183" s="171">
        <v>0.14599999999999999</v>
      </c>
      <c r="P183" s="171">
        <f>O183*H183</f>
        <v>0.73</v>
      </c>
      <c r="Q183" s="171">
        <v>0</v>
      </c>
      <c r="R183" s="171">
        <f>Q183*H183</f>
        <v>0</v>
      </c>
      <c r="S183" s="171">
        <v>0</v>
      </c>
      <c r="T183" s="172">
        <f>S183*H183</f>
        <v>0</v>
      </c>
      <c r="U183" s="42"/>
      <c r="V183" s="42"/>
      <c r="W183" s="42"/>
      <c r="X183" s="42"/>
      <c r="Y183" s="42"/>
      <c r="Z183" s="42"/>
      <c r="AA183" s="17"/>
      <c r="AB183" s="17"/>
      <c r="AC183" s="17"/>
      <c r="AD183" s="17"/>
      <c r="AE183" s="17"/>
      <c r="AR183" s="25" t="s">
        <v>178</v>
      </c>
      <c r="AT183" s="25" t="s">
        <v>123</v>
      </c>
      <c r="AU183" s="25" t="s">
        <v>82</v>
      </c>
      <c r="AY183" s="16" t="s">
        <v>120</v>
      </c>
      <c r="BE183" s="26">
        <f>IF(N183="základní",J183,0)</f>
        <v>0</v>
      </c>
      <c r="BF183" s="26">
        <f>IF(N183="snížená",J183,0)</f>
        <v>0</v>
      </c>
      <c r="BG183" s="26">
        <f>IF(N183="zákl. přenesená",J183,0)</f>
        <v>0</v>
      </c>
      <c r="BH183" s="26">
        <f>IF(N183="sníž. přenesená",J183,0)</f>
        <v>0</v>
      </c>
      <c r="BI183" s="26">
        <f>IF(N183="nulová",J183,0)</f>
        <v>0</v>
      </c>
      <c r="BJ183" s="16" t="s">
        <v>8</v>
      </c>
      <c r="BK183" s="26">
        <f>ROUND(I183*H183,0)</f>
        <v>0</v>
      </c>
      <c r="BL183" s="16" t="s">
        <v>178</v>
      </c>
      <c r="BM183" s="25" t="s">
        <v>221</v>
      </c>
    </row>
    <row r="184" spans="1:65" s="13" customFormat="1" x14ac:dyDescent="0.2">
      <c r="A184" s="173"/>
      <c r="B184" s="174"/>
      <c r="C184" s="175"/>
      <c r="D184" s="176" t="s">
        <v>128</v>
      </c>
      <c r="E184" s="177" t="s">
        <v>1</v>
      </c>
      <c r="F184" s="184" t="s">
        <v>222</v>
      </c>
      <c r="G184" s="175"/>
      <c r="H184" s="179">
        <v>5</v>
      </c>
      <c r="I184" s="175"/>
      <c r="J184" s="175"/>
      <c r="K184" s="175"/>
      <c r="L184" s="174"/>
      <c r="M184" s="181"/>
      <c r="N184" s="182"/>
      <c r="O184" s="182"/>
      <c r="P184" s="182"/>
      <c r="Q184" s="182"/>
      <c r="R184" s="182"/>
      <c r="S184" s="182"/>
      <c r="T184" s="183"/>
      <c r="U184" s="173"/>
      <c r="V184" s="173"/>
      <c r="W184" s="173"/>
      <c r="X184" s="173"/>
      <c r="Y184" s="173"/>
      <c r="Z184" s="173"/>
      <c r="AT184" s="27" t="s">
        <v>128</v>
      </c>
      <c r="AU184" s="27" t="s">
        <v>82</v>
      </c>
      <c r="AV184" s="13" t="s">
        <v>82</v>
      </c>
      <c r="AW184" s="13" t="s">
        <v>29</v>
      </c>
      <c r="AX184" s="13" t="s">
        <v>8</v>
      </c>
      <c r="AY184" s="27" t="s">
        <v>120</v>
      </c>
    </row>
    <row r="185" spans="1:65" s="2" customFormat="1" ht="16.5" customHeight="1" x14ac:dyDescent="0.2">
      <c r="A185" s="42"/>
      <c r="B185" s="43"/>
      <c r="C185" s="201">
        <v>25</v>
      </c>
      <c r="D185" s="201" t="s">
        <v>200</v>
      </c>
      <c r="E185" s="202" t="s">
        <v>215</v>
      </c>
      <c r="F185" s="203" t="s">
        <v>216</v>
      </c>
      <c r="G185" s="204" t="s">
        <v>203</v>
      </c>
      <c r="H185" s="205">
        <v>2</v>
      </c>
      <c r="I185" s="108">
        <v>0</v>
      </c>
      <c r="J185" s="206">
        <f>ROUND(I185*H185,0)</f>
        <v>0</v>
      </c>
      <c r="K185" s="203" t="s">
        <v>1</v>
      </c>
      <c r="L185" s="207"/>
      <c r="M185" s="208" t="s">
        <v>1</v>
      </c>
      <c r="N185" s="209" t="s">
        <v>38</v>
      </c>
      <c r="O185" s="171">
        <v>0</v>
      </c>
      <c r="P185" s="171">
        <f>O185*H185</f>
        <v>0</v>
      </c>
      <c r="Q185" s="171">
        <v>1.2999999999999999E-3</v>
      </c>
      <c r="R185" s="171">
        <f>Q185*H185</f>
        <v>2.5999999999999999E-3</v>
      </c>
      <c r="S185" s="171">
        <v>0</v>
      </c>
      <c r="T185" s="172">
        <f>S185*H185</f>
        <v>0</v>
      </c>
      <c r="U185" s="42"/>
      <c r="V185" s="42"/>
      <c r="W185" s="42"/>
      <c r="X185" s="42"/>
      <c r="Y185" s="42"/>
      <c r="Z185" s="42"/>
      <c r="AA185" s="17"/>
      <c r="AB185" s="17"/>
      <c r="AC185" s="17"/>
      <c r="AD185" s="17"/>
      <c r="AE185" s="17"/>
      <c r="AR185" s="25" t="s">
        <v>204</v>
      </c>
      <c r="AT185" s="25" t="s">
        <v>200</v>
      </c>
      <c r="AU185" s="25" t="s">
        <v>82</v>
      </c>
      <c r="AY185" s="16" t="s">
        <v>120</v>
      </c>
      <c r="BE185" s="26">
        <f>IF(N185="základní",J185,0)</f>
        <v>0</v>
      </c>
      <c r="BF185" s="26">
        <f>IF(N185="snížená",J185,0)</f>
        <v>0</v>
      </c>
      <c r="BG185" s="26">
        <f>IF(N185="zákl. přenesená",J185,0)</f>
        <v>0</v>
      </c>
      <c r="BH185" s="26">
        <f>IF(N185="sníž. přenesená",J185,0)</f>
        <v>0</v>
      </c>
      <c r="BI185" s="26">
        <f>IF(N185="nulová",J185,0)</f>
        <v>0</v>
      </c>
      <c r="BJ185" s="16" t="s">
        <v>8</v>
      </c>
      <c r="BK185" s="26">
        <f>ROUND(I185*H185,0)</f>
        <v>0</v>
      </c>
      <c r="BL185" s="16" t="s">
        <v>178</v>
      </c>
      <c r="BM185" s="25" t="s">
        <v>223</v>
      </c>
    </row>
    <row r="186" spans="1:65" s="13" customFormat="1" x14ac:dyDescent="0.2">
      <c r="A186" s="173"/>
      <c r="B186" s="174"/>
      <c r="C186" s="175"/>
      <c r="D186" s="176" t="s">
        <v>128</v>
      </c>
      <c r="E186" s="177" t="s">
        <v>1</v>
      </c>
      <c r="F186" s="184" t="s">
        <v>224</v>
      </c>
      <c r="G186" s="175"/>
      <c r="H186" s="179">
        <v>2</v>
      </c>
      <c r="I186" s="175"/>
      <c r="J186" s="175"/>
      <c r="K186" s="175"/>
      <c r="L186" s="174"/>
      <c r="M186" s="181"/>
      <c r="N186" s="182"/>
      <c r="O186" s="182"/>
      <c r="P186" s="182"/>
      <c r="Q186" s="182"/>
      <c r="R186" s="182"/>
      <c r="S186" s="182"/>
      <c r="T186" s="183"/>
      <c r="U186" s="173"/>
      <c r="V186" s="173"/>
      <c r="W186" s="173"/>
      <c r="X186" s="173"/>
      <c r="Y186" s="173"/>
      <c r="Z186" s="173"/>
      <c r="AT186" s="27" t="s">
        <v>128</v>
      </c>
      <c r="AU186" s="27" t="s">
        <v>82</v>
      </c>
      <c r="AV186" s="13" t="s">
        <v>82</v>
      </c>
      <c r="AW186" s="13" t="s">
        <v>29</v>
      </c>
      <c r="AX186" s="13" t="s">
        <v>8</v>
      </c>
      <c r="AY186" s="27" t="s">
        <v>120</v>
      </c>
    </row>
    <row r="187" spans="1:65" s="2" customFormat="1" ht="24.25" customHeight="1" x14ac:dyDescent="0.2">
      <c r="A187" s="42"/>
      <c r="B187" s="43"/>
      <c r="C187" s="163">
        <v>26</v>
      </c>
      <c r="D187" s="163" t="s">
        <v>123</v>
      </c>
      <c r="E187" s="164" t="s">
        <v>225</v>
      </c>
      <c r="F187" s="165" t="s">
        <v>226</v>
      </c>
      <c r="G187" s="166" t="s">
        <v>176</v>
      </c>
      <c r="H187" s="167">
        <v>5.2999999999999999E-2</v>
      </c>
      <c r="I187" s="107">
        <v>0</v>
      </c>
      <c r="J187" s="168">
        <f>ROUND(I187*H187,0)</f>
        <v>0</v>
      </c>
      <c r="K187" s="165" t="s">
        <v>125</v>
      </c>
      <c r="L187" s="43"/>
      <c r="M187" s="169" t="s">
        <v>1</v>
      </c>
      <c r="N187" s="170" t="s">
        <v>38</v>
      </c>
      <c r="O187" s="171">
        <v>2.2519999999999998</v>
      </c>
      <c r="P187" s="171">
        <f>O187*H187</f>
        <v>0.11935599999999999</v>
      </c>
      <c r="Q187" s="171">
        <v>0</v>
      </c>
      <c r="R187" s="171">
        <f>Q187*H187</f>
        <v>0</v>
      </c>
      <c r="S187" s="171">
        <v>0</v>
      </c>
      <c r="T187" s="172">
        <f>S187*H187</f>
        <v>0</v>
      </c>
      <c r="U187" s="42"/>
      <c r="V187" s="42"/>
      <c r="W187" s="42"/>
      <c r="X187" s="42"/>
      <c r="Y187" s="42"/>
      <c r="Z187" s="42"/>
      <c r="AA187" s="17"/>
      <c r="AB187" s="17"/>
      <c r="AC187" s="17"/>
      <c r="AD187" s="17"/>
      <c r="AE187" s="17"/>
      <c r="AR187" s="25" t="s">
        <v>178</v>
      </c>
      <c r="AT187" s="25" t="s">
        <v>123</v>
      </c>
      <c r="AU187" s="25" t="s">
        <v>82</v>
      </c>
      <c r="AY187" s="16" t="s">
        <v>120</v>
      </c>
      <c r="BE187" s="26">
        <f>IF(N187="základní",J187,0)</f>
        <v>0</v>
      </c>
      <c r="BF187" s="26">
        <f>IF(N187="snížená",J187,0)</f>
        <v>0</v>
      </c>
      <c r="BG187" s="26">
        <f>IF(N187="zákl. přenesená",J187,0)</f>
        <v>0</v>
      </c>
      <c r="BH187" s="26">
        <f>IF(N187="sníž. přenesená",J187,0)</f>
        <v>0</v>
      </c>
      <c r="BI187" s="26">
        <f>IF(N187="nulová",J187,0)</f>
        <v>0</v>
      </c>
      <c r="BJ187" s="16" t="s">
        <v>8</v>
      </c>
      <c r="BK187" s="26">
        <f>ROUND(I187*H187,0)</f>
        <v>0</v>
      </c>
      <c r="BL187" s="16" t="s">
        <v>178</v>
      </c>
      <c r="BM187" s="25" t="s">
        <v>227</v>
      </c>
    </row>
    <row r="188" spans="1:65" s="12" customFormat="1" ht="22.9" customHeight="1" x14ac:dyDescent="0.25">
      <c r="A188" s="152"/>
      <c r="B188" s="153"/>
      <c r="C188" s="194"/>
      <c r="D188" s="195" t="s">
        <v>72</v>
      </c>
      <c r="E188" s="196" t="s">
        <v>228</v>
      </c>
      <c r="F188" s="196" t="s">
        <v>229</v>
      </c>
      <c r="G188" s="194"/>
      <c r="H188" s="194"/>
      <c r="I188" s="194"/>
      <c r="J188" s="197">
        <f>BK188</f>
        <v>0</v>
      </c>
      <c r="K188" s="194"/>
      <c r="L188" s="153"/>
      <c r="M188" s="157"/>
      <c r="N188" s="158"/>
      <c r="O188" s="158"/>
      <c r="P188" s="159">
        <f>SUM(P189:P190)</f>
        <v>2.44</v>
      </c>
      <c r="Q188" s="158"/>
      <c r="R188" s="159">
        <f>SUM(R189:R190)</f>
        <v>0</v>
      </c>
      <c r="S188" s="158"/>
      <c r="T188" s="160">
        <f>SUM(T189:T190)</f>
        <v>5.3199999999999997E-2</v>
      </c>
      <c r="U188" s="152"/>
      <c r="V188" s="152"/>
      <c r="W188" s="152"/>
      <c r="X188" s="152"/>
      <c r="Y188" s="152"/>
      <c r="Z188" s="152"/>
      <c r="AR188" s="22" t="s">
        <v>82</v>
      </c>
      <c r="AT188" s="23" t="s">
        <v>72</v>
      </c>
      <c r="AU188" s="23" t="s">
        <v>8</v>
      </c>
      <c r="AY188" s="22" t="s">
        <v>120</v>
      </c>
      <c r="BK188" s="24">
        <f>SUM(BK189:BK190)</f>
        <v>0</v>
      </c>
    </row>
    <row r="189" spans="1:65" s="2" customFormat="1" ht="21.75" customHeight="1" x14ac:dyDescent="0.2">
      <c r="A189" s="42"/>
      <c r="B189" s="43"/>
      <c r="C189" s="163">
        <v>27</v>
      </c>
      <c r="D189" s="163" t="s">
        <v>123</v>
      </c>
      <c r="E189" s="164" t="s">
        <v>230</v>
      </c>
      <c r="F189" s="165" t="s">
        <v>231</v>
      </c>
      <c r="G189" s="166" t="s">
        <v>131</v>
      </c>
      <c r="H189" s="167">
        <v>20</v>
      </c>
      <c r="I189" s="107">
        <v>0</v>
      </c>
      <c r="J189" s="168">
        <f>ROUND(I189*H189,0)</f>
        <v>0</v>
      </c>
      <c r="K189" s="165" t="s">
        <v>125</v>
      </c>
      <c r="L189" s="43"/>
      <c r="M189" s="169" t="s">
        <v>1</v>
      </c>
      <c r="N189" s="170" t="s">
        <v>38</v>
      </c>
      <c r="O189" s="171">
        <v>0.122</v>
      </c>
      <c r="P189" s="171">
        <f>O189*H189</f>
        <v>2.44</v>
      </c>
      <c r="Q189" s="171">
        <v>0</v>
      </c>
      <c r="R189" s="171">
        <f>Q189*H189</f>
        <v>0</v>
      </c>
      <c r="S189" s="171">
        <v>2.66E-3</v>
      </c>
      <c r="T189" s="172">
        <f>S189*H189</f>
        <v>5.3199999999999997E-2</v>
      </c>
      <c r="U189" s="42"/>
      <c r="V189" s="42"/>
      <c r="W189" s="42"/>
      <c r="X189" s="42"/>
      <c r="Y189" s="42"/>
      <c r="Z189" s="42"/>
      <c r="AA189" s="17"/>
      <c r="AB189" s="17"/>
      <c r="AC189" s="17"/>
      <c r="AD189" s="17"/>
      <c r="AE189" s="17"/>
      <c r="AR189" s="25" t="s">
        <v>178</v>
      </c>
      <c r="AT189" s="25" t="s">
        <v>123</v>
      </c>
      <c r="AU189" s="25" t="s">
        <v>82</v>
      </c>
      <c r="AY189" s="16" t="s">
        <v>120</v>
      </c>
      <c r="BE189" s="26">
        <f>IF(N189="základní",J189,0)</f>
        <v>0</v>
      </c>
      <c r="BF189" s="26">
        <f>IF(N189="snížená",J189,0)</f>
        <v>0</v>
      </c>
      <c r="BG189" s="26">
        <f>IF(N189="zákl. přenesená",J189,0)</f>
        <v>0</v>
      </c>
      <c r="BH189" s="26">
        <f>IF(N189="sníž. přenesená",J189,0)</f>
        <v>0</v>
      </c>
      <c r="BI189" s="26">
        <f>IF(N189="nulová",J189,0)</f>
        <v>0</v>
      </c>
      <c r="BJ189" s="16" t="s">
        <v>8</v>
      </c>
      <c r="BK189" s="26">
        <f>ROUND(I189*H189,0)</f>
        <v>0</v>
      </c>
      <c r="BL189" s="16" t="s">
        <v>178</v>
      </c>
      <c r="BM189" s="25" t="s">
        <v>232</v>
      </c>
    </row>
    <row r="190" spans="1:65" s="13" customFormat="1" x14ac:dyDescent="0.2">
      <c r="A190" s="173"/>
      <c r="B190" s="174"/>
      <c r="C190" s="175"/>
      <c r="D190" s="176" t="s">
        <v>128</v>
      </c>
      <c r="E190" s="177" t="s">
        <v>1</v>
      </c>
      <c r="F190" s="184" t="s">
        <v>233</v>
      </c>
      <c r="G190" s="175"/>
      <c r="H190" s="179">
        <v>20</v>
      </c>
      <c r="I190" s="175"/>
      <c r="J190" s="175"/>
      <c r="K190" s="175"/>
      <c r="L190" s="174"/>
      <c r="M190" s="181"/>
      <c r="N190" s="182"/>
      <c r="O190" s="182"/>
      <c r="P190" s="182"/>
      <c r="Q190" s="182"/>
      <c r="R190" s="182"/>
      <c r="S190" s="182"/>
      <c r="T190" s="183"/>
      <c r="U190" s="173"/>
      <c r="V190" s="173"/>
      <c r="W190" s="173"/>
      <c r="X190" s="173"/>
      <c r="Y190" s="173"/>
      <c r="Z190" s="173"/>
      <c r="AT190" s="27" t="s">
        <v>128</v>
      </c>
      <c r="AU190" s="27" t="s">
        <v>82</v>
      </c>
      <c r="AV190" s="13" t="s">
        <v>82</v>
      </c>
      <c r="AW190" s="13" t="s">
        <v>29</v>
      </c>
      <c r="AX190" s="13" t="s">
        <v>8</v>
      </c>
      <c r="AY190" s="27" t="s">
        <v>120</v>
      </c>
    </row>
    <row r="191" spans="1:65" s="12" customFormat="1" ht="22.9" customHeight="1" x14ac:dyDescent="0.25">
      <c r="A191" s="152"/>
      <c r="B191" s="153"/>
      <c r="C191" s="194"/>
      <c r="D191" s="195" t="s">
        <v>72</v>
      </c>
      <c r="E191" s="196" t="s">
        <v>234</v>
      </c>
      <c r="F191" s="196" t="s">
        <v>235</v>
      </c>
      <c r="G191" s="194"/>
      <c r="H191" s="194"/>
      <c r="I191" s="194"/>
      <c r="J191" s="197">
        <f>BK191</f>
        <v>0</v>
      </c>
      <c r="K191" s="194"/>
      <c r="L191" s="153"/>
      <c r="M191" s="157"/>
      <c r="N191" s="158"/>
      <c r="O191" s="158"/>
      <c r="P191" s="159">
        <f>SUM(P192:P210)</f>
        <v>726.7728800000001</v>
      </c>
      <c r="Q191" s="158"/>
      <c r="R191" s="159">
        <f>SUM(R192:R210)</f>
        <v>12.984502225</v>
      </c>
      <c r="S191" s="158"/>
      <c r="T191" s="160">
        <f>SUM(T192:T210)</f>
        <v>1.35</v>
      </c>
      <c r="U191" s="152"/>
      <c r="V191" s="152"/>
      <c r="W191" s="152"/>
      <c r="X191" s="152"/>
      <c r="Y191" s="152"/>
      <c r="Z191" s="152"/>
      <c r="AR191" s="22" t="s">
        <v>82</v>
      </c>
      <c r="AT191" s="23" t="s">
        <v>72</v>
      </c>
      <c r="AU191" s="23" t="s">
        <v>8</v>
      </c>
      <c r="AY191" s="22" t="s">
        <v>120</v>
      </c>
      <c r="BK191" s="24">
        <f>SUM(BK192:BK210)</f>
        <v>0</v>
      </c>
    </row>
    <row r="192" spans="1:65" s="2" customFormat="1" ht="24.25" customHeight="1" x14ac:dyDescent="0.2">
      <c r="A192" s="42"/>
      <c r="B192" s="43"/>
      <c r="C192" s="163">
        <v>28</v>
      </c>
      <c r="D192" s="163" t="s">
        <v>123</v>
      </c>
      <c r="E192" s="164" t="s">
        <v>236</v>
      </c>
      <c r="F192" s="165" t="s">
        <v>237</v>
      </c>
      <c r="G192" s="166" t="s">
        <v>238</v>
      </c>
      <c r="H192" s="167">
        <v>12374</v>
      </c>
      <c r="I192" s="107">
        <v>0</v>
      </c>
      <c r="J192" s="168">
        <f>ROUND(I192*H192,0)</f>
        <v>0</v>
      </c>
      <c r="K192" s="165" t="s">
        <v>125</v>
      </c>
      <c r="L192" s="43"/>
      <c r="M192" s="169" t="s">
        <v>1</v>
      </c>
      <c r="N192" s="170" t="s">
        <v>38</v>
      </c>
      <c r="O192" s="171">
        <v>5.3999999999999999E-2</v>
      </c>
      <c r="P192" s="171">
        <f>O192*H192</f>
        <v>668.19600000000003</v>
      </c>
      <c r="Q192" s="171">
        <v>4.93375E-5</v>
      </c>
      <c r="R192" s="171">
        <f>Q192*H192</f>
        <v>0.61050222499999995</v>
      </c>
      <c r="S192" s="171">
        <v>0</v>
      </c>
      <c r="T192" s="172">
        <f>S192*H192</f>
        <v>0</v>
      </c>
      <c r="U192" s="42"/>
      <c r="V192" s="42"/>
      <c r="W192" s="42"/>
      <c r="X192" s="42"/>
      <c r="Y192" s="42"/>
      <c r="Z192" s="42"/>
      <c r="AA192" s="17"/>
      <c r="AB192" s="17"/>
      <c r="AC192" s="17"/>
      <c r="AD192" s="17"/>
      <c r="AE192" s="17"/>
      <c r="AR192" s="25" t="s">
        <v>178</v>
      </c>
      <c r="AT192" s="25" t="s">
        <v>123</v>
      </c>
      <c r="AU192" s="25" t="s">
        <v>82</v>
      </c>
      <c r="AY192" s="16" t="s">
        <v>120</v>
      </c>
      <c r="BE192" s="26">
        <f>IF(N192="základní",J192,0)</f>
        <v>0</v>
      </c>
      <c r="BF192" s="26">
        <f>IF(N192="snížená",J192,0)</f>
        <v>0</v>
      </c>
      <c r="BG192" s="26">
        <f>IF(N192="zákl. přenesená",J192,0)</f>
        <v>0</v>
      </c>
      <c r="BH192" s="26">
        <f>IF(N192="sníž. přenesená",J192,0)</f>
        <v>0</v>
      </c>
      <c r="BI192" s="26">
        <f>IF(N192="nulová",J192,0)</f>
        <v>0</v>
      </c>
      <c r="BJ192" s="16" t="s">
        <v>8</v>
      </c>
      <c r="BK192" s="26">
        <f>ROUND(I192*H192,0)</f>
        <v>0</v>
      </c>
      <c r="BL192" s="16" t="s">
        <v>178</v>
      </c>
      <c r="BM192" s="25" t="s">
        <v>239</v>
      </c>
    </row>
    <row r="193" spans="1:65" s="13" customFormat="1" x14ac:dyDescent="0.2">
      <c r="A193" s="173"/>
      <c r="B193" s="174"/>
      <c r="C193" s="175"/>
      <c r="D193" s="176" t="s">
        <v>128</v>
      </c>
      <c r="E193" s="177" t="s">
        <v>1</v>
      </c>
      <c r="F193" s="184" t="s">
        <v>240</v>
      </c>
      <c r="G193" s="175"/>
      <c r="H193" s="179">
        <v>8449.2000000000007</v>
      </c>
      <c r="I193" s="175"/>
      <c r="J193" s="175"/>
      <c r="K193" s="175"/>
      <c r="L193" s="174"/>
      <c r="M193" s="181"/>
      <c r="N193" s="182"/>
      <c r="O193" s="182"/>
      <c r="P193" s="182"/>
      <c r="Q193" s="182"/>
      <c r="R193" s="182"/>
      <c r="S193" s="182"/>
      <c r="T193" s="183"/>
      <c r="U193" s="173"/>
      <c r="V193" s="173"/>
      <c r="W193" s="173"/>
      <c r="X193" s="173"/>
      <c r="Y193" s="173"/>
      <c r="Z193" s="173"/>
      <c r="AT193" s="27" t="s">
        <v>128</v>
      </c>
      <c r="AU193" s="27" t="s">
        <v>82</v>
      </c>
      <c r="AV193" s="13" t="s">
        <v>82</v>
      </c>
      <c r="AW193" s="13" t="s">
        <v>29</v>
      </c>
      <c r="AX193" s="13" t="s">
        <v>73</v>
      </c>
      <c r="AY193" s="27" t="s">
        <v>120</v>
      </c>
    </row>
    <row r="194" spans="1:65" s="13" customFormat="1" x14ac:dyDescent="0.2">
      <c r="A194" s="173"/>
      <c r="B194" s="174"/>
      <c r="C194" s="175"/>
      <c r="D194" s="176" t="s">
        <v>128</v>
      </c>
      <c r="E194" s="177" t="s">
        <v>1</v>
      </c>
      <c r="F194" s="184" t="s">
        <v>241</v>
      </c>
      <c r="G194" s="175"/>
      <c r="H194" s="179">
        <v>2381.4</v>
      </c>
      <c r="I194" s="175"/>
      <c r="J194" s="175"/>
      <c r="K194" s="175"/>
      <c r="L194" s="174"/>
      <c r="M194" s="181"/>
      <c r="N194" s="182"/>
      <c r="O194" s="182"/>
      <c r="P194" s="182"/>
      <c r="Q194" s="182"/>
      <c r="R194" s="182"/>
      <c r="S194" s="182"/>
      <c r="T194" s="183"/>
      <c r="U194" s="173"/>
      <c r="V194" s="173"/>
      <c r="W194" s="173"/>
      <c r="X194" s="173"/>
      <c r="Y194" s="173"/>
      <c r="Z194" s="173"/>
      <c r="AT194" s="27" t="s">
        <v>128</v>
      </c>
      <c r="AU194" s="27" t="s">
        <v>82</v>
      </c>
      <c r="AV194" s="13" t="s">
        <v>82</v>
      </c>
      <c r="AW194" s="13" t="s">
        <v>29</v>
      </c>
      <c r="AX194" s="13" t="s">
        <v>73</v>
      </c>
      <c r="AY194" s="27" t="s">
        <v>120</v>
      </c>
    </row>
    <row r="195" spans="1:65" s="14" customFormat="1" x14ac:dyDescent="0.2">
      <c r="A195" s="185"/>
      <c r="B195" s="186"/>
      <c r="C195" s="187"/>
      <c r="D195" s="176" t="s">
        <v>128</v>
      </c>
      <c r="E195" s="188" t="s">
        <v>1</v>
      </c>
      <c r="F195" s="189" t="s">
        <v>242</v>
      </c>
      <c r="G195" s="187"/>
      <c r="H195" s="190">
        <v>10830.6</v>
      </c>
      <c r="I195" s="187"/>
      <c r="J195" s="187"/>
      <c r="K195" s="187"/>
      <c r="L195" s="186"/>
      <c r="M195" s="191"/>
      <c r="N195" s="192"/>
      <c r="O195" s="192"/>
      <c r="P195" s="192"/>
      <c r="Q195" s="192"/>
      <c r="R195" s="192"/>
      <c r="S195" s="192"/>
      <c r="T195" s="193"/>
      <c r="U195" s="185"/>
      <c r="V195" s="185"/>
      <c r="W195" s="185"/>
      <c r="X195" s="185"/>
      <c r="Y195" s="185"/>
      <c r="Z195" s="185"/>
      <c r="AT195" s="28" t="s">
        <v>128</v>
      </c>
      <c r="AU195" s="28" t="s">
        <v>82</v>
      </c>
      <c r="AV195" s="14" t="s">
        <v>130</v>
      </c>
      <c r="AW195" s="14" t="s">
        <v>29</v>
      </c>
      <c r="AX195" s="14" t="s">
        <v>73</v>
      </c>
      <c r="AY195" s="28" t="s">
        <v>120</v>
      </c>
    </row>
    <row r="196" spans="1:65" s="13" customFormat="1" x14ac:dyDescent="0.2">
      <c r="A196" s="173"/>
      <c r="B196" s="174"/>
      <c r="C196" s="175"/>
      <c r="D196" s="176" t="s">
        <v>128</v>
      </c>
      <c r="E196" s="177" t="s">
        <v>1</v>
      </c>
      <c r="F196" s="184" t="s">
        <v>243</v>
      </c>
      <c r="G196" s="175"/>
      <c r="H196" s="179">
        <v>1543.4</v>
      </c>
      <c r="I196" s="175"/>
      <c r="J196" s="175"/>
      <c r="K196" s="175"/>
      <c r="L196" s="174"/>
      <c r="M196" s="181"/>
      <c r="N196" s="182"/>
      <c r="O196" s="182"/>
      <c r="P196" s="182"/>
      <c r="Q196" s="182"/>
      <c r="R196" s="182"/>
      <c r="S196" s="182"/>
      <c r="T196" s="183"/>
      <c r="U196" s="173"/>
      <c r="V196" s="173"/>
      <c r="W196" s="173"/>
      <c r="X196" s="173"/>
      <c r="Y196" s="173"/>
      <c r="Z196" s="173"/>
      <c r="AT196" s="27" t="s">
        <v>128</v>
      </c>
      <c r="AU196" s="27" t="s">
        <v>82</v>
      </c>
      <c r="AV196" s="13" t="s">
        <v>82</v>
      </c>
      <c r="AW196" s="13" t="s">
        <v>29</v>
      </c>
      <c r="AX196" s="13" t="s">
        <v>73</v>
      </c>
      <c r="AY196" s="27" t="s">
        <v>120</v>
      </c>
    </row>
    <row r="197" spans="1:65" s="14" customFormat="1" x14ac:dyDescent="0.2">
      <c r="A197" s="185"/>
      <c r="B197" s="186"/>
      <c r="C197" s="187"/>
      <c r="D197" s="176" t="s">
        <v>128</v>
      </c>
      <c r="E197" s="188" t="s">
        <v>1</v>
      </c>
      <c r="F197" s="189" t="s">
        <v>244</v>
      </c>
      <c r="G197" s="187"/>
      <c r="H197" s="190">
        <v>1543.4</v>
      </c>
      <c r="I197" s="187"/>
      <c r="J197" s="187"/>
      <c r="K197" s="187"/>
      <c r="L197" s="186"/>
      <c r="M197" s="191"/>
      <c r="N197" s="192"/>
      <c r="O197" s="192"/>
      <c r="P197" s="192"/>
      <c r="Q197" s="192"/>
      <c r="R197" s="192"/>
      <c r="S197" s="192"/>
      <c r="T197" s="193"/>
      <c r="U197" s="185"/>
      <c r="V197" s="185"/>
      <c r="W197" s="185"/>
      <c r="X197" s="185"/>
      <c r="Y197" s="185"/>
      <c r="Z197" s="185"/>
      <c r="AT197" s="28" t="s">
        <v>128</v>
      </c>
      <c r="AU197" s="28" t="s">
        <v>82</v>
      </c>
      <c r="AV197" s="14" t="s">
        <v>130</v>
      </c>
      <c r="AW197" s="14" t="s">
        <v>29</v>
      </c>
      <c r="AX197" s="14" t="s">
        <v>73</v>
      </c>
      <c r="AY197" s="28" t="s">
        <v>120</v>
      </c>
    </row>
    <row r="198" spans="1:65" s="15" customFormat="1" x14ac:dyDescent="0.2">
      <c r="A198" s="210"/>
      <c r="B198" s="211"/>
      <c r="C198" s="180"/>
      <c r="D198" s="176" t="s">
        <v>128</v>
      </c>
      <c r="E198" s="212" t="s">
        <v>1</v>
      </c>
      <c r="F198" s="213" t="s">
        <v>245</v>
      </c>
      <c r="G198" s="180"/>
      <c r="H198" s="214">
        <v>12374</v>
      </c>
      <c r="I198" s="180"/>
      <c r="J198" s="180"/>
      <c r="K198" s="180"/>
      <c r="L198" s="211"/>
      <c r="M198" s="215"/>
      <c r="N198" s="216"/>
      <c r="O198" s="216"/>
      <c r="P198" s="216"/>
      <c r="Q198" s="216"/>
      <c r="R198" s="216"/>
      <c r="S198" s="216"/>
      <c r="T198" s="217"/>
      <c r="U198" s="210"/>
      <c r="V198" s="210"/>
      <c r="W198" s="210"/>
      <c r="X198" s="210"/>
      <c r="Y198" s="210"/>
      <c r="Z198" s="210"/>
      <c r="AT198" s="29" t="s">
        <v>128</v>
      </c>
      <c r="AU198" s="29" t="s">
        <v>82</v>
      </c>
      <c r="AV198" s="15" t="s">
        <v>126</v>
      </c>
      <c r="AW198" s="15" t="s">
        <v>29</v>
      </c>
      <c r="AX198" s="15" t="s">
        <v>8</v>
      </c>
      <c r="AY198" s="29" t="s">
        <v>120</v>
      </c>
    </row>
    <row r="199" spans="1:65" s="2" customFormat="1" ht="21.75" customHeight="1" x14ac:dyDescent="0.2">
      <c r="A199" s="42"/>
      <c r="B199" s="43"/>
      <c r="C199" s="201">
        <v>29</v>
      </c>
      <c r="D199" s="201" t="s">
        <v>200</v>
      </c>
      <c r="E199" s="202" t="s">
        <v>246</v>
      </c>
      <c r="F199" s="203" t="s">
        <v>247</v>
      </c>
      <c r="G199" s="204" t="s">
        <v>238</v>
      </c>
      <c r="H199" s="205">
        <v>10830.6</v>
      </c>
      <c r="I199" s="108">
        <v>0</v>
      </c>
      <c r="J199" s="206">
        <f>ROUND(I199*H199,0)</f>
        <v>0</v>
      </c>
      <c r="K199" s="203" t="s">
        <v>1</v>
      </c>
      <c r="L199" s="207"/>
      <c r="M199" s="208" t="s">
        <v>1</v>
      </c>
      <c r="N199" s="209" t="s">
        <v>38</v>
      </c>
      <c r="O199" s="171">
        <v>0</v>
      </c>
      <c r="P199" s="171">
        <f>O199*H199</f>
        <v>0</v>
      </c>
      <c r="Q199" s="171">
        <v>1E-3</v>
      </c>
      <c r="R199" s="171">
        <f>Q199*H199</f>
        <v>10.8306</v>
      </c>
      <c r="S199" s="171">
        <v>0</v>
      </c>
      <c r="T199" s="172">
        <f>S199*H199</f>
        <v>0</v>
      </c>
      <c r="U199" s="42"/>
      <c r="V199" s="42"/>
      <c r="W199" s="42"/>
      <c r="X199" s="42"/>
      <c r="Y199" s="42"/>
      <c r="Z199" s="42"/>
      <c r="AA199" s="17"/>
      <c r="AB199" s="17"/>
      <c r="AC199" s="17"/>
      <c r="AD199" s="17"/>
      <c r="AE199" s="17"/>
      <c r="AR199" s="25" t="s">
        <v>204</v>
      </c>
      <c r="AT199" s="25" t="s">
        <v>200</v>
      </c>
      <c r="AU199" s="25" t="s">
        <v>82</v>
      </c>
      <c r="AY199" s="16" t="s">
        <v>120</v>
      </c>
      <c r="BE199" s="26">
        <f>IF(N199="základní",J199,0)</f>
        <v>0</v>
      </c>
      <c r="BF199" s="26">
        <f>IF(N199="snížená",J199,0)</f>
        <v>0</v>
      </c>
      <c r="BG199" s="26">
        <f>IF(N199="zákl. přenesená",J199,0)</f>
        <v>0</v>
      </c>
      <c r="BH199" s="26">
        <f>IF(N199="sníž. přenesená",J199,0)</f>
        <v>0</v>
      </c>
      <c r="BI199" s="26">
        <f>IF(N199="nulová",J199,0)</f>
        <v>0</v>
      </c>
      <c r="BJ199" s="16" t="s">
        <v>8</v>
      </c>
      <c r="BK199" s="26">
        <f>ROUND(I199*H199,0)</f>
        <v>0</v>
      </c>
      <c r="BL199" s="16" t="s">
        <v>178</v>
      </c>
      <c r="BM199" s="25" t="s">
        <v>248</v>
      </c>
    </row>
    <row r="200" spans="1:65" s="13" customFormat="1" x14ac:dyDescent="0.2">
      <c r="A200" s="173"/>
      <c r="B200" s="174"/>
      <c r="C200" s="175"/>
      <c r="D200" s="176" t="s">
        <v>128</v>
      </c>
      <c r="E200" s="177" t="s">
        <v>1</v>
      </c>
      <c r="F200" s="184" t="s">
        <v>240</v>
      </c>
      <c r="G200" s="175"/>
      <c r="H200" s="179">
        <v>8449.2000000000007</v>
      </c>
      <c r="I200" s="175"/>
      <c r="J200" s="175"/>
      <c r="K200" s="175"/>
      <c r="L200" s="174"/>
      <c r="M200" s="181"/>
      <c r="N200" s="182"/>
      <c r="O200" s="182"/>
      <c r="P200" s="182"/>
      <c r="Q200" s="182"/>
      <c r="R200" s="182"/>
      <c r="S200" s="182"/>
      <c r="T200" s="183"/>
      <c r="U200" s="173"/>
      <c r="V200" s="173"/>
      <c r="W200" s="173"/>
      <c r="X200" s="173"/>
      <c r="Y200" s="173"/>
      <c r="Z200" s="173"/>
      <c r="AT200" s="27" t="s">
        <v>128</v>
      </c>
      <c r="AU200" s="27" t="s">
        <v>82</v>
      </c>
      <c r="AV200" s="13" t="s">
        <v>82</v>
      </c>
      <c r="AW200" s="13" t="s">
        <v>29</v>
      </c>
      <c r="AX200" s="13" t="s">
        <v>73</v>
      </c>
      <c r="AY200" s="27" t="s">
        <v>120</v>
      </c>
    </row>
    <row r="201" spans="1:65" s="13" customFormat="1" x14ac:dyDescent="0.2">
      <c r="A201" s="173"/>
      <c r="B201" s="174"/>
      <c r="C201" s="175"/>
      <c r="D201" s="176" t="s">
        <v>128</v>
      </c>
      <c r="E201" s="177" t="s">
        <v>1</v>
      </c>
      <c r="F201" s="184" t="s">
        <v>241</v>
      </c>
      <c r="G201" s="175"/>
      <c r="H201" s="179">
        <v>2381.4</v>
      </c>
      <c r="I201" s="175"/>
      <c r="J201" s="175"/>
      <c r="K201" s="175"/>
      <c r="L201" s="174"/>
      <c r="M201" s="181"/>
      <c r="N201" s="182"/>
      <c r="O201" s="182"/>
      <c r="P201" s="182"/>
      <c r="Q201" s="182"/>
      <c r="R201" s="182"/>
      <c r="S201" s="182"/>
      <c r="T201" s="183"/>
      <c r="U201" s="173"/>
      <c r="V201" s="173"/>
      <c r="W201" s="173"/>
      <c r="X201" s="173"/>
      <c r="Y201" s="173"/>
      <c r="Z201" s="173"/>
      <c r="AT201" s="27" t="s">
        <v>128</v>
      </c>
      <c r="AU201" s="27" t="s">
        <v>82</v>
      </c>
      <c r="AV201" s="13" t="s">
        <v>82</v>
      </c>
      <c r="AW201" s="13" t="s">
        <v>29</v>
      </c>
      <c r="AX201" s="13" t="s">
        <v>73</v>
      </c>
      <c r="AY201" s="27" t="s">
        <v>120</v>
      </c>
    </row>
    <row r="202" spans="1:65" s="14" customFormat="1" x14ac:dyDescent="0.2">
      <c r="A202" s="185"/>
      <c r="B202" s="186"/>
      <c r="C202" s="187"/>
      <c r="D202" s="176" t="s">
        <v>128</v>
      </c>
      <c r="E202" s="188" t="s">
        <v>1</v>
      </c>
      <c r="F202" s="189" t="s">
        <v>242</v>
      </c>
      <c r="G202" s="187"/>
      <c r="H202" s="190">
        <v>10830.6</v>
      </c>
      <c r="I202" s="187"/>
      <c r="J202" s="187"/>
      <c r="K202" s="187"/>
      <c r="L202" s="186"/>
      <c r="M202" s="191"/>
      <c r="N202" s="192"/>
      <c r="O202" s="192"/>
      <c r="P202" s="192"/>
      <c r="Q202" s="192"/>
      <c r="R202" s="192"/>
      <c r="S202" s="192"/>
      <c r="T202" s="193"/>
      <c r="U202" s="185"/>
      <c r="V202" s="185"/>
      <c r="W202" s="185"/>
      <c r="X202" s="185"/>
      <c r="Y202" s="185"/>
      <c r="Z202" s="185"/>
      <c r="AT202" s="28" t="s">
        <v>128</v>
      </c>
      <c r="AU202" s="28" t="s">
        <v>82</v>
      </c>
      <c r="AV202" s="14" t="s">
        <v>130</v>
      </c>
      <c r="AW202" s="14" t="s">
        <v>29</v>
      </c>
      <c r="AX202" s="14" t="s">
        <v>8</v>
      </c>
      <c r="AY202" s="28" t="s">
        <v>120</v>
      </c>
    </row>
    <row r="203" spans="1:65" s="2" customFormat="1" ht="16.5" customHeight="1" x14ac:dyDescent="0.2">
      <c r="A203" s="42"/>
      <c r="B203" s="43"/>
      <c r="C203" s="201">
        <v>30</v>
      </c>
      <c r="D203" s="201" t="s">
        <v>200</v>
      </c>
      <c r="E203" s="202" t="s">
        <v>249</v>
      </c>
      <c r="F203" s="203" t="s">
        <v>250</v>
      </c>
      <c r="G203" s="204" t="s">
        <v>238</v>
      </c>
      <c r="H203" s="205">
        <v>1543.4</v>
      </c>
      <c r="I203" s="108">
        <v>0</v>
      </c>
      <c r="J203" s="206">
        <f>ROUND(I203*H203,0)</f>
        <v>0</v>
      </c>
      <c r="K203" s="203" t="s">
        <v>1</v>
      </c>
      <c r="L203" s="207"/>
      <c r="M203" s="208" t="s">
        <v>1</v>
      </c>
      <c r="N203" s="209" t="s">
        <v>38</v>
      </c>
      <c r="O203" s="171">
        <v>0</v>
      </c>
      <c r="P203" s="171">
        <f>O203*H203</f>
        <v>0</v>
      </c>
      <c r="Q203" s="171">
        <v>1E-3</v>
      </c>
      <c r="R203" s="171">
        <f>Q203*H203</f>
        <v>1.5434000000000001</v>
      </c>
      <c r="S203" s="171">
        <v>0</v>
      </c>
      <c r="T203" s="172">
        <f>S203*H203</f>
        <v>0</v>
      </c>
      <c r="U203" s="42"/>
      <c r="V203" s="42"/>
      <c r="W203" s="42"/>
      <c r="X203" s="42"/>
      <c r="Y203" s="42"/>
      <c r="Z203" s="42"/>
      <c r="AA203" s="17"/>
      <c r="AB203" s="17"/>
      <c r="AC203" s="17"/>
      <c r="AD203" s="17"/>
      <c r="AE203" s="17"/>
      <c r="AR203" s="25" t="s">
        <v>204</v>
      </c>
      <c r="AT203" s="25" t="s">
        <v>200</v>
      </c>
      <c r="AU203" s="25" t="s">
        <v>82</v>
      </c>
      <c r="AY203" s="16" t="s">
        <v>120</v>
      </c>
      <c r="BE203" s="26">
        <f>IF(N203="základní",J203,0)</f>
        <v>0</v>
      </c>
      <c r="BF203" s="26">
        <f>IF(N203="snížená",J203,0)</f>
        <v>0</v>
      </c>
      <c r="BG203" s="26">
        <f>IF(N203="zákl. přenesená",J203,0)</f>
        <v>0</v>
      </c>
      <c r="BH203" s="26">
        <f>IF(N203="sníž. přenesená",J203,0)</f>
        <v>0</v>
      </c>
      <c r="BI203" s="26">
        <f>IF(N203="nulová",J203,0)</f>
        <v>0</v>
      </c>
      <c r="BJ203" s="16" t="s">
        <v>8</v>
      </c>
      <c r="BK203" s="26">
        <f>ROUND(I203*H203,0)</f>
        <v>0</v>
      </c>
      <c r="BL203" s="16" t="s">
        <v>178</v>
      </c>
      <c r="BM203" s="25" t="s">
        <v>251</v>
      </c>
    </row>
    <row r="204" spans="1:65" s="13" customFormat="1" x14ac:dyDescent="0.2">
      <c r="A204" s="173"/>
      <c r="B204" s="174"/>
      <c r="C204" s="175"/>
      <c r="D204" s="176" t="s">
        <v>128</v>
      </c>
      <c r="E204" s="177" t="s">
        <v>1</v>
      </c>
      <c r="F204" s="184" t="s">
        <v>243</v>
      </c>
      <c r="G204" s="175"/>
      <c r="H204" s="179">
        <v>1543.4</v>
      </c>
      <c r="I204" s="175"/>
      <c r="J204" s="175"/>
      <c r="K204" s="175"/>
      <c r="L204" s="174"/>
      <c r="M204" s="181"/>
      <c r="N204" s="182"/>
      <c r="O204" s="182"/>
      <c r="P204" s="182"/>
      <c r="Q204" s="182"/>
      <c r="R204" s="182"/>
      <c r="S204" s="182"/>
      <c r="T204" s="183"/>
      <c r="U204" s="173"/>
      <c r="V204" s="173"/>
      <c r="W204" s="173"/>
      <c r="X204" s="173"/>
      <c r="Y204" s="173"/>
      <c r="Z204" s="173"/>
      <c r="AT204" s="27" t="s">
        <v>128</v>
      </c>
      <c r="AU204" s="27" t="s">
        <v>82</v>
      </c>
      <c r="AV204" s="13" t="s">
        <v>82</v>
      </c>
      <c r="AW204" s="13" t="s">
        <v>29</v>
      </c>
      <c r="AX204" s="13" t="s">
        <v>73</v>
      </c>
      <c r="AY204" s="27" t="s">
        <v>120</v>
      </c>
    </row>
    <row r="205" spans="1:65" s="14" customFormat="1" x14ac:dyDescent="0.2">
      <c r="A205" s="185"/>
      <c r="B205" s="186"/>
      <c r="C205" s="187"/>
      <c r="D205" s="176" t="s">
        <v>128</v>
      </c>
      <c r="E205" s="188" t="s">
        <v>1</v>
      </c>
      <c r="F205" s="189" t="s">
        <v>244</v>
      </c>
      <c r="G205" s="187"/>
      <c r="H205" s="190">
        <v>1543.4</v>
      </c>
      <c r="I205" s="187"/>
      <c r="J205" s="187"/>
      <c r="K205" s="187"/>
      <c r="L205" s="186"/>
      <c r="M205" s="191"/>
      <c r="N205" s="192"/>
      <c r="O205" s="192"/>
      <c r="P205" s="192"/>
      <c r="Q205" s="192"/>
      <c r="R205" s="192"/>
      <c r="S205" s="192"/>
      <c r="T205" s="193"/>
      <c r="U205" s="185"/>
      <c r="V205" s="185"/>
      <c r="W205" s="185"/>
      <c r="X205" s="185"/>
      <c r="Y205" s="185"/>
      <c r="Z205" s="185"/>
      <c r="AT205" s="28" t="s">
        <v>128</v>
      </c>
      <c r="AU205" s="28" t="s">
        <v>82</v>
      </c>
      <c r="AV205" s="14" t="s">
        <v>130</v>
      </c>
      <c r="AW205" s="14" t="s">
        <v>29</v>
      </c>
      <c r="AX205" s="14" t="s">
        <v>8</v>
      </c>
      <c r="AY205" s="28" t="s">
        <v>120</v>
      </c>
    </row>
    <row r="206" spans="1:65" s="2" customFormat="1" ht="33" customHeight="1" x14ac:dyDescent="0.2">
      <c r="A206" s="42"/>
      <c r="B206" s="43"/>
      <c r="C206" s="163">
        <v>31</v>
      </c>
      <c r="D206" s="163" t="s">
        <v>123</v>
      </c>
      <c r="E206" s="164" t="s">
        <v>252</v>
      </c>
      <c r="F206" s="165" t="s">
        <v>253</v>
      </c>
      <c r="G206" s="166" t="s">
        <v>238</v>
      </c>
      <c r="H206" s="167">
        <v>1350</v>
      </c>
      <c r="I206" s="107">
        <v>0</v>
      </c>
      <c r="J206" s="168">
        <f>ROUND(I206*H206,0)</f>
        <v>0</v>
      </c>
      <c r="K206" s="165" t="s">
        <v>125</v>
      </c>
      <c r="L206" s="43"/>
      <c r="M206" s="169" t="s">
        <v>1</v>
      </c>
      <c r="N206" s="170" t="s">
        <v>38</v>
      </c>
      <c r="O206" s="171">
        <v>2.5999999999999999E-2</v>
      </c>
      <c r="P206" s="171">
        <f>O206*H206</f>
        <v>35.1</v>
      </c>
      <c r="Q206" s="171">
        <v>0</v>
      </c>
      <c r="R206" s="171">
        <f>Q206*H206</f>
        <v>0</v>
      </c>
      <c r="S206" s="171">
        <v>1E-3</v>
      </c>
      <c r="T206" s="172">
        <f>S206*H206</f>
        <v>1.35</v>
      </c>
      <c r="U206" s="42"/>
      <c r="V206" s="42"/>
      <c r="W206" s="42"/>
      <c r="X206" s="42"/>
      <c r="Y206" s="42"/>
      <c r="Z206" s="42"/>
      <c r="AA206" s="17"/>
      <c r="AB206" s="17"/>
      <c r="AC206" s="17"/>
      <c r="AD206" s="17"/>
      <c r="AE206" s="17"/>
      <c r="AR206" s="25" t="s">
        <v>178</v>
      </c>
      <c r="AT206" s="25" t="s">
        <v>123</v>
      </c>
      <c r="AU206" s="25" t="s">
        <v>82</v>
      </c>
      <c r="AY206" s="16" t="s">
        <v>120</v>
      </c>
      <c r="BE206" s="26">
        <f>IF(N206="základní",J206,0)</f>
        <v>0</v>
      </c>
      <c r="BF206" s="26">
        <f>IF(N206="snížená",J206,0)</f>
        <v>0</v>
      </c>
      <c r="BG206" s="26">
        <f>IF(N206="zákl. přenesená",J206,0)</f>
        <v>0</v>
      </c>
      <c r="BH206" s="26">
        <f>IF(N206="sníž. přenesená",J206,0)</f>
        <v>0</v>
      </c>
      <c r="BI206" s="26">
        <f>IF(N206="nulová",J206,0)</f>
        <v>0</v>
      </c>
      <c r="BJ206" s="16" t="s">
        <v>8</v>
      </c>
      <c r="BK206" s="26">
        <f>ROUND(I206*H206,0)</f>
        <v>0</v>
      </c>
      <c r="BL206" s="16" t="s">
        <v>178</v>
      </c>
      <c r="BM206" s="25" t="s">
        <v>254</v>
      </c>
    </row>
    <row r="207" spans="1:65" s="13" customFormat="1" x14ac:dyDescent="0.2">
      <c r="A207" s="173"/>
      <c r="B207" s="174"/>
      <c r="C207" s="175"/>
      <c r="D207" s="176" t="s">
        <v>128</v>
      </c>
      <c r="E207" s="177" t="s">
        <v>1</v>
      </c>
      <c r="F207" s="184" t="s">
        <v>255</v>
      </c>
      <c r="G207" s="175"/>
      <c r="H207" s="179">
        <v>850</v>
      </c>
      <c r="I207" s="175"/>
      <c r="J207" s="175"/>
      <c r="K207" s="175"/>
      <c r="L207" s="174"/>
      <c r="M207" s="181"/>
      <c r="N207" s="182"/>
      <c r="O207" s="182"/>
      <c r="P207" s="182"/>
      <c r="Q207" s="182"/>
      <c r="R207" s="182"/>
      <c r="S207" s="182"/>
      <c r="T207" s="183"/>
      <c r="U207" s="173"/>
      <c r="V207" s="173"/>
      <c r="W207" s="173"/>
      <c r="X207" s="173"/>
      <c r="Y207" s="173"/>
      <c r="Z207" s="173"/>
      <c r="AT207" s="27" t="s">
        <v>128</v>
      </c>
      <c r="AU207" s="27" t="s">
        <v>82</v>
      </c>
      <c r="AV207" s="13" t="s">
        <v>82</v>
      </c>
      <c r="AW207" s="13" t="s">
        <v>29</v>
      </c>
      <c r="AX207" s="13" t="s">
        <v>73</v>
      </c>
      <c r="AY207" s="27" t="s">
        <v>120</v>
      </c>
    </row>
    <row r="208" spans="1:65" s="13" customFormat="1" x14ac:dyDescent="0.2">
      <c r="A208" s="173"/>
      <c r="B208" s="174"/>
      <c r="C208" s="175"/>
      <c r="D208" s="176" t="s">
        <v>128</v>
      </c>
      <c r="E208" s="177" t="s">
        <v>1</v>
      </c>
      <c r="F208" s="184" t="s">
        <v>256</v>
      </c>
      <c r="G208" s="175"/>
      <c r="H208" s="179">
        <v>500</v>
      </c>
      <c r="I208" s="175"/>
      <c r="J208" s="175"/>
      <c r="K208" s="175"/>
      <c r="L208" s="174"/>
      <c r="M208" s="181"/>
      <c r="N208" s="182"/>
      <c r="O208" s="182"/>
      <c r="P208" s="182"/>
      <c r="Q208" s="182"/>
      <c r="R208" s="182"/>
      <c r="S208" s="182"/>
      <c r="T208" s="183"/>
      <c r="U208" s="173"/>
      <c r="V208" s="173"/>
      <c r="W208" s="173"/>
      <c r="X208" s="173"/>
      <c r="Y208" s="173"/>
      <c r="Z208" s="173"/>
      <c r="AT208" s="27" t="s">
        <v>128</v>
      </c>
      <c r="AU208" s="27" t="s">
        <v>82</v>
      </c>
      <c r="AV208" s="13" t="s">
        <v>82</v>
      </c>
      <c r="AW208" s="13" t="s">
        <v>29</v>
      </c>
      <c r="AX208" s="13" t="s">
        <v>73</v>
      </c>
      <c r="AY208" s="27" t="s">
        <v>120</v>
      </c>
    </row>
    <row r="209" spans="1:65" s="14" customFormat="1" x14ac:dyDescent="0.2">
      <c r="A209" s="185"/>
      <c r="B209" s="186"/>
      <c r="C209" s="187"/>
      <c r="D209" s="176" t="s">
        <v>128</v>
      </c>
      <c r="E209" s="188" t="s">
        <v>1</v>
      </c>
      <c r="F209" s="189" t="s">
        <v>139</v>
      </c>
      <c r="G209" s="187"/>
      <c r="H209" s="190">
        <v>1350</v>
      </c>
      <c r="I209" s="187"/>
      <c r="J209" s="187"/>
      <c r="K209" s="187"/>
      <c r="L209" s="186"/>
      <c r="M209" s="191"/>
      <c r="N209" s="192"/>
      <c r="O209" s="192"/>
      <c r="P209" s="192"/>
      <c r="Q209" s="192"/>
      <c r="R209" s="192"/>
      <c r="S209" s="192"/>
      <c r="T209" s="193"/>
      <c r="U209" s="185"/>
      <c r="V209" s="185"/>
      <c r="W209" s="185"/>
      <c r="X209" s="185"/>
      <c r="Y209" s="185"/>
      <c r="Z209" s="185"/>
      <c r="AT209" s="28" t="s">
        <v>128</v>
      </c>
      <c r="AU209" s="28" t="s">
        <v>82</v>
      </c>
      <c r="AV209" s="14" t="s">
        <v>130</v>
      </c>
      <c r="AW209" s="14" t="s">
        <v>29</v>
      </c>
      <c r="AX209" s="14" t="s">
        <v>8</v>
      </c>
      <c r="AY209" s="28" t="s">
        <v>120</v>
      </c>
    </row>
    <row r="210" spans="1:65" s="2" customFormat="1" ht="24.25" customHeight="1" x14ac:dyDescent="0.2">
      <c r="A210" s="42"/>
      <c r="B210" s="43"/>
      <c r="C210" s="163">
        <v>32</v>
      </c>
      <c r="D210" s="163" t="s">
        <v>123</v>
      </c>
      <c r="E210" s="164" t="s">
        <v>257</v>
      </c>
      <c r="F210" s="165" t="s">
        <v>258</v>
      </c>
      <c r="G210" s="166" t="s">
        <v>176</v>
      </c>
      <c r="H210" s="167">
        <v>12.984999999999999</v>
      </c>
      <c r="I210" s="107">
        <v>0</v>
      </c>
      <c r="J210" s="168">
        <f>ROUND(I210*H210,0)</f>
        <v>0</v>
      </c>
      <c r="K210" s="165" t="s">
        <v>125</v>
      </c>
      <c r="L210" s="43"/>
      <c r="M210" s="169" t="s">
        <v>1</v>
      </c>
      <c r="N210" s="170" t="s">
        <v>38</v>
      </c>
      <c r="O210" s="171">
        <v>1.8080000000000001</v>
      </c>
      <c r="P210" s="171">
        <f>O210*H210</f>
        <v>23.476880000000001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42"/>
      <c r="V210" s="42"/>
      <c r="W210" s="42"/>
      <c r="X210" s="42"/>
      <c r="Y210" s="42"/>
      <c r="Z210" s="42"/>
      <c r="AA210" s="17"/>
      <c r="AB210" s="17"/>
      <c r="AC210" s="17"/>
      <c r="AD210" s="17"/>
      <c r="AE210" s="17"/>
      <c r="AR210" s="25" t="s">
        <v>178</v>
      </c>
      <c r="AT210" s="25" t="s">
        <v>123</v>
      </c>
      <c r="AU210" s="25" t="s">
        <v>82</v>
      </c>
      <c r="AY210" s="16" t="s">
        <v>120</v>
      </c>
      <c r="BE210" s="26">
        <f>IF(N210="základní",J210,0)</f>
        <v>0</v>
      </c>
      <c r="BF210" s="26">
        <f>IF(N210="snížená",J210,0)</f>
        <v>0</v>
      </c>
      <c r="BG210" s="26">
        <f>IF(N210="zákl. přenesená",J210,0)</f>
        <v>0</v>
      </c>
      <c r="BH210" s="26">
        <f>IF(N210="sníž. přenesená",J210,0)</f>
        <v>0</v>
      </c>
      <c r="BI210" s="26">
        <f>IF(N210="nulová",J210,0)</f>
        <v>0</v>
      </c>
      <c r="BJ210" s="16" t="s">
        <v>8</v>
      </c>
      <c r="BK210" s="26">
        <f>ROUND(I210*H210,0)</f>
        <v>0</v>
      </c>
      <c r="BL210" s="16" t="s">
        <v>178</v>
      </c>
      <c r="BM210" s="25" t="s">
        <v>259</v>
      </c>
    </row>
    <row r="211" spans="1:65" s="12" customFormat="1" ht="22.9" customHeight="1" x14ac:dyDescent="0.25">
      <c r="A211" s="152"/>
      <c r="B211" s="153"/>
      <c r="C211" s="194"/>
      <c r="D211" s="195" t="s">
        <v>72</v>
      </c>
      <c r="E211" s="196" t="s">
        <v>260</v>
      </c>
      <c r="F211" s="196" t="s">
        <v>261</v>
      </c>
      <c r="G211" s="194"/>
      <c r="H211" s="194"/>
      <c r="I211" s="194"/>
      <c r="J211" s="197">
        <f>BK211</f>
        <v>0</v>
      </c>
      <c r="K211" s="194"/>
      <c r="L211" s="153"/>
      <c r="M211" s="157"/>
      <c r="N211" s="158"/>
      <c r="O211" s="158"/>
      <c r="P211" s="159">
        <f>SUM(P212:P221)</f>
        <v>174.38200000000001</v>
      </c>
      <c r="Q211" s="158"/>
      <c r="R211" s="159">
        <f>SUM(R212:R221)</f>
        <v>0.44420460999999994</v>
      </c>
      <c r="S211" s="158"/>
      <c r="T211" s="160">
        <f>SUM(T212:T221)</f>
        <v>0</v>
      </c>
      <c r="U211" s="152"/>
      <c r="V211" s="152"/>
      <c r="W211" s="152"/>
      <c r="X211" s="152"/>
      <c r="Y211" s="152"/>
      <c r="Z211" s="152"/>
      <c r="AR211" s="22" t="s">
        <v>82</v>
      </c>
      <c r="AT211" s="23" t="s">
        <v>72</v>
      </c>
      <c r="AU211" s="23" t="s">
        <v>8</v>
      </c>
      <c r="AY211" s="22" t="s">
        <v>120</v>
      </c>
      <c r="BK211" s="24">
        <f>SUM(BK212:BK221)</f>
        <v>0</v>
      </c>
    </row>
    <row r="212" spans="1:65" s="2" customFormat="1" ht="16.5" customHeight="1" x14ac:dyDescent="0.2">
      <c r="A212" s="42"/>
      <c r="B212" s="43"/>
      <c r="C212" s="163">
        <v>33</v>
      </c>
      <c r="D212" s="163" t="s">
        <v>123</v>
      </c>
      <c r="E212" s="164" t="s">
        <v>262</v>
      </c>
      <c r="F212" s="165" t="s">
        <v>263</v>
      </c>
      <c r="G212" s="166" t="s">
        <v>131</v>
      </c>
      <c r="H212" s="167">
        <v>353</v>
      </c>
      <c r="I212" s="107">
        <v>0</v>
      </c>
      <c r="J212" s="168">
        <f>ROUND(I212*H212,0)</f>
        <v>0</v>
      </c>
      <c r="K212" s="165" t="s">
        <v>125</v>
      </c>
      <c r="L212" s="43"/>
      <c r="M212" s="169" t="s">
        <v>1</v>
      </c>
      <c r="N212" s="170" t="s">
        <v>38</v>
      </c>
      <c r="O212" s="171">
        <v>4.2000000000000003E-2</v>
      </c>
      <c r="P212" s="171">
        <f>O212*H212</f>
        <v>14.826000000000001</v>
      </c>
      <c r="Q212" s="171">
        <v>2.08E-6</v>
      </c>
      <c r="R212" s="171">
        <f>Q212*H212</f>
        <v>7.3424000000000004E-4</v>
      </c>
      <c r="S212" s="171">
        <v>0</v>
      </c>
      <c r="T212" s="172">
        <f>S212*H212</f>
        <v>0</v>
      </c>
      <c r="U212" s="42"/>
      <c r="V212" s="42"/>
      <c r="W212" s="42"/>
      <c r="X212" s="42"/>
      <c r="Y212" s="42"/>
      <c r="Z212" s="42"/>
      <c r="AA212" s="17"/>
      <c r="AB212" s="17"/>
      <c r="AC212" s="17"/>
      <c r="AD212" s="17"/>
      <c r="AE212" s="17"/>
      <c r="AR212" s="25" t="s">
        <v>178</v>
      </c>
      <c r="AT212" s="25" t="s">
        <v>123</v>
      </c>
      <c r="AU212" s="25" t="s">
        <v>82</v>
      </c>
      <c r="AY212" s="16" t="s">
        <v>120</v>
      </c>
      <c r="BE212" s="26">
        <f>IF(N212="základní",J212,0)</f>
        <v>0</v>
      </c>
      <c r="BF212" s="26">
        <f>IF(N212="snížená",J212,0)</f>
        <v>0</v>
      </c>
      <c r="BG212" s="26">
        <f>IF(N212="zákl. přenesená",J212,0)</f>
        <v>0</v>
      </c>
      <c r="BH212" s="26">
        <f>IF(N212="sníž. přenesená",J212,0)</f>
        <v>0</v>
      </c>
      <c r="BI212" s="26">
        <f>IF(N212="nulová",J212,0)</f>
        <v>0</v>
      </c>
      <c r="BJ212" s="16" t="s">
        <v>8</v>
      </c>
      <c r="BK212" s="26">
        <f>ROUND(I212*H212,0)</f>
        <v>0</v>
      </c>
      <c r="BL212" s="16" t="s">
        <v>178</v>
      </c>
      <c r="BM212" s="25" t="s">
        <v>264</v>
      </c>
    </row>
    <row r="213" spans="1:65" s="13" customFormat="1" x14ac:dyDescent="0.2">
      <c r="A213" s="173"/>
      <c r="B213" s="174"/>
      <c r="C213" s="175"/>
      <c r="D213" s="176" t="s">
        <v>128</v>
      </c>
      <c r="E213" s="177" t="s">
        <v>1</v>
      </c>
      <c r="F213" s="184" t="s">
        <v>168</v>
      </c>
      <c r="G213" s="175"/>
      <c r="H213" s="179">
        <v>353</v>
      </c>
      <c r="I213" s="175" t="s">
        <v>348</v>
      </c>
      <c r="J213" s="175"/>
      <c r="K213" s="175"/>
      <c r="L213" s="174"/>
      <c r="M213" s="181"/>
      <c r="N213" s="182"/>
      <c r="O213" s="182"/>
      <c r="P213" s="182"/>
      <c r="Q213" s="182"/>
      <c r="R213" s="182"/>
      <c r="S213" s="182"/>
      <c r="T213" s="183"/>
      <c r="U213" s="173"/>
      <c r="V213" s="173"/>
      <c r="W213" s="173"/>
      <c r="X213" s="173"/>
      <c r="Y213" s="173"/>
      <c r="Z213" s="173"/>
      <c r="AT213" s="27" t="s">
        <v>128</v>
      </c>
      <c r="AU213" s="27" t="s">
        <v>82</v>
      </c>
      <c r="AV213" s="13" t="s">
        <v>82</v>
      </c>
      <c r="AW213" s="13" t="s">
        <v>29</v>
      </c>
      <c r="AX213" s="13" t="s">
        <v>8</v>
      </c>
      <c r="AY213" s="27" t="s">
        <v>120</v>
      </c>
    </row>
    <row r="214" spans="1:65" s="2" customFormat="1" ht="16.5" customHeight="1" x14ac:dyDescent="0.2">
      <c r="A214" s="42"/>
      <c r="B214" s="43"/>
      <c r="C214" s="163">
        <v>34</v>
      </c>
      <c r="D214" s="163" t="s">
        <v>123</v>
      </c>
      <c r="E214" s="164" t="s">
        <v>265</v>
      </c>
      <c r="F214" s="165" t="s">
        <v>266</v>
      </c>
      <c r="G214" s="166" t="s">
        <v>131</v>
      </c>
      <c r="H214" s="167">
        <v>353</v>
      </c>
      <c r="I214" s="107">
        <v>0</v>
      </c>
      <c r="J214" s="168">
        <f>ROUND(I214*H214,0)</f>
        <v>0</v>
      </c>
      <c r="K214" s="165" t="s">
        <v>125</v>
      </c>
      <c r="L214" s="43"/>
      <c r="M214" s="169" t="s">
        <v>1</v>
      </c>
      <c r="N214" s="170" t="s">
        <v>38</v>
      </c>
      <c r="O214" s="171">
        <v>0.13900000000000001</v>
      </c>
      <c r="P214" s="171">
        <f>O214*H214</f>
        <v>49.067000000000007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42"/>
      <c r="V214" s="42"/>
      <c r="W214" s="42"/>
      <c r="X214" s="42"/>
      <c r="Y214" s="42"/>
      <c r="Z214" s="42"/>
      <c r="AA214" s="17"/>
      <c r="AB214" s="17"/>
      <c r="AC214" s="17"/>
      <c r="AD214" s="17"/>
      <c r="AE214" s="17"/>
      <c r="AR214" s="25" t="s">
        <v>178</v>
      </c>
      <c r="AT214" s="25" t="s">
        <v>123</v>
      </c>
      <c r="AU214" s="25" t="s">
        <v>82</v>
      </c>
      <c r="AY214" s="16" t="s">
        <v>120</v>
      </c>
      <c r="BE214" s="26">
        <f>IF(N214="základní",J214,0)</f>
        <v>0</v>
      </c>
      <c r="BF214" s="26">
        <f>IF(N214="snížená",J214,0)</f>
        <v>0</v>
      </c>
      <c r="BG214" s="26">
        <f>IF(N214="zákl. přenesená",J214,0)</f>
        <v>0</v>
      </c>
      <c r="BH214" s="26">
        <f>IF(N214="sníž. přenesená",J214,0)</f>
        <v>0</v>
      </c>
      <c r="BI214" s="26">
        <f>IF(N214="nulová",J214,0)</f>
        <v>0</v>
      </c>
      <c r="BJ214" s="16" t="s">
        <v>8</v>
      </c>
      <c r="BK214" s="26">
        <f>ROUND(I214*H214,0)</f>
        <v>0</v>
      </c>
      <c r="BL214" s="16" t="s">
        <v>178</v>
      </c>
      <c r="BM214" s="25" t="s">
        <v>267</v>
      </c>
    </row>
    <row r="215" spans="1:65" s="13" customFormat="1" x14ac:dyDescent="0.2">
      <c r="A215" s="173"/>
      <c r="B215" s="174"/>
      <c r="C215" s="175"/>
      <c r="D215" s="176" t="s">
        <v>128</v>
      </c>
      <c r="E215" s="177" t="s">
        <v>1</v>
      </c>
      <c r="F215" s="184" t="s">
        <v>168</v>
      </c>
      <c r="G215" s="175"/>
      <c r="H215" s="179">
        <v>353</v>
      </c>
      <c r="I215" s="175"/>
      <c r="J215" s="175"/>
      <c r="K215" s="175"/>
      <c r="L215" s="174"/>
      <c r="M215" s="181"/>
      <c r="N215" s="182"/>
      <c r="O215" s="182"/>
      <c r="P215" s="182"/>
      <c r="Q215" s="182"/>
      <c r="R215" s="182"/>
      <c r="S215" s="182"/>
      <c r="T215" s="183"/>
      <c r="U215" s="173"/>
      <c r="V215" s="173"/>
      <c r="W215" s="173"/>
      <c r="X215" s="173"/>
      <c r="Y215" s="173"/>
      <c r="Z215" s="173"/>
      <c r="AT215" s="27" t="s">
        <v>128</v>
      </c>
      <c r="AU215" s="27" t="s">
        <v>82</v>
      </c>
      <c r="AV215" s="13" t="s">
        <v>82</v>
      </c>
      <c r="AW215" s="13" t="s">
        <v>29</v>
      </c>
      <c r="AX215" s="13" t="s">
        <v>8</v>
      </c>
      <c r="AY215" s="27" t="s">
        <v>120</v>
      </c>
    </row>
    <row r="216" spans="1:65" s="2" customFormat="1" ht="24.25" customHeight="1" x14ac:dyDescent="0.2">
      <c r="A216" s="42"/>
      <c r="B216" s="43"/>
      <c r="C216" s="163">
        <v>35</v>
      </c>
      <c r="D216" s="163" t="s">
        <v>123</v>
      </c>
      <c r="E216" s="164" t="s">
        <v>268</v>
      </c>
      <c r="F216" s="165" t="s">
        <v>269</v>
      </c>
      <c r="G216" s="166" t="s">
        <v>131</v>
      </c>
      <c r="H216" s="167">
        <v>353</v>
      </c>
      <c r="I216" s="107">
        <v>0</v>
      </c>
      <c r="J216" s="168">
        <f>ROUND(I216*H216,0)</f>
        <v>0</v>
      </c>
      <c r="K216" s="165" t="s">
        <v>125</v>
      </c>
      <c r="L216" s="43"/>
      <c r="M216" s="169" t="s">
        <v>1</v>
      </c>
      <c r="N216" s="170" t="s">
        <v>38</v>
      </c>
      <c r="O216" s="171">
        <v>0.219</v>
      </c>
      <c r="P216" s="171">
        <f>O216*H216</f>
        <v>77.307000000000002</v>
      </c>
      <c r="Q216" s="171">
        <v>1.008E-3</v>
      </c>
      <c r="R216" s="171">
        <f>Q216*H216</f>
        <v>0.35582399999999997</v>
      </c>
      <c r="S216" s="171">
        <v>0</v>
      </c>
      <c r="T216" s="172">
        <f>S216*H216</f>
        <v>0</v>
      </c>
      <c r="U216" s="42"/>
      <c r="V216" s="42"/>
      <c r="W216" s="42"/>
      <c r="X216" s="42"/>
      <c r="Y216" s="42"/>
      <c r="Z216" s="42"/>
      <c r="AA216" s="17"/>
      <c r="AB216" s="17"/>
      <c r="AC216" s="17"/>
      <c r="AD216" s="17"/>
      <c r="AE216" s="17"/>
      <c r="AR216" s="25" t="s">
        <v>178</v>
      </c>
      <c r="AT216" s="25" t="s">
        <v>123</v>
      </c>
      <c r="AU216" s="25" t="s">
        <v>82</v>
      </c>
      <c r="AY216" s="16" t="s">
        <v>120</v>
      </c>
      <c r="BE216" s="26">
        <f>IF(N216="základní",J216,0)</f>
        <v>0</v>
      </c>
      <c r="BF216" s="26">
        <f>IF(N216="snížená",J216,0)</f>
        <v>0</v>
      </c>
      <c r="BG216" s="26">
        <f>IF(N216="zákl. přenesená",J216,0)</f>
        <v>0</v>
      </c>
      <c r="BH216" s="26">
        <f>IF(N216="sníž. přenesená",J216,0)</f>
        <v>0</v>
      </c>
      <c r="BI216" s="26">
        <f>IF(N216="nulová",J216,0)</f>
        <v>0</v>
      </c>
      <c r="BJ216" s="16" t="s">
        <v>8</v>
      </c>
      <c r="BK216" s="26">
        <f>ROUND(I216*H216,0)</f>
        <v>0</v>
      </c>
      <c r="BL216" s="16" t="s">
        <v>178</v>
      </c>
      <c r="BM216" s="25" t="s">
        <v>270</v>
      </c>
    </row>
    <row r="217" spans="1:65" s="13" customFormat="1" x14ac:dyDescent="0.2">
      <c r="A217" s="173"/>
      <c r="B217" s="174"/>
      <c r="C217" s="175"/>
      <c r="D217" s="176" t="s">
        <v>128</v>
      </c>
      <c r="E217" s="177" t="s">
        <v>1</v>
      </c>
      <c r="F217" s="184" t="s">
        <v>168</v>
      </c>
      <c r="G217" s="175"/>
      <c r="H217" s="179">
        <v>353</v>
      </c>
      <c r="I217" s="175"/>
      <c r="J217" s="175"/>
      <c r="K217" s="175"/>
      <c r="L217" s="174"/>
      <c r="M217" s="181"/>
      <c r="N217" s="182"/>
      <c r="O217" s="182"/>
      <c r="P217" s="182"/>
      <c r="Q217" s="182"/>
      <c r="R217" s="182"/>
      <c r="S217" s="182"/>
      <c r="T217" s="183"/>
      <c r="U217" s="173"/>
      <c r="V217" s="173"/>
      <c r="W217" s="173"/>
      <c r="X217" s="173"/>
      <c r="Y217" s="173"/>
      <c r="Z217" s="173"/>
      <c r="AT217" s="27" t="s">
        <v>128</v>
      </c>
      <c r="AU217" s="27" t="s">
        <v>82</v>
      </c>
      <c r="AV217" s="13" t="s">
        <v>82</v>
      </c>
      <c r="AW217" s="13" t="s">
        <v>29</v>
      </c>
      <c r="AX217" s="13" t="s">
        <v>8</v>
      </c>
      <c r="AY217" s="27" t="s">
        <v>120</v>
      </c>
    </row>
    <row r="218" spans="1:65" s="2" customFormat="1" ht="33" customHeight="1" x14ac:dyDescent="0.2">
      <c r="A218" s="42"/>
      <c r="B218" s="43"/>
      <c r="C218" s="163">
        <v>36</v>
      </c>
      <c r="D218" s="163" t="s">
        <v>123</v>
      </c>
      <c r="E218" s="164" t="s">
        <v>271</v>
      </c>
      <c r="F218" s="165" t="s">
        <v>272</v>
      </c>
      <c r="G218" s="166" t="s">
        <v>131</v>
      </c>
      <c r="H218" s="167">
        <v>353</v>
      </c>
      <c r="I218" s="107">
        <v>0</v>
      </c>
      <c r="J218" s="168">
        <f>ROUND(I218*H218,0)</f>
        <v>0</v>
      </c>
      <c r="K218" s="165" t="s">
        <v>125</v>
      </c>
      <c r="L218" s="43"/>
      <c r="M218" s="169" t="s">
        <v>1</v>
      </c>
      <c r="N218" s="170" t="s">
        <v>38</v>
      </c>
      <c r="O218" s="171">
        <v>9.4E-2</v>
      </c>
      <c r="P218" s="171">
        <f>O218*H218</f>
        <v>33.182000000000002</v>
      </c>
      <c r="Q218" s="171">
        <v>2.31E-4</v>
      </c>
      <c r="R218" s="171">
        <f>Q218*H218</f>
        <v>8.1543000000000004E-2</v>
      </c>
      <c r="S218" s="171">
        <v>0</v>
      </c>
      <c r="T218" s="172">
        <f>S218*H218</f>
        <v>0</v>
      </c>
      <c r="U218" s="42"/>
      <c r="V218" s="42"/>
      <c r="W218" s="42"/>
      <c r="X218" s="42"/>
      <c r="Y218" s="42"/>
      <c r="Z218" s="42"/>
      <c r="AA218" s="17"/>
      <c r="AB218" s="17"/>
      <c r="AC218" s="17"/>
      <c r="AD218" s="17"/>
      <c r="AE218" s="17"/>
      <c r="AR218" s="25" t="s">
        <v>178</v>
      </c>
      <c r="AT218" s="25" t="s">
        <v>123</v>
      </c>
      <c r="AU218" s="25" t="s">
        <v>82</v>
      </c>
      <c r="AY218" s="16" t="s">
        <v>120</v>
      </c>
      <c r="BE218" s="26">
        <f>IF(N218="základní",J218,0)</f>
        <v>0</v>
      </c>
      <c r="BF218" s="26">
        <f>IF(N218="snížená",J218,0)</f>
        <v>0</v>
      </c>
      <c r="BG218" s="26">
        <f>IF(N218="zákl. přenesená",J218,0)</f>
        <v>0</v>
      </c>
      <c r="BH218" s="26">
        <f>IF(N218="sníž. přenesená",J218,0)</f>
        <v>0</v>
      </c>
      <c r="BI218" s="26">
        <f>IF(N218="nulová",J218,0)</f>
        <v>0</v>
      </c>
      <c r="BJ218" s="16" t="s">
        <v>8</v>
      </c>
      <c r="BK218" s="26">
        <f>ROUND(I218*H218,0)</f>
        <v>0</v>
      </c>
      <c r="BL218" s="16" t="s">
        <v>178</v>
      </c>
      <c r="BM218" s="25" t="s">
        <v>273</v>
      </c>
    </row>
    <row r="219" spans="1:65" s="13" customFormat="1" x14ac:dyDescent="0.2">
      <c r="A219" s="173"/>
      <c r="B219" s="174"/>
      <c r="C219" s="175"/>
      <c r="D219" s="176" t="s">
        <v>128</v>
      </c>
      <c r="E219" s="177" t="s">
        <v>1</v>
      </c>
      <c r="F219" s="184" t="s">
        <v>168</v>
      </c>
      <c r="G219" s="175"/>
      <c r="H219" s="179">
        <v>353</v>
      </c>
      <c r="I219" s="175"/>
      <c r="J219" s="175"/>
      <c r="K219" s="175"/>
      <c r="L219" s="174"/>
      <c r="M219" s="181"/>
      <c r="N219" s="182"/>
      <c r="O219" s="182"/>
      <c r="P219" s="182"/>
      <c r="Q219" s="182"/>
      <c r="R219" s="182"/>
      <c r="S219" s="182"/>
      <c r="T219" s="183"/>
      <c r="U219" s="173"/>
      <c r="V219" s="173"/>
      <c r="W219" s="173"/>
      <c r="X219" s="173"/>
      <c r="Y219" s="173"/>
      <c r="Z219" s="173"/>
      <c r="AT219" s="27" t="s">
        <v>128</v>
      </c>
      <c r="AU219" s="27" t="s">
        <v>82</v>
      </c>
      <c r="AV219" s="13" t="s">
        <v>82</v>
      </c>
      <c r="AW219" s="13" t="s">
        <v>29</v>
      </c>
      <c r="AX219" s="13" t="s">
        <v>8</v>
      </c>
      <c r="AY219" s="27" t="s">
        <v>120</v>
      </c>
    </row>
    <row r="220" spans="1:65" s="2" customFormat="1" ht="33" customHeight="1" x14ac:dyDescent="0.2">
      <c r="A220" s="42"/>
      <c r="B220" s="43"/>
      <c r="C220" s="163">
        <v>37</v>
      </c>
      <c r="D220" s="163" t="s">
        <v>123</v>
      </c>
      <c r="E220" s="164" t="s">
        <v>274</v>
      </c>
      <c r="F220" s="165" t="s">
        <v>275</v>
      </c>
      <c r="G220" s="166" t="s">
        <v>131</v>
      </c>
      <c r="H220" s="167">
        <v>353</v>
      </c>
      <c r="I220" s="107">
        <v>0</v>
      </c>
      <c r="J220" s="168">
        <f>ROUND(I220*H220,0)</f>
        <v>0</v>
      </c>
      <c r="K220" s="165" t="s">
        <v>125</v>
      </c>
      <c r="L220" s="43"/>
      <c r="M220" s="169" t="s">
        <v>1</v>
      </c>
      <c r="N220" s="170" t="s">
        <v>38</v>
      </c>
      <c r="O220" s="171">
        <v>0</v>
      </c>
      <c r="P220" s="171">
        <f>O220*H220</f>
        <v>0</v>
      </c>
      <c r="Q220" s="171">
        <v>1.7289999999999999E-5</v>
      </c>
      <c r="R220" s="171">
        <f>Q220*H220</f>
        <v>6.1033699999999995E-3</v>
      </c>
      <c r="S220" s="171">
        <v>0</v>
      </c>
      <c r="T220" s="172">
        <f>S220*H220</f>
        <v>0</v>
      </c>
      <c r="U220" s="42"/>
      <c r="V220" s="42"/>
      <c r="W220" s="42"/>
      <c r="X220" s="42"/>
      <c r="Y220" s="42"/>
      <c r="Z220" s="42"/>
      <c r="AA220" s="17"/>
      <c r="AB220" s="17"/>
      <c r="AC220" s="17"/>
      <c r="AD220" s="17"/>
      <c r="AE220" s="17"/>
      <c r="AR220" s="25" t="s">
        <v>178</v>
      </c>
      <c r="AT220" s="25" t="s">
        <v>123</v>
      </c>
      <c r="AU220" s="25" t="s">
        <v>82</v>
      </c>
      <c r="AY220" s="16" t="s">
        <v>120</v>
      </c>
      <c r="BE220" s="26">
        <f>IF(N220="základní",J220,0)</f>
        <v>0</v>
      </c>
      <c r="BF220" s="26">
        <f>IF(N220="snížená",J220,0)</f>
        <v>0</v>
      </c>
      <c r="BG220" s="26">
        <f>IF(N220="zákl. přenesená",J220,0)</f>
        <v>0</v>
      </c>
      <c r="BH220" s="26">
        <f>IF(N220="sníž. přenesená",J220,0)</f>
        <v>0</v>
      </c>
      <c r="BI220" s="26">
        <f>IF(N220="nulová",J220,0)</f>
        <v>0</v>
      </c>
      <c r="BJ220" s="16" t="s">
        <v>8</v>
      </c>
      <c r="BK220" s="26">
        <f>ROUND(I220*H220,0)</f>
        <v>0</v>
      </c>
      <c r="BL220" s="16" t="s">
        <v>178</v>
      </c>
      <c r="BM220" s="25" t="s">
        <v>276</v>
      </c>
    </row>
    <row r="221" spans="1:65" s="13" customFormat="1" x14ac:dyDescent="0.2">
      <c r="A221" s="173"/>
      <c r="B221" s="174"/>
      <c r="C221" s="175"/>
      <c r="D221" s="176" t="s">
        <v>128</v>
      </c>
      <c r="E221" s="177" t="s">
        <v>1</v>
      </c>
      <c r="F221" s="184" t="s">
        <v>168</v>
      </c>
      <c r="G221" s="175"/>
      <c r="H221" s="179">
        <v>353</v>
      </c>
      <c r="I221" s="175"/>
      <c r="J221" s="175"/>
      <c r="K221" s="175"/>
      <c r="L221" s="174"/>
      <c r="M221" s="181"/>
      <c r="N221" s="182"/>
      <c r="O221" s="182"/>
      <c r="P221" s="182"/>
      <c r="Q221" s="182"/>
      <c r="R221" s="182"/>
      <c r="S221" s="182"/>
      <c r="T221" s="183"/>
      <c r="U221" s="173"/>
      <c r="V221" s="173"/>
      <c r="W221" s="173"/>
      <c r="X221" s="173"/>
      <c r="Y221" s="173"/>
      <c r="Z221" s="173"/>
      <c r="AT221" s="27" t="s">
        <v>128</v>
      </c>
      <c r="AU221" s="27" t="s">
        <v>82</v>
      </c>
      <c r="AV221" s="13" t="s">
        <v>82</v>
      </c>
      <c r="AW221" s="13" t="s">
        <v>29</v>
      </c>
      <c r="AX221" s="13" t="s">
        <v>8</v>
      </c>
      <c r="AY221" s="27" t="s">
        <v>120</v>
      </c>
    </row>
    <row r="222" spans="1:65" s="12" customFormat="1" ht="22.9" customHeight="1" x14ac:dyDescent="0.25">
      <c r="A222" s="152"/>
      <c r="B222" s="153"/>
      <c r="C222" s="194"/>
      <c r="D222" s="195" t="s">
        <v>72</v>
      </c>
      <c r="E222" s="196" t="s">
        <v>277</v>
      </c>
      <c r="F222" s="196" t="s">
        <v>278</v>
      </c>
      <c r="G222" s="194"/>
      <c r="H222" s="194"/>
      <c r="I222" s="194"/>
      <c r="J222" s="197">
        <f>BK222</f>
        <v>0</v>
      </c>
      <c r="K222" s="194"/>
      <c r="L222" s="153"/>
      <c r="M222" s="157"/>
      <c r="N222" s="158"/>
      <c r="O222" s="158"/>
      <c r="P222" s="159">
        <f>SUM(P223:P226)</f>
        <v>167.25584199999997</v>
      </c>
      <c r="Q222" s="158"/>
      <c r="R222" s="159">
        <f>SUM(R223:R226)</f>
        <v>5.2368282937599995</v>
      </c>
      <c r="S222" s="158"/>
      <c r="T222" s="160">
        <f>SUM(T223:T226)</f>
        <v>0</v>
      </c>
      <c r="U222" s="152"/>
      <c r="V222" s="152"/>
      <c r="W222" s="152"/>
      <c r="X222" s="152"/>
      <c r="Y222" s="152"/>
      <c r="Z222" s="152"/>
      <c r="AR222" s="22" t="s">
        <v>82</v>
      </c>
      <c r="AT222" s="23" t="s">
        <v>72</v>
      </c>
      <c r="AU222" s="23" t="s">
        <v>8</v>
      </c>
      <c r="AY222" s="22" t="s">
        <v>120</v>
      </c>
      <c r="BK222" s="24">
        <f>SUM(BK223:BK226)</f>
        <v>0</v>
      </c>
    </row>
    <row r="223" spans="1:65" s="2" customFormat="1" ht="33" customHeight="1" x14ac:dyDescent="0.2">
      <c r="A223" s="42"/>
      <c r="B223" s="43"/>
      <c r="C223" s="163">
        <v>38</v>
      </c>
      <c r="D223" s="163" t="s">
        <v>123</v>
      </c>
      <c r="E223" s="164" t="s">
        <v>279</v>
      </c>
      <c r="F223" s="165" t="s">
        <v>280</v>
      </c>
      <c r="G223" s="166" t="s">
        <v>131</v>
      </c>
      <c r="H223" s="167">
        <v>387.65499999999997</v>
      </c>
      <c r="I223" s="107">
        <v>0</v>
      </c>
      <c r="J223" s="168">
        <f>ROUND(I223*H223,0)</f>
        <v>0</v>
      </c>
      <c r="K223" s="165" t="s">
        <v>125</v>
      </c>
      <c r="L223" s="198"/>
      <c r="M223" s="169" t="s">
        <v>1</v>
      </c>
      <c r="N223" s="170" t="s">
        <v>38</v>
      </c>
      <c r="O223" s="171">
        <v>0.41799999999999998</v>
      </c>
      <c r="P223" s="171">
        <f>O223*H223</f>
        <v>162.03978999999998</v>
      </c>
      <c r="Q223" s="171">
        <v>1.3508991999999999E-2</v>
      </c>
      <c r="R223" s="171">
        <f>Q223*H223</f>
        <v>5.2368282937599995</v>
      </c>
      <c r="S223" s="171">
        <v>0</v>
      </c>
      <c r="T223" s="172">
        <f>S223*H223</f>
        <v>0</v>
      </c>
      <c r="U223" s="42"/>
      <c r="V223" s="42"/>
      <c r="W223" s="42"/>
      <c r="X223" s="42"/>
      <c r="Y223" s="42"/>
      <c r="Z223" s="42"/>
      <c r="AA223" s="17"/>
      <c r="AB223" s="17"/>
      <c r="AC223" s="17"/>
      <c r="AD223" s="17"/>
      <c r="AE223" s="17"/>
      <c r="AR223" s="25" t="s">
        <v>178</v>
      </c>
      <c r="AT223" s="25" t="s">
        <v>123</v>
      </c>
      <c r="AU223" s="25" t="s">
        <v>82</v>
      </c>
      <c r="AY223" s="16" t="s">
        <v>120</v>
      </c>
      <c r="BE223" s="26">
        <f>IF(N223="základní",J223,0)</f>
        <v>0</v>
      </c>
      <c r="BF223" s="26">
        <f>IF(N223="snížená",J223,0)</f>
        <v>0</v>
      </c>
      <c r="BG223" s="26">
        <f>IF(N223="zákl. přenesená",J223,0)</f>
        <v>0</v>
      </c>
      <c r="BH223" s="26">
        <f>IF(N223="sníž. přenesená",J223,0)</f>
        <v>0</v>
      </c>
      <c r="BI223" s="26">
        <f>IF(N223="nulová",J223,0)</f>
        <v>0</v>
      </c>
      <c r="BJ223" s="16" t="s">
        <v>8</v>
      </c>
      <c r="BK223" s="26">
        <f>ROUND(I223*H223,0)</f>
        <v>0</v>
      </c>
      <c r="BL223" s="16" t="s">
        <v>178</v>
      </c>
      <c r="BM223" s="25" t="s">
        <v>281</v>
      </c>
    </row>
    <row r="224" spans="1:65" s="13" customFormat="1" x14ac:dyDescent="0.2">
      <c r="A224" s="173"/>
      <c r="B224" s="174"/>
      <c r="C224" s="175"/>
      <c r="D224" s="176" t="s">
        <v>128</v>
      </c>
      <c r="E224" s="177" t="s">
        <v>1</v>
      </c>
      <c r="F224" s="184" t="s">
        <v>282</v>
      </c>
      <c r="G224" s="175"/>
      <c r="H224" s="179">
        <v>387.65499999999997</v>
      </c>
      <c r="I224" s="175"/>
      <c r="J224" s="175"/>
      <c r="K224" s="175"/>
      <c r="L224" s="174"/>
      <c r="M224" s="181"/>
      <c r="N224" s="182"/>
      <c r="O224" s="182"/>
      <c r="P224" s="182"/>
      <c r="Q224" s="182"/>
      <c r="R224" s="182"/>
      <c r="S224" s="182"/>
      <c r="T224" s="183"/>
      <c r="U224" s="173"/>
      <c r="V224" s="173"/>
      <c r="W224" s="173"/>
      <c r="X224" s="173"/>
      <c r="Y224" s="173"/>
      <c r="Z224" s="173"/>
      <c r="AT224" s="27" t="s">
        <v>128</v>
      </c>
      <c r="AU224" s="27" t="s">
        <v>82</v>
      </c>
      <c r="AV224" s="13" t="s">
        <v>82</v>
      </c>
      <c r="AW224" s="13" t="s">
        <v>29</v>
      </c>
      <c r="AX224" s="13" t="s">
        <v>73</v>
      </c>
      <c r="AY224" s="27" t="s">
        <v>120</v>
      </c>
    </row>
    <row r="225" spans="1:65" s="14" customFormat="1" x14ac:dyDescent="0.2">
      <c r="A225" s="185"/>
      <c r="B225" s="186"/>
      <c r="C225" s="187"/>
      <c r="D225" s="176" t="s">
        <v>128</v>
      </c>
      <c r="E225" s="188" t="s">
        <v>1</v>
      </c>
      <c r="F225" s="189" t="s">
        <v>139</v>
      </c>
      <c r="G225" s="187"/>
      <c r="H225" s="190">
        <v>387.65499999999997</v>
      </c>
      <c r="I225" s="187"/>
      <c r="J225" s="187"/>
      <c r="K225" s="187"/>
      <c r="L225" s="186"/>
      <c r="M225" s="191"/>
      <c r="N225" s="192"/>
      <c r="O225" s="192"/>
      <c r="P225" s="192"/>
      <c r="Q225" s="192"/>
      <c r="R225" s="192"/>
      <c r="S225" s="192"/>
      <c r="T225" s="193"/>
      <c r="U225" s="185"/>
      <c r="V225" s="185"/>
      <c r="W225" s="185"/>
      <c r="X225" s="185"/>
      <c r="Y225" s="185"/>
      <c r="Z225" s="185"/>
      <c r="AT225" s="28" t="s">
        <v>128</v>
      </c>
      <c r="AU225" s="28" t="s">
        <v>82</v>
      </c>
      <c r="AV225" s="14" t="s">
        <v>130</v>
      </c>
      <c r="AW225" s="14" t="s">
        <v>29</v>
      </c>
      <c r="AX225" s="14" t="s">
        <v>8</v>
      </c>
      <c r="AY225" s="28" t="s">
        <v>120</v>
      </c>
    </row>
    <row r="226" spans="1:65" s="2" customFormat="1" ht="24.25" customHeight="1" x14ac:dyDescent="0.2">
      <c r="A226" s="42"/>
      <c r="B226" s="43"/>
      <c r="C226" s="163">
        <v>39</v>
      </c>
      <c r="D226" s="163" t="s">
        <v>123</v>
      </c>
      <c r="E226" s="164" t="s">
        <v>283</v>
      </c>
      <c r="F226" s="165" t="s">
        <v>284</v>
      </c>
      <c r="G226" s="166" t="s">
        <v>176</v>
      </c>
      <c r="H226" s="167">
        <v>5.2370000000000001</v>
      </c>
      <c r="I226" s="107">
        <v>0</v>
      </c>
      <c r="J226" s="168">
        <f>ROUND(I226*H226,0)</f>
        <v>0</v>
      </c>
      <c r="K226" s="165" t="s">
        <v>125</v>
      </c>
      <c r="L226" s="43"/>
      <c r="M226" s="169" t="s">
        <v>1</v>
      </c>
      <c r="N226" s="170" t="s">
        <v>38</v>
      </c>
      <c r="O226" s="171">
        <v>0.996</v>
      </c>
      <c r="P226" s="171">
        <f>O226*H226</f>
        <v>5.2160520000000004</v>
      </c>
      <c r="Q226" s="171">
        <v>0</v>
      </c>
      <c r="R226" s="171">
        <f>Q226*H226</f>
        <v>0</v>
      </c>
      <c r="S226" s="171">
        <v>0</v>
      </c>
      <c r="T226" s="172">
        <f>S226*H226</f>
        <v>0</v>
      </c>
      <c r="U226" s="42"/>
      <c r="V226" s="42"/>
      <c r="W226" s="42"/>
      <c r="X226" s="42"/>
      <c r="Y226" s="42"/>
      <c r="Z226" s="42"/>
      <c r="AA226" s="17"/>
      <c r="AB226" s="17"/>
      <c r="AC226" s="17"/>
      <c r="AD226" s="17"/>
      <c r="AE226" s="17"/>
      <c r="AR226" s="25" t="s">
        <v>178</v>
      </c>
      <c r="AT226" s="25" t="s">
        <v>123</v>
      </c>
      <c r="AU226" s="25" t="s">
        <v>82</v>
      </c>
      <c r="AY226" s="16" t="s">
        <v>120</v>
      </c>
      <c r="BE226" s="26">
        <f>IF(N226="základní",J226,0)</f>
        <v>0</v>
      </c>
      <c r="BF226" s="26">
        <f>IF(N226="snížená",J226,0)</f>
        <v>0</v>
      </c>
      <c r="BG226" s="26">
        <f>IF(N226="zákl. přenesená",J226,0)</f>
        <v>0</v>
      </c>
      <c r="BH226" s="26">
        <f>IF(N226="sníž. přenesená",J226,0)</f>
        <v>0</v>
      </c>
      <c r="BI226" s="26">
        <f>IF(N226="nulová",J226,0)</f>
        <v>0</v>
      </c>
      <c r="BJ226" s="16" t="s">
        <v>8</v>
      </c>
      <c r="BK226" s="26">
        <f>ROUND(I226*H226,0)</f>
        <v>0</v>
      </c>
      <c r="BL226" s="16" t="s">
        <v>178</v>
      </c>
      <c r="BM226" s="25" t="s">
        <v>285</v>
      </c>
    </row>
    <row r="227" spans="1:65" s="12" customFormat="1" ht="25.9" customHeight="1" x14ac:dyDescent="0.35">
      <c r="A227" s="152"/>
      <c r="B227" s="153"/>
      <c r="C227" s="194"/>
      <c r="D227" s="195" t="s">
        <v>72</v>
      </c>
      <c r="E227" s="199" t="s">
        <v>200</v>
      </c>
      <c r="F227" s="199" t="s">
        <v>286</v>
      </c>
      <c r="G227" s="194"/>
      <c r="H227" s="194"/>
      <c r="I227" s="194"/>
      <c r="J227" s="200">
        <f>BK227</f>
        <v>0</v>
      </c>
      <c r="K227" s="194"/>
      <c r="L227" s="153"/>
      <c r="M227" s="157"/>
      <c r="N227" s="158"/>
      <c r="O227" s="158"/>
      <c r="P227" s="159">
        <f>P228</f>
        <v>0</v>
      </c>
      <c r="Q227" s="158"/>
      <c r="R227" s="159">
        <f>R228</f>
        <v>0</v>
      </c>
      <c r="S227" s="158"/>
      <c r="T227" s="160">
        <f>T228</f>
        <v>0</v>
      </c>
      <c r="U227" s="152"/>
      <c r="V227" s="152"/>
      <c r="W227" s="152"/>
      <c r="X227" s="152"/>
      <c r="Y227" s="152"/>
      <c r="Z227" s="152"/>
      <c r="AR227" s="22" t="s">
        <v>130</v>
      </c>
      <c r="AT227" s="23" t="s">
        <v>72</v>
      </c>
      <c r="AU227" s="23" t="s">
        <v>73</v>
      </c>
      <c r="AY227" s="22" t="s">
        <v>120</v>
      </c>
      <c r="BK227" s="24">
        <f>BK228</f>
        <v>0</v>
      </c>
    </row>
    <row r="228" spans="1:65" s="12" customFormat="1" ht="22.9" customHeight="1" x14ac:dyDescent="0.25">
      <c r="A228" s="152"/>
      <c r="B228" s="153"/>
      <c r="C228" s="194"/>
      <c r="D228" s="195" t="s">
        <v>72</v>
      </c>
      <c r="E228" s="196" t="s">
        <v>287</v>
      </c>
      <c r="F228" s="196" t="s">
        <v>288</v>
      </c>
      <c r="G228" s="194"/>
      <c r="H228" s="194"/>
      <c r="I228" s="194"/>
      <c r="J228" s="197">
        <f>BK228</f>
        <v>0</v>
      </c>
      <c r="K228" s="194"/>
      <c r="L228" s="153"/>
      <c r="M228" s="157"/>
      <c r="N228" s="158"/>
      <c r="O228" s="158"/>
      <c r="P228" s="159">
        <f>P229</f>
        <v>0</v>
      </c>
      <c r="Q228" s="158"/>
      <c r="R228" s="159">
        <f>R229</f>
        <v>0</v>
      </c>
      <c r="S228" s="158"/>
      <c r="T228" s="160">
        <f>T229</f>
        <v>0</v>
      </c>
      <c r="U228" s="152"/>
      <c r="V228" s="152"/>
      <c r="W228" s="152"/>
      <c r="X228" s="152"/>
      <c r="Y228" s="152"/>
      <c r="Z228" s="152"/>
      <c r="AR228" s="22" t="s">
        <v>130</v>
      </c>
      <c r="AT228" s="23" t="s">
        <v>72</v>
      </c>
      <c r="AU228" s="23" t="s">
        <v>8</v>
      </c>
      <c r="AY228" s="22" t="s">
        <v>120</v>
      </c>
      <c r="BK228" s="24">
        <f>BK229</f>
        <v>0</v>
      </c>
    </row>
    <row r="229" spans="1:65" s="2" customFormat="1" ht="16.5" customHeight="1" x14ac:dyDescent="0.2">
      <c r="A229" s="42"/>
      <c r="B229" s="43"/>
      <c r="C229" s="201">
        <v>40</v>
      </c>
      <c r="D229" s="201" t="s">
        <v>200</v>
      </c>
      <c r="E229" s="202" t="s">
        <v>289</v>
      </c>
      <c r="F229" s="203" t="s">
        <v>346</v>
      </c>
      <c r="G229" s="204" t="s">
        <v>290</v>
      </c>
      <c r="H229" s="205">
        <v>1</v>
      </c>
      <c r="I229" s="108">
        <v>0</v>
      </c>
      <c r="J229" s="206">
        <f>ROUND(I229*H229,0)</f>
        <v>0</v>
      </c>
      <c r="K229" s="203" t="s">
        <v>1</v>
      </c>
      <c r="L229" s="207"/>
      <c r="M229" s="218" t="s">
        <v>1</v>
      </c>
      <c r="N229" s="219" t="s">
        <v>38</v>
      </c>
      <c r="O229" s="220">
        <v>0</v>
      </c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42"/>
      <c r="V229" s="42"/>
      <c r="W229" s="42"/>
      <c r="X229" s="42"/>
      <c r="Y229" s="42"/>
      <c r="Z229" s="42"/>
      <c r="AA229" s="17"/>
      <c r="AB229" s="17"/>
      <c r="AC229" s="17"/>
      <c r="AD229" s="17"/>
      <c r="AE229" s="17"/>
      <c r="AR229" s="25" t="s">
        <v>291</v>
      </c>
      <c r="AT229" s="25" t="s">
        <v>200</v>
      </c>
      <c r="AU229" s="25" t="s">
        <v>82</v>
      </c>
      <c r="AY229" s="16" t="s">
        <v>120</v>
      </c>
      <c r="BE229" s="26">
        <f>IF(N229="základní",J229,0)</f>
        <v>0</v>
      </c>
      <c r="BF229" s="26">
        <f>IF(N229="snížená",J229,0)</f>
        <v>0</v>
      </c>
      <c r="BG229" s="26">
        <f>IF(N229="zákl. přenesená",J229,0)</f>
        <v>0</v>
      </c>
      <c r="BH229" s="26">
        <f>IF(N229="sníž. přenesená",J229,0)</f>
        <v>0</v>
      </c>
      <c r="BI229" s="26">
        <f>IF(N229="nulová",J229,0)</f>
        <v>0</v>
      </c>
      <c r="BJ229" s="16" t="s">
        <v>8</v>
      </c>
      <c r="BK229" s="26">
        <f>ROUND(I229*H229,0)</f>
        <v>0</v>
      </c>
      <c r="BL229" s="16" t="s">
        <v>292</v>
      </c>
      <c r="BM229" s="25" t="s">
        <v>293</v>
      </c>
    </row>
    <row r="230" spans="1:65" s="2" customFormat="1" ht="7" customHeight="1" x14ac:dyDescent="0.2">
      <c r="A230" s="42"/>
      <c r="B230" s="58"/>
      <c r="C230" s="59"/>
      <c r="D230" s="59"/>
      <c r="E230" s="59"/>
      <c r="F230" s="59"/>
      <c r="G230" s="59"/>
      <c r="H230" s="59"/>
      <c r="I230" s="59"/>
      <c r="J230" s="59"/>
      <c r="K230" s="59"/>
      <c r="L230" s="43"/>
      <c r="M230" s="42"/>
      <c r="N230" s="46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17"/>
      <c r="AB230" s="17"/>
      <c r="AC230" s="17"/>
      <c r="AD230" s="17"/>
      <c r="AE230" s="17"/>
    </row>
    <row r="231" spans="1:65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65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65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65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65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65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65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65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65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65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</sheetData>
  <sheetProtection password="D62F" sheet="1" objects="1" scenarios="1"/>
  <autoFilter ref="C127:K229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25" right="0.25" top="0.75" bottom="0.75" header="0.3" footer="0.3"/>
  <pageSetup paperSize="8" fitToHeight="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18"/>
  <sheetViews>
    <sheetView showGridLines="0" topLeftCell="A110" workbookViewId="0">
      <selection activeCell="V138" sqref="V138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46" s="1" customFormat="1" ht="3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225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T2" s="16" t="s">
        <v>84</v>
      </c>
    </row>
    <row r="3" spans="1:46" s="1" customFormat="1" ht="7" customHeight="1" x14ac:dyDescent="0.2">
      <c r="A3" s="18"/>
      <c r="B3" s="32"/>
      <c r="C3" s="33"/>
      <c r="D3" s="33"/>
      <c r="E3" s="33"/>
      <c r="F3" s="33"/>
      <c r="G3" s="33"/>
      <c r="H3" s="33"/>
      <c r="I3" s="33"/>
      <c r="J3" s="33"/>
      <c r="K3" s="33"/>
      <c r="L3" s="34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T3" s="16" t="s">
        <v>82</v>
      </c>
    </row>
    <row r="4" spans="1:46" s="1" customFormat="1" ht="25" customHeight="1" x14ac:dyDescent="0.2">
      <c r="A4" s="18"/>
      <c r="B4" s="34"/>
      <c r="C4" s="18"/>
      <c r="D4" s="35" t="s">
        <v>85</v>
      </c>
      <c r="E4" s="18"/>
      <c r="F4" s="18"/>
      <c r="G4" s="18"/>
      <c r="H4" s="18"/>
      <c r="I4" s="18"/>
      <c r="J4" s="18"/>
      <c r="K4" s="18"/>
      <c r="L4" s="34"/>
      <c r="M4" s="109" t="s">
        <v>11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T4" s="16" t="s">
        <v>3</v>
      </c>
    </row>
    <row r="5" spans="1:46" s="1" customFormat="1" ht="7" customHeight="1" x14ac:dyDescent="0.2">
      <c r="A5" s="18"/>
      <c r="B5" s="34"/>
      <c r="C5" s="18"/>
      <c r="D5" s="18"/>
      <c r="E5" s="18"/>
      <c r="F5" s="18"/>
      <c r="G5" s="18"/>
      <c r="H5" s="18"/>
      <c r="I5" s="18"/>
      <c r="J5" s="18"/>
      <c r="K5" s="18"/>
      <c r="L5" s="3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46" s="1" customFormat="1" ht="12" customHeight="1" x14ac:dyDescent="0.2">
      <c r="A6" s="18"/>
      <c r="B6" s="34"/>
      <c r="C6" s="18"/>
      <c r="D6" s="39" t="s">
        <v>15</v>
      </c>
      <c r="E6" s="18"/>
      <c r="F6" s="18"/>
      <c r="G6" s="18"/>
      <c r="H6" s="18"/>
      <c r="I6" s="18"/>
      <c r="J6" s="18"/>
      <c r="K6" s="18"/>
      <c r="L6" s="3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46" s="1" customFormat="1" ht="16.5" customHeight="1" x14ac:dyDescent="0.2">
      <c r="A7" s="18"/>
      <c r="B7" s="34"/>
      <c r="C7" s="18"/>
      <c r="D7" s="18"/>
      <c r="E7" s="262" t="str">
        <f>'Rekapitulace stavby'!K6</f>
        <v>ZOO Dvůr Králové a.s.- Dodatečné hrazení ve výběhu lidoopů</v>
      </c>
      <c r="F7" s="263"/>
      <c r="G7" s="263"/>
      <c r="H7" s="263"/>
      <c r="I7" s="18"/>
      <c r="J7" s="18"/>
      <c r="K7" s="18"/>
      <c r="L7" s="34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46" s="2" customFormat="1" ht="12" customHeight="1" x14ac:dyDescent="0.2">
      <c r="A8" s="42"/>
      <c r="B8" s="43"/>
      <c r="C8" s="42"/>
      <c r="D8" s="39" t="s">
        <v>86</v>
      </c>
      <c r="E8" s="42"/>
      <c r="F8" s="42"/>
      <c r="G8" s="42"/>
      <c r="H8" s="42"/>
      <c r="I8" s="42"/>
      <c r="J8" s="42"/>
      <c r="K8" s="42"/>
      <c r="L8" s="53"/>
      <c r="M8" s="46"/>
      <c r="N8" s="46"/>
      <c r="O8" s="46"/>
      <c r="P8" s="46"/>
      <c r="Q8" s="46"/>
      <c r="R8" s="46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6"/>
      <c r="AG8" s="46"/>
    </row>
    <row r="9" spans="1:46" s="2" customFormat="1" ht="16.5" customHeight="1" x14ac:dyDescent="0.2">
      <c r="A9" s="42"/>
      <c r="B9" s="43"/>
      <c r="C9" s="42"/>
      <c r="D9" s="42"/>
      <c r="E9" s="237" t="s">
        <v>294</v>
      </c>
      <c r="F9" s="261"/>
      <c r="G9" s="261"/>
      <c r="H9" s="261"/>
      <c r="I9" s="42"/>
      <c r="J9" s="42"/>
      <c r="K9" s="42"/>
      <c r="L9" s="53"/>
      <c r="M9" s="46"/>
      <c r="N9" s="46"/>
      <c r="O9" s="46"/>
      <c r="P9" s="46"/>
      <c r="Q9" s="46"/>
      <c r="R9" s="46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6"/>
      <c r="AG9" s="46"/>
    </row>
    <row r="10" spans="1:46" s="2" customFormat="1" x14ac:dyDescent="0.2">
      <c r="A10" s="42"/>
      <c r="B10" s="43"/>
      <c r="C10" s="42"/>
      <c r="D10" s="42"/>
      <c r="E10" s="42"/>
      <c r="F10" s="42"/>
      <c r="G10" s="42"/>
      <c r="H10" s="42"/>
      <c r="I10" s="42"/>
      <c r="J10" s="42"/>
      <c r="K10" s="42"/>
      <c r="L10" s="53"/>
      <c r="M10" s="46"/>
      <c r="N10" s="46"/>
      <c r="O10" s="46"/>
      <c r="P10" s="46"/>
      <c r="Q10" s="46"/>
      <c r="R10" s="46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6"/>
      <c r="AG10" s="46"/>
    </row>
    <row r="11" spans="1:46" s="2" customFormat="1" ht="12" customHeight="1" x14ac:dyDescent="0.2">
      <c r="A11" s="42"/>
      <c r="B11" s="43"/>
      <c r="C11" s="42"/>
      <c r="D11" s="39" t="s">
        <v>17</v>
      </c>
      <c r="E11" s="42"/>
      <c r="F11" s="40" t="s">
        <v>1</v>
      </c>
      <c r="G11" s="42"/>
      <c r="H11" s="42"/>
      <c r="I11" s="39" t="s">
        <v>18</v>
      </c>
      <c r="J11" s="40" t="s">
        <v>1</v>
      </c>
      <c r="K11" s="42"/>
      <c r="L11" s="53"/>
      <c r="M11" s="46"/>
      <c r="N11" s="46"/>
      <c r="O11" s="46"/>
      <c r="P11" s="46"/>
      <c r="Q11" s="46"/>
      <c r="R11" s="46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6"/>
      <c r="AG11" s="46"/>
    </row>
    <row r="12" spans="1:46" s="2" customFormat="1" ht="12" customHeight="1" x14ac:dyDescent="0.2">
      <c r="A12" s="42"/>
      <c r="B12" s="43"/>
      <c r="C12" s="42"/>
      <c r="D12" s="39" t="s">
        <v>19</v>
      </c>
      <c r="E12" s="42"/>
      <c r="F12" s="40" t="s">
        <v>20</v>
      </c>
      <c r="G12" s="42"/>
      <c r="H12" s="42"/>
      <c r="I12" s="39" t="s">
        <v>21</v>
      </c>
      <c r="J12" s="110"/>
      <c r="K12" s="42"/>
      <c r="L12" s="53"/>
      <c r="M12" s="46"/>
      <c r="N12" s="46"/>
      <c r="O12" s="46"/>
      <c r="P12" s="46"/>
      <c r="Q12" s="46"/>
      <c r="R12" s="46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6"/>
      <c r="AG12" s="46"/>
    </row>
    <row r="13" spans="1:46" s="2" customFormat="1" ht="10.9" customHeight="1" x14ac:dyDescent="0.2">
      <c r="A13" s="42"/>
      <c r="B13" s="43"/>
      <c r="C13" s="42"/>
      <c r="D13" s="42"/>
      <c r="E13" s="42"/>
      <c r="F13" s="42"/>
      <c r="G13" s="42"/>
      <c r="H13" s="42"/>
      <c r="I13" s="42"/>
      <c r="J13" s="42"/>
      <c r="K13" s="42"/>
      <c r="L13" s="53"/>
      <c r="M13" s="46"/>
      <c r="N13" s="46"/>
      <c r="O13" s="46"/>
      <c r="P13" s="46"/>
      <c r="Q13" s="46"/>
      <c r="R13" s="46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6"/>
      <c r="AG13" s="46"/>
    </row>
    <row r="14" spans="1:46" s="2" customFormat="1" ht="12" customHeight="1" x14ac:dyDescent="0.2">
      <c r="A14" s="42"/>
      <c r="B14" s="43"/>
      <c r="C14" s="42"/>
      <c r="D14" s="39" t="s">
        <v>22</v>
      </c>
      <c r="E14" s="42"/>
      <c r="F14" s="42"/>
      <c r="G14" s="42"/>
      <c r="H14" s="42"/>
      <c r="I14" s="39" t="s">
        <v>23</v>
      </c>
      <c r="J14" s="40" t="s">
        <v>1</v>
      </c>
      <c r="K14" s="42"/>
      <c r="L14" s="53"/>
      <c r="M14" s="46"/>
      <c r="N14" s="46"/>
      <c r="O14" s="46"/>
      <c r="P14" s="46"/>
      <c r="Q14" s="46"/>
      <c r="R14" s="46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6"/>
      <c r="AG14" s="46"/>
    </row>
    <row r="15" spans="1:46" s="2" customFormat="1" ht="18" customHeight="1" x14ac:dyDescent="0.2">
      <c r="A15" s="42"/>
      <c r="B15" s="43"/>
      <c r="C15" s="42"/>
      <c r="D15" s="42"/>
      <c r="E15" s="40" t="s">
        <v>24</v>
      </c>
      <c r="F15" s="42"/>
      <c r="G15" s="42"/>
      <c r="H15" s="42"/>
      <c r="I15" s="39" t="s">
        <v>25</v>
      </c>
      <c r="J15" s="40" t="s">
        <v>1</v>
      </c>
      <c r="K15" s="42"/>
      <c r="L15" s="53"/>
      <c r="M15" s="46"/>
      <c r="N15" s="46"/>
      <c r="O15" s="46"/>
      <c r="P15" s="46"/>
      <c r="Q15" s="46"/>
      <c r="R15" s="46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6"/>
      <c r="AG15" s="46"/>
    </row>
    <row r="16" spans="1:46" s="2" customFormat="1" ht="7" customHeight="1" x14ac:dyDescent="0.2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53"/>
      <c r="M16" s="46"/>
      <c r="N16" s="46"/>
      <c r="O16" s="46"/>
      <c r="P16" s="46"/>
      <c r="Q16" s="46"/>
      <c r="R16" s="46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6"/>
      <c r="AG16" s="46"/>
    </row>
    <row r="17" spans="1:33" s="2" customFormat="1" ht="12" customHeight="1" x14ac:dyDescent="0.2">
      <c r="A17" s="42"/>
      <c r="B17" s="43"/>
      <c r="C17" s="42"/>
      <c r="D17" s="39" t="s">
        <v>26</v>
      </c>
      <c r="E17" s="42"/>
      <c r="F17" s="42"/>
      <c r="G17" s="42"/>
      <c r="H17" s="42"/>
      <c r="I17" s="39" t="s">
        <v>23</v>
      </c>
      <c r="J17" s="40" t="str">
        <f>'Rekapitulace stavby'!AN13</f>
        <v/>
      </c>
      <c r="K17" s="42"/>
      <c r="L17" s="53"/>
      <c r="M17" s="46"/>
      <c r="N17" s="46"/>
      <c r="O17" s="46"/>
      <c r="P17" s="46"/>
      <c r="Q17" s="46"/>
      <c r="R17" s="46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6"/>
      <c r="AG17" s="46"/>
    </row>
    <row r="18" spans="1:33" s="2" customFormat="1" ht="18" customHeight="1" x14ac:dyDescent="0.2">
      <c r="A18" s="42"/>
      <c r="B18" s="43"/>
      <c r="C18" s="42"/>
      <c r="D18" s="42"/>
      <c r="E18" s="253">
        <f>'Rekapitulace stavby'!E14</f>
        <v>0</v>
      </c>
      <c r="F18" s="253"/>
      <c r="G18" s="253"/>
      <c r="H18" s="253"/>
      <c r="I18" s="39" t="s">
        <v>25</v>
      </c>
      <c r="J18" s="40" t="str">
        <f>'Rekapitulace stavby'!AN14</f>
        <v/>
      </c>
      <c r="K18" s="42"/>
      <c r="L18" s="53"/>
      <c r="M18" s="46"/>
      <c r="N18" s="46"/>
      <c r="O18" s="46"/>
      <c r="P18" s="46"/>
      <c r="Q18" s="46"/>
      <c r="R18" s="4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6"/>
      <c r="AG18" s="46"/>
    </row>
    <row r="19" spans="1:33" s="2" customFormat="1" ht="7" customHeight="1" x14ac:dyDescent="0.2">
      <c r="A19" s="42"/>
      <c r="B19" s="43"/>
      <c r="C19" s="42"/>
      <c r="D19" s="42"/>
      <c r="E19" s="42"/>
      <c r="F19" s="42"/>
      <c r="G19" s="42"/>
      <c r="H19" s="42"/>
      <c r="I19" s="42"/>
      <c r="J19" s="42"/>
      <c r="K19" s="42"/>
      <c r="L19" s="53"/>
      <c r="M19" s="46"/>
      <c r="N19" s="46"/>
      <c r="O19" s="46"/>
      <c r="P19" s="46"/>
      <c r="Q19" s="46"/>
      <c r="R19" s="4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6"/>
      <c r="AG19" s="46"/>
    </row>
    <row r="20" spans="1:33" s="2" customFormat="1" ht="12" customHeight="1" x14ac:dyDescent="0.2">
      <c r="A20" s="42"/>
      <c r="B20" s="43"/>
      <c r="C20" s="42"/>
      <c r="D20" s="39" t="s">
        <v>27</v>
      </c>
      <c r="E20" s="42"/>
      <c r="F20" s="42"/>
      <c r="G20" s="42"/>
      <c r="H20" s="42"/>
      <c r="I20" s="39" t="s">
        <v>23</v>
      </c>
      <c r="J20" s="40" t="s">
        <v>1</v>
      </c>
      <c r="K20" s="42"/>
      <c r="L20" s="53"/>
      <c r="M20" s="46"/>
      <c r="N20" s="46"/>
      <c r="O20" s="46"/>
      <c r="P20" s="46"/>
      <c r="Q20" s="46"/>
      <c r="R20" s="46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6"/>
      <c r="AG20" s="46"/>
    </row>
    <row r="21" spans="1:33" s="2" customFormat="1" ht="18" customHeight="1" x14ac:dyDescent="0.2">
      <c r="A21" s="42"/>
      <c r="B21" s="43"/>
      <c r="C21" s="42"/>
      <c r="D21" s="42"/>
      <c r="E21" s="40" t="s">
        <v>28</v>
      </c>
      <c r="F21" s="42"/>
      <c r="G21" s="42"/>
      <c r="H21" s="42"/>
      <c r="I21" s="39" t="s">
        <v>25</v>
      </c>
      <c r="J21" s="40" t="s">
        <v>1</v>
      </c>
      <c r="K21" s="42"/>
      <c r="L21" s="53"/>
      <c r="M21" s="46"/>
      <c r="N21" s="46"/>
      <c r="O21" s="46"/>
      <c r="P21" s="46"/>
      <c r="Q21" s="46"/>
      <c r="R21" s="46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6"/>
      <c r="AG21" s="46"/>
    </row>
    <row r="22" spans="1:33" s="2" customFormat="1" ht="7" customHeight="1" x14ac:dyDescent="0.2">
      <c r="A22" s="42"/>
      <c r="B22" s="43"/>
      <c r="C22" s="42"/>
      <c r="D22" s="42"/>
      <c r="E22" s="42"/>
      <c r="F22" s="42"/>
      <c r="G22" s="42"/>
      <c r="H22" s="42"/>
      <c r="I22" s="42"/>
      <c r="J22" s="42"/>
      <c r="K22" s="42"/>
      <c r="L22" s="53"/>
      <c r="M22" s="46"/>
      <c r="N22" s="46"/>
      <c r="O22" s="46"/>
      <c r="P22" s="46"/>
      <c r="Q22" s="46"/>
      <c r="R22" s="46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6"/>
      <c r="AG22" s="46"/>
    </row>
    <row r="23" spans="1:33" s="2" customFormat="1" ht="12" customHeight="1" x14ac:dyDescent="0.2">
      <c r="A23" s="42"/>
      <c r="B23" s="43"/>
      <c r="C23" s="42"/>
      <c r="D23" s="39" t="s">
        <v>30</v>
      </c>
      <c r="E23" s="42"/>
      <c r="F23" s="42"/>
      <c r="G23" s="42"/>
      <c r="H23" s="42"/>
      <c r="I23" s="39" t="s">
        <v>23</v>
      </c>
      <c r="J23" s="40" t="s">
        <v>1</v>
      </c>
      <c r="K23" s="42"/>
      <c r="L23" s="53"/>
      <c r="M23" s="46"/>
      <c r="N23" s="46"/>
      <c r="O23" s="46"/>
      <c r="P23" s="46"/>
      <c r="Q23" s="46"/>
      <c r="R23" s="46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6"/>
      <c r="AG23" s="46"/>
    </row>
    <row r="24" spans="1:33" s="2" customFormat="1" ht="18" customHeight="1" x14ac:dyDescent="0.2">
      <c r="A24" s="42"/>
      <c r="B24" s="43"/>
      <c r="C24" s="42"/>
      <c r="D24" s="42"/>
      <c r="E24" s="40" t="s">
        <v>31</v>
      </c>
      <c r="F24" s="42"/>
      <c r="G24" s="42"/>
      <c r="H24" s="42"/>
      <c r="I24" s="39" t="s">
        <v>25</v>
      </c>
      <c r="J24" s="40" t="s">
        <v>1</v>
      </c>
      <c r="K24" s="42"/>
      <c r="L24" s="53"/>
      <c r="M24" s="46"/>
      <c r="N24" s="46"/>
      <c r="O24" s="46"/>
      <c r="P24" s="46"/>
      <c r="Q24" s="46"/>
      <c r="R24" s="46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46"/>
    </row>
    <row r="25" spans="1:33" s="2" customFormat="1" ht="7" customHeight="1" x14ac:dyDescent="0.2">
      <c r="A25" s="42"/>
      <c r="B25" s="43"/>
      <c r="C25" s="42"/>
      <c r="D25" s="42"/>
      <c r="E25" s="42"/>
      <c r="F25" s="42"/>
      <c r="G25" s="42"/>
      <c r="H25" s="42"/>
      <c r="I25" s="42"/>
      <c r="J25" s="42"/>
      <c r="K25" s="42"/>
      <c r="L25" s="53"/>
      <c r="M25" s="46"/>
      <c r="N25" s="46"/>
      <c r="O25" s="46"/>
      <c r="P25" s="46"/>
      <c r="Q25" s="46"/>
      <c r="R25" s="46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6"/>
    </row>
    <row r="26" spans="1:33" s="2" customFormat="1" ht="12" customHeight="1" x14ac:dyDescent="0.2">
      <c r="A26" s="42"/>
      <c r="B26" s="43"/>
      <c r="C26" s="42"/>
      <c r="D26" s="39" t="s">
        <v>32</v>
      </c>
      <c r="E26" s="42"/>
      <c r="F26" s="42"/>
      <c r="G26" s="42"/>
      <c r="H26" s="42"/>
      <c r="I26" s="42"/>
      <c r="J26" s="42"/>
      <c r="K26" s="42"/>
      <c r="L26" s="53"/>
      <c r="M26" s="46"/>
      <c r="N26" s="46"/>
      <c r="O26" s="46"/>
      <c r="P26" s="46"/>
      <c r="Q26" s="46"/>
      <c r="R26" s="46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6"/>
    </row>
    <row r="27" spans="1:33" s="8" customFormat="1" ht="16.5" customHeight="1" x14ac:dyDescent="0.2">
      <c r="A27" s="111"/>
      <c r="B27" s="112"/>
      <c r="C27" s="111"/>
      <c r="D27" s="111"/>
      <c r="E27" s="255" t="s">
        <v>1</v>
      </c>
      <c r="F27" s="255"/>
      <c r="G27" s="255"/>
      <c r="H27" s="255"/>
      <c r="I27" s="111"/>
      <c r="J27" s="111"/>
      <c r="K27" s="111"/>
      <c r="L27" s="113"/>
      <c r="M27" s="114"/>
      <c r="N27" s="114"/>
      <c r="O27" s="114"/>
      <c r="P27" s="114"/>
      <c r="Q27" s="114"/>
      <c r="R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4"/>
      <c r="AG27" s="114"/>
    </row>
    <row r="28" spans="1:33" s="2" customFormat="1" ht="7" customHeight="1" x14ac:dyDescent="0.2">
      <c r="A28" s="42"/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53"/>
      <c r="M28" s="46"/>
      <c r="N28" s="46"/>
      <c r="O28" s="46"/>
      <c r="P28" s="46"/>
      <c r="Q28" s="46"/>
      <c r="R28" s="46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46"/>
    </row>
    <row r="29" spans="1:33" s="2" customFormat="1" ht="7" customHeight="1" x14ac:dyDescent="0.2">
      <c r="A29" s="42"/>
      <c r="B29" s="43"/>
      <c r="C29" s="42"/>
      <c r="D29" s="78"/>
      <c r="E29" s="78"/>
      <c r="F29" s="78"/>
      <c r="G29" s="78"/>
      <c r="H29" s="78"/>
      <c r="I29" s="78"/>
      <c r="J29" s="78"/>
      <c r="K29" s="78"/>
      <c r="L29" s="53"/>
      <c r="M29" s="46"/>
      <c r="N29" s="46"/>
      <c r="O29" s="46"/>
      <c r="P29" s="46"/>
      <c r="Q29" s="46"/>
      <c r="R29" s="46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6"/>
      <c r="AG29" s="46"/>
    </row>
    <row r="30" spans="1:33" s="2" customFormat="1" ht="25.4" customHeight="1" x14ac:dyDescent="0.2">
      <c r="A30" s="42"/>
      <c r="B30" s="43"/>
      <c r="C30" s="42"/>
      <c r="D30" s="115" t="s">
        <v>33</v>
      </c>
      <c r="E30" s="42"/>
      <c r="F30" s="42"/>
      <c r="G30" s="42"/>
      <c r="H30" s="42"/>
      <c r="I30" s="42"/>
      <c r="J30" s="116">
        <f>ROUND(J126, 0)</f>
        <v>0</v>
      </c>
      <c r="K30" s="42"/>
      <c r="L30" s="53"/>
      <c r="M30" s="46"/>
      <c r="N30" s="46"/>
      <c r="O30" s="46"/>
      <c r="P30" s="46"/>
      <c r="Q30" s="46"/>
      <c r="R30" s="46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46"/>
    </row>
    <row r="31" spans="1:33" s="2" customFormat="1" ht="7" customHeight="1" x14ac:dyDescent="0.2">
      <c r="A31" s="42"/>
      <c r="B31" s="43"/>
      <c r="C31" s="42"/>
      <c r="D31" s="78"/>
      <c r="E31" s="78"/>
      <c r="F31" s="78"/>
      <c r="G31" s="78"/>
      <c r="H31" s="78"/>
      <c r="I31" s="78"/>
      <c r="J31" s="78"/>
      <c r="K31" s="78"/>
      <c r="L31" s="53"/>
      <c r="M31" s="46"/>
      <c r="N31" s="46"/>
      <c r="O31" s="46"/>
      <c r="P31" s="46"/>
      <c r="Q31" s="46"/>
      <c r="R31" s="46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6"/>
    </row>
    <row r="32" spans="1:33" s="2" customFormat="1" ht="14.5" customHeight="1" x14ac:dyDescent="0.2">
      <c r="A32" s="42"/>
      <c r="B32" s="43"/>
      <c r="C32" s="42"/>
      <c r="D32" s="42"/>
      <c r="E32" s="42"/>
      <c r="F32" s="117" t="s">
        <v>35</v>
      </c>
      <c r="G32" s="42"/>
      <c r="H32" s="42"/>
      <c r="I32" s="117" t="s">
        <v>34</v>
      </c>
      <c r="J32" s="117" t="s">
        <v>36</v>
      </c>
      <c r="K32" s="42"/>
      <c r="L32" s="53"/>
      <c r="M32" s="46"/>
      <c r="N32" s="46"/>
      <c r="O32" s="46"/>
      <c r="P32" s="46"/>
      <c r="Q32" s="46"/>
      <c r="R32" s="46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6"/>
    </row>
    <row r="33" spans="1:33" s="2" customFormat="1" ht="14.5" customHeight="1" x14ac:dyDescent="0.2">
      <c r="A33" s="42"/>
      <c r="B33" s="43"/>
      <c r="C33" s="42"/>
      <c r="D33" s="118" t="s">
        <v>37</v>
      </c>
      <c r="E33" s="39" t="s">
        <v>38</v>
      </c>
      <c r="F33" s="119">
        <f>ROUND((SUM(BE126:BE145)),  0)</f>
        <v>0</v>
      </c>
      <c r="G33" s="42"/>
      <c r="H33" s="42"/>
      <c r="I33" s="120">
        <v>0.21</v>
      </c>
      <c r="J33" s="119">
        <f>ROUND(((SUM(BE126:BE145))*I33),  0)</f>
        <v>0</v>
      </c>
      <c r="K33" s="42"/>
      <c r="L33" s="53"/>
      <c r="M33" s="46"/>
      <c r="N33" s="46"/>
      <c r="O33" s="46"/>
      <c r="P33" s="46"/>
      <c r="Q33" s="46"/>
      <c r="R33" s="46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6"/>
    </row>
    <row r="34" spans="1:33" s="2" customFormat="1" ht="14.5" customHeight="1" x14ac:dyDescent="0.2">
      <c r="A34" s="42"/>
      <c r="B34" s="43"/>
      <c r="C34" s="42"/>
      <c r="D34" s="42"/>
      <c r="E34" s="39" t="s">
        <v>39</v>
      </c>
      <c r="F34" s="119">
        <f>ROUND((SUM(BF126:BF145)),  0)</f>
        <v>0</v>
      </c>
      <c r="G34" s="42"/>
      <c r="H34" s="42"/>
      <c r="I34" s="120">
        <v>0.12</v>
      </c>
      <c r="J34" s="119">
        <f>ROUND(((SUM(BF126:BF145))*I34),  0)</f>
        <v>0</v>
      </c>
      <c r="K34" s="42"/>
      <c r="L34" s="53"/>
      <c r="M34" s="46"/>
      <c r="N34" s="46"/>
      <c r="O34" s="46"/>
      <c r="P34" s="46"/>
      <c r="Q34" s="46"/>
      <c r="R34" s="46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6"/>
    </row>
    <row r="35" spans="1:33" s="2" customFormat="1" ht="14.5" hidden="1" customHeight="1" x14ac:dyDescent="0.2">
      <c r="A35" s="42"/>
      <c r="B35" s="43"/>
      <c r="C35" s="42"/>
      <c r="D35" s="42"/>
      <c r="E35" s="39" t="s">
        <v>40</v>
      </c>
      <c r="F35" s="119">
        <f>ROUND((SUM(BG126:BG145)),  0)</f>
        <v>0</v>
      </c>
      <c r="G35" s="42"/>
      <c r="H35" s="42"/>
      <c r="I35" s="120">
        <v>0.21</v>
      </c>
      <c r="J35" s="119">
        <f>0</f>
        <v>0</v>
      </c>
      <c r="K35" s="42"/>
      <c r="L35" s="53"/>
      <c r="M35" s="46"/>
      <c r="N35" s="46"/>
      <c r="O35" s="46"/>
      <c r="P35" s="46"/>
      <c r="Q35" s="46"/>
      <c r="R35" s="46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6"/>
      <c r="AG35" s="46"/>
    </row>
    <row r="36" spans="1:33" s="2" customFormat="1" ht="14.5" hidden="1" customHeight="1" x14ac:dyDescent="0.2">
      <c r="A36" s="42"/>
      <c r="B36" s="43"/>
      <c r="C36" s="42"/>
      <c r="D36" s="42"/>
      <c r="E36" s="39" t="s">
        <v>41</v>
      </c>
      <c r="F36" s="119">
        <f>ROUND((SUM(BH126:BH145)),  0)</f>
        <v>0</v>
      </c>
      <c r="G36" s="42"/>
      <c r="H36" s="42"/>
      <c r="I36" s="120">
        <v>0.12</v>
      </c>
      <c r="J36" s="119">
        <f>0</f>
        <v>0</v>
      </c>
      <c r="K36" s="42"/>
      <c r="L36" s="53"/>
      <c r="M36" s="46"/>
      <c r="N36" s="46"/>
      <c r="O36" s="46"/>
      <c r="P36" s="46"/>
      <c r="Q36" s="46"/>
      <c r="R36" s="46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46"/>
    </row>
    <row r="37" spans="1:33" s="2" customFormat="1" ht="14.5" hidden="1" customHeight="1" x14ac:dyDescent="0.2">
      <c r="A37" s="42"/>
      <c r="B37" s="43"/>
      <c r="C37" s="42"/>
      <c r="D37" s="42"/>
      <c r="E37" s="39" t="s">
        <v>42</v>
      </c>
      <c r="F37" s="119">
        <f>ROUND((SUM(BI126:BI145)),  0)</f>
        <v>0</v>
      </c>
      <c r="G37" s="42"/>
      <c r="H37" s="42"/>
      <c r="I37" s="120">
        <v>0</v>
      </c>
      <c r="J37" s="119">
        <f>0</f>
        <v>0</v>
      </c>
      <c r="K37" s="42"/>
      <c r="L37" s="53"/>
      <c r="M37" s="46"/>
      <c r="N37" s="46"/>
      <c r="O37" s="46"/>
      <c r="P37" s="46"/>
      <c r="Q37" s="46"/>
      <c r="R37" s="46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46"/>
    </row>
    <row r="38" spans="1:33" s="2" customFormat="1" ht="7" customHeight="1" x14ac:dyDescent="0.2">
      <c r="A38" s="42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53"/>
      <c r="M38" s="46"/>
      <c r="N38" s="46"/>
      <c r="O38" s="46"/>
      <c r="P38" s="46"/>
      <c r="Q38" s="46"/>
      <c r="R38" s="46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6"/>
      <c r="AG38" s="46"/>
    </row>
    <row r="39" spans="1:33" s="2" customFormat="1" ht="25.4" customHeight="1" x14ac:dyDescent="0.2">
      <c r="A39" s="42"/>
      <c r="B39" s="43"/>
      <c r="C39" s="121"/>
      <c r="D39" s="122" t="s">
        <v>43</v>
      </c>
      <c r="E39" s="72"/>
      <c r="F39" s="72"/>
      <c r="G39" s="123" t="s">
        <v>44</v>
      </c>
      <c r="H39" s="124" t="s">
        <v>45</v>
      </c>
      <c r="I39" s="72"/>
      <c r="J39" s="125">
        <f>SUM(J30:J37)</f>
        <v>0</v>
      </c>
      <c r="K39" s="126"/>
      <c r="L39" s="53"/>
      <c r="M39" s="46"/>
      <c r="N39" s="46"/>
      <c r="O39" s="46"/>
      <c r="P39" s="46"/>
      <c r="Q39" s="46"/>
      <c r="R39" s="46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6"/>
      <c r="AG39" s="46"/>
    </row>
    <row r="40" spans="1:33" s="2" customFormat="1" ht="14.5" customHeight="1" x14ac:dyDescent="0.2">
      <c r="A40" s="42"/>
      <c r="B40" s="43"/>
      <c r="C40" s="42"/>
      <c r="D40" s="42"/>
      <c r="E40" s="42"/>
      <c r="F40" s="42"/>
      <c r="G40" s="42"/>
      <c r="H40" s="42"/>
      <c r="I40" s="42"/>
      <c r="J40" s="42"/>
      <c r="K40" s="42"/>
      <c r="L40" s="53"/>
      <c r="M40" s="46"/>
      <c r="N40" s="46"/>
      <c r="O40" s="46"/>
      <c r="P40" s="46"/>
      <c r="Q40" s="46"/>
      <c r="R40" s="46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6"/>
      <c r="AG40" s="46"/>
    </row>
    <row r="41" spans="1:33" s="1" customFormat="1" ht="14.5" customHeight="1" x14ac:dyDescent="0.2">
      <c r="A41" s="18"/>
      <c r="B41" s="34"/>
      <c r="C41" s="18"/>
      <c r="D41" s="18"/>
      <c r="E41" s="18"/>
      <c r="F41" s="18"/>
      <c r="G41" s="18"/>
      <c r="H41" s="18"/>
      <c r="I41" s="18"/>
      <c r="J41" s="18"/>
      <c r="K41" s="18"/>
      <c r="L41" s="34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s="1" customFormat="1" ht="14.5" customHeight="1" x14ac:dyDescent="0.2">
      <c r="A42" s="18"/>
      <c r="B42" s="34"/>
      <c r="C42" s="18"/>
      <c r="D42" s="18"/>
      <c r="E42" s="18"/>
      <c r="F42" s="18"/>
      <c r="G42" s="18"/>
      <c r="H42" s="18"/>
      <c r="I42" s="18"/>
      <c r="J42" s="18"/>
      <c r="K42" s="18"/>
      <c r="L42" s="34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s="1" customFormat="1" ht="14.5" customHeight="1" x14ac:dyDescent="0.2">
      <c r="A43" s="18"/>
      <c r="B43" s="34"/>
      <c r="C43" s="18"/>
      <c r="D43" s="18"/>
      <c r="E43" s="18"/>
      <c r="F43" s="18"/>
      <c r="G43" s="18"/>
      <c r="H43" s="18"/>
      <c r="I43" s="18"/>
      <c r="J43" s="18"/>
      <c r="K43" s="18"/>
      <c r="L43" s="34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s="1" customFormat="1" ht="14.5" customHeight="1" x14ac:dyDescent="0.2">
      <c r="A44" s="18"/>
      <c r="B44" s="34"/>
      <c r="C44" s="18"/>
      <c r="D44" s="18"/>
      <c r="E44" s="18"/>
      <c r="F44" s="18"/>
      <c r="G44" s="18"/>
      <c r="H44" s="18"/>
      <c r="I44" s="18"/>
      <c r="J44" s="18"/>
      <c r="K44" s="18"/>
      <c r="L44" s="34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 s="1" customFormat="1" ht="14.5" customHeight="1" x14ac:dyDescent="0.2">
      <c r="A45" s="18"/>
      <c r="B45" s="34"/>
      <c r="C45" s="18"/>
      <c r="D45" s="18"/>
      <c r="E45" s="18"/>
      <c r="F45" s="18"/>
      <c r="G45" s="18"/>
      <c r="H45" s="18"/>
      <c r="I45" s="18"/>
      <c r="J45" s="18"/>
      <c r="K45" s="18"/>
      <c r="L45" s="34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 s="1" customFormat="1" ht="14.5" customHeight="1" x14ac:dyDescent="0.2">
      <c r="A46" s="18"/>
      <c r="B46" s="34"/>
      <c r="C46" s="18"/>
      <c r="D46" s="18"/>
      <c r="E46" s="18"/>
      <c r="F46" s="18"/>
      <c r="G46" s="18"/>
      <c r="H46" s="18"/>
      <c r="I46" s="18"/>
      <c r="J46" s="18"/>
      <c r="K46" s="18"/>
      <c r="L46" s="34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 s="1" customFormat="1" ht="14.5" customHeight="1" x14ac:dyDescent="0.2">
      <c r="A47" s="18"/>
      <c r="B47" s="34"/>
      <c r="C47" s="18"/>
      <c r="D47" s="18"/>
      <c r="E47" s="18"/>
      <c r="F47" s="18"/>
      <c r="G47" s="18"/>
      <c r="H47" s="18"/>
      <c r="I47" s="18"/>
      <c r="J47" s="18"/>
      <c r="K47" s="18"/>
      <c r="L47" s="34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s="1" customFormat="1" ht="14.5" customHeight="1" x14ac:dyDescent="0.2">
      <c r="A48" s="18"/>
      <c r="B48" s="34"/>
      <c r="C48" s="18"/>
      <c r="D48" s="18"/>
      <c r="E48" s="18"/>
      <c r="F48" s="18"/>
      <c r="G48" s="18"/>
      <c r="H48" s="18"/>
      <c r="I48" s="18"/>
      <c r="J48" s="18"/>
      <c r="K48" s="18"/>
      <c r="L48" s="34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 s="1" customFormat="1" ht="14.5" customHeight="1" x14ac:dyDescent="0.2">
      <c r="A49" s="18"/>
      <c r="B49" s="34"/>
      <c r="C49" s="18"/>
      <c r="D49" s="18"/>
      <c r="E49" s="18"/>
      <c r="F49" s="18"/>
      <c r="G49" s="18"/>
      <c r="H49" s="18"/>
      <c r="I49" s="18"/>
      <c r="J49" s="18"/>
      <c r="K49" s="18"/>
      <c r="L49" s="34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 s="2" customFormat="1" ht="14.5" customHeight="1" x14ac:dyDescent="0.2">
      <c r="A50" s="46"/>
      <c r="B50" s="53"/>
      <c r="C50" s="46"/>
      <c r="D50" s="54" t="s">
        <v>46</v>
      </c>
      <c r="E50" s="55"/>
      <c r="F50" s="55"/>
      <c r="G50" s="54" t="s">
        <v>47</v>
      </c>
      <c r="H50" s="55"/>
      <c r="I50" s="55"/>
      <c r="J50" s="55"/>
      <c r="K50" s="55"/>
      <c r="L50" s="53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</row>
    <row r="51" spans="1:33" x14ac:dyDescent="0.2">
      <c r="A51" s="18"/>
      <c r="B51" s="34"/>
      <c r="C51" s="18"/>
      <c r="D51" s="18"/>
      <c r="E51" s="18"/>
      <c r="F51" s="18"/>
      <c r="G51" s="18"/>
      <c r="H51" s="18"/>
      <c r="I51" s="18"/>
      <c r="J51" s="18"/>
      <c r="K51" s="18"/>
      <c r="L51" s="34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 x14ac:dyDescent="0.2">
      <c r="A52" s="18"/>
      <c r="B52" s="34"/>
      <c r="C52" s="18"/>
      <c r="D52" s="18"/>
      <c r="E52" s="18"/>
      <c r="F52" s="18"/>
      <c r="G52" s="18"/>
      <c r="H52" s="18"/>
      <c r="I52" s="18"/>
      <c r="J52" s="18"/>
      <c r="K52" s="18"/>
      <c r="L52" s="34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 x14ac:dyDescent="0.2">
      <c r="A53" s="18"/>
      <c r="B53" s="34"/>
      <c r="C53" s="18"/>
      <c r="D53" s="18"/>
      <c r="E53" s="18"/>
      <c r="F53" s="18"/>
      <c r="G53" s="18"/>
      <c r="H53" s="18"/>
      <c r="I53" s="18"/>
      <c r="J53" s="18"/>
      <c r="K53" s="18"/>
      <c r="L53" s="34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 x14ac:dyDescent="0.2">
      <c r="A54" s="18"/>
      <c r="B54" s="34"/>
      <c r="C54" s="18"/>
      <c r="D54" s="18"/>
      <c r="E54" s="18"/>
      <c r="F54" s="18"/>
      <c r="G54" s="18"/>
      <c r="H54" s="18"/>
      <c r="I54" s="18"/>
      <c r="J54" s="18"/>
      <c r="K54" s="18"/>
      <c r="L54" s="34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 x14ac:dyDescent="0.2">
      <c r="A55" s="18"/>
      <c r="B55" s="34"/>
      <c r="C55" s="18"/>
      <c r="D55" s="18"/>
      <c r="E55" s="18"/>
      <c r="F55" s="18"/>
      <c r="G55" s="18"/>
      <c r="H55" s="18"/>
      <c r="I55" s="18"/>
      <c r="J55" s="18"/>
      <c r="K55" s="18"/>
      <c r="L55" s="34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 x14ac:dyDescent="0.2">
      <c r="A56" s="18"/>
      <c r="B56" s="34"/>
      <c r="C56" s="18"/>
      <c r="D56" s="18"/>
      <c r="E56" s="18"/>
      <c r="F56" s="18"/>
      <c r="G56" s="18"/>
      <c r="H56" s="18"/>
      <c r="I56" s="18"/>
      <c r="J56" s="18"/>
      <c r="K56" s="18"/>
      <c r="L56" s="34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 x14ac:dyDescent="0.2">
      <c r="A57" s="18"/>
      <c r="B57" s="34"/>
      <c r="C57" s="18"/>
      <c r="D57" s="18"/>
      <c r="E57" s="18"/>
      <c r="F57" s="18"/>
      <c r="G57" s="18"/>
      <c r="H57" s="18"/>
      <c r="I57" s="18"/>
      <c r="J57" s="18"/>
      <c r="K57" s="18"/>
      <c r="L57" s="34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 x14ac:dyDescent="0.2">
      <c r="A58" s="18"/>
      <c r="B58" s="34"/>
      <c r="C58" s="18"/>
      <c r="D58" s="18"/>
      <c r="E58" s="18"/>
      <c r="F58" s="18"/>
      <c r="G58" s="18"/>
      <c r="H58" s="18"/>
      <c r="I58" s="18"/>
      <c r="J58" s="18"/>
      <c r="K58" s="18"/>
      <c r="L58" s="34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 x14ac:dyDescent="0.2">
      <c r="A59" s="18"/>
      <c r="B59" s="34"/>
      <c r="C59" s="18"/>
      <c r="D59" s="18"/>
      <c r="E59" s="18"/>
      <c r="F59" s="18"/>
      <c r="G59" s="18"/>
      <c r="H59" s="18"/>
      <c r="I59" s="18"/>
      <c r="J59" s="18"/>
      <c r="K59" s="18"/>
      <c r="L59" s="34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 x14ac:dyDescent="0.2">
      <c r="A60" s="18"/>
      <c r="B60" s="34"/>
      <c r="C60" s="18"/>
      <c r="D60" s="18"/>
      <c r="E60" s="18"/>
      <c r="F60" s="18"/>
      <c r="G60" s="18"/>
      <c r="H60" s="18"/>
      <c r="I60" s="18"/>
      <c r="J60" s="18"/>
      <c r="K60" s="18"/>
      <c r="L60" s="34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 s="2" customFormat="1" ht="12.5" x14ac:dyDescent="0.2">
      <c r="A61" s="42"/>
      <c r="B61" s="43"/>
      <c r="C61" s="42"/>
      <c r="D61" s="56" t="s">
        <v>48</v>
      </c>
      <c r="E61" s="45"/>
      <c r="F61" s="127" t="s">
        <v>49</v>
      </c>
      <c r="G61" s="56" t="s">
        <v>48</v>
      </c>
      <c r="H61" s="45"/>
      <c r="I61" s="45"/>
      <c r="J61" s="128" t="s">
        <v>49</v>
      </c>
      <c r="K61" s="45"/>
      <c r="L61" s="53"/>
      <c r="M61" s="46"/>
      <c r="N61" s="46"/>
      <c r="O61" s="46"/>
      <c r="P61" s="46"/>
      <c r="Q61" s="46"/>
      <c r="R61" s="46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6"/>
      <c r="AG61" s="46"/>
    </row>
    <row r="62" spans="1:33" x14ac:dyDescent="0.2">
      <c r="A62" s="18"/>
      <c r="B62" s="34"/>
      <c r="C62" s="18"/>
      <c r="D62" s="18"/>
      <c r="E62" s="18"/>
      <c r="F62" s="18"/>
      <c r="G62" s="18"/>
      <c r="H62" s="18"/>
      <c r="I62" s="18"/>
      <c r="J62" s="18"/>
      <c r="K62" s="18"/>
      <c r="L62" s="34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x14ac:dyDescent="0.2">
      <c r="A63" s="18"/>
      <c r="B63" s="34"/>
      <c r="C63" s="18"/>
      <c r="D63" s="18"/>
      <c r="E63" s="18"/>
      <c r="F63" s="18"/>
      <c r="G63" s="18"/>
      <c r="H63" s="18"/>
      <c r="I63" s="18"/>
      <c r="J63" s="18"/>
      <c r="K63" s="18"/>
      <c r="L63" s="34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 x14ac:dyDescent="0.2">
      <c r="A64" s="18"/>
      <c r="B64" s="34"/>
      <c r="C64" s="18"/>
      <c r="D64" s="18"/>
      <c r="E64" s="18"/>
      <c r="F64" s="18"/>
      <c r="G64" s="18"/>
      <c r="H64" s="18"/>
      <c r="I64" s="18"/>
      <c r="J64" s="18"/>
      <c r="K64" s="18"/>
      <c r="L64" s="34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 s="2" customFormat="1" ht="13" x14ac:dyDescent="0.2">
      <c r="A65" s="42"/>
      <c r="B65" s="43"/>
      <c r="C65" s="42"/>
      <c r="D65" s="54" t="s">
        <v>50</v>
      </c>
      <c r="E65" s="57"/>
      <c r="F65" s="57"/>
      <c r="G65" s="54" t="s">
        <v>51</v>
      </c>
      <c r="H65" s="57"/>
      <c r="I65" s="57"/>
      <c r="J65" s="57"/>
      <c r="K65" s="57"/>
      <c r="L65" s="53"/>
      <c r="M65" s="46"/>
      <c r="N65" s="46"/>
      <c r="O65" s="46"/>
      <c r="P65" s="46"/>
      <c r="Q65" s="46"/>
      <c r="R65" s="46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6"/>
      <c r="AG65" s="46"/>
    </row>
    <row r="66" spans="1:33" x14ac:dyDescent="0.2">
      <c r="A66" s="18"/>
      <c r="B66" s="34"/>
      <c r="C66" s="18"/>
      <c r="D66" s="18"/>
      <c r="E66" s="18"/>
      <c r="F66" s="18"/>
      <c r="G66" s="18"/>
      <c r="H66" s="18"/>
      <c r="I66" s="18"/>
      <c r="J66" s="18"/>
      <c r="K66" s="18"/>
      <c r="L66" s="34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 x14ac:dyDescent="0.2">
      <c r="A67" s="18"/>
      <c r="B67" s="34"/>
      <c r="C67" s="18"/>
      <c r="D67" s="18"/>
      <c r="E67" s="18"/>
      <c r="F67" s="18"/>
      <c r="G67" s="18"/>
      <c r="H67" s="18"/>
      <c r="I67" s="18"/>
      <c r="J67" s="18"/>
      <c r="K67" s="18"/>
      <c r="L67" s="34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 x14ac:dyDescent="0.2">
      <c r="A68" s="18"/>
      <c r="B68" s="34"/>
      <c r="C68" s="18"/>
      <c r="D68" s="18"/>
      <c r="E68" s="18"/>
      <c r="F68" s="18"/>
      <c r="G68" s="18"/>
      <c r="H68" s="18"/>
      <c r="I68" s="18"/>
      <c r="J68" s="18"/>
      <c r="K68" s="18"/>
      <c r="L68" s="34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 x14ac:dyDescent="0.2">
      <c r="A69" s="18"/>
      <c r="B69" s="34"/>
      <c r="C69" s="18"/>
      <c r="D69" s="18"/>
      <c r="E69" s="18"/>
      <c r="F69" s="18"/>
      <c r="G69" s="18"/>
      <c r="H69" s="18"/>
      <c r="I69" s="18"/>
      <c r="J69" s="18"/>
      <c r="K69" s="18"/>
      <c r="L69" s="34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 x14ac:dyDescent="0.2">
      <c r="A70" s="18"/>
      <c r="B70" s="34"/>
      <c r="C70" s="18"/>
      <c r="D70" s="18"/>
      <c r="E70" s="18"/>
      <c r="F70" s="18"/>
      <c r="G70" s="18"/>
      <c r="H70" s="18"/>
      <c r="I70" s="18"/>
      <c r="J70" s="18"/>
      <c r="K70" s="18"/>
      <c r="L70" s="34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 x14ac:dyDescent="0.2">
      <c r="A71" s="18"/>
      <c r="B71" s="34"/>
      <c r="C71" s="18"/>
      <c r="D71" s="18"/>
      <c r="E71" s="18"/>
      <c r="F71" s="18"/>
      <c r="G71" s="18"/>
      <c r="H71" s="18"/>
      <c r="I71" s="18"/>
      <c r="J71" s="18"/>
      <c r="K71" s="18"/>
      <c r="L71" s="34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 x14ac:dyDescent="0.2">
      <c r="A72" s="18"/>
      <c r="B72" s="34"/>
      <c r="C72" s="18"/>
      <c r="D72" s="18"/>
      <c r="E72" s="18"/>
      <c r="F72" s="18"/>
      <c r="G72" s="18"/>
      <c r="H72" s="18"/>
      <c r="I72" s="18"/>
      <c r="J72" s="18"/>
      <c r="K72" s="18"/>
      <c r="L72" s="34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x14ac:dyDescent="0.2">
      <c r="A73" s="18"/>
      <c r="B73" s="34"/>
      <c r="C73" s="18"/>
      <c r="D73" s="18"/>
      <c r="E73" s="18"/>
      <c r="F73" s="18"/>
      <c r="G73" s="18"/>
      <c r="H73" s="18"/>
      <c r="I73" s="18"/>
      <c r="J73" s="18"/>
      <c r="K73" s="18"/>
      <c r="L73" s="34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x14ac:dyDescent="0.2">
      <c r="A74" s="18"/>
      <c r="B74" s="34"/>
      <c r="C74" s="18"/>
      <c r="D74" s="18"/>
      <c r="E74" s="18"/>
      <c r="F74" s="18"/>
      <c r="G74" s="18"/>
      <c r="H74" s="18"/>
      <c r="I74" s="18"/>
      <c r="J74" s="18"/>
      <c r="K74" s="18"/>
      <c r="L74" s="34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x14ac:dyDescent="0.2">
      <c r="A75" s="18"/>
      <c r="B75" s="34"/>
      <c r="C75" s="18"/>
      <c r="D75" s="18"/>
      <c r="E75" s="18"/>
      <c r="F75" s="18"/>
      <c r="G75" s="18"/>
      <c r="H75" s="18"/>
      <c r="I75" s="18"/>
      <c r="J75" s="18"/>
      <c r="K75" s="18"/>
      <c r="L75" s="34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s="2" customFormat="1" ht="12.5" x14ac:dyDescent="0.2">
      <c r="A76" s="42"/>
      <c r="B76" s="43"/>
      <c r="C76" s="42"/>
      <c r="D76" s="56" t="s">
        <v>48</v>
      </c>
      <c r="E76" s="45"/>
      <c r="F76" s="127" t="s">
        <v>49</v>
      </c>
      <c r="G76" s="56" t="s">
        <v>48</v>
      </c>
      <c r="H76" s="45"/>
      <c r="I76" s="45"/>
      <c r="J76" s="128" t="s">
        <v>49</v>
      </c>
      <c r="K76" s="45"/>
      <c r="L76" s="53"/>
      <c r="M76" s="46"/>
      <c r="N76" s="46"/>
      <c r="O76" s="46"/>
      <c r="P76" s="46"/>
      <c r="Q76" s="46"/>
      <c r="R76" s="46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6"/>
      <c r="AG76" s="46"/>
    </row>
    <row r="77" spans="1:33" s="2" customFormat="1" ht="14.5" customHeight="1" x14ac:dyDescent="0.2">
      <c r="A77" s="42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M77" s="46"/>
      <c r="N77" s="46"/>
      <c r="O77" s="46"/>
      <c r="P77" s="46"/>
      <c r="Q77" s="46"/>
      <c r="R77" s="46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6"/>
      <c r="AG77" s="46"/>
    </row>
    <row r="78" spans="1:33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spans="1:33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spans="1:33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</row>
    <row r="81" spans="1:47" s="2" customFormat="1" ht="7" customHeight="1" x14ac:dyDescent="0.2">
      <c r="A81" s="42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M81" s="46"/>
      <c r="N81" s="46"/>
      <c r="O81" s="46"/>
      <c r="P81" s="46"/>
      <c r="Q81" s="46"/>
      <c r="R81" s="46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6"/>
      <c r="AG81" s="46"/>
    </row>
    <row r="82" spans="1:47" s="2" customFormat="1" ht="25" customHeight="1" x14ac:dyDescent="0.2">
      <c r="A82" s="42"/>
      <c r="B82" s="43"/>
      <c r="C82" s="35" t="s">
        <v>88</v>
      </c>
      <c r="D82" s="42"/>
      <c r="E82" s="42"/>
      <c r="F82" s="42"/>
      <c r="G82" s="42"/>
      <c r="H82" s="42"/>
      <c r="I82" s="42"/>
      <c r="J82" s="42"/>
      <c r="K82" s="42"/>
      <c r="L82" s="53"/>
      <c r="M82" s="46"/>
      <c r="N82" s="46"/>
      <c r="O82" s="46"/>
      <c r="P82" s="46"/>
      <c r="Q82" s="46"/>
      <c r="R82" s="46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6"/>
      <c r="AG82" s="46"/>
    </row>
    <row r="83" spans="1:47" s="2" customFormat="1" ht="7" customHeight="1" x14ac:dyDescent="0.2">
      <c r="A83" s="42"/>
      <c r="B83" s="43"/>
      <c r="C83" s="42"/>
      <c r="D83" s="42"/>
      <c r="E83" s="42"/>
      <c r="F83" s="42"/>
      <c r="G83" s="42"/>
      <c r="H83" s="42"/>
      <c r="I83" s="42"/>
      <c r="J83" s="42"/>
      <c r="K83" s="42"/>
      <c r="L83" s="53"/>
      <c r="M83" s="46"/>
      <c r="N83" s="46"/>
      <c r="O83" s="46"/>
      <c r="P83" s="46"/>
      <c r="Q83" s="46"/>
      <c r="R83" s="46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6"/>
      <c r="AG83" s="46"/>
    </row>
    <row r="84" spans="1:47" s="2" customFormat="1" ht="12" customHeight="1" x14ac:dyDescent="0.2">
      <c r="A84" s="42"/>
      <c r="B84" s="43"/>
      <c r="C84" s="39" t="s">
        <v>15</v>
      </c>
      <c r="D84" s="42"/>
      <c r="E84" s="42"/>
      <c r="F84" s="42"/>
      <c r="G84" s="42"/>
      <c r="H84" s="42"/>
      <c r="I84" s="42"/>
      <c r="J84" s="42"/>
      <c r="K84" s="42"/>
      <c r="L84" s="53"/>
      <c r="M84" s="46"/>
      <c r="N84" s="46"/>
      <c r="O84" s="46"/>
      <c r="P84" s="46"/>
      <c r="Q84" s="46"/>
      <c r="R84" s="46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6"/>
      <c r="AG84" s="46"/>
    </row>
    <row r="85" spans="1:47" s="2" customFormat="1" ht="16.5" customHeight="1" x14ac:dyDescent="0.2">
      <c r="A85" s="42"/>
      <c r="B85" s="43"/>
      <c r="C85" s="42"/>
      <c r="D85" s="42"/>
      <c r="E85" s="262" t="str">
        <f>E7</f>
        <v>ZOO Dvůr Králové a.s.- Dodatečné hrazení ve výběhu lidoopů</v>
      </c>
      <c r="F85" s="263"/>
      <c r="G85" s="263"/>
      <c r="H85" s="263"/>
      <c r="I85" s="42"/>
      <c r="J85" s="42"/>
      <c r="K85" s="42"/>
      <c r="L85" s="53"/>
      <c r="M85" s="46"/>
      <c r="N85" s="46"/>
      <c r="O85" s="46"/>
      <c r="P85" s="46"/>
      <c r="Q85" s="46"/>
      <c r="R85" s="46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6"/>
      <c r="AG85" s="46"/>
    </row>
    <row r="86" spans="1:47" s="2" customFormat="1" ht="12" customHeight="1" x14ac:dyDescent="0.2">
      <c r="A86" s="42"/>
      <c r="B86" s="43"/>
      <c r="C86" s="39" t="s">
        <v>86</v>
      </c>
      <c r="D86" s="42"/>
      <c r="E86" s="42"/>
      <c r="F86" s="42"/>
      <c r="G86" s="42"/>
      <c r="H86" s="42"/>
      <c r="I86" s="42"/>
      <c r="J86" s="42"/>
      <c r="K86" s="42"/>
      <c r="L86" s="53"/>
      <c r="M86" s="46"/>
      <c r="N86" s="46"/>
      <c r="O86" s="46"/>
      <c r="P86" s="46"/>
      <c r="Q86" s="46"/>
      <c r="R86" s="46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6"/>
      <c r="AG86" s="46"/>
    </row>
    <row r="87" spans="1:47" s="2" customFormat="1" ht="16.5" customHeight="1" x14ac:dyDescent="0.2">
      <c r="A87" s="42"/>
      <c r="B87" s="43"/>
      <c r="C87" s="42"/>
      <c r="D87" s="42"/>
      <c r="E87" s="237" t="str">
        <f>E9</f>
        <v>2 - Vedlejší náklady</v>
      </c>
      <c r="F87" s="261"/>
      <c r="G87" s="261"/>
      <c r="H87" s="261"/>
      <c r="I87" s="42"/>
      <c r="J87" s="42"/>
      <c r="K87" s="42"/>
      <c r="L87" s="53"/>
      <c r="M87" s="46"/>
      <c r="N87" s="46"/>
      <c r="O87" s="46"/>
      <c r="P87" s="46"/>
      <c r="Q87" s="46"/>
      <c r="R87" s="46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6"/>
      <c r="AG87" s="46"/>
    </row>
    <row r="88" spans="1:47" s="2" customFormat="1" ht="7" customHeight="1" x14ac:dyDescent="0.2">
      <c r="A88" s="42"/>
      <c r="B88" s="43"/>
      <c r="C88" s="42"/>
      <c r="D88" s="42"/>
      <c r="E88" s="42"/>
      <c r="F88" s="42"/>
      <c r="G88" s="42"/>
      <c r="H88" s="42"/>
      <c r="I88" s="42"/>
      <c r="J88" s="42"/>
      <c r="K88" s="42"/>
      <c r="L88" s="53"/>
      <c r="M88" s="46"/>
      <c r="N88" s="46"/>
      <c r="O88" s="46"/>
      <c r="P88" s="46"/>
      <c r="Q88" s="46"/>
      <c r="R88" s="46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6"/>
      <c r="AG88" s="46"/>
    </row>
    <row r="89" spans="1:47" s="2" customFormat="1" ht="12" customHeight="1" x14ac:dyDescent="0.2">
      <c r="A89" s="42"/>
      <c r="B89" s="43"/>
      <c r="C89" s="39" t="s">
        <v>19</v>
      </c>
      <c r="D89" s="42"/>
      <c r="E89" s="42"/>
      <c r="F89" s="40" t="str">
        <f>F12</f>
        <v>Dvůr Králové nad Labem</v>
      </c>
      <c r="G89" s="42"/>
      <c r="H89" s="42"/>
      <c r="I89" s="39" t="s">
        <v>21</v>
      </c>
      <c r="J89" s="110"/>
      <c r="K89" s="42"/>
      <c r="L89" s="53"/>
      <c r="M89" s="46"/>
      <c r="N89" s="46"/>
      <c r="O89" s="46"/>
      <c r="P89" s="46"/>
      <c r="Q89" s="46"/>
      <c r="R89" s="46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6"/>
      <c r="AG89" s="46"/>
    </row>
    <row r="90" spans="1:47" s="2" customFormat="1" ht="7" customHeight="1" x14ac:dyDescent="0.2">
      <c r="A90" s="42"/>
      <c r="B90" s="43"/>
      <c r="C90" s="42"/>
      <c r="D90" s="42"/>
      <c r="E90" s="42"/>
      <c r="F90" s="42"/>
      <c r="G90" s="42"/>
      <c r="H90" s="42"/>
      <c r="I90" s="42"/>
      <c r="J90" s="42"/>
      <c r="K90" s="42"/>
      <c r="L90" s="53"/>
      <c r="M90" s="46"/>
      <c r="N90" s="46"/>
      <c r="O90" s="46"/>
      <c r="P90" s="46"/>
      <c r="Q90" s="46"/>
      <c r="R90" s="46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6"/>
      <c r="AG90" s="46"/>
    </row>
    <row r="91" spans="1:47" s="2" customFormat="1" ht="40.15" customHeight="1" x14ac:dyDescent="0.2">
      <c r="A91" s="42"/>
      <c r="B91" s="43"/>
      <c r="C91" s="39" t="s">
        <v>22</v>
      </c>
      <c r="D91" s="42"/>
      <c r="E91" s="42"/>
      <c r="F91" s="40" t="str">
        <f>E15</f>
        <v>ZOO Dvůr Králové a.s., Štefánikova 1029, D.K.n.L.</v>
      </c>
      <c r="G91" s="42"/>
      <c r="H91" s="42"/>
      <c r="I91" s="39" t="s">
        <v>27</v>
      </c>
      <c r="J91" s="129" t="str">
        <f>E21</f>
        <v>Projektis DK s.r.o., Legionářská 562, D.K.n.L.</v>
      </c>
      <c r="K91" s="42"/>
      <c r="L91" s="53"/>
      <c r="M91" s="46"/>
      <c r="N91" s="46"/>
      <c r="O91" s="46"/>
      <c r="P91" s="46"/>
      <c r="Q91" s="46"/>
      <c r="R91" s="46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6"/>
      <c r="AG91" s="46"/>
    </row>
    <row r="92" spans="1:47" s="2" customFormat="1" ht="15.25" customHeight="1" x14ac:dyDescent="0.2">
      <c r="A92" s="42"/>
      <c r="B92" s="43"/>
      <c r="C92" s="39" t="s">
        <v>26</v>
      </c>
      <c r="D92" s="42"/>
      <c r="E92" s="42"/>
      <c r="F92" s="40">
        <f>IF(E18="","",E18)</f>
        <v>0</v>
      </c>
      <c r="G92" s="42"/>
      <c r="H92" s="42"/>
      <c r="I92" s="39" t="s">
        <v>30</v>
      </c>
      <c r="J92" s="129" t="str">
        <f>E24</f>
        <v>ing. V. Švehla</v>
      </c>
      <c r="K92" s="42"/>
      <c r="L92" s="53"/>
      <c r="M92" s="46"/>
      <c r="N92" s="46"/>
      <c r="O92" s="46"/>
      <c r="P92" s="46"/>
      <c r="Q92" s="46"/>
      <c r="R92" s="46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6"/>
      <c r="AG92" s="46"/>
    </row>
    <row r="93" spans="1:47" s="2" customFormat="1" ht="10.4" customHeight="1" x14ac:dyDescent="0.2">
      <c r="A93" s="42"/>
      <c r="B93" s="43"/>
      <c r="C93" s="42"/>
      <c r="D93" s="42"/>
      <c r="E93" s="42"/>
      <c r="F93" s="42"/>
      <c r="G93" s="42"/>
      <c r="H93" s="42"/>
      <c r="I93" s="42"/>
      <c r="J93" s="42"/>
      <c r="K93" s="42"/>
      <c r="L93" s="53"/>
      <c r="M93" s="46"/>
      <c r="N93" s="46"/>
      <c r="O93" s="46"/>
      <c r="P93" s="46"/>
      <c r="Q93" s="46"/>
      <c r="R93" s="46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6"/>
      <c r="AG93" s="46"/>
    </row>
    <row r="94" spans="1:47" s="2" customFormat="1" ht="29.25" customHeight="1" x14ac:dyDescent="0.2">
      <c r="A94" s="42"/>
      <c r="B94" s="43"/>
      <c r="C94" s="130" t="s">
        <v>89</v>
      </c>
      <c r="D94" s="121"/>
      <c r="E94" s="121"/>
      <c r="F94" s="121"/>
      <c r="G94" s="121"/>
      <c r="H94" s="121"/>
      <c r="I94" s="121"/>
      <c r="J94" s="131" t="s">
        <v>90</v>
      </c>
      <c r="K94" s="121"/>
      <c r="L94" s="53"/>
      <c r="M94" s="46"/>
      <c r="N94" s="46"/>
      <c r="O94" s="46"/>
      <c r="P94" s="46"/>
      <c r="Q94" s="46"/>
      <c r="R94" s="46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6"/>
      <c r="AG94" s="46"/>
    </row>
    <row r="95" spans="1:47" s="2" customFormat="1" ht="10.4" customHeight="1" x14ac:dyDescent="0.2">
      <c r="A95" s="42"/>
      <c r="B95" s="43"/>
      <c r="C95" s="42"/>
      <c r="D95" s="42"/>
      <c r="E95" s="42"/>
      <c r="F95" s="42"/>
      <c r="G95" s="42"/>
      <c r="H95" s="42"/>
      <c r="I95" s="42"/>
      <c r="J95" s="42"/>
      <c r="K95" s="42"/>
      <c r="L95" s="53"/>
      <c r="M95" s="46"/>
      <c r="N95" s="46"/>
      <c r="O95" s="46"/>
      <c r="P95" s="46"/>
      <c r="Q95" s="46"/>
      <c r="R95" s="46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6"/>
      <c r="AG95" s="46"/>
    </row>
    <row r="96" spans="1:47" s="2" customFormat="1" ht="22.9" customHeight="1" x14ac:dyDescent="0.2">
      <c r="A96" s="42"/>
      <c r="B96" s="43"/>
      <c r="C96" s="132" t="s">
        <v>91</v>
      </c>
      <c r="D96" s="42"/>
      <c r="E96" s="42"/>
      <c r="F96" s="42"/>
      <c r="G96" s="42"/>
      <c r="H96" s="42"/>
      <c r="I96" s="42"/>
      <c r="J96" s="116">
        <f>J126</f>
        <v>0</v>
      </c>
      <c r="K96" s="42"/>
      <c r="L96" s="53"/>
      <c r="M96" s="46"/>
      <c r="N96" s="46"/>
      <c r="O96" s="46"/>
      <c r="P96" s="46"/>
      <c r="Q96" s="46"/>
      <c r="R96" s="46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6"/>
      <c r="AG96" s="46"/>
      <c r="AU96" s="16" t="s">
        <v>92</v>
      </c>
    </row>
    <row r="97" spans="1:33" s="9" customFormat="1" ht="25" customHeight="1" x14ac:dyDescent="0.2">
      <c r="A97" s="133"/>
      <c r="B97" s="134"/>
      <c r="C97" s="133"/>
      <c r="D97" s="135" t="s">
        <v>295</v>
      </c>
      <c r="E97" s="136"/>
      <c r="F97" s="136"/>
      <c r="G97" s="136"/>
      <c r="H97" s="136"/>
      <c r="I97" s="136"/>
      <c r="J97" s="137">
        <f>J127</f>
        <v>0</v>
      </c>
      <c r="K97" s="133"/>
      <c r="L97" s="134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</row>
    <row r="98" spans="1:33" s="10" customFormat="1" ht="19.899999999999999" customHeight="1" x14ac:dyDescent="0.2">
      <c r="A98" s="138"/>
      <c r="B98" s="139"/>
      <c r="C98" s="138"/>
      <c r="D98" s="140" t="s">
        <v>296</v>
      </c>
      <c r="E98" s="141"/>
      <c r="F98" s="141"/>
      <c r="G98" s="141"/>
      <c r="H98" s="141"/>
      <c r="I98" s="141"/>
      <c r="J98" s="142">
        <f>J128</f>
        <v>0</v>
      </c>
      <c r="K98" s="138"/>
      <c r="L98" s="139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</row>
    <row r="99" spans="1:33" s="10" customFormat="1" ht="19.899999999999999" customHeight="1" x14ac:dyDescent="0.2">
      <c r="A99" s="138"/>
      <c r="B99" s="139"/>
      <c r="C99" s="138"/>
      <c r="D99" s="140" t="s">
        <v>297</v>
      </c>
      <c r="E99" s="141"/>
      <c r="F99" s="141"/>
      <c r="G99" s="141"/>
      <c r="H99" s="141"/>
      <c r="I99" s="141"/>
      <c r="J99" s="142">
        <f>J130</f>
        <v>0</v>
      </c>
      <c r="K99" s="138"/>
      <c r="L99" s="139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</row>
    <row r="100" spans="1:33" s="10" customFormat="1" ht="19.899999999999999" customHeight="1" x14ac:dyDescent="0.2">
      <c r="A100" s="138"/>
      <c r="B100" s="139"/>
      <c r="C100" s="138"/>
      <c r="D100" s="140" t="s">
        <v>298</v>
      </c>
      <c r="E100" s="141"/>
      <c r="F100" s="141"/>
      <c r="G100" s="141"/>
      <c r="H100" s="141"/>
      <c r="I100" s="141"/>
      <c r="J100" s="142">
        <f>J132</f>
        <v>0</v>
      </c>
      <c r="K100" s="138"/>
      <c r="L100" s="139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</row>
    <row r="101" spans="1:33" s="10" customFormat="1" ht="19.899999999999999" customHeight="1" x14ac:dyDescent="0.2">
      <c r="A101" s="138"/>
      <c r="B101" s="139"/>
      <c r="C101" s="138"/>
      <c r="D101" s="140" t="s">
        <v>299</v>
      </c>
      <c r="E101" s="141"/>
      <c r="F101" s="141"/>
      <c r="G101" s="141"/>
      <c r="H101" s="141"/>
      <c r="I101" s="141"/>
      <c r="J101" s="142">
        <f>J134</f>
        <v>0</v>
      </c>
      <c r="K101" s="138"/>
      <c r="L101" s="139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</row>
    <row r="102" spans="1:33" s="10" customFormat="1" ht="19.899999999999999" customHeight="1" x14ac:dyDescent="0.2">
      <c r="A102" s="138"/>
      <c r="B102" s="139"/>
      <c r="C102" s="138"/>
      <c r="D102" s="140" t="s">
        <v>300</v>
      </c>
      <c r="E102" s="141"/>
      <c r="F102" s="141"/>
      <c r="G102" s="141"/>
      <c r="H102" s="141"/>
      <c r="I102" s="141"/>
      <c r="J102" s="142">
        <f>J136</f>
        <v>0</v>
      </c>
      <c r="K102" s="138"/>
      <c r="L102" s="139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</row>
    <row r="103" spans="1:33" s="10" customFormat="1" ht="19.899999999999999" customHeight="1" x14ac:dyDescent="0.2">
      <c r="A103" s="138"/>
      <c r="B103" s="139"/>
      <c r="C103" s="138"/>
      <c r="D103" s="140" t="s">
        <v>301</v>
      </c>
      <c r="E103" s="141"/>
      <c r="F103" s="141"/>
      <c r="G103" s="141"/>
      <c r="H103" s="141"/>
      <c r="I103" s="141"/>
      <c r="J103" s="142">
        <f>J138</f>
        <v>0</v>
      </c>
      <c r="K103" s="138"/>
      <c r="L103" s="139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</row>
    <row r="104" spans="1:33" s="10" customFormat="1" ht="19.899999999999999" customHeight="1" x14ac:dyDescent="0.2">
      <c r="A104" s="138"/>
      <c r="B104" s="139"/>
      <c r="C104" s="138"/>
      <c r="D104" s="140" t="s">
        <v>302</v>
      </c>
      <c r="E104" s="141"/>
      <c r="F104" s="141"/>
      <c r="G104" s="141"/>
      <c r="H104" s="141"/>
      <c r="I104" s="141"/>
      <c r="J104" s="142">
        <f>J140</f>
        <v>0</v>
      </c>
      <c r="K104" s="138"/>
      <c r="L104" s="139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</row>
    <row r="105" spans="1:33" s="10" customFormat="1" ht="19.899999999999999" customHeight="1" x14ac:dyDescent="0.2">
      <c r="A105" s="138"/>
      <c r="B105" s="139"/>
      <c r="C105" s="138"/>
      <c r="D105" s="140" t="s">
        <v>303</v>
      </c>
      <c r="E105" s="141"/>
      <c r="F105" s="141"/>
      <c r="G105" s="141"/>
      <c r="H105" s="141"/>
      <c r="I105" s="141"/>
      <c r="J105" s="142">
        <f>J142</f>
        <v>0</v>
      </c>
      <c r="K105" s="138"/>
      <c r="L105" s="139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</row>
    <row r="106" spans="1:33" s="10" customFormat="1" ht="19.899999999999999" customHeight="1" x14ac:dyDescent="0.2">
      <c r="A106" s="138"/>
      <c r="B106" s="139"/>
      <c r="C106" s="138"/>
      <c r="D106" s="140" t="s">
        <v>304</v>
      </c>
      <c r="E106" s="141"/>
      <c r="F106" s="141"/>
      <c r="G106" s="141"/>
      <c r="H106" s="141"/>
      <c r="I106" s="141"/>
      <c r="J106" s="142">
        <f>J144</f>
        <v>0</v>
      </c>
      <c r="K106" s="138"/>
      <c r="L106" s="139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</row>
    <row r="107" spans="1:33" s="2" customFormat="1" ht="21.75" customHeight="1" x14ac:dyDescent="0.2">
      <c r="A107" s="42"/>
      <c r="B107" s="43"/>
      <c r="C107" s="42"/>
      <c r="D107" s="42"/>
      <c r="E107" s="42"/>
      <c r="F107" s="42"/>
      <c r="G107" s="42"/>
      <c r="H107" s="42"/>
      <c r="I107" s="42"/>
      <c r="J107" s="42"/>
      <c r="K107" s="42"/>
      <c r="L107" s="53"/>
      <c r="M107" s="46"/>
      <c r="N107" s="46"/>
      <c r="O107" s="46"/>
      <c r="P107" s="46"/>
      <c r="Q107" s="46"/>
      <c r="R107" s="46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6"/>
      <c r="AG107" s="46"/>
    </row>
    <row r="108" spans="1:33" s="2" customFormat="1" ht="7" customHeight="1" x14ac:dyDescent="0.2">
      <c r="A108" s="42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M108" s="46"/>
      <c r="N108" s="46"/>
      <c r="O108" s="46"/>
      <c r="P108" s="46"/>
      <c r="Q108" s="46"/>
      <c r="R108" s="46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6"/>
      <c r="AG108" s="46"/>
    </row>
    <row r="109" spans="1:33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</row>
    <row r="110" spans="1:33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</row>
    <row r="111" spans="1:33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</row>
    <row r="112" spans="1:33" s="2" customFormat="1" ht="7" customHeight="1" x14ac:dyDescent="0.2">
      <c r="A112" s="42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3"/>
      <c r="M112" s="46"/>
      <c r="N112" s="46"/>
      <c r="O112" s="46"/>
      <c r="P112" s="46"/>
      <c r="Q112" s="46"/>
      <c r="R112" s="46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6"/>
      <c r="AG112" s="46"/>
    </row>
    <row r="113" spans="1:63" s="2" customFormat="1" ht="25" customHeight="1" x14ac:dyDescent="0.2">
      <c r="A113" s="42"/>
      <c r="B113" s="43"/>
      <c r="C113" s="35" t="s">
        <v>105</v>
      </c>
      <c r="D113" s="42"/>
      <c r="E113" s="42"/>
      <c r="F113" s="42"/>
      <c r="G113" s="42"/>
      <c r="H113" s="42"/>
      <c r="I113" s="42"/>
      <c r="J113" s="42"/>
      <c r="K113" s="42"/>
      <c r="L113" s="53"/>
      <c r="M113" s="46"/>
      <c r="N113" s="46"/>
      <c r="O113" s="46"/>
      <c r="P113" s="46"/>
      <c r="Q113" s="46"/>
      <c r="R113" s="46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6"/>
      <c r="AG113" s="46"/>
    </row>
    <row r="114" spans="1:63" s="2" customFormat="1" ht="7" customHeight="1" x14ac:dyDescent="0.2">
      <c r="A114" s="42"/>
      <c r="B114" s="43"/>
      <c r="C114" s="42"/>
      <c r="D114" s="42"/>
      <c r="E114" s="42"/>
      <c r="F114" s="42"/>
      <c r="G114" s="42"/>
      <c r="H114" s="42"/>
      <c r="I114" s="42"/>
      <c r="J114" s="42"/>
      <c r="K114" s="42"/>
      <c r="L114" s="53"/>
      <c r="M114" s="46"/>
      <c r="N114" s="46"/>
      <c r="O114" s="46"/>
      <c r="P114" s="46"/>
      <c r="Q114" s="46"/>
      <c r="R114" s="46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6"/>
      <c r="AG114" s="46"/>
    </row>
    <row r="115" spans="1:63" s="2" customFormat="1" ht="12" customHeight="1" x14ac:dyDescent="0.2">
      <c r="A115" s="42"/>
      <c r="B115" s="43"/>
      <c r="C115" s="39" t="s">
        <v>15</v>
      </c>
      <c r="D115" s="42"/>
      <c r="E115" s="42"/>
      <c r="F115" s="42"/>
      <c r="G115" s="42"/>
      <c r="H115" s="42"/>
      <c r="I115" s="42"/>
      <c r="J115" s="42"/>
      <c r="K115" s="42"/>
      <c r="L115" s="53"/>
      <c r="M115" s="46"/>
      <c r="N115" s="46"/>
      <c r="O115" s="46"/>
      <c r="P115" s="46"/>
      <c r="Q115" s="46"/>
      <c r="R115" s="46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6"/>
      <c r="AG115" s="46"/>
    </row>
    <row r="116" spans="1:63" s="2" customFormat="1" ht="16.5" customHeight="1" x14ac:dyDescent="0.2">
      <c r="A116" s="42"/>
      <c r="B116" s="43"/>
      <c r="C116" s="42"/>
      <c r="D116" s="42"/>
      <c r="E116" s="262" t="str">
        <f>E7</f>
        <v>ZOO Dvůr Králové a.s.- Dodatečné hrazení ve výběhu lidoopů</v>
      </c>
      <c r="F116" s="263"/>
      <c r="G116" s="263"/>
      <c r="H116" s="263"/>
      <c r="I116" s="42"/>
      <c r="J116" s="42"/>
      <c r="K116" s="42"/>
      <c r="L116" s="53"/>
      <c r="M116" s="46"/>
      <c r="N116" s="46"/>
      <c r="O116" s="46"/>
      <c r="P116" s="46"/>
      <c r="Q116" s="46"/>
      <c r="R116" s="46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6"/>
      <c r="AG116" s="46"/>
    </row>
    <row r="117" spans="1:63" s="2" customFormat="1" ht="12" customHeight="1" x14ac:dyDescent="0.2">
      <c r="A117" s="42"/>
      <c r="B117" s="43"/>
      <c r="C117" s="39" t="s">
        <v>86</v>
      </c>
      <c r="D117" s="42"/>
      <c r="E117" s="42"/>
      <c r="F117" s="42"/>
      <c r="G117" s="42"/>
      <c r="H117" s="42"/>
      <c r="I117" s="42"/>
      <c r="J117" s="42"/>
      <c r="K117" s="42"/>
      <c r="L117" s="53"/>
      <c r="M117" s="46"/>
      <c r="N117" s="46"/>
      <c r="O117" s="46"/>
      <c r="P117" s="46"/>
      <c r="Q117" s="46"/>
      <c r="R117" s="46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6"/>
      <c r="AG117" s="46"/>
    </row>
    <row r="118" spans="1:63" s="2" customFormat="1" ht="16.5" customHeight="1" x14ac:dyDescent="0.2">
      <c r="A118" s="42"/>
      <c r="B118" s="43"/>
      <c r="C118" s="42"/>
      <c r="D118" s="42"/>
      <c r="E118" s="237" t="str">
        <f>E9</f>
        <v>2 - Vedlejší náklady</v>
      </c>
      <c r="F118" s="261"/>
      <c r="G118" s="261"/>
      <c r="H118" s="261"/>
      <c r="I118" s="42"/>
      <c r="J118" s="42"/>
      <c r="K118" s="42"/>
      <c r="L118" s="53"/>
      <c r="M118" s="46"/>
      <c r="N118" s="46"/>
      <c r="O118" s="46"/>
      <c r="P118" s="46"/>
      <c r="Q118" s="46"/>
      <c r="R118" s="46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6"/>
      <c r="AG118" s="46"/>
    </row>
    <row r="119" spans="1:63" s="2" customFormat="1" ht="7" customHeight="1" x14ac:dyDescent="0.2">
      <c r="A119" s="42"/>
      <c r="B119" s="43"/>
      <c r="C119" s="42"/>
      <c r="D119" s="42"/>
      <c r="E119" s="42"/>
      <c r="F119" s="42"/>
      <c r="G119" s="42"/>
      <c r="H119" s="42"/>
      <c r="I119" s="42"/>
      <c r="J119" s="42"/>
      <c r="K119" s="42"/>
      <c r="L119" s="53"/>
      <c r="M119" s="46"/>
      <c r="N119" s="46"/>
      <c r="O119" s="46"/>
      <c r="P119" s="46"/>
      <c r="Q119" s="46"/>
      <c r="R119" s="46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6"/>
      <c r="AG119" s="46"/>
    </row>
    <row r="120" spans="1:63" s="2" customFormat="1" ht="12" customHeight="1" x14ac:dyDescent="0.2">
      <c r="A120" s="42"/>
      <c r="B120" s="43"/>
      <c r="C120" s="39" t="s">
        <v>19</v>
      </c>
      <c r="D120" s="42"/>
      <c r="E120" s="42"/>
      <c r="F120" s="40" t="str">
        <f>F12</f>
        <v>Dvůr Králové nad Labem</v>
      </c>
      <c r="G120" s="42"/>
      <c r="H120" s="42"/>
      <c r="I120" s="39" t="s">
        <v>21</v>
      </c>
      <c r="J120" s="110"/>
      <c r="K120" s="42"/>
      <c r="L120" s="53"/>
      <c r="M120" s="46"/>
      <c r="N120" s="46"/>
      <c r="O120" s="46"/>
      <c r="P120" s="46"/>
      <c r="Q120" s="46"/>
      <c r="R120" s="46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6"/>
      <c r="AG120" s="46"/>
    </row>
    <row r="121" spans="1:63" s="2" customFormat="1" ht="7" customHeight="1" x14ac:dyDescent="0.2">
      <c r="A121" s="42"/>
      <c r="B121" s="43"/>
      <c r="C121" s="42"/>
      <c r="D121" s="42"/>
      <c r="E121" s="42"/>
      <c r="F121" s="42"/>
      <c r="G121" s="42"/>
      <c r="H121" s="42"/>
      <c r="I121" s="42"/>
      <c r="J121" s="42"/>
      <c r="K121" s="42"/>
      <c r="L121" s="53"/>
      <c r="M121" s="46"/>
      <c r="N121" s="46"/>
      <c r="O121" s="46"/>
      <c r="P121" s="46"/>
      <c r="Q121" s="46"/>
      <c r="R121" s="46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6"/>
      <c r="AG121" s="46"/>
    </row>
    <row r="122" spans="1:63" s="2" customFormat="1" ht="40.15" customHeight="1" x14ac:dyDescent="0.2">
      <c r="A122" s="42"/>
      <c r="B122" s="43"/>
      <c r="C122" s="39" t="s">
        <v>22</v>
      </c>
      <c r="D122" s="42"/>
      <c r="E122" s="42"/>
      <c r="F122" s="40" t="str">
        <f>E15</f>
        <v>ZOO Dvůr Králové a.s., Štefánikova 1029, D.K.n.L.</v>
      </c>
      <c r="G122" s="42"/>
      <c r="H122" s="42"/>
      <c r="I122" s="39" t="s">
        <v>27</v>
      </c>
      <c r="J122" s="129" t="str">
        <f>E21</f>
        <v>Projektis DK s.r.o., Legionářská 562, D.K.n.L.</v>
      </c>
      <c r="K122" s="42"/>
      <c r="L122" s="53"/>
      <c r="M122" s="46"/>
      <c r="N122" s="46"/>
      <c r="O122" s="46"/>
      <c r="P122" s="46"/>
      <c r="Q122" s="46"/>
      <c r="R122" s="46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6"/>
      <c r="AG122" s="46"/>
    </row>
    <row r="123" spans="1:63" s="2" customFormat="1" ht="15.25" customHeight="1" x14ac:dyDescent="0.2">
      <c r="A123" s="42"/>
      <c r="B123" s="43"/>
      <c r="C123" s="39" t="s">
        <v>26</v>
      </c>
      <c r="D123" s="42"/>
      <c r="E123" s="42"/>
      <c r="F123" s="40">
        <f>IF(E18="","",E18)</f>
        <v>0</v>
      </c>
      <c r="G123" s="42"/>
      <c r="H123" s="42"/>
      <c r="I123" s="39" t="s">
        <v>30</v>
      </c>
      <c r="J123" s="129" t="str">
        <f>E24</f>
        <v>ing. V. Švehla</v>
      </c>
      <c r="K123" s="42"/>
      <c r="L123" s="53"/>
      <c r="M123" s="46"/>
      <c r="N123" s="46"/>
      <c r="O123" s="46"/>
      <c r="P123" s="46"/>
      <c r="Q123" s="46"/>
      <c r="R123" s="46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6"/>
      <c r="AG123" s="46"/>
    </row>
    <row r="124" spans="1:63" s="2" customFormat="1" ht="10.4" customHeight="1" x14ac:dyDescent="0.2">
      <c r="A124" s="42"/>
      <c r="B124" s="43"/>
      <c r="C124" s="42"/>
      <c r="D124" s="42"/>
      <c r="E124" s="42"/>
      <c r="F124" s="42"/>
      <c r="G124" s="42"/>
      <c r="H124" s="42"/>
      <c r="I124" s="42"/>
      <c r="J124" s="42"/>
      <c r="K124" s="42"/>
      <c r="L124" s="53"/>
      <c r="M124" s="46"/>
      <c r="N124" s="46"/>
      <c r="O124" s="46"/>
      <c r="P124" s="46"/>
      <c r="Q124" s="46"/>
      <c r="R124" s="46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6"/>
      <c r="AG124" s="46"/>
    </row>
    <row r="125" spans="1:63" s="11" customFormat="1" ht="29.25" customHeight="1" x14ac:dyDescent="0.2">
      <c r="A125" s="143"/>
      <c r="B125" s="144"/>
      <c r="C125" s="145" t="s">
        <v>106</v>
      </c>
      <c r="D125" s="146" t="s">
        <v>58</v>
      </c>
      <c r="E125" s="146" t="s">
        <v>54</v>
      </c>
      <c r="F125" s="146" t="s">
        <v>55</v>
      </c>
      <c r="G125" s="146" t="s">
        <v>107</v>
      </c>
      <c r="H125" s="146" t="s">
        <v>108</v>
      </c>
      <c r="I125" s="146" t="s">
        <v>109</v>
      </c>
      <c r="J125" s="146" t="s">
        <v>90</v>
      </c>
      <c r="K125" s="147" t="s">
        <v>110</v>
      </c>
      <c r="L125" s="148"/>
      <c r="M125" s="74" t="s">
        <v>1</v>
      </c>
      <c r="N125" s="75" t="s">
        <v>37</v>
      </c>
      <c r="O125" s="75" t="s">
        <v>111</v>
      </c>
      <c r="P125" s="75" t="s">
        <v>112</v>
      </c>
      <c r="Q125" s="75" t="s">
        <v>113</v>
      </c>
      <c r="R125" s="75" t="s">
        <v>114</v>
      </c>
      <c r="S125" s="75" t="s">
        <v>115</v>
      </c>
      <c r="T125" s="76" t="s">
        <v>116</v>
      </c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222"/>
      <c r="AG125" s="222"/>
    </row>
    <row r="126" spans="1:63" s="2" customFormat="1" ht="22.9" customHeight="1" x14ac:dyDescent="0.35">
      <c r="A126" s="42"/>
      <c r="B126" s="43"/>
      <c r="C126" s="82" t="s">
        <v>117</v>
      </c>
      <c r="D126" s="42"/>
      <c r="E126" s="42"/>
      <c r="F126" s="42"/>
      <c r="G126" s="42"/>
      <c r="H126" s="42"/>
      <c r="I126" s="42"/>
      <c r="J126" s="149">
        <f>BK126</f>
        <v>0</v>
      </c>
      <c r="K126" s="42"/>
      <c r="L126" s="43"/>
      <c r="M126" s="77"/>
      <c r="N126" s="68"/>
      <c r="O126" s="78"/>
      <c r="P126" s="150">
        <f>P127</f>
        <v>0</v>
      </c>
      <c r="Q126" s="78"/>
      <c r="R126" s="150">
        <f>R127</f>
        <v>0</v>
      </c>
      <c r="S126" s="78"/>
      <c r="T126" s="151">
        <f>T127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6"/>
      <c r="AG126" s="46"/>
      <c r="AT126" s="16" t="s">
        <v>72</v>
      </c>
      <c r="AU126" s="16" t="s">
        <v>92</v>
      </c>
      <c r="BK126" s="21">
        <f>BK127</f>
        <v>0</v>
      </c>
    </row>
    <row r="127" spans="1:63" s="12" customFormat="1" ht="25.9" customHeight="1" x14ac:dyDescent="0.35">
      <c r="A127" s="152"/>
      <c r="B127" s="153"/>
      <c r="C127" s="152"/>
      <c r="D127" s="154" t="s">
        <v>72</v>
      </c>
      <c r="E127" s="155" t="s">
        <v>305</v>
      </c>
      <c r="F127" s="155" t="s">
        <v>306</v>
      </c>
      <c r="G127" s="152"/>
      <c r="H127" s="152"/>
      <c r="I127" s="152"/>
      <c r="J127" s="156">
        <f>BK127</f>
        <v>0</v>
      </c>
      <c r="K127" s="152"/>
      <c r="L127" s="153"/>
      <c r="M127" s="157"/>
      <c r="N127" s="158"/>
      <c r="O127" s="158"/>
      <c r="P127" s="159">
        <f>P128+P130+P132+P134+P136+P138+P140+P142+P144</f>
        <v>0</v>
      </c>
      <c r="Q127" s="158"/>
      <c r="R127" s="159">
        <f>R128+R130+R132+R134+R136+R138+R140+R142+R144</f>
        <v>0</v>
      </c>
      <c r="S127" s="158"/>
      <c r="T127" s="160">
        <f>T128+T130+T132+T134+T136+T138+T140+T142+T144</f>
        <v>0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R127" s="22" t="s">
        <v>133</v>
      </c>
      <c r="AT127" s="23" t="s">
        <v>72</v>
      </c>
      <c r="AU127" s="23" t="s">
        <v>73</v>
      </c>
      <c r="AY127" s="22" t="s">
        <v>120</v>
      </c>
      <c r="BK127" s="24">
        <f>BK128+BK130+BK132+BK134+BK136+BK138+BK140+BK142+BK144</f>
        <v>0</v>
      </c>
    </row>
    <row r="128" spans="1:63" s="12" customFormat="1" ht="22.9" customHeight="1" x14ac:dyDescent="0.25">
      <c r="A128" s="152"/>
      <c r="B128" s="153"/>
      <c r="C128" s="152"/>
      <c r="D128" s="154" t="s">
        <v>72</v>
      </c>
      <c r="E128" s="161" t="s">
        <v>307</v>
      </c>
      <c r="F128" s="161" t="s">
        <v>308</v>
      </c>
      <c r="G128" s="152"/>
      <c r="H128" s="152"/>
      <c r="I128" s="152"/>
      <c r="J128" s="162">
        <f>BK128</f>
        <v>0</v>
      </c>
      <c r="K128" s="152"/>
      <c r="L128" s="153"/>
      <c r="M128" s="157"/>
      <c r="N128" s="158"/>
      <c r="O128" s="158"/>
      <c r="P128" s="159">
        <f>P129</f>
        <v>0</v>
      </c>
      <c r="Q128" s="158"/>
      <c r="R128" s="159">
        <f>R129</f>
        <v>0</v>
      </c>
      <c r="S128" s="158"/>
      <c r="T128" s="160">
        <f>T129</f>
        <v>0</v>
      </c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R128" s="22" t="s">
        <v>133</v>
      </c>
      <c r="AT128" s="23" t="s">
        <v>72</v>
      </c>
      <c r="AU128" s="23" t="s">
        <v>8</v>
      </c>
      <c r="AY128" s="22" t="s">
        <v>120</v>
      </c>
      <c r="BK128" s="24">
        <f>BK129</f>
        <v>0</v>
      </c>
    </row>
    <row r="129" spans="1:65" s="2" customFormat="1" ht="16.5" customHeight="1" x14ac:dyDescent="0.2">
      <c r="A129" s="42"/>
      <c r="B129" s="43"/>
      <c r="C129" s="163" t="s">
        <v>8</v>
      </c>
      <c r="D129" s="163" t="s">
        <v>123</v>
      </c>
      <c r="E129" s="164" t="s">
        <v>309</v>
      </c>
      <c r="F129" s="165" t="s">
        <v>308</v>
      </c>
      <c r="G129" s="166" t="s">
        <v>290</v>
      </c>
      <c r="H129" s="167">
        <v>1</v>
      </c>
      <c r="I129" s="107">
        <v>0</v>
      </c>
      <c r="J129" s="168">
        <f>ROUND(I129*H129,0)</f>
        <v>0</v>
      </c>
      <c r="K129" s="165" t="s">
        <v>125</v>
      </c>
      <c r="L129" s="43"/>
      <c r="M129" s="169" t="s">
        <v>1</v>
      </c>
      <c r="N129" s="170" t="s">
        <v>38</v>
      </c>
      <c r="O129" s="171">
        <v>0</v>
      </c>
      <c r="P129" s="171">
        <f>O129*H129</f>
        <v>0</v>
      </c>
      <c r="Q129" s="171">
        <v>0</v>
      </c>
      <c r="R129" s="171">
        <f>Q129*H129</f>
        <v>0</v>
      </c>
      <c r="S129" s="171">
        <v>0</v>
      </c>
      <c r="T129" s="172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6"/>
      <c r="AG129" s="46"/>
      <c r="AR129" s="25" t="s">
        <v>310</v>
      </c>
      <c r="AT129" s="25" t="s">
        <v>123</v>
      </c>
      <c r="AU129" s="25" t="s">
        <v>82</v>
      </c>
      <c r="AY129" s="16" t="s">
        <v>120</v>
      </c>
      <c r="BE129" s="26">
        <f>IF(N129="základní",J129,0)</f>
        <v>0</v>
      </c>
      <c r="BF129" s="26">
        <f>IF(N129="snížená",J129,0)</f>
        <v>0</v>
      </c>
      <c r="BG129" s="26">
        <f>IF(N129="zákl. přenesená",J129,0)</f>
        <v>0</v>
      </c>
      <c r="BH129" s="26">
        <f>IF(N129="sníž. přenesená",J129,0)</f>
        <v>0</v>
      </c>
      <c r="BI129" s="26">
        <f>IF(N129="nulová",J129,0)</f>
        <v>0</v>
      </c>
      <c r="BJ129" s="16" t="s">
        <v>8</v>
      </c>
      <c r="BK129" s="26">
        <f>ROUND(I129*H129,0)</f>
        <v>0</v>
      </c>
      <c r="BL129" s="16" t="s">
        <v>310</v>
      </c>
      <c r="BM129" s="25" t="s">
        <v>311</v>
      </c>
    </row>
    <row r="130" spans="1:65" s="12" customFormat="1" ht="22.9" customHeight="1" x14ac:dyDescent="0.25">
      <c r="A130" s="152"/>
      <c r="B130" s="153"/>
      <c r="C130" s="194"/>
      <c r="D130" s="195" t="s">
        <v>72</v>
      </c>
      <c r="E130" s="196" t="s">
        <v>312</v>
      </c>
      <c r="F130" s="196" t="s">
        <v>313</v>
      </c>
      <c r="G130" s="194"/>
      <c r="H130" s="194"/>
      <c r="I130" s="194"/>
      <c r="J130" s="197">
        <f>BK130</f>
        <v>0</v>
      </c>
      <c r="K130" s="194"/>
      <c r="L130" s="153"/>
      <c r="M130" s="157"/>
      <c r="N130" s="158"/>
      <c r="O130" s="158"/>
      <c r="P130" s="159">
        <f>P131</f>
        <v>0</v>
      </c>
      <c r="Q130" s="158"/>
      <c r="R130" s="159">
        <f>R131</f>
        <v>0</v>
      </c>
      <c r="S130" s="158"/>
      <c r="T130" s="160">
        <f>T131</f>
        <v>0</v>
      </c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R130" s="22" t="s">
        <v>133</v>
      </c>
      <c r="AT130" s="23" t="s">
        <v>72</v>
      </c>
      <c r="AU130" s="23" t="s">
        <v>8</v>
      </c>
      <c r="AY130" s="22" t="s">
        <v>120</v>
      </c>
      <c r="BK130" s="24">
        <f>BK131</f>
        <v>0</v>
      </c>
    </row>
    <row r="131" spans="1:65" s="2" customFormat="1" ht="16.5" customHeight="1" x14ac:dyDescent="0.2">
      <c r="A131" s="42"/>
      <c r="B131" s="43"/>
      <c r="C131" s="163" t="s">
        <v>82</v>
      </c>
      <c r="D131" s="163" t="s">
        <v>123</v>
      </c>
      <c r="E131" s="164" t="s">
        <v>314</v>
      </c>
      <c r="F131" s="165" t="s">
        <v>313</v>
      </c>
      <c r="G131" s="166" t="s">
        <v>290</v>
      </c>
      <c r="H131" s="167">
        <v>1</v>
      </c>
      <c r="I131" s="107">
        <v>0</v>
      </c>
      <c r="J131" s="168">
        <f>ROUND(I131*H131,0)</f>
        <v>0</v>
      </c>
      <c r="K131" s="165" t="s">
        <v>125</v>
      </c>
      <c r="L131" s="43"/>
      <c r="M131" s="169" t="s">
        <v>1</v>
      </c>
      <c r="N131" s="170" t="s">
        <v>38</v>
      </c>
      <c r="O131" s="171">
        <v>0</v>
      </c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6"/>
      <c r="AG131" s="46"/>
      <c r="AR131" s="25" t="s">
        <v>310</v>
      </c>
      <c r="AT131" s="25" t="s">
        <v>123</v>
      </c>
      <c r="AU131" s="25" t="s">
        <v>82</v>
      </c>
      <c r="AY131" s="16" t="s">
        <v>120</v>
      </c>
      <c r="BE131" s="26">
        <f>IF(N131="základní",J131,0)</f>
        <v>0</v>
      </c>
      <c r="BF131" s="26">
        <f>IF(N131="snížená",J131,0)</f>
        <v>0</v>
      </c>
      <c r="BG131" s="26">
        <f>IF(N131="zákl. přenesená",J131,0)</f>
        <v>0</v>
      </c>
      <c r="BH131" s="26">
        <f>IF(N131="sníž. přenesená",J131,0)</f>
        <v>0</v>
      </c>
      <c r="BI131" s="26">
        <f>IF(N131="nulová",J131,0)</f>
        <v>0</v>
      </c>
      <c r="BJ131" s="16" t="s">
        <v>8</v>
      </c>
      <c r="BK131" s="26">
        <f>ROUND(I131*H131,0)</f>
        <v>0</v>
      </c>
      <c r="BL131" s="16" t="s">
        <v>310</v>
      </c>
      <c r="BM131" s="25" t="s">
        <v>315</v>
      </c>
    </row>
    <row r="132" spans="1:65" s="12" customFormat="1" ht="22.9" customHeight="1" x14ac:dyDescent="0.25">
      <c r="A132" s="152"/>
      <c r="B132" s="153"/>
      <c r="C132" s="194"/>
      <c r="D132" s="195" t="s">
        <v>72</v>
      </c>
      <c r="E132" s="196" t="s">
        <v>316</v>
      </c>
      <c r="F132" s="196" t="s">
        <v>317</v>
      </c>
      <c r="G132" s="194"/>
      <c r="H132" s="194"/>
      <c r="I132" s="194"/>
      <c r="J132" s="197">
        <f>BK132</f>
        <v>0</v>
      </c>
      <c r="K132" s="194"/>
      <c r="L132" s="153"/>
      <c r="M132" s="157"/>
      <c r="N132" s="158"/>
      <c r="O132" s="158"/>
      <c r="P132" s="159">
        <f>P133</f>
        <v>0</v>
      </c>
      <c r="Q132" s="158"/>
      <c r="R132" s="159">
        <f>R133</f>
        <v>0</v>
      </c>
      <c r="S132" s="158"/>
      <c r="T132" s="160">
        <f>T133</f>
        <v>0</v>
      </c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R132" s="22" t="s">
        <v>133</v>
      </c>
      <c r="AT132" s="23" t="s">
        <v>72</v>
      </c>
      <c r="AU132" s="23" t="s">
        <v>8</v>
      </c>
      <c r="AY132" s="22" t="s">
        <v>120</v>
      </c>
      <c r="BK132" s="24">
        <f>BK133</f>
        <v>0</v>
      </c>
    </row>
    <row r="133" spans="1:65" s="2" customFormat="1" ht="16.5" customHeight="1" x14ac:dyDescent="0.2">
      <c r="A133" s="42"/>
      <c r="B133" s="43"/>
      <c r="C133" s="163" t="s">
        <v>130</v>
      </c>
      <c r="D133" s="163" t="s">
        <v>123</v>
      </c>
      <c r="E133" s="164" t="s">
        <v>318</v>
      </c>
      <c r="F133" s="165" t="s">
        <v>317</v>
      </c>
      <c r="G133" s="166" t="s">
        <v>290</v>
      </c>
      <c r="H133" s="167">
        <v>1</v>
      </c>
      <c r="I133" s="107">
        <v>0</v>
      </c>
      <c r="J133" s="168">
        <f>ROUND(I133*H133,0)</f>
        <v>0</v>
      </c>
      <c r="K133" s="165" t="s">
        <v>125</v>
      </c>
      <c r="L133" s="43"/>
      <c r="M133" s="169" t="s">
        <v>1</v>
      </c>
      <c r="N133" s="170" t="s">
        <v>38</v>
      </c>
      <c r="O133" s="171">
        <v>0</v>
      </c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6"/>
      <c r="AG133" s="46"/>
      <c r="AR133" s="25" t="s">
        <v>310</v>
      </c>
      <c r="AT133" s="25" t="s">
        <v>123</v>
      </c>
      <c r="AU133" s="25" t="s">
        <v>82</v>
      </c>
      <c r="AY133" s="16" t="s">
        <v>120</v>
      </c>
      <c r="BE133" s="26">
        <f>IF(N133="základní",J133,0)</f>
        <v>0</v>
      </c>
      <c r="BF133" s="26">
        <f>IF(N133="snížená",J133,0)</f>
        <v>0</v>
      </c>
      <c r="BG133" s="26">
        <f>IF(N133="zákl. přenesená",J133,0)</f>
        <v>0</v>
      </c>
      <c r="BH133" s="26">
        <f>IF(N133="sníž. přenesená",J133,0)</f>
        <v>0</v>
      </c>
      <c r="BI133" s="26">
        <f>IF(N133="nulová",J133,0)</f>
        <v>0</v>
      </c>
      <c r="BJ133" s="16" t="s">
        <v>8</v>
      </c>
      <c r="BK133" s="26">
        <f>ROUND(I133*H133,0)</f>
        <v>0</v>
      </c>
      <c r="BL133" s="16" t="s">
        <v>310</v>
      </c>
      <c r="BM133" s="25" t="s">
        <v>319</v>
      </c>
    </row>
    <row r="134" spans="1:65" s="12" customFormat="1" ht="22.9" customHeight="1" x14ac:dyDescent="0.25">
      <c r="A134" s="152"/>
      <c r="B134" s="153"/>
      <c r="C134" s="194"/>
      <c r="D134" s="195" t="s">
        <v>72</v>
      </c>
      <c r="E134" s="196" t="s">
        <v>320</v>
      </c>
      <c r="F134" s="196" t="s">
        <v>321</v>
      </c>
      <c r="G134" s="194"/>
      <c r="H134" s="194"/>
      <c r="I134" s="194"/>
      <c r="J134" s="197">
        <f>BK134</f>
        <v>0</v>
      </c>
      <c r="K134" s="194"/>
      <c r="L134" s="153"/>
      <c r="M134" s="157"/>
      <c r="N134" s="158"/>
      <c r="O134" s="158"/>
      <c r="P134" s="159">
        <f>P135</f>
        <v>0</v>
      </c>
      <c r="Q134" s="158"/>
      <c r="R134" s="159">
        <f>R135</f>
        <v>0</v>
      </c>
      <c r="S134" s="158"/>
      <c r="T134" s="160">
        <f>T135</f>
        <v>0</v>
      </c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R134" s="22" t="s">
        <v>133</v>
      </c>
      <c r="AT134" s="23" t="s">
        <v>72</v>
      </c>
      <c r="AU134" s="23" t="s">
        <v>8</v>
      </c>
      <c r="AY134" s="22" t="s">
        <v>120</v>
      </c>
      <c r="BK134" s="24">
        <f>BK135</f>
        <v>0</v>
      </c>
    </row>
    <row r="135" spans="1:65" s="2" customFormat="1" ht="16.5" customHeight="1" x14ac:dyDescent="0.2">
      <c r="A135" s="42"/>
      <c r="B135" s="43"/>
      <c r="C135" s="163" t="s">
        <v>126</v>
      </c>
      <c r="D135" s="163" t="s">
        <v>123</v>
      </c>
      <c r="E135" s="164" t="s">
        <v>322</v>
      </c>
      <c r="F135" s="165" t="s">
        <v>321</v>
      </c>
      <c r="G135" s="166" t="s">
        <v>290</v>
      </c>
      <c r="H135" s="167">
        <v>1</v>
      </c>
      <c r="I135" s="107">
        <v>0</v>
      </c>
      <c r="J135" s="168">
        <f>ROUND(I135*H135,0)</f>
        <v>0</v>
      </c>
      <c r="K135" s="165" t="s">
        <v>125</v>
      </c>
      <c r="L135" s="43"/>
      <c r="M135" s="169" t="s">
        <v>1</v>
      </c>
      <c r="N135" s="170" t="s">
        <v>38</v>
      </c>
      <c r="O135" s="171">
        <v>0</v>
      </c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6"/>
      <c r="AG135" s="46"/>
      <c r="AR135" s="25" t="s">
        <v>310</v>
      </c>
      <c r="AT135" s="25" t="s">
        <v>123</v>
      </c>
      <c r="AU135" s="25" t="s">
        <v>82</v>
      </c>
      <c r="AY135" s="16" t="s">
        <v>120</v>
      </c>
      <c r="BE135" s="26">
        <f>IF(N135="základní",J135,0)</f>
        <v>0</v>
      </c>
      <c r="BF135" s="26">
        <f>IF(N135="snížená",J135,0)</f>
        <v>0</v>
      </c>
      <c r="BG135" s="26">
        <f>IF(N135="zákl. přenesená",J135,0)</f>
        <v>0</v>
      </c>
      <c r="BH135" s="26">
        <f>IF(N135="sníž. přenesená",J135,0)</f>
        <v>0</v>
      </c>
      <c r="BI135" s="26">
        <f>IF(N135="nulová",J135,0)</f>
        <v>0</v>
      </c>
      <c r="BJ135" s="16" t="s">
        <v>8</v>
      </c>
      <c r="BK135" s="26">
        <f>ROUND(I135*H135,0)</f>
        <v>0</v>
      </c>
      <c r="BL135" s="16" t="s">
        <v>310</v>
      </c>
      <c r="BM135" s="25" t="s">
        <v>323</v>
      </c>
    </row>
    <row r="136" spans="1:65" s="12" customFormat="1" ht="22.9" customHeight="1" x14ac:dyDescent="0.25">
      <c r="A136" s="152"/>
      <c r="B136" s="153"/>
      <c r="C136" s="194"/>
      <c r="D136" s="195" t="s">
        <v>72</v>
      </c>
      <c r="E136" s="196" t="s">
        <v>324</v>
      </c>
      <c r="F136" s="196" t="s">
        <v>325</v>
      </c>
      <c r="G136" s="194"/>
      <c r="H136" s="194"/>
      <c r="I136" s="194"/>
      <c r="J136" s="197">
        <f>BK136</f>
        <v>0</v>
      </c>
      <c r="K136" s="194"/>
      <c r="L136" s="153"/>
      <c r="M136" s="157"/>
      <c r="N136" s="158"/>
      <c r="O136" s="158"/>
      <c r="P136" s="159">
        <f>P137</f>
        <v>0</v>
      </c>
      <c r="Q136" s="158"/>
      <c r="R136" s="159">
        <f>R137</f>
        <v>0</v>
      </c>
      <c r="S136" s="158"/>
      <c r="T136" s="160">
        <f>T137</f>
        <v>0</v>
      </c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R136" s="22" t="s">
        <v>133</v>
      </c>
      <c r="AT136" s="23" t="s">
        <v>72</v>
      </c>
      <c r="AU136" s="23" t="s">
        <v>8</v>
      </c>
      <c r="AY136" s="22" t="s">
        <v>120</v>
      </c>
      <c r="BK136" s="24">
        <f>BK137</f>
        <v>0</v>
      </c>
    </row>
    <row r="137" spans="1:65" s="2" customFormat="1" ht="16.5" customHeight="1" x14ac:dyDescent="0.2">
      <c r="A137" s="42"/>
      <c r="B137" s="43"/>
      <c r="C137" s="163" t="s">
        <v>133</v>
      </c>
      <c r="D137" s="163" t="s">
        <v>123</v>
      </c>
      <c r="E137" s="164" t="s">
        <v>326</v>
      </c>
      <c r="F137" s="165" t="s">
        <v>325</v>
      </c>
      <c r="G137" s="166" t="s">
        <v>290</v>
      </c>
      <c r="H137" s="167">
        <v>1</v>
      </c>
      <c r="I137" s="107">
        <v>0</v>
      </c>
      <c r="J137" s="168">
        <f>ROUND(I137*H137,0)</f>
        <v>0</v>
      </c>
      <c r="K137" s="165" t="s">
        <v>125</v>
      </c>
      <c r="L137" s="43"/>
      <c r="M137" s="169" t="s">
        <v>1</v>
      </c>
      <c r="N137" s="170" t="s">
        <v>38</v>
      </c>
      <c r="O137" s="171">
        <v>0</v>
      </c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6"/>
      <c r="AG137" s="46"/>
      <c r="AR137" s="25" t="s">
        <v>310</v>
      </c>
      <c r="AT137" s="25" t="s">
        <v>123</v>
      </c>
      <c r="AU137" s="25" t="s">
        <v>82</v>
      </c>
      <c r="AY137" s="16" t="s">
        <v>120</v>
      </c>
      <c r="BE137" s="26">
        <f>IF(N137="základní",J137,0)</f>
        <v>0</v>
      </c>
      <c r="BF137" s="26">
        <f>IF(N137="snížená",J137,0)</f>
        <v>0</v>
      </c>
      <c r="BG137" s="26">
        <f>IF(N137="zákl. přenesená",J137,0)</f>
        <v>0</v>
      </c>
      <c r="BH137" s="26">
        <f>IF(N137="sníž. přenesená",J137,0)</f>
        <v>0</v>
      </c>
      <c r="BI137" s="26">
        <f>IF(N137="nulová",J137,0)</f>
        <v>0</v>
      </c>
      <c r="BJ137" s="16" t="s">
        <v>8</v>
      </c>
      <c r="BK137" s="26">
        <f>ROUND(I137*H137,0)</f>
        <v>0</v>
      </c>
      <c r="BL137" s="16" t="s">
        <v>310</v>
      </c>
      <c r="BM137" s="25" t="s">
        <v>327</v>
      </c>
    </row>
    <row r="138" spans="1:65" s="12" customFormat="1" ht="22.9" customHeight="1" x14ac:dyDescent="0.25">
      <c r="A138" s="152"/>
      <c r="B138" s="153"/>
      <c r="C138" s="194"/>
      <c r="D138" s="195" t="s">
        <v>72</v>
      </c>
      <c r="E138" s="196" t="s">
        <v>328</v>
      </c>
      <c r="F138" s="196" t="s">
        <v>329</v>
      </c>
      <c r="G138" s="194"/>
      <c r="H138" s="194"/>
      <c r="I138" s="194"/>
      <c r="J138" s="197">
        <f>BK138</f>
        <v>0</v>
      </c>
      <c r="K138" s="194"/>
      <c r="L138" s="153"/>
      <c r="M138" s="157"/>
      <c r="N138" s="158"/>
      <c r="O138" s="158"/>
      <c r="P138" s="159">
        <f>P139</f>
        <v>0</v>
      </c>
      <c r="Q138" s="158"/>
      <c r="R138" s="159">
        <f>R139</f>
        <v>0</v>
      </c>
      <c r="S138" s="158"/>
      <c r="T138" s="160">
        <f>T139</f>
        <v>0</v>
      </c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R138" s="22" t="s">
        <v>133</v>
      </c>
      <c r="AT138" s="23" t="s">
        <v>72</v>
      </c>
      <c r="AU138" s="23" t="s">
        <v>8</v>
      </c>
      <c r="AY138" s="22" t="s">
        <v>120</v>
      </c>
      <c r="BK138" s="24">
        <f>BK139</f>
        <v>0</v>
      </c>
    </row>
    <row r="139" spans="1:65" s="2" customFormat="1" ht="16.5" customHeight="1" x14ac:dyDescent="0.2">
      <c r="A139" s="42"/>
      <c r="B139" s="43"/>
      <c r="C139" s="163" t="s">
        <v>140</v>
      </c>
      <c r="D139" s="163" t="s">
        <v>123</v>
      </c>
      <c r="E139" s="164" t="s">
        <v>330</v>
      </c>
      <c r="F139" s="165" t="s">
        <v>329</v>
      </c>
      <c r="G139" s="166" t="s">
        <v>290</v>
      </c>
      <c r="H139" s="167">
        <v>1</v>
      </c>
      <c r="I139" s="107">
        <v>0</v>
      </c>
      <c r="J139" s="168">
        <f>ROUND(I139*H139,0)</f>
        <v>0</v>
      </c>
      <c r="K139" s="165" t="s">
        <v>125</v>
      </c>
      <c r="L139" s="43"/>
      <c r="M139" s="169" t="s">
        <v>1</v>
      </c>
      <c r="N139" s="170" t="s">
        <v>38</v>
      </c>
      <c r="O139" s="171">
        <v>0</v>
      </c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6"/>
      <c r="AG139" s="46"/>
      <c r="AR139" s="25" t="s">
        <v>310</v>
      </c>
      <c r="AT139" s="25" t="s">
        <v>123</v>
      </c>
      <c r="AU139" s="25" t="s">
        <v>82</v>
      </c>
      <c r="AY139" s="16" t="s">
        <v>120</v>
      </c>
      <c r="BE139" s="26">
        <f>IF(N139="základní",J139,0)</f>
        <v>0</v>
      </c>
      <c r="BF139" s="26">
        <f>IF(N139="snížená",J139,0)</f>
        <v>0</v>
      </c>
      <c r="BG139" s="26">
        <f>IF(N139="zákl. přenesená",J139,0)</f>
        <v>0</v>
      </c>
      <c r="BH139" s="26">
        <f>IF(N139="sníž. přenesená",J139,0)</f>
        <v>0</v>
      </c>
      <c r="BI139" s="26">
        <f>IF(N139="nulová",J139,0)</f>
        <v>0</v>
      </c>
      <c r="BJ139" s="16" t="s">
        <v>8</v>
      </c>
      <c r="BK139" s="26">
        <f>ROUND(I139*H139,0)</f>
        <v>0</v>
      </c>
      <c r="BL139" s="16" t="s">
        <v>310</v>
      </c>
      <c r="BM139" s="25" t="s">
        <v>331</v>
      </c>
    </row>
    <row r="140" spans="1:65" s="12" customFormat="1" ht="22.9" customHeight="1" x14ac:dyDescent="0.25">
      <c r="A140" s="152"/>
      <c r="B140" s="153"/>
      <c r="C140" s="194"/>
      <c r="D140" s="195" t="s">
        <v>72</v>
      </c>
      <c r="E140" s="196" t="s">
        <v>332</v>
      </c>
      <c r="F140" s="196" t="s">
        <v>333</v>
      </c>
      <c r="G140" s="194"/>
      <c r="H140" s="194"/>
      <c r="I140" s="194"/>
      <c r="J140" s="197">
        <f>BK140</f>
        <v>0</v>
      </c>
      <c r="K140" s="194"/>
      <c r="L140" s="153"/>
      <c r="M140" s="157"/>
      <c r="N140" s="158"/>
      <c r="O140" s="158"/>
      <c r="P140" s="159">
        <f>P141</f>
        <v>0</v>
      </c>
      <c r="Q140" s="158"/>
      <c r="R140" s="159">
        <f>R141</f>
        <v>0</v>
      </c>
      <c r="S140" s="158"/>
      <c r="T140" s="160">
        <f>T141</f>
        <v>0</v>
      </c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R140" s="22" t="s">
        <v>133</v>
      </c>
      <c r="AT140" s="23" t="s">
        <v>72</v>
      </c>
      <c r="AU140" s="23" t="s">
        <v>8</v>
      </c>
      <c r="AY140" s="22" t="s">
        <v>120</v>
      </c>
      <c r="BK140" s="24">
        <f>BK141</f>
        <v>0</v>
      </c>
    </row>
    <row r="141" spans="1:65" s="2" customFormat="1" ht="16.5" customHeight="1" x14ac:dyDescent="0.2">
      <c r="A141" s="42"/>
      <c r="B141" s="43"/>
      <c r="C141" s="163" t="s">
        <v>146</v>
      </c>
      <c r="D141" s="163" t="s">
        <v>123</v>
      </c>
      <c r="E141" s="164" t="s">
        <v>334</v>
      </c>
      <c r="F141" s="165" t="s">
        <v>333</v>
      </c>
      <c r="G141" s="166" t="s">
        <v>290</v>
      </c>
      <c r="H141" s="167">
        <v>1</v>
      </c>
      <c r="I141" s="107">
        <v>0</v>
      </c>
      <c r="J141" s="168">
        <f>ROUND(I141*H141,0)</f>
        <v>0</v>
      </c>
      <c r="K141" s="165" t="s">
        <v>125</v>
      </c>
      <c r="L141" s="43"/>
      <c r="M141" s="169" t="s">
        <v>1</v>
      </c>
      <c r="N141" s="170" t="s">
        <v>38</v>
      </c>
      <c r="O141" s="171">
        <v>0</v>
      </c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6"/>
      <c r="AG141" s="46"/>
      <c r="AR141" s="25" t="s">
        <v>310</v>
      </c>
      <c r="AT141" s="25" t="s">
        <v>123</v>
      </c>
      <c r="AU141" s="25" t="s">
        <v>82</v>
      </c>
      <c r="AY141" s="16" t="s">
        <v>120</v>
      </c>
      <c r="BE141" s="26">
        <f>IF(N141="základní",J141,0)</f>
        <v>0</v>
      </c>
      <c r="BF141" s="26">
        <f>IF(N141="snížená",J141,0)</f>
        <v>0</v>
      </c>
      <c r="BG141" s="26">
        <f>IF(N141="zákl. přenesená",J141,0)</f>
        <v>0</v>
      </c>
      <c r="BH141" s="26">
        <f>IF(N141="sníž. přenesená",J141,0)</f>
        <v>0</v>
      </c>
      <c r="BI141" s="26">
        <f>IF(N141="nulová",J141,0)</f>
        <v>0</v>
      </c>
      <c r="BJ141" s="16" t="s">
        <v>8</v>
      </c>
      <c r="BK141" s="26">
        <f>ROUND(I141*H141,0)</f>
        <v>0</v>
      </c>
      <c r="BL141" s="16" t="s">
        <v>310</v>
      </c>
      <c r="BM141" s="25" t="s">
        <v>335</v>
      </c>
    </row>
    <row r="142" spans="1:65" s="12" customFormat="1" ht="22.9" customHeight="1" x14ac:dyDescent="0.25">
      <c r="A142" s="152"/>
      <c r="B142" s="153"/>
      <c r="C142" s="194"/>
      <c r="D142" s="195" t="s">
        <v>72</v>
      </c>
      <c r="E142" s="196" t="s">
        <v>336</v>
      </c>
      <c r="F142" s="196" t="s">
        <v>337</v>
      </c>
      <c r="G142" s="194"/>
      <c r="H142" s="194"/>
      <c r="I142" s="194"/>
      <c r="J142" s="197">
        <f>BK142</f>
        <v>0</v>
      </c>
      <c r="K142" s="194"/>
      <c r="L142" s="153"/>
      <c r="M142" s="157"/>
      <c r="N142" s="158"/>
      <c r="O142" s="158"/>
      <c r="P142" s="159">
        <f>P143</f>
        <v>0</v>
      </c>
      <c r="Q142" s="158"/>
      <c r="R142" s="159">
        <f>R143</f>
        <v>0</v>
      </c>
      <c r="S142" s="158"/>
      <c r="T142" s="160">
        <f>T143</f>
        <v>0</v>
      </c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R142" s="22" t="s">
        <v>133</v>
      </c>
      <c r="AT142" s="23" t="s">
        <v>72</v>
      </c>
      <c r="AU142" s="23" t="s">
        <v>8</v>
      </c>
      <c r="AY142" s="22" t="s">
        <v>120</v>
      </c>
      <c r="BK142" s="24">
        <f>BK143</f>
        <v>0</v>
      </c>
    </row>
    <row r="143" spans="1:65" s="2" customFormat="1" ht="16.5" customHeight="1" x14ac:dyDescent="0.2">
      <c r="A143" s="42"/>
      <c r="B143" s="43"/>
      <c r="C143" s="163" t="s">
        <v>151</v>
      </c>
      <c r="D143" s="163" t="s">
        <v>123</v>
      </c>
      <c r="E143" s="164" t="s">
        <v>338</v>
      </c>
      <c r="F143" s="165" t="s">
        <v>337</v>
      </c>
      <c r="G143" s="166" t="s">
        <v>290</v>
      </c>
      <c r="H143" s="167">
        <v>1</v>
      </c>
      <c r="I143" s="107">
        <v>0</v>
      </c>
      <c r="J143" s="168">
        <f>ROUND(I143*H143,0)</f>
        <v>0</v>
      </c>
      <c r="K143" s="165" t="s">
        <v>125</v>
      </c>
      <c r="L143" s="43"/>
      <c r="M143" s="169" t="s">
        <v>1</v>
      </c>
      <c r="N143" s="170" t="s">
        <v>38</v>
      </c>
      <c r="O143" s="171">
        <v>0</v>
      </c>
      <c r="P143" s="171">
        <f>O143*H143</f>
        <v>0</v>
      </c>
      <c r="Q143" s="171">
        <v>0</v>
      </c>
      <c r="R143" s="171">
        <f>Q143*H143</f>
        <v>0</v>
      </c>
      <c r="S143" s="171">
        <v>0</v>
      </c>
      <c r="T143" s="172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6"/>
      <c r="AG143" s="46"/>
      <c r="AR143" s="25" t="s">
        <v>310</v>
      </c>
      <c r="AT143" s="25" t="s">
        <v>123</v>
      </c>
      <c r="AU143" s="25" t="s">
        <v>82</v>
      </c>
      <c r="AY143" s="16" t="s">
        <v>120</v>
      </c>
      <c r="BE143" s="26">
        <f>IF(N143="základní",J143,0)</f>
        <v>0</v>
      </c>
      <c r="BF143" s="26">
        <f>IF(N143="snížená",J143,0)</f>
        <v>0</v>
      </c>
      <c r="BG143" s="26">
        <f>IF(N143="zákl. přenesená",J143,0)</f>
        <v>0</v>
      </c>
      <c r="BH143" s="26">
        <f>IF(N143="sníž. přenesená",J143,0)</f>
        <v>0</v>
      </c>
      <c r="BI143" s="26">
        <f>IF(N143="nulová",J143,0)</f>
        <v>0</v>
      </c>
      <c r="BJ143" s="16" t="s">
        <v>8</v>
      </c>
      <c r="BK143" s="26">
        <f>ROUND(I143*H143,0)</f>
        <v>0</v>
      </c>
      <c r="BL143" s="16" t="s">
        <v>310</v>
      </c>
      <c r="BM143" s="25" t="s">
        <v>339</v>
      </c>
    </row>
    <row r="144" spans="1:65" s="12" customFormat="1" ht="22.9" customHeight="1" x14ac:dyDescent="0.25">
      <c r="A144" s="152"/>
      <c r="B144" s="153"/>
      <c r="C144" s="194"/>
      <c r="D144" s="195" t="s">
        <v>72</v>
      </c>
      <c r="E144" s="196" t="s">
        <v>340</v>
      </c>
      <c r="F144" s="196" t="s">
        <v>341</v>
      </c>
      <c r="G144" s="194"/>
      <c r="H144" s="194"/>
      <c r="I144" s="194"/>
      <c r="J144" s="197">
        <f>BK144</f>
        <v>0</v>
      </c>
      <c r="K144" s="194"/>
      <c r="L144" s="153"/>
      <c r="M144" s="157"/>
      <c r="N144" s="158"/>
      <c r="O144" s="158"/>
      <c r="P144" s="159">
        <f>P145</f>
        <v>0</v>
      </c>
      <c r="Q144" s="158"/>
      <c r="R144" s="159">
        <f>R145</f>
        <v>0</v>
      </c>
      <c r="S144" s="158"/>
      <c r="T144" s="160">
        <f>T145</f>
        <v>0</v>
      </c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R144" s="22" t="s">
        <v>133</v>
      </c>
      <c r="AT144" s="23" t="s">
        <v>72</v>
      </c>
      <c r="AU144" s="23" t="s">
        <v>8</v>
      </c>
      <c r="AY144" s="22" t="s">
        <v>120</v>
      </c>
      <c r="BK144" s="24">
        <f>BK145</f>
        <v>0</v>
      </c>
    </row>
    <row r="145" spans="1:65" s="2" customFormat="1" ht="16.5" customHeight="1" x14ac:dyDescent="0.2">
      <c r="A145" s="42"/>
      <c r="B145" s="43"/>
      <c r="C145" s="163" t="s">
        <v>121</v>
      </c>
      <c r="D145" s="163" t="s">
        <v>123</v>
      </c>
      <c r="E145" s="164" t="s">
        <v>342</v>
      </c>
      <c r="F145" s="165" t="s">
        <v>341</v>
      </c>
      <c r="G145" s="166" t="s">
        <v>290</v>
      </c>
      <c r="H145" s="167">
        <v>1</v>
      </c>
      <c r="I145" s="107">
        <v>0</v>
      </c>
      <c r="J145" s="168">
        <f>ROUND(I145*H145,0)</f>
        <v>0</v>
      </c>
      <c r="K145" s="165" t="s">
        <v>125</v>
      </c>
      <c r="L145" s="43"/>
      <c r="M145" s="223" t="s">
        <v>1</v>
      </c>
      <c r="N145" s="224" t="s">
        <v>38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6"/>
      <c r="AG145" s="46"/>
      <c r="AR145" s="25" t="s">
        <v>310</v>
      </c>
      <c r="AT145" s="25" t="s">
        <v>123</v>
      </c>
      <c r="AU145" s="25" t="s">
        <v>82</v>
      </c>
      <c r="AY145" s="16" t="s">
        <v>120</v>
      </c>
      <c r="BE145" s="26">
        <f>IF(N145="základní",J145,0)</f>
        <v>0</v>
      </c>
      <c r="BF145" s="26">
        <f>IF(N145="snížená",J145,0)</f>
        <v>0</v>
      </c>
      <c r="BG145" s="26">
        <f>IF(N145="zákl. přenesená",J145,0)</f>
        <v>0</v>
      </c>
      <c r="BH145" s="26">
        <f>IF(N145="sníž. přenesená",J145,0)</f>
        <v>0</v>
      </c>
      <c r="BI145" s="26">
        <f>IF(N145="nulová",J145,0)</f>
        <v>0</v>
      </c>
      <c r="BJ145" s="16" t="s">
        <v>8</v>
      </c>
      <c r="BK145" s="26">
        <f>ROUND(I145*H145,0)</f>
        <v>0</v>
      </c>
      <c r="BL145" s="16" t="s">
        <v>310</v>
      </c>
      <c r="BM145" s="25" t="s">
        <v>343</v>
      </c>
    </row>
    <row r="146" spans="1:65" s="2" customFormat="1" ht="7" customHeight="1" x14ac:dyDescent="0.2">
      <c r="A146" s="42"/>
      <c r="B146" s="58"/>
      <c r="C146" s="59"/>
      <c r="D146" s="59"/>
      <c r="E146" s="59"/>
      <c r="F146" s="59"/>
      <c r="G146" s="59"/>
      <c r="H146" s="59"/>
      <c r="I146" s="59"/>
      <c r="J146" s="59"/>
      <c r="K146" s="59"/>
      <c r="L146" s="43"/>
      <c r="M146" s="42"/>
      <c r="N146" s="46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6"/>
      <c r="AG146" s="46"/>
    </row>
    <row r="147" spans="1:65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</row>
    <row r="148" spans="1:65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</row>
    <row r="149" spans="1:65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</row>
    <row r="150" spans="1:65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65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</row>
    <row r="152" spans="1:65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</row>
    <row r="153" spans="1:65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</row>
    <row r="154" spans="1:65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</row>
    <row r="155" spans="1:65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</row>
    <row r="156" spans="1:65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</row>
    <row r="157" spans="1:65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</row>
    <row r="158" spans="1:65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</row>
    <row r="159" spans="1:65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</row>
    <row r="160" spans="1:65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</row>
    <row r="161" spans="1:33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</row>
    <row r="162" spans="1:33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</row>
    <row r="163" spans="1:33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</row>
    <row r="164" spans="1:33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</row>
    <row r="165" spans="1:33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</row>
    <row r="166" spans="1:33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</row>
    <row r="167" spans="1:33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</row>
    <row r="168" spans="1:33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</row>
    <row r="169" spans="1:33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</row>
    <row r="170" spans="1:33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</row>
    <row r="171" spans="1:33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</row>
    <row r="172" spans="1:33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</row>
    <row r="173" spans="1:33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</row>
    <row r="174" spans="1:33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</row>
    <row r="175" spans="1:33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</row>
    <row r="176" spans="1:33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</row>
    <row r="177" spans="1:33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</row>
    <row r="178" spans="1:33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</row>
    <row r="179" spans="1:33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</row>
    <row r="180" spans="1:33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</row>
    <row r="181" spans="1:33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</row>
    <row r="182" spans="1:33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</row>
    <row r="183" spans="1:33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</row>
    <row r="184" spans="1:33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</row>
    <row r="185" spans="1:33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</row>
    <row r="186" spans="1:33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</row>
    <row r="187" spans="1:33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</row>
    <row r="188" spans="1:33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</row>
    <row r="189" spans="1:33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</row>
    <row r="190" spans="1:33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</row>
    <row r="191" spans="1:33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</row>
    <row r="192" spans="1:33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</row>
    <row r="193" spans="1:33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</row>
    <row r="194" spans="1:33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</row>
    <row r="195" spans="1:33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</row>
    <row r="196" spans="1:33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</row>
    <row r="197" spans="1:33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</row>
    <row r="198" spans="1:33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</row>
    <row r="199" spans="1:33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</row>
    <row r="200" spans="1:33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</row>
    <row r="201" spans="1:33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</row>
    <row r="202" spans="1:33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</row>
    <row r="203" spans="1:33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</row>
    <row r="204" spans="1:33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</row>
    <row r="205" spans="1:33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</row>
    <row r="206" spans="1:33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</row>
    <row r="207" spans="1:33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</row>
    <row r="208" spans="1:33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</row>
    <row r="209" spans="1:33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</row>
    <row r="210" spans="1:33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</row>
    <row r="211" spans="1:33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</row>
    <row r="212" spans="1:33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</row>
    <row r="213" spans="1:33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</row>
    <row r="214" spans="1:33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</row>
    <row r="215" spans="1:33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</row>
    <row r="216" spans="1:33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</row>
    <row r="217" spans="1:33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</row>
    <row r="218" spans="1:33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</row>
    <row r="219" spans="1:33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</row>
    <row r="220" spans="1:33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</row>
    <row r="221" spans="1:33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</row>
    <row r="222" spans="1:33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</row>
    <row r="223" spans="1:33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</row>
    <row r="224" spans="1:33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</row>
    <row r="225" spans="1:33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</row>
    <row r="226" spans="1:33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</row>
    <row r="227" spans="1:33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</row>
    <row r="228" spans="1:33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</row>
    <row r="229" spans="1:33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</row>
    <row r="230" spans="1:33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</row>
    <row r="231" spans="1:33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</row>
    <row r="232" spans="1:33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</row>
    <row r="233" spans="1:33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</row>
    <row r="234" spans="1:33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</row>
    <row r="235" spans="1:33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</row>
    <row r="236" spans="1:33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</row>
    <row r="237" spans="1:33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</row>
    <row r="238" spans="1:33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</row>
    <row r="239" spans="1:33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</row>
    <row r="240" spans="1:33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</row>
    <row r="241" spans="1:33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</row>
    <row r="242" spans="1:33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</row>
    <row r="243" spans="1:33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</row>
    <row r="244" spans="1:33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</row>
    <row r="245" spans="1:33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</row>
    <row r="246" spans="1:33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</row>
    <row r="247" spans="1:33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</row>
    <row r="248" spans="1:33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</row>
    <row r="249" spans="1:33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</row>
    <row r="250" spans="1:33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</row>
    <row r="251" spans="1:33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</row>
    <row r="252" spans="1:33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</row>
    <row r="253" spans="1:33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</row>
    <row r="254" spans="1:33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</row>
    <row r="255" spans="1:33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</row>
    <row r="256" spans="1:33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</row>
    <row r="257" spans="1:33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</row>
    <row r="258" spans="1:33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</row>
    <row r="259" spans="1:33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</row>
    <row r="260" spans="1:33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</row>
    <row r="261" spans="1:33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</row>
    <row r="262" spans="1:33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</row>
    <row r="263" spans="1:33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</row>
    <row r="264" spans="1:33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</row>
    <row r="265" spans="1:33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</row>
    <row r="266" spans="1:33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</row>
    <row r="267" spans="1:33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</row>
    <row r="268" spans="1:33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</row>
    <row r="269" spans="1:33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</row>
    <row r="270" spans="1:33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</row>
    <row r="271" spans="1:33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</row>
    <row r="272" spans="1:33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</row>
    <row r="273" spans="1:33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</row>
    <row r="274" spans="1:33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</row>
    <row r="275" spans="1:33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</row>
    <row r="276" spans="1:33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</row>
    <row r="277" spans="1:33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</row>
    <row r="278" spans="1:33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</row>
    <row r="279" spans="1:33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</row>
    <row r="280" spans="1:33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</row>
    <row r="281" spans="1:33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</row>
    <row r="282" spans="1:33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</row>
    <row r="283" spans="1:33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</row>
    <row r="284" spans="1:33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</row>
    <row r="285" spans="1:33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</row>
    <row r="286" spans="1:33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</row>
    <row r="287" spans="1:33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</row>
    <row r="288" spans="1:33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</row>
    <row r="289" spans="1:33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</row>
    <row r="290" spans="1:33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</row>
    <row r="291" spans="1:33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</row>
    <row r="292" spans="1:33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</row>
    <row r="293" spans="1:33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</row>
    <row r="294" spans="1:33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</row>
    <row r="295" spans="1:33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</row>
    <row r="296" spans="1:33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</row>
    <row r="297" spans="1:33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</row>
    <row r="298" spans="1:33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</row>
    <row r="299" spans="1:33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</row>
    <row r="300" spans="1:33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</row>
    <row r="301" spans="1:33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</row>
    <row r="302" spans="1:33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</row>
    <row r="303" spans="1:33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</row>
    <row r="304" spans="1:33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</row>
    <row r="305" spans="1:33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</row>
    <row r="306" spans="1:33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</row>
    <row r="307" spans="1:33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</row>
    <row r="308" spans="1:33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</row>
    <row r="309" spans="1:33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</row>
    <row r="310" spans="1:33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</row>
    <row r="311" spans="1:33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</row>
    <row r="312" spans="1:33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</row>
    <row r="313" spans="1:33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</row>
    <row r="314" spans="1:33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</row>
    <row r="315" spans="1:33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</row>
    <row r="316" spans="1:33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</row>
    <row r="317" spans="1:33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</row>
    <row r="318" spans="1:33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</row>
    <row r="319" spans="1:33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</row>
    <row r="320" spans="1:33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</row>
    <row r="321" spans="1:33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</row>
    <row r="322" spans="1:33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</row>
    <row r="323" spans="1:33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</row>
    <row r="324" spans="1:33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</row>
    <row r="325" spans="1:33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</row>
    <row r="326" spans="1:33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</row>
    <row r="327" spans="1:33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</row>
    <row r="328" spans="1:33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</row>
    <row r="329" spans="1:33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</row>
    <row r="330" spans="1:33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</row>
    <row r="331" spans="1:33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</row>
    <row r="332" spans="1:33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</row>
    <row r="333" spans="1:33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</row>
    <row r="334" spans="1:33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</row>
    <row r="335" spans="1:33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</row>
    <row r="336" spans="1:33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</row>
    <row r="337" spans="1:33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</row>
    <row r="338" spans="1:33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</row>
    <row r="339" spans="1:33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</row>
    <row r="340" spans="1:33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</row>
    <row r="341" spans="1:33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</row>
    <row r="342" spans="1:33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</row>
    <row r="343" spans="1:33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</row>
    <row r="344" spans="1:33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</row>
    <row r="345" spans="1:33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</row>
    <row r="346" spans="1:33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</row>
    <row r="347" spans="1:33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</row>
    <row r="348" spans="1:33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</row>
    <row r="349" spans="1:33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</row>
    <row r="350" spans="1:33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</row>
    <row r="351" spans="1:33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</row>
    <row r="352" spans="1:33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</row>
    <row r="353" spans="1:33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</row>
    <row r="354" spans="1:33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</row>
    <row r="355" spans="1:33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</row>
    <row r="356" spans="1:33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</row>
    <row r="357" spans="1:33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</row>
    <row r="358" spans="1:33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</row>
    <row r="359" spans="1:33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</row>
    <row r="360" spans="1:33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</row>
    <row r="361" spans="1:33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</row>
    <row r="362" spans="1:33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</row>
    <row r="363" spans="1:33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</row>
    <row r="364" spans="1:33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</row>
    <row r="365" spans="1:33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</row>
    <row r="366" spans="1:33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</row>
    <row r="367" spans="1:33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</row>
    <row r="368" spans="1:33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</row>
    <row r="369" spans="1:33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</row>
    <row r="370" spans="1:33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</row>
    <row r="371" spans="1:33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</row>
    <row r="372" spans="1:33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</row>
    <row r="373" spans="1:33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</row>
    <row r="374" spans="1:33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</row>
    <row r="375" spans="1:33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</row>
    <row r="376" spans="1:33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</row>
    <row r="377" spans="1:33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</row>
    <row r="378" spans="1:33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</row>
    <row r="379" spans="1:33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</row>
    <row r="380" spans="1:33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</row>
    <row r="381" spans="1:33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</row>
    <row r="382" spans="1:33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</row>
    <row r="383" spans="1:33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</row>
    <row r="384" spans="1:33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</row>
    <row r="385" spans="1:33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</row>
    <row r="386" spans="1:33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</row>
    <row r="387" spans="1:33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</row>
    <row r="388" spans="1:33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</row>
    <row r="389" spans="1:33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</row>
    <row r="390" spans="1:33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</row>
    <row r="391" spans="1:33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</row>
    <row r="392" spans="1:33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</row>
    <row r="393" spans="1:33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</row>
    <row r="394" spans="1:33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</row>
    <row r="395" spans="1:33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</row>
    <row r="396" spans="1:33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</row>
    <row r="397" spans="1:33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</row>
    <row r="398" spans="1:33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</row>
    <row r="399" spans="1:33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</row>
    <row r="400" spans="1:33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</row>
    <row r="401" spans="1:33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</row>
    <row r="402" spans="1:33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</row>
    <row r="403" spans="1:33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</row>
    <row r="404" spans="1:33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</row>
    <row r="405" spans="1:33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</row>
    <row r="406" spans="1:33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</row>
    <row r="407" spans="1:33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</row>
    <row r="408" spans="1:33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</row>
    <row r="409" spans="1:33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</row>
    <row r="410" spans="1:33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</row>
    <row r="411" spans="1:33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</row>
    <row r="412" spans="1:33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</row>
    <row r="413" spans="1:33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</row>
    <row r="414" spans="1:33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</row>
    <row r="415" spans="1:33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</row>
    <row r="416" spans="1:33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</row>
    <row r="417" spans="1:33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</row>
    <row r="418" spans="1:33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</row>
    <row r="419" spans="1:33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</row>
    <row r="420" spans="1:33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</row>
    <row r="421" spans="1:33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</row>
    <row r="422" spans="1:33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</row>
    <row r="423" spans="1:33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</row>
    <row r="424" spans="1:33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</row>
    <row r="425" spans="1:33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</row>
    <row r="426" spans="1:33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</row>
    <row r="427" spans="1:33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</row>
    <row r="428" spans="1:33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</row>
    <row r="429" spans="1:33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</row>
    <row r="430" spans="1:33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</row>
    <row r="431" spans="1:33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</row>
    <row r="432" spans="1:33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</row>
    <row r="433" spans="1:33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</row>
    <row r="434" spans="1:33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</row>
    <row r="435" spans="1:33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</row>
    <row r="436" spans="1:33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</row>
    <row r="437" spans="1:33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</row>
    <row r="438" spans="1:33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</row>
    <row r="439" spans="1:33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</row>
    <row r="440" spans="1:33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</row>
    <row r="441" spans="1:33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</row>
    <row r="442" spans="1:33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</row>
    <row r="443" spans="1:33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</row>
    <row r="444" spans="1:33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</row>
    <row r="445" spans="1:33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</row>
    <row r="446" spans="1:33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</row>
    <row r="447" spans="1:33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</row>
    <row r="448" spans="1:33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</row>
    <row r="449" spans="1:33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</row>
    <row r="450" spans="1:33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</row>
    <row r="451" spans="1:33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</row>
    <row r="452" spans="1:33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</row>
    <row r="453" spans="1:33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</row>
    <row r="454" spans="1:33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</row>
    <row r="455" spans="1:33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</row>
    <row r="456" spans="1:33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</row>
    <row r="457" spans="1:33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</row>
    <row r="458" spans="1:33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</row>
    <row r="459" spans="1:33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</row>
    <row r="460" spans="1:33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</row>
    <row r="461" spans="1:33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</row>
    <row r="462" spans="1:33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</row>
    <row r="463" spans="1:33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</row>
    <row r="464" spans="1:33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</row>
    <row r="465" spans="1:33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</row>
    <row r="466" spans="1:33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</row>
    <row r="467" spans="1:33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</row>
    <row r="468" spans="1:33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</row>
    <row r="469" spans="1:33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</row>
    <row r="470" spans="1:33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</row>
    <row r="471" spans="1:33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</row>
    <row r="472" spans="1:33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</row>
    <row r="473" spans="1:33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</row>
    <row r="474" spans="1:33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</row>
    <row r="475" spans="1:33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</row>
    <row r="476" spans="1:33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</row>
    <row r="477" spans="1:33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</row>
    <row r="478" spans="1:33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</row>
    <row r="479" spans="1:33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</row>
    <row r="480" spans="1:33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</row>
    <row r="481" spans="1:33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</row>
    <row r="482" spans="1:33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</row>
    <row r="483" spans="1:33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</row>
    <row r="484" spans="1:33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</row>
    <row r="485" spans="1:33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</row>
    <row r="486" spans="1:33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</row>
    <row r="487" spans="1:33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</row>
    <row r="488" spans="1:33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</row>
    <row r="489" spans="1:33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</row>
    <row r="490" spans="1:33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</row>
    <row r="491" spans="1:33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</row>
    <row r="492" spans="1:33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</row>
    <row r="493" spans="1:33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</row>
    <row r="494" spans="1:33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</row>
    <row r="495" spans="1:33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</row>
    <row r="496" spans="1:33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</row>
    <row r="497" spans="1:33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</row>
    <row r="498" spans="1:33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</row>
    <row r="499" spans="1:33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</row>
    <row r="500" spans="1:33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</row>
    <row r="501" spans="1:33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</row>
    <row r="502" spans="1:33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</row>
    <row r="503" spans="1:33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</row>
    <row r="504" spans="1:33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</row>
    <row r="505" spans="1:33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</row>
    <row r="506" spans="1:33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</row>
    <row r="507" spans="1:33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</row>
    <row r="508" spans="1:33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</row>
    <row r="509" spans="1:33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</row>
    <row r="510" spans="1:33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</row>
    <row r="511" spans="1:33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</row>
    <row r="512" spans="1:33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</row>
    <row r="513" spans="1:33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</row>
    <row r="514" spans="1:33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</row>
    <row r="515" spans="1:33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</row>
    <row r="516" spans="1:33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</row>
    <row r="517" spans="1:33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</row>
    <row r="518" spans="1:33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</row>
    <row r="519" spans="1:33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</row>
    <row r="520" spans="1:33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</row>
    <row r="521" spans="1:33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</row>
    <row r="522" spans="1:33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</row>
    <row r="523" spans="1:33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</row>
    <row r="524" spans="1:33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</row>
    <row r="525" spans="1:33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</row>
    <row r="526" spans="1:33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</row>
    <row r="527" spans="1:33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</row>
    <row r="528" spans="1:33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</row>
    <row r="529" spans="1:33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</row>
    <row r="530" spans="1:33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</row>
    <row r="531" spans="1:33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</row>
    <row r="532" spans="1:33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</row>
    <row r="533" spans="1:33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</row>
    <row r="534" spans="1:33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</row>
    <row r="535" spans="1:33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</row>
    <row r="536" spans="1:33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</row>
    <row r="537" spans="1:33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</row>
    <row r="538" spans="1:33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</row>
    <row r="539" spans="1:33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</row>
    <row r="540" spans="1:33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</row>
    <row r="541" spans="1:33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</row>
    <row r="542" spans="1:33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</row>
    <row r="543" spans="1:33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</row>
    <row r="544" spans="1:33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</row>
    <row r="545" spans="1:33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</row>
    <row r="546" spans="1:33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</row>
    <row r="547" spans="1:33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</row>
    <row r="548" spans="1:33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</row>
    <row r="549" spans="1:33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</row>
    <row r="550" spans="1:33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</row>
    <row r="551" spans="1:33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</row>
    <row r="552" spans="1:33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</row>
    <row r="553" spans="1:33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</row>
    <row r="554" spans="1:33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</row>
    <row r="555" spans="1:33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</row>
    <row r="556" spans="1:33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</row>
    <row r="557" spans="1:33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</row>
    <row r="558" spans="1:33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</row>
    <row r="559" spans="1:33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</row>
    <row r="560" spans="1:33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</row>
    <row r="561" spans="1:33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</row>
    <row r="562" spans="1:33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</row>
    <row r="563" spans="1:33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</row>
    <row r="564" spans="1:33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</row>
    <row r="565" spans="1:33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</row>
    <row r="566" spans="1:33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</row>
    <row r="567" spans="1:33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</row>
    <row r="568" spans="1:33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</row>
    <row r="569" spans="1:33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</row>
    <row r="570" spans="1:33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</row>
    <row r="571" spans="1:33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</row>
    <row r="572" spans="1:33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</row>
    <row r="573" spans="1:33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</row>
    <row r="574" spans="1:33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</row>
    <row r="575" spans="1:33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</row>
    <row r="576" spans="1:33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</row>
    <row r="577" spans="1:33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</row>
    <row r="578" spans="1:33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</row>
    <row r="579" spans="1:33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</row>
    <row r="580" spans="1:33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</row>
    <row r="581" spans="1:33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</row>
    <row r="582" spans="1:33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</row>
    <row r="583" spans="1:33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</row>
    <row r="584" spans="1:33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</row>
    <row r="585" spans="1:33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</row>
    <row r="586" spans="1:33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</row>
    <row r="587" spans="1:33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</row>
    <row r="588" spans="1:33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</row>
    <row r="589" spans="1:33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</row>
    <row r="590" spans="1:33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</row>
    <row r="591" spans="1:33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</row>
    <row r="592" spans="1:33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</row>
    <row r="593" spans="1:33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</row>
    <row r="594" spans="1:33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</row>
    <row r="595" spans="1:33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</row>
    <row r="596" spans="1:33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</row>
    <row r="597" spans="1:33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</row>
    <row r="598" spans="1:33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</row>
    <row r="599" spans="1:33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</row>
    <row r="600" spans="1:33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</row>
    <row r="601" spans="1:33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</row>
    <row r="602" spans="1:33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</row>
    <row r="603" spans="1:33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</row>
    <row r="604" spans="1:33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</row>
    <row r="605" spans="1:33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</row>
    <row r="606" spans="1:33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</row>
    <row r="607" spans="1:33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</row>
    <row r="608" spans="1:33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</row>
    <row r="609" spans="1:33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</row>
    <row r="610" spans="1:33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</row>
    <row r="611" spans="1:33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</row>
    <row r="612" spans="1:33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</row>
    <row r="613" spans="1:33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</row>
    <row r="614" spans="1:33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</row>
    <row r="615" spans="1:33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</row>
    <row r="616" spans="1:33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</row>
    <row r="617" spans="1:33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</row>
    <row r="618" spans="1:33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</row>
  </sheetData>
  <sheetProtection password="D62F" sheet="1" objects="1" scenarios="1"/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11 - Stavební práce</vt:lpstr>
      <vt:lpstr>2 - Vedlejší náklady</vt:lpstr>
      <vt:lpstr>'11 - Stavební práce'!Názvy_tisku</vt:lpstr>
      <vt:lpstr>'2 - Vedlejší náklady'!Názvy_tisku</vt:lpstr>
      <vt:lpstr>'Rekapitulace stavby'!Názvy_tisku</vt:lpstr>
      <vt:lpstr>'11 - Stavební práce'!Oblast_tisku</vt:lpstr>
      <vt:lpstr>'2 - Vedlejší náklady'!Oblast_tisku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DESKTOP-A37M82P\Švehla</dc:creator>
  <cp:lastModifiedBy>Simona.Jirickova</cp:lastModifiedBy>
  <cp:lastPrinted>2026-02-17T10:37:04Z</cp:lastPrinted>
  <dcterms:created xsi:type="dcterms:W3CDTF">2025-11-21T10:17:37Z</dcterms:created>
  <dcterms:modified xsi:type="dcterms:W3CDTF">2026-02-18T10:36:32Z</dcterms:modified>
</cp:coreProperties>
</file>