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tav - Stavební část" sheetId="2" r:id="rId2"/>
    <sheet name="ut - Ústřední vytápění  D..." sheetId="3" r:id="rId3"/>
    <sheet name="plynofikace - POZ - plyno..." sheetId="4" r:id="rId4"/>
    <sheet name="mr - Měření a regulace po..." sheetId="5" r:id="rId5"/>
    <sheet name="vrn - Vedlejší a ostatní ...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'stav - Stavební část'!$C$138:$K$418</definedName>
    <definedName name="_xlnm.Print_Area" localSheetId="1">'stav - Stavební část'!$C$4:$J$76,'stav - Stavební část'!$C$82:$J$118,'stav - Stavební část'!$C$124:$K$418</definedName>
    <definedName name="_xlnm.Print_Titles" localSheetId="1">'stav - Stavební část'!$138:$138</definedName>
    <definedName name="_xlnm._FilterDatabase" localSheetId="2" hidden="1">'ut - Ústřední vytápění  D...'!$C$121:$K$328</definedName>
    <definedName name="_xlnm.Print_Area" localSheetId="2">'ut - Ústřední vytápění  D...'!$C$4:$J$76,'ut - Ústřední vytápění  D...'!$C$82:$J$101,'ut - Ústřední vytápění  D...'!$C$107:$K$328</definedName>
    <definedName name="_xlnm.Print_Titles" localSheetId="2">'ut - Ústřední vytápění  D...'!$121:$121</definedName>
    <definedName name="_xlnm._FilterDatabase" localSheetId="3" hidden="1">'plynofikace - POZ - plyno...'!$C$125:$K$248</definedName>
    <definedName name="_xlnm.Print_Area" localSheetId="3">'plynofikace - POZ - plyno...'!$C$4:$J$76,'plynofikace - POZ - plyno...'!$C$82:$J$105,'plynofikace - POZ - plyno...'!$C$111:$K$248</definedName>
    <definedName name="_xlnm.Print_Titles" localSheetId="3">'plynofikace - POZ - plyno...'!$125:$125</definedName>
    <definedName name="_xlnm._FilterDatabase" localSheetId="4" hidden="1">'mr - Měření a regulace po...'!$C$127:$K$242</definedName>
    <definedName name="_xlnm.Print_Area" localSheetId="4">'mr - Měření a regulace po...'!$C$4:$J$76,'mr - Měření a regulace po...'!$C$82:$J$107,'mr - Měření a regulace po...'!$C$113:$K$242</definedName>
    <definedName name="_xlnm.Print_Titles" localSheetId="4">'mr - Měření a regulace po...'!$127:$127</definedName>
    <definedName name="_xlnm._FilterDatabase" localSheetId="5" hidden="1">'vrn - Vedlejší a ostatní ...'!$C$124:$K$149</definedName>
    <definedName name="_xlnm.Print_Area" localSheetId="5">'vrn - Vedlejší a ostatní ...'!$C$4:$J$76,'vrn - Vedlejší a ostatní ...'!$C$82:$J$104,'vrn - Vedlejší a ostatní ...'!$C$110:$K$149</definedName>
    <definedName name="_xlnm.Print_Titles" localSheetId="5">'vrn - Vedlejší a ostatní ...'!$124:$124</definedName>
  </definedNames>
  <calcPr/>
</workbook>
</file>

<file path=xl/calcChain.xml><?xml version="1.0" encoding="utf-8"?>
<calcChain xmlns="http://schemas.openxmlformats.org/spreadsheetml/2006/main">
  <c i="6" l="1" r="J39"/>
  <c r="J38"/>
  <c i="1" r="AY100"/>
  <c i="6" r="J37"/>
  <c i="1" r="AX100"/>
  <c i="6"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T139"/>
  <c r="R140"/>
  <c r="R139"/>
  <c r="P140"/>
  <c r="P139"/>
  <c r="BI136"/>
  <c r="BH136"/>
  <c r="BG136"/>
  <c r="BF136"/>
  <c r="T136"/>
  <c r="T135"/>
  <c r="R136"/>
  <c r="R135"/>
  <c r="P136"/>
  <c r="P135"/>
  <c r="BI131"/>
  <c r="BH131"/>
  <c r="BG131"/>
  <c r="BF131"/>
  <c r="T131"/>
  <c r="R131"/>
  <c r="P131"/>
  <c r="BI128"/>
  <c r="BH128"/>
  <c r="BG128"/>
  <c r="BF128"/>
  <c r="T128"/>
  <c r="R128"/>
  <c r="P128"/>
  <c r="F119"/>
  <c r="E117"/>
  <c r="F91"/>
  <c r="E89"/>
  <c r="J26"/>
  <c r="E26"/>
  <c r="J122"/>
  <c r="J25"/>
  <c r="J23"/>
  <c r="E23"/>
  <c r="J121"/>
  <c r="J22"/>
  <c r="J20"/>
  <c r="E20"/>
  <c r="F122"/>
  <c r="J19"/>
  <c r="J17"/>
  <c r="E17"/>
  <c r="F121"/>
  <c r="J16"/>
  <c r="J14"/>
  <c r="J119"/>
  <c r="E7"/>
  <c r="E85"/>
  <c i="5" r="J39"/>
  <c r="J38"/>
  <c i="1" r="AY99"/>
  <c i="5" r="J37"/>
  <c i="1" r="AX99"/>
  <c i="5"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2"/>
  <c r="E120"/>
  <c r="F91"/>
  <c r="E89"/>
  <c r="J26"/>
  <c r="E26"/>
  <c r="J94"/>
  <c r="J25"/>
  <c r="J23"/>
  <c r="E23"/>
  <c r="J124"/>
  <c r="J22"/>
  <c r="J20"/>
  <c r="E20"/>
  <c r="F94"/>
  <c r="J19"/>
  <c r="J17"/>
  <c r="E17"/>
  <c r="F124"/>
  <c r="J16"/>
  <c r="J14"/>
  <c r="J122"/>
  <c r="E7"/>
  <c r="E85"/>
  <c i="4" r="J39"/>
  <c r="J38"/>
  <c i="1" r="AY98"/>
  <c i="4" r="J37"/>
  <c i="1" r="AX98"/>
  <c i="4"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85"/>
  <c i="3" r="J39"/>
  <c r="J38"/>
  <c i="1" r="AY97"/>
  <c i="3" r="J37"/>
  <c i="1" r="AX97"/>
  <c i="3"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F116"/>
  <c r="E114"/>
  <c r="F91"/>
  <c r="E89"/>
  <c r="J26"/>
  <c r="E26"/>
  <c r="J119"/>
  <c r="J25"/>
  <c r="J23"/>
  <c r="E23"/>
  <c r="J118"/>
  <c r="J22"/>
  <c r="J20"/>
  <c r="E20"/>
  <c r="F119"/>
  <c r="J19"/>
  <c r="J17"/>
  <c r="E17"/>
  <c r="F93"/>
  <c r="J16"/>
  <c r="J14"/>
  <c r="J116"/>
  <c r="E7"/>
  <c r="E110"/>
  <c i="2" r="J39"/>
  <c r="J38"/>
  <c i="1" r="AY96"/>
  <c i="2" r="J37"/>
  <c i="1" r="AX96"/>
  <c i="2" r="BI415"/>
  <c r="BH415"/>
  <c r="BG415"/>
  <c r="BF415"/>
  <c r="T415"/>
  <c r="T414"/>
  <c r="R415"/>
  <c r="R414"/>
  <c r="P415"/>
  <c r="P414"/>
  <c r="BI410"/>
  <c r="BH410"/>
  <c r="BG410"/>
  <c r="BF410"/>
  <c r="T410"/>
  <c r="T409"/>
  <c r="R410"/>
  <c r="R409"/>
  <c r="P410"/>
  <c r="P409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4"/>
  <c r="BH384"/>
  <c r="BG384"/>
  <c r="BF384"/>
  <c r="T384"/>
  <c r="R384"/>
  <c r="P384"/>
  <c r="BI382"/>
  <c r="BH382"/>
  <c r="BG382"/>
  <c r="BF382"/>
  <c r="T382"/>
  <c r="R382"/>
  <c r="P382"/>
  <c r="BI379"/>
  <c r="BH379"/>
  <c r="BG379"/>
  <c r="BF379"/>
  <c r="T379"/>
  <c r="R379"/>
  <c r="P379"/>
  <c r="BI376"/>
  <c r="BH376"/>
  <c r="BG376"/>
  <c r="BF376"/>
  <c r="T376"/>
  <c r="R376"/>
  <c r="P376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T238"/>
  <c r="R239"/>
  <c r="R238"/>
  <c r="P239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T157"/>
  <c r="R158"/>
  <c r="R157"/>
  <c r="P158"/>
  <c r="P157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2"/>
  <c r="BH142"/>
  <c r="BG142"/>
  <c r="BF142"/>
  <c r="T142"/>
  <c r="T141"/>
  <c r="R142"/>
  <c r="R141"/>
  <c r="P142"/>
  <c r="P141"/>
  <c r="F133"/>
  <c r="E131"/>
  <c r="F91"/>
  <c r="E89"/>
  <c r="J26"/>
  <c r="E26"/>
  <c r="J94"/>
  <c r="J25"/>
  <c r="J23"/>
  <c r="E23"/>
  <c r="J135"/>
  <c r="J22"/>
  <c r="J20"/>
  <c r="E20"/>
  <c r="F136"/>
  <c r="J19"/>
  <c r="J17"/>
  <c r="E17"/>
  <c r="F93"/>
  <c r="J16"/>
  <c r="J14"/>
  <c r="J133"/>
  <c r="E7"/>
  <c r="E85"/>
  <c i="1" r="L90"/>
  <c r="AM90"/>
  <c r="AM89"/>
  <c r="L89"/>
  <c r="AM87"/>
  <c r="L87"/>
  <c r="L85"/>
  <c r="L84"/>
  <c i="6" r="BK144"/>
  <c r="J140"/>
  <c r="J136"/>
  <c r="BK131"/>
  <c r="BK128"/>
  <c i="5" r="BK241"/>
  <c r="BK239"/>
  <c r="J237"/>
  <c r="BK235"/>
  <c r="BK233"/>
  <c r="J229"/>
  <c r="BK227"/>
  <c r="BK225"/>
  <c r="J215"/>
  <c r="BK211"/>
  <c r="J209"/>
  <c r="J200"/>
  <c r="J196"/>
  <c r="J194"/>
  <c r="BK190"/>
  <c r="BK187"/>
  <c r="BK181"/>
  <c r="BK179"/>
  <c r="BK177"/>
  <c r="J171"/>
  <c r="J165"/>
  <c r="J154"/>
  <c r="BK150"/>
  <c r="BK147"/>
  <c r="BK143"/>
  <c r="J140"/>
  <c r="BK138"/>
  <c r="BK132"/>
  <c r="BK130"/>
  <c i="4" r="BK247"/>
  <c r="J247"/>
  <c r="BK239"/>
  <c r="BK234"/>
  <c r="BK231"/>
  <c r="J228"/>
  <c r="J225"/>
  <c r="BK213"/>
  <c r="BK201"/>
  <c r="BK195"/>
  <c r="BK192"/>
  <c r="BK182"/>
  <c r="BK174"/>
  <c r="BK171"/>
  <c r="J168"/>
  <c r="J162"/>
  <c r="J156"/>
  <c r="J153"/>
  <c r="BK150"/>
  <c r="BK144"/>
  <c r="J141"/>
  <c r="BK129"/>
  <c i="3" r="BK323"/>
  <c r="J321"/>
  <c r="J317"/>
  <c r="BK315"/>
  <c r="BK313"/>
  <c r="J311"/>
  <c r="J306"/>
  <c r="J294"/>
  <c r="J288"/>
  <c r="J284"/>
  <c r="J282"/>
  <c r="BK276"/>
  <c r="BK274"/>
  <c r="J272"/>
  <c r="BK268"/>
  <c r="BK266"/>
  <c r="J264"/>
  <c r="J260"/>
  <c r="J257"/>
  <c r="J255"/>
  <c r="J253"/>
  <c r="J251"/>
  <c r="J249"/>
  <c r="J247"/>
  <c r="BK243"/>
  <c r="J241"/>
  <c r="BK235"/>
  <c r="J233"/>
  <c r="BK227"/>
  <c r="BK225"/>
  <c r="J221"/>
  <c r="BK219"/>
  <c r="J211"/>
  <c r="J207"/>
  <c r="BK203"/>
  <c r="J201"/>
  <c r="BK199"/>
  <c r="J199"/>
  <c r="BK197"/>
  <c r="J197"/>
  <c r="J195"/>
  <c r="J193"/>
  <c r="BK187"/>
  <c r="J183"/>
  <c r="BK179"/>
  <c r="J175"/>
  <c r="BK169"/>
  <c r="BK167"/>
  <c r="J165"/>
  <c r="J163"/>
  <c r="J149"/>
  <c r="BK143"/>
  <c r="BK141"/>
  <c r="J139"/>
  <c r="J137"/>
  <c r="J135"/>
  <c i="2" r="BK410"/>
  <c r="BK406"/>
  <c r="J403"/>
  <c r="BK400"/>
  <c r="J397"/>
  <c r="J394"/>
  <c r="J391"/>
  <c r="J376"/>
  <c r="BK369"/>
  <c r="BK366"/>
  <c r="BK363"/>
  <c r="J360"/>
  <c r="BK351"/>
  <c r="BK348"/>
  <c r="BK344"/>
  <c r="BK341"/>
  <c r="J332"/>
  <c r="J326"/>
  <c r="J321"/>
  <c r="J302"/>
  <c r="BK292"/>
  <c r="BK289"/>
  <c r="BK264"/>
  <c r="BK256"/>
  <c r="J250"/>
  <c r="J244"/>
  <c r="J235"/>
  <c r="BK219"/>
  <c r="BK207"/>
  <c r="BK204"/>
  <c r="J192"/>
  <c r="BK181"/>
  <c r="J162"/>
  <c r="BK158"/>
  <c r="BK142"/>
  <c i="1" r="AS95"/>
  <c i="5" r="J222"/>
  <c r="J220"/>
  <c r="J218"/>
  <c r="BK215"/>
  <c r="BK213"/>
  <c r="BK209"/>
  <c r="BK207"/>
  <c r="BK198"/>
  <c r="J190"/>
  <c r="J187"/>
  <c r="J185"/>
  <c r="J183"/>
  <c r="J181"/>
  <c r="J179"/>
  <c r="J175"/>
  <c r="BK173"/>
  <c r="BK165"/>
  <c r="BK162"/>
  <c r="BK160"/>
  <c r="J158"/>
  <c r="J156"/>
  <c r="BK154"/>
  <c r="BK152"/>
  <c r="J150"/>
  <c r="J147"/>
  <c r="BK140"/>
  <c r="BK136"/>
  <c r="BK134"/>
  <c r="J132"/>
  <c i="4" r="BK245"/>
  <c r="J243"/>
  <c r="BK225"/>
  <c r="BK219"/>
  <c r="BK209"/>
  <c r="J207"/>
  <c r="J205"/>
  <c r="BK198"/>
  <c r="J195"/>
  <c r="BK189"/>
  <c r="J187"/>
  <c r="BK185"/>
  <c r="BK179"/>
  <c r="BK168"/>
  <c r="BK165"/>
  <c r="BK159"/>
  <c r="BK156"/>
  <c r="BK153"/>
  <c r="J147"/>
  <c r="J135"/>
  <c r="BK132"/>
  <c i="3" r="J319"/>
  <c r="BK317"/>
  <c r="BK300"/>
  <c r="J298"/>
  <c r="BK296"/>
  <c r="BK294"/>
  <c r="BK290"/>
  <c r="BK288"/>
  <c r="J286"/>
  <c r="BK284"/>
  <c r="BK280"/>
  <c r="J270"/>
  <c r="BK262"/>
  <c r="BK245"/>
  <c r="J243"/>
  <c r="BK239"/>
  <c r="J237"/>
  <c r="J229"/>
  <c r="J227"/>
  <c r="BK223"/>
  <c r="BK221"/>
  <c r="J219"/>
  <c r="BK217"/>
  <c r="J215"/>
  <c r="BK213"/>
  <c r="BK211"/>
  <c r="BK207"/>
  <c r="J205"/>
  <c r="BK191"/>
  <c r="J189"/>
  <c r="J185"/>
  <c r="BK183"/>
  <c r="J179"/>
  <c r="BK177"/>
  <c r="J161"/>
  <c r="BK157"/>
  <c r="BK151"/>
  <c r="BK149"/>
  <c r="BK147"/>
  <c r="J145"/>
  <c r="J143"/>
  <c r="J141"/>
  <c r="BK139"/>
  <c r="BK133"/>
  <c r="BK129"/>
  <c r="BK126"/>
  <c r="BK124"/>
  <c i="2" r="J410"/>
  <c r="J406"/>
  <c r="BK391"/>
  <c r="J388"/>
  <c r="BK384"/>
  <c r="BK382"/>
  <c r="J379"/>
  <c r="J372"/>
  <c r="J366"/>
  <c r="J344"/>
  <c r="J338"/>
  <c r="BK335"/>
  <c r="BK332"/>
  <c r="BK328"/>
  <c r="BK326"/>
  <c r="BK323"/>
  <c r="BK321"/>
  <c r="BK318"/>
  <c r="J314"/>
  <c r="J308"/>
  <c r="BK302"/>
  <c r="J298"/>
  <c r="J295"/>
  <c r="J286"/>
  <c r="J283"/>
  <c r="J277"/>
  <c r="BK274"/>
  <c r="BK271"/>
  <c r="BK268"/>
  <c r="J258"/>
  <c r="BK250"/>
  <c r="BK247"/>
  <c r="BK239"/>
  <c r="BK235"/>
  <c r="J232"/>
  <c r="J229"/>
  <c r="J222"/>
  <c r="J216"/>
  <c r="J213"/>
  <c r="BK210"/>
  <c r="J207"/>
  <c r="BK201"/>
  <c r="BK198"/>
  <c r="J195"/>
  <c r="BK192"/>
  <c r="J187"/>
  <c r="BK174"/>
  <c r="BK171"/>
  <c r="J168"/>
  <c r="J154"/>
  <c r="J150"/>
  <c r="BK147"/>
  <c i="6" r="J147"/>
  <c r="J144"/>
  <c r="BK140"/>
  <c r="BK136"/>
  <c r="J131"/>
  <c r="J128"/>
  <c i="5" r="J241"/>
  <c r="J235"/>
  <c r="J231"/>
  <c r="J227"/>
  <c r="BK222"/>
  <c r="BK220"/>
  <c r="BK218"/>
  <c r="J213"/>
  <c r="J211"/>
  <c r="J207"/>
  <c r="J204"/>
  <c r="BK202"/>
  <c r="BK200"/>
  <c r="BK194"/>
  <c r="J192"/>
  <c r="BK185"/>
  <c r="J177"/>
  <c r="BK175"/>
  <c r="J173"/>
  <c r="BK171"/>
  <c r="J169"/>
  <c r="J167"/>
  <c r="BK158"/>
  <c r="BK156"/>
  <c r="J152"/>
  <c r="BK145"/>
  <c r="J138"/>
  <c r="J134"/>
  <c r="J130"/>
  <c i="4" r="J245"/>
  <c r="BK243"/>
  <c r="BK241"/>
  <c r="J234"/>
  <c r="BK228"/>
  <c r="J222"/>
  <c r="BK216"/>
  <c r="J213"/>
  <c r="J209"/>
  <c r="BK207"/>
  <c r="BK205"/>
  <c r="J189"/>
  <c r="J182"/>
  <c r="J179"/>
  <c r="J177"/>
  <c r="J174"/>
  <c r="J159"/>
  <c r="BK147"/>
  <c r="J144"/>
  <c r="BK138"/>
  <c r="BK135"/>
  <c r="J129"/>
  <c i="3" r="BK321"/>
  <c r="J315"/>
  <c r="J309"/>
  <c r="BK304"/>
  <c r="BK302"/>
  <c r="J300"/>
  <c r="BK298"/>
  <c r="BK292"/>
  <c r="J290"/>
  <c r="BK282"/>
  <c r="J280"/>
  <c r="BK278"/>
  <c r="BK272"/>
  <c r="J268"/>
  <c r="J266"/>
  <c r="BK264"/>
  <c r="J262"/>
  <c r="BK260"/>
  <c r="BK257"/>
  <c r="BK253"/>
  <c r="BK251"/>
  <c r="J245"/>
  <c r="BK241"/>
  <c r="BK237"/>
  <c r="J235"/>
  <c r="BK231"/>
  <c r="BK229"/>
  <c r="J223"/>
  <c r="BK215"/>
  <c r="BK209"/>
  <c r="BK201"/>
  <c r="BK195"/>
  <c r="BK193"/>
  <c r="BK189"/>
  <c r="J187"/>
  <c r="J181"/>
  <c r="BK175"/>
  <c r="BK173"/>
  <c r="J171"/>
  <c r="J167"/>
  <c r="BK163"/>
  <c r="BK159"/>
  <c r="BK155"/>
  <c r="J153"/>
  <c r="J147"/>
  <c r="J133"/>
  <c r="BK131"/>
  <c r="J129"/>
  <c r="J126"/>
  <c r="J124"/>
  <c i="2" r="BK415"/>
  <c r="J415"/>
  <c r="BK403"/>
  <c r="BK394"/>
  <c r="BK388"/>
  <c r="J384"/>
  <c r="J382"/>
  <c r="J369"/>
  <c r="J357"/>
  <c r="J354"/>
  <c r="J351"/>
  <c r="J341"/>
  <c r="J323"/>
  <c r="BK311"/>
  <c r="BK308"/>
  <c r="J305"/>
  <c r="BK298"/>
  <c r="BK295"/>
  <c r="J292"/>
  <c r="J289"/>
  <c r="BK286"/>
  <c r="BK283"/>
  <c r="BK280"/>
  <c r="BK277"/>
  <c r="J274"/>
  <c r="J271"/>
  <c r="J268"/>
  <c r="J261"/>
  <c r="J253"/>
  <c r="J247"/>
  <c r="BK244"/>
  <c r="BK226"/>
  <c r="BK216"/>
  <c r="J204"/>
  <c r="J201"/>
  <c r="J198"/>
  <c r="BK195"/>
  <c r="J190"/>
  <c r="J184"/>
  <c r="J181"/>
  <c r="J177"/>
  <c r="J171"/>
  <c r="J165"/>
  <c r="BK162"/>
  <c r="J158"/>
  <c r="BK154"/>
  <c r="J147"/>
  <c r="J142"/>
  <c i="6" r="BK147"/>
  <c i="5" r="J239"/>
  <c r="BK237"/>
  <c r="J233"/>
  <c r="BK231"/>
  <c r="BK229"/>
  <c r="J225"/>
  <c r="BK204"/>
  <c r="J202"/>
  <c r="J198"/>
  <c r="BK196"/>
  <c r="BK192"/>
  <c r="BK183"/>
  <c r="BK169"/>
  <c r="BK167"/>
  <c r="J162"/>
  <c r="J160"/>
  <c r="J145"/>
  <c r="J143"/>
  <c r="J136"/>
  <c i="4" r="J241"/>
  <c r="J239"/>
  <c r="J231"/>
  <c r="BK222"/>
  <c r="J219"/>
  <c r="J216"/>
  <c r="J201"/>
  <c r="J198"/>
  <c r="J192"/>
  <c r="BK187"/>
  <c r="J185"/>
  <c r="BK177"/>
  <c r="J171"/>
  <c r="J165"/>
  <c r="BK162"/>
  <c r="J150"/>
  <c r="BK141"/>
  <c r="J138"/>
  <c r="J132"/>
  <c i="3" r="BK327"/>
  <c r="J327"/>
  <c r="BK325"/>
  <c r="J325"/>
  <c r="J323"/>
  <c r="BK319"/>
  <c r="J313"/>
  <c r="BK311"/>
  <c r="BK309"/>
  <c r="BK306"/>
  <c r="J304"/>
  <c r="J302"/>
  <c r="J296"/>
  <c r="J292"/>
  <c r="BK286"/>
  <c r="J278"/>
  <c r="J276"/>
  <c r="J274"/>
  <c r="BK270"/>
  <c r="BK255"/>
  <c r="BK249"/>
  <c r="BK247"/>
  <c r="J239"/>
  <c r="BK233"/>
  <c r="J231"/>
  <c r="J225"/>
  <c r="J217"/>
  <c r="J213"/>
  <c r="J209"/>
  <c r="BK205"/>
  <c r="J203"/>
  <c r="J191"/>
  <c r="BK185"/>
  <c r="BK181"/>
  <c r="J177"/>
  <c r="J173"/>
  <c r="BK171"/>
  <c r="J169"/>
  <c r="BK165"/>
  <c r="BK161"/>
  <c r="J159"/>
  <c r="J157"/>
  <c r="J155"/>
  <c r="BK153"/>
  <c r="J151"/>
  <c r="BK145"/>
  <c r="BK137"/>
  <c r="BK135"/>
  <c r="J131"/>
  <c i="2" r="J400"/>
  <c r="BK397"/>
  <c r="BK379"/>
  <c r="BK376"/>
  <c r="BK372"/>
  <c r="J363"/>
  <c r="BK360"/>
  <c r="BK357"/>
  <c r="BK354"/>
  <c r="J348"/>
  <c r="BK338"/>
  <c r="J335"/>
  <c r="J328"/>
  <c r="J318"/>
  <c r="BK314"/>
  <c r="J311"/>
  <c r="BK305"/>
  <c r="J280"/>
  <c r="J264"/>
  <c r="BK261"/>
  <c r="BK258"/>
  <c r="J256"/>
  <c r="BK253"/>
  <c r="J239"/>
  <c r="BK232"/>
  <c r="BK229"/>
  <c r="J226"/>
  <c r="BK222"/>
  <c r="J219"/>
  <c r="BK213"/>
  <c r="J210"/>
  <c r="BK190"/>
  <c r="BK187"/>
  <c r="BK184"/>
  <c r="BK177"/>
  <c r="J174"/>
  <c r="BK168"/>
  <c r="BK165"/>
  <c r="BK150"/>
  <c l="1" r="BK146"/>
  <c r="J146"/>
  <c r="J101"/>
  <c r="BK180"/>
  <c r="J180"/>
  <c r="J104"/>
  <c r="BK225"/>
  <c r="J225"/>
  <c r="J105"/>
  <c r="T243"/>
  <c r="R267"/>
  <c r="P301"/>
  <c r="R317"/>
  <c r="BK347"/>
  <c r="J347"/>
  <c r="J113"/>
  <c r="BK375"/>
  <c r="J375"/>
  <c r="J114"/>
  <c r="BK387"/>
  <c r="J387"/>
  <c r="J115"/>
  <c i="3" r="P123"/>
  <c r="BK308"/>
  <c r="J308"/>
  <c r="J100"/>
  <c i="4" r="P128"/>
  <c r="T204"/>
  <c r="T212"/>
  <c r="P238"/>
  <c r="P237"/>
  <c i="6" r="R143"/>
  <c i="2" r="P146"/>
  <c r="P140"/>
  <c r="T161"/>
  <c r="P180"/>
  <c r="R225"/>
  <c r="R243"/>
  <c r="T267"/>
  <c r="BK317"/>
  <c r="J317"/>
  <c r="J111"/>
  <c r="T317"/>
  <c r="R331"/>
  <c r="P347"/>
  <c r="T375"/>
  <c r="P387"/>
  <c i="3" r="BK123"/>
  <c r="BK122"/>
  <c r="J122"/>
  <c r="J98"/>
  <c r="R308"/>
  <c i="4" r="BK128"/>
  <c r="BK204"/>
  <c r="J204"/>
  <c r="J101"/>
  <c r="R212"/>
  <c r="T238"/>
  <c r="T237"/>
  <c i="5" r="BK129"/>
  <c r="J129"/>
  <c r="J99"/>
  <c r="P129"/>
  <c r="R129"/>
  <c r="T129"/>
  <c r="R142"/>
  <c r="T142"/>
  <c r="R149"/>
  <c r="BK164"/>
  <c r="J164"/>
  <c r="J102"/>
  <c r="R164"/>
  <c r="BK189"/>
  <c r="J189"/>
  <c r="J103"/>
  <c r="R189"/>
  <c r="BK206"/>
  <c r="J206"/>
  <c r="J104"/>
  <c r="R206"/>
  <c r="BK217"/>
  <c r="J217"/>
  <c r="J105"/>
  <c r="BK224"/>
  <c r="J224"/>
  <c r="J106"/>
  <c r="R224"/>
  <c r="T224"/>
  <c i="6" r="BK127"/>
  <c r="J127"/>
  <c r="J100"/>
  <c r="P127"/>
  <c r="R127"/>
  <c r="R126"/>
  <c r="R125"/>
  <c r="T127"/>
  <c r="BK143"/>
  <c r="J143"/>
  <c r="J103"/>
  <c i="2" r="R146"/>
  <c r="R140"/>
  <c r="BK161"/>
  <c r="J161"/>
  <c r="J103"/>
  <c r="R161"/>
  <c r="R180"/>
  <c r="P225"/>
  <c r="BK243"/>
  <c r="J243"/>
  <c r="J108"/>
  <c r="BK267"/>
  <c r="J267"/>
  <c r="J109"/>
  <c r="BK301"/>
  <c r="J301"/>
  <c r="J110"/>
  <c r="T301"/>
  <c r="P317"/>
  <c r="P331"/>
  <c r="T347"/>
  <c r="P375"/>
  <c r="R387"/>
  <c i="3" r="T123"/>
  <c r="T122"/>
  <c r="T308"/>
  <c i="4" r="R128"/>
  <c r="P204"/>
  <c r="P212"/>
  <c r="R238"/>
  <c r="R237"/>
  <c i="6" r="P143"/>
  <c i="2" r="T146"/>
  <c r="T140"/>
  <c r="P161"/>
  <c r="T180"/>
  <c r="T225"/>
  <c r="P243"/>
  <c r="P267"/>
  <c r="R301"/>
  <c r="BK331"/>
  <c r="J331"/>
  <c r="J112"/>
  <c r="T331"/>
  <c r="R347"/>
  <c r="R375"/>
  <c r="T387"/>
  <c i="3" r="R123"/>
  <c r="R122"/>
  <c r="P308"/>
  <c i="4" r="T128"/>
  <c r="T127"/>
  <c r="T126"/>
  <c r="R204"/>
  <c r="BK212"/>
  <c r="J212"/>
  <c r="J102"/>
  <c r="BK238"/>
  <c r="J238"/>
  <c r="J104"/>
  <c i="5" r="BK142"/>
  <c r="J142"/>
  <c r="J100"/>
  <c r="P142"/>
  <c r="BK149"/>
  <c r="J149"/>
  <c r="J101"/>
  <c r="P149"/>
  <c r="T149"/>
  <c r="P164"/>
  <c r="T164"/>
  <c r="P189"/>
  <c r="T189"/>
  <c r="P206"/>
  <c r="T206"/>
  <c r="P217"/>
  <c r="R217"/>
  <c r="T217"/>
  <c r="P224"/>
  <c i="6" r="T143"/>
  <c i="2" r="J91"/>
  <c r="E127"/>
  <c r="F135"/>
  <c r="BE142"/>
  <c r="BE154"/>
  <c r="BE158"/>
  <c r="BE162"/>
  <c r="BE192"/>
  <c r="BE204"/>
  <c r="BE268"/>
  <c r="BE274"/>
  <c r="BE321"/>
  <c r="BE323"/>
  <c r="BE328"/>
  <c r="BE348"/>
  <c r="BE366"/>
  <c r="BE388"/>
  <c r="BK141"/>
  <c r="BK140"/>
  <c r="J140"/>
  <c r="J99"/>
  <c r="BK157"/>
  <c r="J157"/>
  <c r="J102"/>
  <c r="BK238"/>
  <c r="J238"/>
  <c r="J106"/>
  <c r="BK409"/>
  <c r="J409"/>
  <c r="J116"/>
  <c r="BK414"/>
  <c r="J414"/>
  <c r="J117"/>
  <c i="3" r="J91"/>
  <c r="J94"/>
  <c r="F118"/>
  <c r="BE126"/>
  <c r="BE143"/>
  <c r="BE147"/>
  <c r="BE149"/>
  <c r="BE177"/>
  <c r="BE187"/>
  <c r="BE207"/>
  <c r="BE209"/>
  <c r="BE217"/>
  <c r="BE219"/>
  <c r="BE235"/>
  <c r="BE243"/>
  <c r="BE249"/>
  <c r="BE260"/>
  <c r="BE262"/>
  <c r="BE266"/>
  <c r="BE272"/>
  <c r="BE280"/>
  <c r="BE282"/>
  <c r="BE290"/>
  <c r="BE298"/>
  <c r="BE315"/>
  <c r="BE317"/>
  <c r="BE323"/>
  <c r="BE325"/>
  <c r="BE327"/>
  <c i="4" r="F94"/>
  <c r="E114"/>
  <c r="BE132"/>
  <c r="BE168"/>
  <c r="BE171"/>
  <c r="BE174"/>
  <c r="BE179"/>
  <c r="BE207"/>
  <c r="BE209"/>
  <c r="BE225"/>
  <c r="BE245"/>
  <c i="5" r="F93"/>
  <c r="J125"/>
  <c r="BE130"/>
  <c r="BE132"/>
  <c r="BE138"/>
  <c r="BE140"/>
  <c r="BE150"/>
  <c r="BE152"/>
  <c r="BE165"/>
  <c r="BE179"/>
  <c r="BE185"/>
  <c r="BE187"/>
  <c r="BE194"/>
  <c r="BE198"/>
  <c r="BE207"/>
  <c r="BE225"/>
  <c r="BE229"/>
  <c r="BE233"/>
  <c r="BE239"/>
  <c i="2" r="F94"/>
  <c r="J136"/>
  <c r="BE147"/>
  <c r="BE171"/>
  <c r="BE207"/>
  <c r="BE210"/>
  <c r="BE216"/>
  <c r="BE219"/>
  <c r="BE229"/>
  <c r="BE239"/>
  <c r="BE250"/>
  <c r="BE256"/>
  <c r="BE261"/>
  <c r="BE289"/>
  <c r="BE295"/>
  <c r="BE314"/>
  <c r="BE318"/>
  <c r="BE326"/>
  <c r="BE332"/>
  <c r="BE338"/>
  <c r="BE341"/>
  <c r="BE344"/>
  <c r="BE357"/>
  <c r="BE360"/>
  <c r="BE363"/>
  <c r="BE372"/>
  <c r="BE376"/>
  <c r="BE391"/>
  <c r="BE394"/>
  <c r="BE406"/>
  <c r="BE410"/>
  <c r="BE415"/>
  <c i="3" r="J93"/>
  <c r="BE133"/>
  <c r="BE137"/>
  <c r="BE139"/>
  <c r="BE141"/>
  <c r="BE179"/>
  <c r="BE181"/>
  <c r="BE183"/>
  <c r="BE191"/>
  <c r="BE193"/>
  <c r="BE203"/>
  <c r="BE205"/>
  <c r="BE211"/>
  <c r="BE221"/>
  <c r="BE223"/>
  <c r="BE239"/>
  <c r="BE241"/>
  <c r="BE245"/>
  <c r="BE247"/>
  <c r="BE268"/>
  <c r="BE284"/>
  <c r="BE286"/>
  <c r="BE294"/>
  <c r="BE309"/>
  <c i="4" r="BE141"/>
  <c r="BE150"/>
  <c r="BE156"/>
  <c r="BE159"/>
  <c r="BE165"/>
  <c r="BE187"/>
  <c r="BE192"/>
  <c r="BE195"/>
  <c r="BE198"/>
  <c r="BE201"/>
  <c r="BE219"/>
  <c r="BE222"/>
  <c i="5" r="J93"/>
  <c r="E116"/>
  <c r="F125"/>
  <c r="BE147"/>
  <c r="BE154"/>
  <c r="BE158"/>
  <c r="BE162"/>
  <c r="BE177"/>
  <c r="BE211"/>
  <c r="BE215"/>
  <c r="BE237"/>
  <c i="6" r="J91"/>
  <c r="F93"/>
  <c r="F94"/>
  <c r="E113"/>
  <c r="BE131"/>
  <c r="BE136"/>
  <c r="BE140"/>
  <c r="BE147"/>
  <c r="BK135"/>
  <c r="J135"/>
  <c r="J101"/>
  <c r="BK139"/>
  <c r="J139"/>
  <c r="J102"/>
  <c i="2" r="J93"/>
  <c r="BE177"/>
  <c r="BE181"/>
  <c r="BE187"/>
  <c r="BE201"/>
  <c r="BE222"/>
  <c r="BE226"/>
  <c r="BE253"/>
  <c r="BE258"/>
  <c r="BE264"/>
  <c r="BE277"/>
  <c r="BE280"/>
  <c r="BE286"/>
  <c r="BE292"/>
  <c r="BE298"/>
  <c r="BE302"/>
  <c r="BE311"/>
  <c r="BE351"/>
  <c r="BE354"/>
  <c r="BE369"/>
  <c r="BE397"/>
  <c r="BE400"/>
  <c r="BE403"/>
  <c i="3" r="E85"/>
  <c r="F94"/>
  <c r="BE135"/>
  <c r="BE159"/>
  <c r="BE163"/>
  <c r="BE165"/>
  <c r="BE167"/>
  <c r="BE169"/>
  <c r="BE171"/>
  <c r="BE185"/>
  <c r="BE199"/>
  <c r="BE201"/>
  <c r="BE225"/>
  <c r="BE231"/>
  <c r="BE233"/>
  <c r="BE251"/>
  <c r="BE253"/>
  <c r="BE255"/>
  <c r="BE257"/>
  <c r="BE264"/>
  <c r="BE270"/>
  <c r="BE274"/>
  <c r="BE276"/>
  <c r="BE292"/>
  <c r="BE304"/>
  <c r="BE306"/>
  <c r="BE311"/>
  <c r="BE313"/>
  <c r="BE321"/>
  <c i="4" r="J91"/>
  <c r="BE129"/>
  <c r="BE138"/>
  <c r="BE147"/>
  <c r="BE162"/>
  <c r="BE182"/>
  <c r="BE189"/>
  <c r="BE213"/>
  <c r="BE228"/>
  <c r="BE231"/>
  <c r="BE234"/>
  <c r="BE239"/>
  <c i="5" r="BE143"/>
  <c r="BE145"/>
  <c r="BE156"/>
  <c r="BE167"/>
  <c r="BE171"/>
  <c r="BE173"/>
  <c r="BE175"/>
  <c r="BE190"/>
  <c r="BE192"/>
  <c r="BE200"/>
  <c r="BE202"/>
  <c r="BE204"/>
  <c r="BE209"/>
  <c r="BE218"/>
  <c r="BE227"/>
  <c i="2" r="BE150"/>
  <c r="BE165"/>
  <c r="BE168"/>
  <c r="BE174"/>
  <c r="BE184"/>
  <c r="BE190"/>
  <c r="BE195"/>
  <c r="BE198"/>
  <c r="BE213"/>
  <c r="BE232"/>
  <c r="BE235"/>
  <c r="BE244"/>
  <c r="BE247"/>
  <c r="BE271"/>
  <c r="BE283"/>
  <c r="BE305"/>
  <c r="BE308"/>
  <c r="BE335"/>
  <c r="BE379"/>
  <c r="BE382"/>
  <c r="BE384"/>
  <c i="3" r="BE124"/>
  <c r="BE129"/>
  <c r="BE131"/>
  <c r="BE145"/>
  <c r="BE151"/>
  <c r="BE153"/>
  <c r="BE155"/>
  <c r="BE157"/>
  <c r="BE161"/>
  <c r="BE173"/>
  <c r="BE175"/>
  <c r="BE189"/>
  <c r="BE195"/>
  <c r="BE197"/>
  <c r="BE213"/>
  <c r="BE215"/>
  <c r="BE227"/>
  <c r="BE229"/>
  <c r="BE237"/>
  <c r="BE278"/>
  <c r="BE288"/>
  <c r="BE296"/>
  <c r="BE300"/>
  <c r="BE302"/>
  <c r="BE319"/>
  <c i="4" r="BE135"/>
  <c r="BE144"/>
  <c r="BE153"/>
  <c r="BE177"/>
  <c r="BE185"/>
  <c r="BE205"/>
  <c r="BE216"/>
  <c r="BE241"/>
  <c r="BE243"/>
  <c r="BE247"/>
  <c i="5" r="J91"/>
  <c r="BE134"/>
  <c r="BE136"/>
  <c r="BE160"/>
  <c r="BE169"/>
  <c r="BE181"/>
  <c r="BE183"/>
  <c r="BE196"/>
  <c r="BE213"/>
  <c r="BE220"/>
  <c r="BE222"/>
  <c r="BE231"/>
  <c r="BE235"/>
  <c r="BE241"/>
  <c i="6" r="J93"/>
  <c r="J94"/>
  <c r="BE128"/>
  <c r="BE144"/>
  <c i="5" r="F39"/>
  <c i="1" r="BD99"/>
  <c i="4" r="F36"/>
  <c i="1" r="BA98"/>
  <c i="5" r="J36"/>
  <c i="1" r="AW99"/>
  <c i="3" r="F37"/>
  <c i="1" r="BB97"/>
  <c i="6" r="F37"/>
  <c i="1" r="BB100"/>
  <c r="AS94"/>
  <c i="2" r="F38"/>
  <c i="1" r="BC96"/>
  <c i="4" r="F38"/>
  <c i="1" r="BC98"/>
  <c i="5" r="F37"/>
  <c i="1" r="BB99"/>
  <c i="6" r="F38"/>
  <c i="1" r="BC100"/>
  <c i="4" r="F39"/>
  <c i="1" r="BD98"/>
  <c i="5" r="F38"/>
  <c i="1" r="BC99"/>
  <c i="6" r="F36"/>
  <c i="1" r="BA100"/>
  <c i="6" r="F39"/>
  <c i="1" r="BD100"/>
  <c i="2" r="J36"/>
  <c i="1" r="AW96"/>
  <c i="3" r="F36"/>
  <c i="1" r="BA97"/>
  <c i="6" r="J36"/>
  <c i="1" r="AW100"/>
  <c i="2" r="F37"/>
  <c i="1" r="BB96"/>
  <c i="4" r="J36"/>
  <c i="1" r="AW98"/>
  <c i="3" r="J36"/>
  <c i="1" r="AW97"/>
  <c i="5" r="F36"/>
  <c i="1" r="BA99"/>
  <c i="2" r="F39"/>
  <c i="1" r="BD96"/>
  <c i="3" r="F39"/>
  <c i="1" r="BD97"/>
  <c i="4" r="F37"/>
  <c i="1" r="BB98"/>
  <c i="2" r="F36"/>
  <c i="1" r="BA96"/>
  <c i="3" r="F38"/>
  <c i="1" r="BC97"/>
  <c i="4" l="1" r="R127"/>
  <c r="R126"/>
  <c i="5" r="R128"/>
  <c i="4" r="BK127"/>
  <c r="J127"/>
  <c r="J99"/>
  <c i="6" r="T126"/>
  <c r="T125"/>
  <c i="2" r="R242"/>
  <c r="R139"/>
  <c i="4" r="P127"/>
  <c r="P126"/>
  <c i="1" r="AU98"/>
  <c i="2" r="P242"/>
  <c r="P139"/>
  <c i="1" r="AU96"/>
  <c i="6" r="P126"/>
  <c r="P125"/>
  <c i="1" r="AU100"/>
  <c i="5" r="T128"/>
  <c r="P128"/>
  <c i="1" r="AU99"/>
  <c i="3" r="P122"/>
  <c i="1" r="AU97"/>
  <c i="2" r="T242"/>
  <c r="T139"/>
  <c r="J141"/>
  <c r="J100"/>
  <c r="BK242"/>
  <c r="J242"/>
  <c r="J107"/>
  <c i="5" r="BK128"/>
  <c r="J128"/>
  <c r="J98"/>
  <c i="3" r="J123"/>
  <c r="J99"/>
  <c i="4" r="J128"/>
  <c r="J100"/>
  <c i="6" r="BK126"/>
  <c r="J126"/>
  <c r="J99"/>
  <c i="4" r="BK237"/>
  <c r="J237"/>
  <c r="J103"/>
  <c i="3" r="J32"/>
  <c i="1" r="AG97"/>
  <c i="5" r="F35"/>
  <c i="1" r="AZ99"/>
  <c i="5" r="J35"/>
  <c i="1" r="AV99"/>
  <c r="AT99"/>
  <c i="6" r="F35"/>
  <c i="1" r="AZ100"/>
  <c i="6" r="J35"/>
  <c i="1" r="AV100"/>
  <c r="AT100"/>
  <c i="2" r="F35"/>
  <c i="1" r="AZ96"/>
  <c i="3" r="F35"/>
  <c i="1" r="AZ97"/>
  <c i="4" r="F35"/>
  <c i="1" r="AZ98"/>
  <c r="BA95"/>
  <c r="BA94"/>
  <c r="W30"/>
  <c r="BC95"/>
  <c r="BC94"/>
  <c r="AY94"/>
  <c i="3" r="J35"/>
  <c i="1" r="AV97"/>
  <c r="AT97"/>
  <c r="BB95"/>
  <c r="AX95"/>
  <c i="2" r="J35"/>
  <c i="1" r="AV96"/>
  <c r="AT96"/>
  <c r="BD95"/>
  <c r="BD94"/>
  <c r="W33"/>
  <c i="4" r="J35"/>
  <c i="1" r="AV98"/>
  <c r="AT98"/>
  <c i="3" l="1" r="J41"/>
  <c i="2" r="BK139"/>
  <c r="J139"/>
  <c r="J98"/>
  <c i="6" r="BK125"/>
  <c r="J125"/>
  <c r="J98"/>
  <c i="4" r="BK126"/>
  <c r="J126"/>
  <c i="1" r="AN97"/>
  <c r="AZ95"/>
  <c r="AV95"/>
  <c r="AY95"/>
  <c r="BB94"/>
  <c r="W31"/>
  <c i="4" r="J32"/>
  <c i="1" r="AG98"/>
  <c r="AN98"/>
  <c r="AU95"/>
  <c r="AU94"/>
  <c r="AW94"/>
  <c r="AK30"/>
  <c i="5" r="J32"/>
  <c i="1" r="AG99"/>
  <c r="AN99"/>
  <c r="AW95"/>
  <c r="W32"/>
  <c i="4" l="1" r="J98"/>
  <c r="J41"/>
  <c i="5" r="J41"/>
  <c i="1" r="AX94"/>
  <c r="AZ94"/>
  <c r="W29"/>
  <c i="6" r="J32"/>
  <c i="1" r="AG100"/>
  <c r="AN100"/>
  <c i="2" r="J32"/>
  <c i="1" r="AG96"/>
  <c r="AN96"/>
  <c r="AT95"/>
  <c i="2" l="1" r="J41"/>
  <c i="6" r="J41"/>
  <c i="1" r="AG95"/>
  <c r="AN95"/>
  <c r="AV94"/>
  <c r="AK29"/>
  <c l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<sst xmlns="http://schemas.openxmlformats.org/spreadsheetml/2006/main">
  <si>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</si>
  <si>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</si>
  <si>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</si>
  <si>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</si>
  <si>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{b75174c0-1f13-4a49-b5dc-b2442bbad47d}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</si>
  <si>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</si>
  <si>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</si>
  <si>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</si>
  <si>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</si>
  <si>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</si>
  <si>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</si>
  <si>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</si>
  <si>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</si>
  <si>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</si>
  <si>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vet_kotelna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</si>
  <si>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</si>
  <si>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</si>
  <si>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SOŠ veterinární</t>
  </si>
  <si>
    <t>KSO:</t>
  </si>
  <si>
    <t>CC-CZ:</t>
  </si>
  <si>
    <t>Místo:</t>
  </si>
  <si>
    <t>Hradec Králové, Pražská 68</t>
  </si>
  <si>
    <t>Datum:</t>
  </si>
  <si>
    <t>4. 12. 2025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</si>
  <si>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</si>
  <si>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</si>
  <si>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</si>
  <si>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</si>
  <si>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</si>
  <si>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</si>
  <si>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</si>
  <si>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</si>
  <si>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</si>
  <si>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</si>
  <si>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</si>
  <si>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</si>
  <si>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</si>
  <si>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</si>
  <si>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</si>
  <si>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</si>
  <si>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</si>
  <si>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</si>
  <si>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</si>
  <si>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</si>
  <si>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</si>
  <si>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</si>
  <si>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</si>
  <si>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</si>
  <si>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</si>
  <si>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</si>
  <si>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</si>
  <si>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</si>
  <si>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</si>
  <si>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</si>
  <si>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</si>
  <si>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</si>
  <si>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</si>
  <si>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</si>
  <si>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</si>
  <si>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</si>
  <si>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</si>
  <si>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</si>
  <si>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</si>
  <si>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</si>
  <si>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</si>
  <si>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</si>
  <si>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</si>
  <si>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</si>
  <si>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</si>
  <si>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</si>
  <si>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</si>
  <si>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</si>
  <si>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</si>
  <si>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</si>
  <si>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</si>
  <si>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</si>
  <si>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</si>
  <si>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</si>
  <si>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kot</t>
  </si>
  <si>
    <t>Stavební úpravy kotelny</t>
  </si>
  <si>
    <t>STA</t>
  </si>
  <si>
    <t>1</t>
  </si>
  <si>
    <t>{f54eab88-b65d-47ba-b0ad-2b72aef189b2}</t>
  </si>
  <si>
    <t>2</t>
  </si>
  <si>
    <t>/</t>
  </si>
  <si>
    <t>stav</t>
  </si>
  <si>
    <t>Stavební část</t>
  </si>
  <si>
    <t>Soupis</t>
  </si>
  <si>
    <t>{ecee81bc-6503-44a0-a923-985fdef30f3f}</t>
  </si>
  <si>
    <t>ut</t>
  </si>
  <si>
    <t xml:space="preserve">Ústřední vytápění  D.1.2.4</t>
  </si>
  <si>
    <t>{671ebb73-f11a-4526-a64e-f8bbb77f122c}</t>
  </si>
  <si>
    <t>plynofikace</t>
  </si>
  <si>
    <t>POZ - plynová odběrná zařízení</t>
  </si>
  <si>
    <t>{63207b6a-5184-4325-9073-1de6068a2f74}</t>
  </si>
  <si>
    <t>mr</t>
  </si>
  <si>
    <t>Měření a regulace po připomínkách</t>
  </si>
  <si>
    <t>{42c5fd88-f2c6-4ef1-a88d-4c8c98f9ab74}</t>
  </si>
  <si>
    <t>vrn</t>
  </si>
  <si>
    <t>Vedlejší a ostatní náklady</t>
  </si>
  <si>
    <t>{b19a89f4-0f07-4d3c-be07-9a131d5bedbc}</t>
  </si>
  <si>
    <t>KRYCÍ LIST SOUPISU PRACÍ</t>
  </si>
  <si>
    <t>Objekt:</t>
  </si>
  <si>
    <t>kot - Stavební úpravy kotelny</t>
  </si>
  <si>
    <t>Soupis:</t>
  </si>
  <si>
    <t>stav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</si>
  <si>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</si>
  <si>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</si>
  <si>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</si>
  <si>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</si>
  <si>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</si>
  <si>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</si>
  <si>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</si>
  <si>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</si>
  <si>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</si>
  <si>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</si>
  <si>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</si>
  <si>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</si>
  <si>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</si>
  <si>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</si>
  <si>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</si>
  <si>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</si>
  <si>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</si>
  <si>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751 - Vzduchotechnika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</si>
  <si>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</si>
  <si>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</si>
  <si>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</si>
  <si>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</si>
  <si>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</si>
  <si>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</si>
  <si>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</si>
  <si>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</si>
  <si>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</si>
  <si>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</si>
  <si>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</si>
  <si>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</si>
  <si>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</si>
  <si>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</si>
  <si>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</si>
  <si>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</si>
  <si>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</si>
  <si>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</si>
  <si>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</si>
  <si>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</si>
  <si>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</si>
  <si>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</si>
  <si>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</si>
  <si>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</si>
  <si>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</si>
  <si>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</si>
  <si>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</si>
  <si>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02</t>
  </si>
  <si>
    <t>4</t>
  </si>
  <si>
    <t>-489132745</t>
  </si>
  <si>
    <t>PP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</si>
  <si>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</si>
  <si>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Online PSC</t>
  </si>
  <si>
    <t>https://podminky.urs.cz/item/CS_URS_2025_02/113106123</t>
  </si>
  <si>
    <t>P</t>
  </si>
  <si>
    <t>Poznámka k položce:_x000d_
dle skut, pro další použití</t>
  </si>
  <si>
    <t>3</t>
  </si>
  <si>
    <t>Svislé a kompletní konstrukce</t>
  </si>
  <si>
    <t>310236261</t>
  </si>
  <si>
    <t>Zazdívka otvorů pl přes 0,0225 do 0,09 m2 ve zdivu nadzákladovém cihlami pálenými tl přes 450 do 600 mm</t>
  </si>
  <si>
    <t>kus</t>
  </si>
  <si>
    <t>-1360977627</t>
  </si>
  <si>
    <t>Zazdívka otvorů ve zdivu nadzákladovém cihlami pálenými plochy přes 0,0225 m2 do 0,09 m2, ve zdi tl. přes 450 do 600 mm</t>
  </si>
  <si>
    <t>https://podminky.urs.cz/item/CS_URS_2025_02/310236261</t>
  </si>
  <si>
    <t>310237241</t>
  </si>
  <si>
    <t>Zazdívka otvorů pl přes 0,09 do 0,25 m2 ve zdivu nadzákladovém cihlami pálenými tl do 300 mm</t>
  </si>
  <si>
    <t>367421790</t>
  </si>
  <si>
    <t>Zazdívka otvorů ve zdivu nadzákladovém cihlami pálenými plochy přes 0,09 m2 do 0,25 m2, ve zdi tl. do 300 mm</t>
  </si>
  <si>
    <t>https://podminky.urs.cz/item/CS_URS_2025_02/310237241</t>
  </si>
  <si>
    <t>Poznámka k položce:_x000d_
dle skut</t>
  </si>
  <si>
    <t>310237281</t>
  </si>
  <si>
    <t>Zazdívka otvorů pl přes 0,09 do 0,25 m2 ve zdivu nadzákladovém cihlami pálenými tl přes 750 do 900 mm</t>
  </si>
  <si>
    <t>-978139948</t>
  </si>
  <si>
    <t>Zazdívka otvorů ve zdivu nadzákladovém cihlami pálenými plochy přes 0,09 m2 do 0,25 m2, ve zdi tl. přes 750 do 900 mm</t>
  </si>
  <si>
    <t>https://podminky.urs.cz/item/CS_URS_2025_02/310237281</t>
  </si>
  <si>
    <t>5</t>
  </si>
  <si>
    <t>Komunikace pozemní</t>
  </si>
  <si>
    <t>596211110</t>
  </si>
  <si>
    <t>Kladení zámkové dlažby komunikací pro pěší ručně tl 60 mm skupiny A pl do 50 m2</t>
  </si>
  <si>
    <t>-462852437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</si>
  <si>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</si>
  <si>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https://podminky.urs.cz/item/CS_URS_2025_02/596211110</t>
  </si>
  <si>
    <t>6</t>
  </si>
  <si>
    <t>Úpravy povrchů, podlahy a osazování výplní</t>
  </si>
  <si>
    <t>611325421</t>
  </si>
  <si>
    <t>Oprava vnitřní vápenocementové štukové omítky tl jádrové omítky do 20 mm a tl štuku do 3 mm stropů v rozsahu plochy do 10 %</t>
  </si>
  <si>
    <t>-533793868</t>
  </si>
  <si>
    <t>Oprava vápenocementové omítky vnitřních ploch štukové dvouvrstvé, tl. jádrové omítky do 20 mm a tl. štuku do 3 mm stropů, v rozsahu opravované plochy do 10%</t>
  </si>
  <si>
    <t>https://podminky.urs.cz/item/CS_URS_2025_02/611325421</t>
  </si>
  <si>
    <t>7</t>
  </si>
  <si>
    <t>612135101</t>
  </si>
  <si>
    <t>Hrubá výplň rýh ve stěnách maltou jakékoli šířky rýhy</t>
  </si>
  <si>
    <t>1289174440</t>
  </si>
  <si>
    <t>Hrubá výplň rýh maltou jakékoli šířky rýhy ve stěnách</t>
  </si>
  <si>
    <t>https://podminky.urs.cz/item/CS_URS_2025_02/612135101</t>
  </si>
  <si>
    <t>8</t>
  </si>
  <si>
    <t>612321141</t>
  </si>
  <si>
    <t>Vápenocementová omítka štuková dvouvrstvá vnitřních stěn nanášená ručně</t>
  </si>
  <si>
    <t>-2054888046</t>
  </si>
  <si>
    <t>Omítka vápenocementová vnitřních ploch nanášená ručně dvouvrstvá, tloušťky jádrové omítky do 10 mm a tloušťky štuku do 3 mm štuková svislých konstrukcí stěn</t>
  </si>
  <si>
    <t>https://podminky.urs.cz/item/CS_URS_2025_02/612321141</t>
  </si>
  <si>
    <t>9</t>
  </si>
  <si>
    <t>612324111</t>
  </si>
  <si>
    <t>Sanační omítka podkladní vnitřních stěn nanášená ručně</t>
  </si>
  <si>
    <t>1448566362</t>
  </si>
  <si>
    <t>Omítka sanační vnitřních ploch podkladní (vyrovnávací) tloušťky do 10 mm nanášená ručně svislých konstrukcí stěn</t>
  </si>
  <si>
    <t>https://podminky.urs.cz/item/CS_URS_2025_02/612324111</t>
  </si>
  <si>
    <t>10</t>
  </si>
  <si>
    <t>612325131</t>
  </si>
  <si>
    <t>Omítka sanační jádrová vnitřních stěn nanášená ručně</t>
  </si>
  <si>
    <t>-1307152933</t>
  </si>
  <si>
    <t>Omítka sanační vnitřních ploch jádrová tloušťky do 15 mm nanášená ručně svislých konstrukcí stěn</t>
  </si>
  <si>
    <t>https://podminky.urs.cz/item/CS_URS_2025_02/612325131</t>
  </si>
  <si>
    <t>11</t>
  </si>
  <si>
    <t>612325191</t>
  </si>
  <si>
    <t>Příplatek k sanační jádrové omítce vnitřních stěn za každých dalších 5 mm tloušťky přes 15 mm ručně</t>
  </si>
  <si>
    <t>-839524685</t>
  </si>
  <si>
    <t>Omítka sanační vnitřních ploch jádrová Příplatek k cenám za každých dalších i započatých 5 mm tloušťky omítky přes 15 mm stěn</t>
  </si>
  <si>
    <t>https://podminky.urs.cz/item/CS_URS_2025_02/612325191</t>
  </si>
  <si>
    <t>Ostatní konstrukce a práce, bourání</t>
  </si>
  <si>
    <t>949101112</t>
  </si>
  <si>
    <t>Lešení pomocné pro objekty pozemních staveb s lešeňovou podlahou v přes 1,9 do 3,5 m zatížení do 150 kg/m2</t>
  </si>
  <si>
    <t>1535656286</t>
  </si>
  <si>
    <t>Lešení pomocné pracovní pro objekty pozemních staveb pro zatížení do 150 kg/m2, o výšce lešeňové podlahy přes 1,9 do 3,5 m</t>
  </si>
  <si>
    <t>https://podminky.urs.cz/item/CS_URS_2025_02/949101112</t>
  </si>
  <si>
    <t>13</t>
  </si>
  <si>
    <t>952901111</t>
  </si>
  <si>
    <t>Vyčištění budov bytové a občanské výstavby při výšce podlaží do 4 m</t>
  </si>
  <si>
    <t>-81279999</t>
  </si>
  <si>
    <t>Vyčištění budov nebo objektů před předáním do užívání budov bytové nebo občanské výstavby, světlé výšky podlaží do 4 m</t>
  </si>
  <si>
    <t>https://podminky.urs.cz/item/CS_URS_2025_02/952901111</t>
  </si>
  <si>
    <t>14</t>
  </si>
  <si>
    <t>953943211</t>
  </si>
  <si>
    <t>Osazování hasicího přístroje</t>
  </si>
  <si>
    <t>-569233084</t>
  </si>
  <si>
    <t>Osazování drobných kovových předmětů kotvených do stěny hasicího přístroje</t>
  </si>
  <si>
    <t>https://podminky.urs.cz/item/CS_URS_2025_02/953943211</t>
  </si>
  <si>
    <t>15</t>
  </si>
  <si>
    <t>M</t>
  </si>
  <si>
    <t>44932002</t>
  </si>
  <si>
    <t>přístroj hasicí ruční práškový hasební schopnost 34A, 183B, C</t>
  </si>
  <si>
    <t>-1556193516</t>
  </si>
  <si>
    <t>16</t>
  </si>
  <si>
    <t>953993311</t>
  </si>
  <si>
    <t>Osazení bezpečnostní, orientační nebo informační tabulky samolepicí</t>
  </si>
  <si>
    <t>-1713170383</t>
  </si>
  <si>
    <t>https://podminky.urs.cz/item/CS_URS_2025_02/953993311</t>
  </si>
  <si>
    <t>17</t>
  </si>
  <si>
    <t>73534562</t>
  </si>
  <si>
    <t>tabulka bezpečnostní fotoluminiscenční 200x87mm samolepící</t>
  </si>
  <si>
    <t>-313301902</t>
  </si>
  <si>
    <t>18</t>
  </si>
  <si>
    <t>971033341</t>
  </si>
  <si>
    <t>Vybourání otvorů ve zdivu cihelném pl do 0,09 m2 na MVC nebo MV tl do 300 mm</t>
  </si>
  <si>
    <t>-425750292</t>
  </si>
  <si>
    <t>Vybourání otvorů ve zdivu základovém nebo nadzákladovém z cihel, tvárnic, příčkovek z cihel pálených na maltu vápennou nebo vápenocementovou plochy do 0,09 m2, tl. do 300 mm</t>
  </si>
  <si>
    <t>https://podminky.urs.cz/item/CS_URS_2025_02/971033341</t>
  </si>
  <si>
    <t>19</t>
  </si>
  <si>
    <t>971033381</t>
  </si>
  <si>
    <t>Vybourání otvorů ve zdivu cihelném pl do 0,09 m2 na MVC nebo MV tl do 900 mm</t>
  </si>
  <si>
    <t>671377248</t>
  </si>
  <si>
    <t>Vybourání otvorů ve zdivu základovém nebo nadzákladovém z cihel, tvárnic, příčkovek z cihel pálených na maltu vápennou nebo vápenocementovou plochy do 0,09 m2, tl. do 900 mm</t>
  </si>
  <si>
    <t>https://podminky.urs.cz/item/CS_URS_2025_02/971033381</t>
  </si>
  <si>
    <t>20</t>
  </si>
  <si>
    <t>971033481</t>
  </si>
  <si>
    <t>Vybourání otvorů ve zdivu cihelném pl do 0,25 m2 na MVC nebo MV tl do 900 mm</t>
  </si>
  <si>
    <t>65881344</t>
  </si>
  <si>
    <t>Vybourání otvorů ve zdivu základovém nebo nadzákladovém z cihel, tvárnic, příčkovek z cihel pálených na maltu vápennou nebo vápenocementovou plochy do 0,25 m2, tl. do 900 mm</t>
  </si>
  <si>
    <t>https://podminky.urs.cz/item/CS_URS_2025_02/971033481</t>
  </si>
  <si>
    <t>974031132</t>
  </si>
  <si>
    <t>Vysekání rýh ve zdivu cihelném hl do 50 mm š do 70 mm</t>
  </si>
  <si>
    <t>m</t>
  </si>
  <si>
    <t>680194319</t>
  </si>
  <si>
    <t>Vysekání rýh ve zdivu cihelném na maltu vápennou nebo vápenocementovou do hl. 50 mm a šířky do 70 mm</t>
  </si>
  <si>
    <t>https://podminky.urs.cz/item/CS_URS_2025_02/974031132</t>
  </si>
  <si>
    <t>22</t>
  </si>
  <si>
    <t>974031142</t>
  </si>
  <si>
    <t>Vysekání rýh ve zdivu cihelném hl do 70 mm š do 70 mm</t>
  </si>
  <si>
    <t>154566750</t>
  </si>
  <si>
    <t>Vysekání rýh ve zdivu cihelném na maltu vápennou nebo vápenocementovou do hl. 70 mm a šířky do 70 mm</t>
  </si>
  <si>
    <t>https://podminky.urs.cz/item/CS_URS_2025_02/974031142</t>
  </si>
  <si>
    <t>23</t>
  </si>
  <si>
    <t>978011121</t>
  </si>
  <si>
    <t>Otlučení (osekání) vnitřní vápenné nebo vápenocementové omítky stropů v rozsahu přes 5 do 10 %</t>
  </si>
  <si>
    <t>1001714398</t>
  </si>
  <si>
    <t>Otlučení vápenných nebo vápenocementových omítek vnitřních ploch stropů, v rozsahu přes 5 do 10 %</t>
  </si>
  <si>
    <t>https://podminky.urs.cz/item/CS_URS_2025_02/978011121</t>
  </si>
  <si>
    <t>24</t>
  </si>
  <si>
    <t>978013191</t>
  </si>
  <si>
    <t>Otlučení (osekání) vnitřní vápenné nebo vápenocementové omítky stěn v rozsahu přes 50 do 100 %</t>
  </si>
  <si>
    <t>115587488</t>
  </si>
  <si>
    <t>Otlučení vápenných nebo vápenocementových omítek vnitřních ploch stěn s vyškrabáním spar, s očištěním zdiva, v rozsahu přes 50 do 100 %</t>
  </si>
  <si>
    <t>https://podminky.urs.cz/item/CS_URS_2025_02/978013191</t>
  </si>
  <si>
    <t>25</t>
  </si>
  <si>
    <t>979054451</t>
  </si>
  <si>
    <t>Očištění vybouraných zámkových dlaždic s původním spárováním z kameniva těženého</t>
  </si>
  <si>
    <t>-1760195812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</si>
  <si>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</si>
  <si>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https://podminky.urs.cz/item/CS_URS_2025_02/979054451</t>
  </si>
  <si>
    <t>26</t>
  </si>
  <si>
    <t>985131411</t>
  </si>
  <si>
    <t>Očištění ploch stěn, rubu kleneb a podlah stlačeným vzduchem</t>
  </si>
  <si>
    <t>1599304537</t>
  </si>
  <si>
    <t>Očištění ploch stěn, rubu kleneb a podlah vysušení stlačeným vzduchem</t>
  </si>
  <si>
    <t>https://podminky.urs.cz/item/CS_URS_2025_02/985131411</t>
  </si>
  <si>
    <t>997</t>
  </si>
  <si>
    <t>Doprava suti a vybouraných hmot</t>
  </si>
  <si>
    <t>27</t>
  </si>
  <si>
    <t>997013151</t>
  </si>
  <si>
    <t>Vnitrostaveništní doprava suti a vybouraných hmot pro budovy v do 6 m s omezením mechanizace</t>
  </si>
  <si>
    <t>t</t>
  </si>
  <si>
    <t>1565352382</t>
  </si>
  <si>
    <t>Vnitrostaveništní doprava suti a vybouraných hmot vodorovně do 50 m s naložením s omezením mechanizace pro budovy a haly výšky do 6 m</t>
  </si>
  <si>
    <t>https://podminky.urs.cz/item/CS_URS_2025_02/997013151</t>
  </si>
  <si>
    <t>28</t>
  </si>
  <si>
    <t>997013501</t>
  </si>
  <si>
    <t>Odvoz suti a vybouraných hmot na skládku nebo meziskládku do 1 km se složením</t>
  </si>
  <si>
    <t>1338814235</t>
  </si>
  <si>
    <t>Odvoz suti a vybouraných hmot na skládku nebo meziskládku se složením, na vzdálenost do 1 km</t>
  </si>
  <si>
    <t>https://podminky.urs.cz/item/CS_URS_2025_02/997013501</t>
  </si>
  <si>
    <t>29</t>
  </si>
  <si>
    <t>997013509</t>
  </si>
  <si>
    <t>Příplatek k odvozu suti a vybouraných hmot na skládku ZKD 1 km přes 1 km</t>
  </si>
  <si>
    <t>2019785548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</si>
  <si>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</si>
  <si>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</si>
  <si>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30</t>
  </si>
  <si>
    <t>997013631</t>
  </si>
  <si>
    <t>Poplatek za uložení na skládce (skládkovné) stavebního odpadu směsného kód odpadu 17 09 04</t>
  </si>
  <si>
    <t>2036306915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</si>
  <si>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</si>
  <si>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</si>
  <si>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998</t>
  </si>
  <si>
    <t>Přesun hmot</t>
  </si>
  <si>
    <t>31</t>
  </si>
  <si>
    <t>998011010</t>
  </si>
  <si>
    <t>Přesun hmot pro budovy zděné s omezením mechanizace pro budovy v přes 12 do 24 m</t>
  </si>
  <si>
    <t>-1127414757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</si>
  <si>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</si>
  <si>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https://podminky.urs.cz/item/CS_URS_2025_02/998011010</t>
  </si>
  <si>
    <t>PSV</t>
  </si>
  <si>
    <t>Práce a dodávky PSV</t>
  </si>
  <si>
    <t>721</t>
  </si>
  <si>
    <t>Zdravotechnika - vnitřní kanalizace</t>
  </si>
  <si>
    <t>32</t>
  </si>
  <si>
    <t>721170972</t>
  </si>
  <si>
    <t>Potrubí z PVC krácení trub DN 50</t>
  </si>
  <si>
    <t>CS ÚRS 2022 02</t>
  </si>
  <si>
    <t>1562808805</t>
  </si>
  <si>
    <t>Opravy odpadního potrubí plastového krácení trub DN 50</t>
  </si>
  <si>
    <t>https://podminky.urs.cz/item/CS_URS_2022_02/721170972</t>
  </si>
  <si>
    <t>33</t>
  </si>
  <si>
    <t>721171803</t>
  </si>
  <si>
    <t>Demontáž potrubí z PVC D do 75</t>
  </si>
  <si>
    <t>-298372003</t>
  </si>
  <si>
    <t>Demontáž potrubí z novodurových trub odpadních nebo připojovacích do D 75</t>
  </si>
  <si>
    <t>https://podminky.urs.cz/item/CS_URS_2022_02/721171803</t>
  </si>
  <si>
    <t>34</t>
  </si>
  <si>
    <t>721171913</t>
  </si>
  <si>
    <t>Potrubí z PP propojení potrubí DN 50</t>
  </si>
  <si>
    <t>1019956684</t>
  </si>
  <si>
    <t>Opravy odpadního potrubí plastového propojení dosavadního potrubí DN 50</t>
  </si>
  <si>
    <t>https://podminky.urs.cz/item/CS_URS_2022_02/721171913</t>
  </si>
  <si>
    <t>35</t>
  </si>
  <si>
    <t>721174043</t>
  </si>
  <si>
    <t>Potrubí kanalizační z PP připojovací DN 50</t>
  </si>
  <si>
    <t>1347337475</t>
  </si>
  <si>
    <t>Potrubí z trub polypropylenových připojovací DN 50</t>
  </si>
  <si>
    <t>https://podminky.urs.cz/item/CS_URS_2022_02/721174043</t>
  </si>
  <si>
    <t>36</t>
  </si>
  <si>
    <t>7212108</t>
  </si>
  <si>
    <t xml:space="preserve">Demontáž vpustí podlahových </t>
  </si>
  <si>
    <t>-159830768</t>
  </si>
  <si>
    <t>Demontáž kanalizačního příslušenství vpustí podlahových</t>
  </si>
  <si>
    <t>37</t>
  </si>
  <si>
    <t>721211422</t>
  </si>
  <si>
    <t>Vpusť podlahová se svislým odtokem DN 50/75/110 mřížka nerez 138x138</t>
  </si>
  <si>
    <t>-929459759</t>
  </si>
  <si>
    <t>Podlahové vpusti se svislým odtokem DN 50/75/110 mřížka nerez 138x138</t>
  </si>
  <si>
    <t>https://podminky.urs.cz/item/CS_URS_2025_02/721211422</t>
  </si>
  <si>
    <t>38</t>
  </si>
  <si>
    <t>721910922</t>
  </si>
  <si>
    <t>Pročištění svodů ležatých DN do 300</t>
  </si>
  <si>
    <t>643418216</t>
  </si>
  <si>
    <t>Pročištění ležatých svodů do DN 300</t>
  </si>
  <si>
    <t>https://podminky.urs.cz/item/CS_URS_2022_02/721910922</t>
  </si>
  <si>
    <t>39</t>
  </si>
  <si>
    <t>998721113</t>
  </si>
  <si>
    <t>Přesun hmot tonážní pro vnitřní kanalizaci s omezením mechanizace v objektech v přes 12 do 24 m</t>
  </si>
  <si>
    <t>-11240737</t>
  </si>
  <si>
    <t>Přesun hmot pro vnitřní kanalizaci stanovený z hmotnosti přesunovaného materiálu vodorovná dopravní vzdálenost do 50 m s omezením mechanizace v objektech výšky přes 12 do 24 m</t>
  </si>
  <si>
    <t>https://podminky.urs.cz/item/CS_URS_2025_02/998721113</t>
  </si>
  <si>
    <t>722</t>
  </si>
  <si>
    <t>Zdravotechnika - vnitřní vodovod</t>
  </si>
  <si>
    <t>40</t>
  </si>
  <si>
    <t>722130801</t>
  </si>
  <si>
    <t>Demontáž potrubí ocelové pozinkované závitové DN do 25</t>
  </si>
  <si>
    <t>905200893</t>
  </si>
  <si>
    <t>Demontáž potrubí z ocelových trubek pozinkovaných závitových do DN 25</t>
  </si>
  <si>
    <t>https://podminky.urs.cz/item/CS_URS_2022_02/722130801</t>
  </si>
  <si>
    <t>41</t>
  </si>
  <si>
    <t>722130913</t>
  </si>
  <si>
    <t>Potrubí pozinkované závitové přeřezání ocelové trubky DN do 25</t>
  </si>
  <si>
    <t>1389009778</t>
  </si>
  <si>
    <t>Opravy vodovodního potrubí z ocelových trubek pozinkovaných závitových přeřezání ocelové trubky do DN 25</t>
  </si>
  <si>
    <t>https://podminky.urs.cz/item/CS_URS_2022_02/722130913</t>
  </si>
  <si>
    <t>42</t>
  </si>
  <si>
    <t>722131931</t>
  </si>
  <si>
    <t>Potrubí pozinkované závitové propojení potrubí DN 15</t>
  </si>
  <si>
    <t>-1817914449</t>
  </si>
  <si>
    <t>Opravy vodovodního potrubí z ocelových trubek pozinkovaných závitových propojení dosavadního potrubí DN 15</t>
  </si>
  <si>
    <t>https://podminky.urs.cz/item/CS_URS_2022_02/722131931</t>
  </si>
  <si>
    <t>43</t>
  </si>
  <si>
    <t>722174022</t>
  </si>
  <si>
    <t>Potrubí vodovodní plastové PPR svar polyfúze PN 20 D 20x3,4 mm</t>
  </si>
  <si>
    <t>38481215</t>
  </si>
  <si>
    <t>Potrubí z plastových trubek z polypropylenu PPR svařovaných polyfúzně PN 20 (SDR 6) D 20 x 3,4</t>
  </si>
  <si>
    <t>https://podminky.urs.cz/item/CS_URS_2022_02/722174022</t>
  </si>
  <si>
    <t>44</t>
  </si>
  <si>
    <t>722179191</t>
  </si>
  <si>
    <t>Příplatek k rozvodu vody z plastů za malý rozsah prací na zakázce do 20 m</t>
  </si>
  <si>
    <t>soubor</t>
  </si>
  <si>
    <t>-1968750648</t>
  </si>
  <si>
    <t>Příplatek k ceně rozvody vody z plastů za práce malého rozsahu na zakázce do 20 m rozvodu</t>
  </si>
  <si>
    <t>https://podminky.urs.cz/item/CS_URS_2022_02/722179191</t>
  </si>
  <si>
    <t>45</t>
  </si>
  <si>
    <t>722181222</t>
  </si>
  <si>
    <t>Ochrana vodovodního potrubí přilepenými termoizolačními trubicemi z PE tl přes 6 do 9 mm DN přes 22 do 45 mm</t>
  </si>
  <si>
    <t>1840131906</t>
  </si>
  <si>
    <t>Ochrana potrubí termoizolačními trubicemi z pěnového polyetylenu PE přilepenými v příčných a podélných spojích, tloušťky izolace přes 6 do 9 mm, vnitřního průměru izolace DN přes 22 do 45 mm</t>
  </si>
  <si>
    <t>https://podminky.urs.cz/item/CS_URS_2022_02/722181222</t>
  </si>
  <si>
    <t>46</t>
  </si>
  <si>
    <t>722181231</t>
  </si>
  <si>
    <t>Ochrana vodovodního potrubí přilepenými termoizolačními trubicemi z PE tl přes 9 do 13 mm DN do 22 mm</t>
  </si>
  <si>
    <t>1757855441</t>
  </si>
  <si>
    <t>Ochrana potrubí termoizolačními trubicemi z pěnového polyetylenu PE přilepenými v příčných a podélných spojích, tloušťky izolace přes 9 do 13 mm, vnitřního průměru izolace DN do 22 mm</t>
  </si>
  <si>
    <t>https://podminky.urs.cz/item/CS_URS_2022_02/722181231</t>
  </si>
  <si>
    <t>47</t>
  </si>
  <si>
    <t>722190401</t>
  </si>
  <si>
    <t>Vyvedení a upevnění výpustku DN do 25</t>
  </si>
  <si>
    <t>433082071</t>
  </si>
  <si>
    <t>Zřízení přípojek na potrubí vyvedení a upevnění výpustek do DN 25</t>
  </si>
  <si>
    <t>https://podminky.urs.cz/item/CS_URS_2022_02/722190401</t>
  </si>
  <si>
    <t>48</t>
  </si>
  <si>
    <t>722190901</t>
  </si>
  <si>
    <t>Uzavření nebo otevření vodovodního potrubí při opravách</t>
  </si>
  <si>
    <t>-675858744</t>
  </si>
  <si>
    <t>Opravy ostatní uzavření nebo otevření vodovodního potrubí při opravách včetně vypuštění a napuštění</t>
  </si>
  <si>
    <t>https://podminky.urs.cz/item/CS_URS_2022_02/722190901</t>
  </si>
  <si>
    <t>49</t>
  </si>
  <si>
    <t>722220851</t>
  </si>
  <si>
    <t>Demontáž armatur závitových s jedním závitem G do 3/4</t>
  </si>
  <si>
    <t>-2122579692</t>
  </si>
  <si>
    <t>Demontáž armatur závitových s jedním závitem do G 3/4</t>
  </si>
  <si>
    <t>https://podminky.urs.cz/item/CS_URS_2022_02/722220851</t>
  </si>
  <si>
    <t>50</t>
  </si>
  <si>
    <t>998722113</t>
  </si>
  <si>
    <t>Přesun hmot tonážní pro vnitřní vodovod s omezením mechanizace v objektech v přes 12 do 24 m</t>
  </si>
  <si>
    <t>640029279</t>
  </si>
  <si>
    <t>Přesun hmot pro vnitřní vodovod stanovený z hmotnosti přesunovaného materiálu vodorovná dopravní vzdálenost do 50 m s omezením mechanizace v objektech výšky přes 12 do 24 m</t>
  </si>
  <si>
    <t>https://podminky.urs.cz/item/CS_URS_2025_02/998722113</t>
  </si>
  <si>
    <t>725</t>
  </si>
  <si>
    <t>Zdravotechnika - zařizovací předměty</t>
  </si>
  <si>
    <t>51</t>
  </si>
  <si>
    <t>725210821</t>
  </si>
  <si>
    <t>Demontáž umyvadel bez výtokových armatur</t>
  </si>
  <si>
    <t>1867776273</t>
  </si>
  <si>
    <t>Demontáž umyvadel bez výtokových armatur umyvadel</t>
  </si>
  <si>
    <t>https://podminky.urs.cz/item/CS_URS_2025_02/725210821</t>
  </si>
  <si>
    <t>52</t>
  </si>
  <si>
    <t>725211602</t>
  </si>
  <si>
    <t>Umyvadlo keramické bílé šířky 550 mm bez krytu na sifon připevněné na stěnu šrouby</t>
  </si>
  <si>
    <t>1259815806</t>
  </si>
  <si>
    <t>Umyvadla keramická bílá bez výtokových armatur připevněná na stěnu šrouby bez sloupu nebo krytu na sifon, šířka umyvadla 550 mm</t>
  </si>
  <si>
    <t>https://podminky.urs.cz/item/CS_URS_2022_02/725211602</t>
  </si>
  <si>
    <t>53</t>
  </si>
  <si>
    <t>725811116</t>
  </si>
  <si>
    <t>Ventil nástěnný pevný výtok G 1/2"x150 mm</t>
  </si>
  <si>
    <t>1405253226</t>
  </si>
  <si>
    <t>Ventily nástěnné s pevným výtokem G 1/2"x 150 mm</t>
  </si>
  <si>
    <t>https://podminky.urs.cz/item/CS_URS_2022_02/725811116</t>
  </si>
  <si>
    <t>54</t>
  </si>
  <si>
    <t>725860811</t>
  </si>
  <si>
    <t>Demontáž uzávěrů zápachu jednoduchých</t>
  </si>
  <si>
    <t>-1618412334</t>
  </si>
  <si>
    <t>Demontáž zápachových uzávěrek pro zařizovací předměty jednoduchých</t>
  </si>
  <si>
    <t>https://podminky.urs.cz/item/CS_URS_2022_02/725860811</t>
  </si>
  <si>
    <t>55</t>
  </si>
  <si>
    <t>998725113</t>
  </si>
  <si>
    <t>Přesun hmot tonážní pro zařizovací předměty s omezením mechanizace v objektech v přes 12 do 24 m</t>
  </si>
  <si>
    <t>1120381541</t>
  </si>
  <si>
    <t>Přesun hmot pro zařizovací předměty stanovený z hmotnosti přesunovaného materiálu vodorovná dopravní vzdálenost do 50 m s omezením mechanizace v objektech výšky přes 12 do 24 m</t>
  </si>
  <si>
    <t>https://podminky.urs.cz/item/CS_URS_2025_02/998725113</t>
  </si>
  <si>
    <t>751</t>
  </si>
  <si>
    <t>Vzduchotechnika</t>
  </si>
  <si>
    <t>56</t>
  </si>
  <si>
    <t>751398053</t>
  </si>
  <si>
    <t>Montáž protidešťové žaluzie nebo žaluziové klapky na čtyřhranné potrubí přes 0,300 do 0,450 m2</t>
  </si>
  <si>
    <t>-928206898</t>
  </si>
  <si>
    <t>Montáž ostatních zařízení protidešťové žaluzie nebo žaluziové klapky na čtyřhranné potrubí, průřezu přes 0,300 do 0,450 m2</t>
  </si>
  <si>
    <t>https://podminky.urs.cz/item/CS_URS_2025_02/751398053</t>
  </si>
  <si>
    <t>57</t>
  </si>
  <si>
    <t>429729</t>
  </si>
  <si>
    <t>žaluzie protidešťová s pevnými lamelami, nerez, dle stáv</t>
  </si>
  <si>
    <t>-686549055</t>
  </si>
  <si>
    <t xml:space="preserve"> žaluzie protidešťová s pevnými lamelami, nerez, dle stáv</t>
  </si>
  <si>
    <t>58</t>
  </si>
  <si>
    <t>751398853</t>
  </si>
  <si>
    <t>Demontáž protidešťové žaluzie nebo žaluziové klapky z potrubí čtyřhranného průřezu přes 0,300 do 0,450 m2</t>
  </si>
  <si>
    <t>-1746136091</t>
  </si>
  <si>
    <t>Demontáž ostatních zařízení protidešťové žaluzie nebo žaluziové klapky z čtyřhranného potrubí, průřezu přes 0,300 do 0,450 m2</t>
  </si>
  <si>
    <t>https://podminky.urs.cz/item/CS_URS_2025_02/751398853</t>
  </si>
  <si>
    <t>59</t>
  </si>
  <si>
    <t>7678901</t>
  </si>
  <si>
    <t>D+M krycí skříně vel. 2000x650x3100mm, OK+pletivo tahokov, dvířka, povrch úprava, dle VD, uzamykatelná</t>
  </si>
  <si>
    <t>-1643465377</t>
  </si>
  <si>
    <t>60</t>
  </si>
  <si>
    <t>998751112</t>
  </si>
  <si>
    <t>Přesun hmot tonážní pro vzduchotechniku s omezením mechanizace v objektech v přes 12 do 24 m</t>
  </si>
  <si>
    <t>-152054761</t>
  </si>
  <si>
    <t>Přesun hmot pro vzduchotechniku stanovený z hmotnosti přesunovaného materiálu vodorovná dopravní vzdálenost do 100 m s omezením mechanizace v objektech výšky přes 12 do 24 m</t>
  </si>
  <si>
    <t>https://podminky.urs.cz/item/CS_URS_2025_02/998751112</t>
  </si>
  <si>
    <t>767</t>
  </si>
  <si>
    <t>Konstrukce zámečnické</t>
  </si>
  <si>
    <t>61</t>
  </si>
  <si>
    <t>767132812</t>
  </si>
  <si>
    <t>Demontáž příček svařovaných do suti</t>
  </si>
  <si>
    <t>340563435</t>
  </si>
  <si>
    <t>Demontáž stěn a příček z plechů svařovaných do suti</t>
  </si>
  <si>
    <t>https://podminky.urs.cz/item/CS_URS_2025_02/767132812</t>
  </si>
  <si>
    <t>62</t>
  </si>
  <si>
    <t>767646433</t>
  </si>
  <si>
    <t>Montáž revizních dveří a dvířek dvoukřídlových s rámem plochy přes 2 m2</t>
  </si>
  <si>
    <t>-503016032</t>
  </si>
  <si>
    <t>Montáž revizních dveří a dvířek hliníkových, ocelových nebo plastových s rámem dvoukřídlových, plochy přes 2 m2</t>
  </si>
  <si>
    <t>https://podminky.urs.cz/item/CS_URS_2025_02/767646433</t>
  </si>
  <si>
    <t>63</t>
  </si>
  <si>
    <t>553411</t>
  </si>
  <si>
    <t>ocel dvířka pro hup vel. 2200x1500mm (dle skut), rám, povrch úprava</t>
  </si>
  <si>
    <t>217436770</t>
  </si>
  <si>
    <t>Poznámka k položce:_x000d_
rám/zárubeň, kování a zámek v ceně</t>
  </si>
  <si>
    <t>64</t>
  </si>
  <si>
    <t>767691822</t>
  </si>
  <si>
    <t>Vyvěšení nebo zavěšení kovových křídel dveří do 2 m2</t>
  </si>
  <si>
    <t>2044195481</t>
  </si>
  <si>
    <t>Ostatní práce - vyvěšení nebo zavěšení kovových křídel dveří, plochy do 2 m2</t>
  </si>
  <si>
    <t>https://podminky.urs.cz/item/CS_URS_2025_02/767691822</t>
  </si>
  <si>
    <t>65</t>
  </si>
  <si>
    <t>998767113</t>
  </si>
  <si>
    <t>Přesun hmot tonážní pro zámečnické konstrukce s omezením mechanizace v objektech v přes 12 do 24 m</t>
  </si>
  <si>
    <t>-2010925926</t>
  </si>
  <si>
    <t>Přesun hmot pro zámečnické konstrukce stanovený z hmotnosti přesunovaného materiálu vodorovná dopravní vzdálenost do 50 m s omezením mechanizace v objektech výšky přes 12 do 24 m</t>
  </si>
  <si>
    <t>https://podminky.urs.cz/item/CS_URS_2025_02/998767113</t>
  </si>
  <si>
    <t>771</t>
  </si>
  <si>
    <t>Podlahy z dlaždic</t>
  </si>
  <si>
    <t>66</t>
  </si>
  <si>
    <t>771121011</t>
  </si>
  <si>
    <t>Nátěr penetrační na podlahu</t>
  </si>
  <si>
    <t>-967891915</t>
  </si>
  <si>
    <t>Příprava podkladu před provedením dlažby nátěr penetrační na podlahu</t>
  </si>
  <si>
    <t>https://podminky.urs.cz/item/CS_URS_2025_02/771121011</t>
  </si>
  <si>
    <t>67</t>
  </si>
  <si>
    <t>771121027</t>
  </si>
  <si>
    <t>Broušení stávajícího podkladu před pokládkou dlažby diamantovým kotoučem</t>
  </si>
  <si>
    <t>-1013646032</t>
  </si>
  <si>
    <t>Příprava podkladu před provedením dlažby broušení podlah stávajícího podkladu pro odstranění nerovností (diamantovým kotoučem)</t>
  </si>
  <si>
    <t>https://podminky.urs.cz/item/CS_URS_2025_02/771121027</t>
  </si>
  <si>
    <t>68</t>
  </si>
  <si>
    <t>771151011</t>
  </si>
  <si>
    <t>Samonivelační stěrka podlah pevnosti 20 MPa tl 3 mm</t>
  </si>
  <si>
    <t>-135111115</t>
  </si>
  <si>
    <t>Příprava podkladu před provedením dlažby samonivelační stěrka min. pevnosti 20 MPa, tloušťky do 3 mm</t>
  </si>
  <si>
    <t>https://podminky.urs.cz/item/CS_URS_2025_02/771151011</t>
  </si>
  <si>
    <t>69</t>
  </si>
  <si>
    <t>771474114</t>
  </si>
  <si>
    <t>Montáž soklů z dlaždic keramických rovných lepených cementovým flexibilním lepidlem v přes 120 do 150 mm</t>
  </si>
  <si>
    <t>-410218797</t>
  </si>
  <si>
    <t>Montáž soklů z dlaždic keramických lepených cementovým flexibilním lepidlem rovných, výšky přes 120 do 150 mm</t>
  </si>
  <si>
    <t>https://podminky.urs.cz/item/CS_URS_2025_02/771474114</t>
  </si>
  <si>
    <t>70</t>
  </si>
  <si>
    <t>771571810</t>
  </si>
  <si>
    <t>Demontáž podlah z dlaždic keramických kladených do malty</t>
  </si>
  <si>
    <t>1702431588</t>
  </si>
  <si>
    <t>https://podminky.urs.cz/item/CS_URS_2025_02/771571810</t>
  </si>
  <si>
    <t>71</t>
  </si>
  <si>
    <t>771574416</t>
  </si>
  <si>
    <t>Montáž podlah keramických hladkých lepených cementovým flexibilním lepidlem přes 9 do 12 ks/m2</t>
  </si>
  <si>
    <t>427476284</t>
  </si>
  <si>
    <t>Montáž podlah z dlaždic keramických lepených cementovým flexibilním lepidlem hladkých, tloušťky do 10 mm přes 9 do 12 ks/m2</t>
  </si>
  <si>
    <t>https://podminky.urs.cz/item/CS_URS_2025_02/771574416</t>
  </si>
  <si>
    <t>72</t>
  </si>
  <si>
    <t>59761166</t>
  </si>
  <si>
    <t>dlažba keramická slinutá mrazuvzdorná R10/A povrch hladký/matný tl do 10mm přes 9 do 12ks/m2</t>
  </si>
  <si>
    <t>-972213368</t>
  </si>
  <si>
    <t>Poznámka k položce:_x000d_
vč soklíku</t>
  </si>
  <si>
    <t>73</t>
  </si>
  <si>
    <t>771591112</t>
  </si>
  <si>
    <t>Izolace pod dlažbu nátěrem nebo stěrkou ve dvou vrstvách</t>
  </si>
  <si>
    <t>-1889616830</t>
  </si>
  <si>
    <t>Izolace podlahy pod dlažbu nátěrem nebo stěrkou ve dvou vrstvách</t>
  </si>
  <si>
    <t>https://podminky.urs.cz/item/CS_URS_2025_02/771591112</t>
  </si>
  <si>
    <t>74</t>
  </si>
  <si>
    <t>998771113</t>
  </si>
  <si>
    <t>Přesun hmot tonážní pro podlahy z dlaždic s omezením mechanizace v objektech v přes 12 do 24 m</t>
  </si>
  <si>
    <t>-1280319226</t>
  </si>
  <si>
    <t>Přesun hmot pro podlahy z dlaždic stanovený z hmotnosti přesunovaného materiálu vodorovná dopravní vzdálenost do 50 m s omezením mechanizace v objektech výšky přes 12 do 24 m</t>
  </si>
  <si>
    <t>https://podminky.urs.cz/item/CS_URS_2025_02/998771113</t>
  </si>
  <si>
    <t>781</t>
  </si>
  <si>
    <t>Dokončovací práce - obklady</t>
  </si>
  <si>
    <t>75</t>
  </si>
  <si>
    <t>781471810</t>
  </si>
  <si>
    <t>Demontáž obkladů z obkladaček keramických kladených do malty</t>
  </si>
  <si>
    <t>54927122</t>
  </si>
  <si>
    <t>Demontáž obkladů z dlaždic keramických kladených do malty</t>
  </si>
  <si>
    <t>https://podminky.urs.cz/item/CS_URS_2025_02/781471810</t>
  </si>
  <si>
    <t>76</t>
  </si>
  <si>
    <t>781472218</t>
  </si>
  <si>
    <t>Montáž obkladů keramických hladkých lepených cementovým flexibilním lepidlem přes 19 do 22 ks/m2</t>
  </si>
  <si>
    <t>1465249135</t>
  </si>
  <si>
    <t>Montáž keramických obkladů stěn lepených cementovým flexibilním lepidlem hladkých přes 19 do 22 ks/m2</t>
  </si>
  <si>
    <t>https://podminky.urs.cz/item/CS_URS_2025_02/781472218</t>
  </si>
  <si>
    <t>77</t>
  </si>
  <si>
    <t>59761709</t>
  </si>
  <si>
    <t>obklad keramický nemrazuvzdorný povrch hladký/mat/lesk tl do 10mm přes 19 do 22ks/m2</t>
  </si>
  <si>
    <t>638039113</t>
  </si>
  <si>
    <t>78</t>
  </si>
  <si>
    <t>998781113</t>
  </si>
  <si>
    <t>Přesun hmot tonážní pro obklady keramické s omezením mechanizace v objektech v přes 12 do 24 m</t>
  </si>
  <si>
    <t>566945367</t>
  </si>
  <si>
    <t>Přesun hmot pro obklady keramické stanovený z hmotnosti přesunovaného materiálu vodorovná dopravní vzdálenost do 50 m s omezením mechanizace v objektech výšky přes 12 do 24 m</t>
  </si>
  <si>
    <t>https://podminky.urs.cz/item/CS_URS_2025_02/998781113</t>
  </si>
  <si>
    <t>783</t>
  </si>
  <si>
    <t>Dokončovací práce - nátěry</t>
  </si>
  <si>
    <t>79</t>
  </si>
  <si>
    <t>783009421</t>
  </si>
  <si>
    <t>Bezpečnostní šrafování stěnových nebo podlahových hran</t>
  </si>
  <si>
    <t>-32293382</t>
  </si>
  <si>
    <t>Bezpečnostní šrafování rohových hran stěnových nebo podlahových</t>
  </si>
  <si>
    <t>https://podminky.urs.cz/item/CS_URS_2025_02/783009421</t>
  </si>
  <si>
    <t>80</t>
  </si>
  <si>
    <t>783306811</t>
  </si>
  <si>
    <t>Odstranění nátěru ze zámečnických konstrukcí oškrábáním</t>
  </si>
  <si>
    <t>1176115250</t>
  </si>
  <si>
    <t>Odstranění nátěrů ze zámečnických konstrukcí oškrábáním</t>
  </si>
  <si>
    <t>https://podminky.urs.cz/item/CS_URS_2025_02/783306811</t>
  </si>
  <si>
    <t>81</t>
  </si>
  <si>
    <t>783344201</t>
  </si>
  <si>
    <t>Základní antikorozní jednonásobný polyuretanový nátěr zámečnických konstrukcí</t>
  </si>
  <si>
    <t>-639765096</t>
  </si>
  <si>
    <t>Základní antikorozní nátěr zámečnických konstrukcí jednonásobný polyuretanový</t>
  </si>
  <si>
    <t>https://podminky.urs.cz/item/CS_URS_2025_02/783344201</t>
  </si>
  <si>
    <t>82</t>
  </si>
  <si>
    <t>783347101</t>
  </si>
  <si>
    <t>Krycí jednonásobný polyuretanový nátěr zámečnických konstrukcí</t>
  </si>
  <si>
    <t>-642755629</t>
  </si>
  <si>
    <t>Krycí nátěr (email) zámečnických konstrukcí jednonásobný polyuretanový</t>
  </si>
  <si>
    <t>https://podminky.urs.cz/item/CS_URS_2025_02/783347101</t>
  </si>
  <si>
    <t>83</t>
  </si>
  <si>
    <t>783601793</t>
  </si>
  <si>
    <t>Bezoplachové odrezivění potrubí přes DN 200 mm</t>
  </si>
  <si>
    <t>-747675787</t>
  </si>
  <si>
    <t>Příprava podkladu armatur a kovových potrubí před provedením nátěru potrubí přes DN 200 mm odrezivěním, odrezovačem bezoplachovým</t>
  </si>
  <si>
    <t>https://podminky.urs.cz/item/CS_URS_2025_02/783601793</t>
  </si>
  <si>
    <t>84</t>
  </si>
  <si>
    <t>783634691</t>
  </si>
  <si>
    <t>Základní antikorozní jednonásobný epoxidový nátěr potrubí DN přes 200 mm</t>
  </si>
  <si>
    <t>1681045566</t>
  </si>
  <si>
    <t>Základní antikorozní nátěr armatur a kovových potrubí jednonásobný potrubí přes DN 200 mm epoxidový</t>
  </si>
  <si>
    <t>https://podminky.urs.cz/item/CS_URS_2025_02/783634691</t>
  </si>
  <si>
    <t>85</t>
  </si>
  <si>
    <t>783637691</t>
  </si>
  <si>
    <t>Krycí dvojnásobný epoxidový nátěr armatur DN přes 200 mm</t>
  </si>
  <si>
    <t>-1925011413</t>
  </si>
  <si>
    <t>Krycí nátěr (email) armatur a kovových potrubí potrubí přes DN 200 mm dvojnásobný epoxidový</t>
  </si>
  <si>
    <t>https://podminky.urs.cz/item/CS_URS_2025_02/783637691</t>
  </si>
  <si>
    <t>784</t>
  </si>
  <si>
    <t>Dokončovací práce - malby a tapety</t>
  </si>
  <si>
    <t>86</t>
  </si>
  <si>
    <t>784312021</t>
  </si>
  <si>
    <t>Dvojnásobné bílé vápenné malby v místnostech v do 3,80 m</t>
  </si>
  <si>
    <t>473756871</t>
  </si>
  <si>
    <t>Malby vápenné dvojnásobné, bílé v místnostech výšky do 3,80 m</t>
  </si>
  <si>
    <t>https://podminky.urs.cz/item/CS_URS_2025_02/784312021</t>
  </si>
  <si>
    <t>Poznámka k položce:_x000d_
vhodné na sanační omítku</t>
  </si>
  <si>
    <t>HZS</t>
  </si>
  <si>
    <t>Hodinové zúčtovací sazby</t>
  </si>
  <si>
    <t>87</t>
  </si>
  <si>
    <t>HZS1292</t>
  </si>
  <si>
    <t>Hodinová zúčtovací sazba stavební dělník</t>
  </si>
  <si>
    <t>hod</t>
  </si>
  <si>
    <t>512</t>
  </si>
  <si>
    <t>-1664999694</t>
  </si>
  <si>
    <t>Hodinové zúčtovací sazby profesí HSV zemní a pomocné práce stavební dělník</t>
  </si>
  <si>
    <t>https://podminky.urs.cz/item/CS_URS_2025_02/HZS1292</t>
  </si>
  <si>
    <t>Poznámka k položce:_x000d_
stavební výpomoce profesím</t>
  </si>
  <si>
    <t xml:space="preserve">ut - Ústřední vytápění  D.1.2.4</t>
  </si>
  <si>
    <t>HK, Pražská 68</t>
  </si>
  <si>
    <t>D1 - Zařízení</t>
  </si>
  <si>
    <t>D2 - Demontáže</t>
  </si>
  <si>
    <t>D1</t>
  </si>
  <si>
    <t>Zařízení</t>
  </si>
  <si>
    <t>Stacionární plynový kondenzační dvojkotel, tj. kotel rozdělený do dvou samostatných kotlů spojených hydraulickou a regulační sadou, bez předepsaného minimálního průtoku otopné vody a nízkou tlakovou ztrátou, jmenovitý topný výkon min. 382 kW při teplotě o</t>
  </si>
  <si>
    <t>kpl</t>
  </si>
  <si>
    <t xml:space="preserve">Stacionární plynový kondenzační dvojkotel, tj. kotel rozdělený do dvou samostatných kotlů spojených hydraulickou a regulační sadou, bez předepsaného minimálního průtoku otopné vody a nízkou tlakovou ztrátou, jmenovitý topný výkon min. 382 kW při teplotě otopné vody 50/30 °C, účinnost vztažená ke spalnému teplu při 30% zatížení min. 98 %, třída produkce NOx: 6, součástí jsou: pojistné ventily s otevíracím přetlakem 300 kPa, klapky se servopohony na výstupech z kotlů, tlakoměry, teploměry, vypouštěcí kohouty a odvzdušňovací ventily, základní regulace s řízením  0 až 10 V z nadřazeného systému MaR se zpětným hlášením provozních stavů,  dodávka v rozloženém stavu, bližší popis v Technické zprávě</t>
  </si>
  <si>
    <t>1a</t>
  </si>
  <si>
    <t>Neutralizační box na kondenzát od plynového kotle</t>
  </si>
  <si>
    <t>PSC</t>
  </si>
  <si>
    <t>Poznámka k souboru cen:_x000d_
Poznámka k položkám: V následujících 8 položkách se jedná o pozici č. 2: Trubkový rozdělovač/sběrač DN125, délka 1700 mm, 1x příruba DN80, 2x příruba DN65, 2x hrdlo DN50, 1x hrdlo DN40 a 2x hrdlo DN15 pro tlakoměr a vypouštěcí kohout, včetně stojanů, nátěrů a tepelné izolace, viz výkresy</t>
  </si>
  <si>
    <t>732111132</t>
  </si>
  <si>
    <t>Tělesa rozdělovačů a sběračů DN 125 z trub ocelových bezešvých</t>
  </si>
  <si>
    <t>732111232</t>
  </si>
  <si>
    <t>Příplatek k rozdělovačům a sběračům za každých dalších 0,5 m tělesa DN 125</t>
  </si>
  <si>
    <t>732111312</t>
  </si>
  <si>
    <t>Trubková hrdla rozdělovačů a sběračů bez přírub DN 20</t>
  </si>
  <si>
    <t>732111316</t>
  </si>
  <si>
    <t>Trubková hrdla rozdělovačů a sběračů bez přírub DN 40</t>
  </si>
  <si>
    <t>732111318</t>
  </si>
  <si>
    <t>Trubková hrdla rozdělovačů a sběračů bez přírub DN 50</t>
  </si>
  <si>
    <t>732111322</t>
  </si>
  <si>
    <t>Trubková hrdla rozdělovačů a sběračů bez přírub DN 65</t>
  </si>
  <si>
    <t>732111325</t>
  </si>
  <si>
    <t>Trubková hrdla rozdělovačů a sběračů bez přírub DN 80</t>
  </si>
  <si>
    <t>2a</t>
  </si>
  <si>
    <t>Nátěr rozdělovače a tepelná izolace a 2x stojan</t>
  </si>
  <si>
    <t>732429212</t>
  </si>
  <si>
    <t>Montáž čerpadla oběhového mokroběžného závitového DN 25</t>
  </si>
  <si>
    <t>732429215</t>
  </si>
  <si>
    <t>Montáž čerpadla oběhového mokroběžného závitového DN 32</t>
  </si>
  <si>
    <t>732429223</t>
  </si>
  <si>
    <t>Montáž čerpadla oběhového mokroběžného přírubového DN 40 jednodílné</t>
  </si>
  <si>
    <t>Oběhové čerpadlo s elektronickou regulací otáček, nastavování hodnot na displeji, s provozem dp-v, závitové, DN32, do min. 95 °C, min. PN6, průtok 2840 l/h při dopravním tlaku asi 40 kPa, 230 V, příkon 160 W</t>
  </si>
  <si>
    <t>Oběhové čerpadlo s elektronickou regulací otáček, nastavování hodnot na displeji, s provozem dp-v, přírubové, DN40, do min. 95 °C, min. PN6, průtok 4160 l/h při dopravním tlaku asi 48 kPa, 230 V, příkon 640 W</t>
  </si>
  <si>
    <t>Oběhové čerpadlo s elektronickou regulací otáček, nastavování hodnot na displeji, s provozem dp-v, přírubové, DN40, do min. 95 °C, min. PN6, průtok 3940 l/h při dopravním tlaku asi 48 kPa, 230 V, příkon 640 W</t>
  </si>
  <si>
    <t>Oběhové čerpadlo s elektronickou regulací otáček, nastavování hodnot na displeji, s provozem dp-v, závitové, DN32, do min. 95 °C, min. PN6, průtok 2450 l/h při dopravním tlaku asi 50 kPa, 230 V, příkon 160 W</t>
  </si>
  <si>
    <t>Oběhové čerpadlo s elektronickou regulací otáček, nastavování hodnot na displeji, s provozem dp-v, přírubové, DN40, do min. 95 °C, min. PN6, průtok 3840 l/h při dopravním tlaku asi 50 kPa, 230 V, příkon 640 W</t>
  </si>
  <si>
    <t>Ponorné kalové čerpadlo s plovákovým spínačem do vypouštěcí jímky v podlaze pro čerpání kondenzátu z kotlů a vypuštěné vody, velikost čerpaný částic min. 5 mm, průtok asi 2000 l/h při dopravním tlaku asi 40 kPa, 230 V, příkon asi 400 W</t>
  </si>
  <si>
    <t>734209126</t>
  </si>
  <si>
    <t>Montáž armatury závitové s třemi závity G 5/4</t>
  </si>
  <si>
    <t>734209127</t>
  </si>
  <si>
    <t>Montáž armatury závitové s třemi závity G 6/4</t>
  </si>
  <si>
    <t>Trojcestný směšovací ventil závitový, do min. 90 °C, min. PN6, DN 32 kvs=16 m3/h + pohon s ovládání 0 až 10 V (nutno odsouhlasit profesí MaR)</t>
  </si>
  <si>
    <t>Trojcestný směšovací ventil závitový, do min. 90 °C, min. PN6, DN 40 kvs=25 m3/h + pohon s ovládání 0 až 10 V (nutno odsouhlasit profesí MaR)</t>
  </si>
  <si>
    <t>734292717</t>
  </si>
  <si>
    <t>Kohout kulový přímý G 1 1/2 PN 42 do 185°C vnitřní závit</t>
  </si>
  <si>
    <t>734292718</t>
  </si>
  <si>
    <t>Kohout kulový přímý G 2 PN 42 do 185°C vnitřní závit</t>
  </si>
  <si>
    <t>734193215</t>
  </si>
  <si>
    <t>Klapka mezipřírubová uzavírací DN 65 PN 16 do 120°C disk nerezová ocel</t>
  </si>
  <si>
    <t>734193216</t>
  </si>
  <si>
    <t>Klapka mezipřírubová uzavírací DN 80 PN 16 do 120°C disk nerezová ocel</t>
  </si>
  <si>
    <t>734419111</t>
  </si>
  <si>
    <t>Montáž teploměrů s ochranným pouzdrem nebo pevným stonkem a jímkou</t>
  </si>
  <si>
    <t>Teploměr přímý bimetalový, 0-120 °C, pr. 100 mm, l=55 mm, včetně jímky</t>
  </si>
  <si>
    <t>Manometr deformační, 0-600 kPa, pr. 100 mm, včetně manometrického ventilu a smyčky</t>
  </si>
  <si>
    <t>734209117</t>
  </si>
  <si>
    <t>Montáž armatury závitové s dvěma závity G 6/4</t>
  </si>
  <si>
    <t>734109114</t>
  </si>
  <si>
    <t>Montáž armatury přírubové se dvěma přírubami PN 6 DN 50</t>
  </si>
  <si>
    <t>734109115</t>
  </si>
  <si>
    <t>Montáž armatury přírubové se dvěma přírubami PN 6 DN 65</t>
  </si>
  <si>
    <t>Odlučovač nečistot a kalu s vyjímatelnou magnetickou vložkou a vypouštěcím kohoutem, pro svislou instalaci, závitový, PN 6, min. do 110 °C, pro odstranění částic větších než 5 mikrometrů, DN 40</t>
  </si>
  <si>
    <t>Odlučovač nečistot a kalu s vyjímatelnou magnetickou vložkou a vypouštěcím kohoutem, pro svislou instalaci, přírubový, PN 6, min. do 110 °C, pro odstranění částic větších než 5 mikrometrů, DN 50</t>
  </si>
  <si>
    <t>Odlučovač nečistot a kalu s vyjímatelnou magnetickou vložkou a vypouštěcím kohoutem, pro svislou instalaci, přírubový, PN 6, min. do 110 °C, pro odstranění částic větších než 5 mikrometrů, DN 65</t>
  </si>
  <si>
    <t>Zpětná klapka mezipřírubová, do min. 100 °C, min. PN10, DN 65</t>
  </si>
  <si>
    <t>734242416</t>
  </si>
  <si>
    <t>Ventil závitový zpětný přímý G 6/4 PN 16 do 110°C</t>
  </si>
  <si>
    <t>734242417</t>
  </si>
  <si>
    <t>Ventil závitový zpětný přímý G 2 PN 16 do 110°C</t>
  </si>
  <si>
    <t>734291123</t>
  </si>
  <si>
    <t>Kohout plnící a vypouštěcí G 1/2 PN 10 do 90°C závitový</t>
  </si>
  <si>
    <t>734209103</t>
  </si>
  <si>
    <t>Montáž armatury závitové s jedním závitem G 1/2</t>
  </si>
  <si>
    <t>88</t>
  </si>
  <si>
    <t>Automatický odvzdušňovací velkoobjemový ventil DN 15, min. do 120 °C, min. PN 10</t>
  </si>
  <si>
    <t>90</t>
  </si>
  <si>
    <t>733111115</t>
  </si>
  <si>
    <t>Potrubí ocelové závitové černé bezešvé běžné v kotelnách nebo strojovnách DN 25</t>
  </si>
  <si>
    <t>92</t>
  </si>
  <si>
    <t>733111117</t>
  </si>
  <si>
    <t>Potrubí ocelové závitové černé bezešvé běžné v kotelnách nebo strojovnách DN 40</t>
  </si>
  <si>
    <t>94</t>
  </si>
  <si>
    <t>733111118</t>
  </si>
  <si>
    <t>Potrubí ocelové závitové černé bezešvé běžné v kotelnách nebo strojovnách DN 50</t>
  </si>
  <si>
    <t>96</t>
  </si>
  <si>
    <t>733121222</t>
  </si>
  <si>
    <t>Potrubí ocelové hladké bezešvé v kotelnách nebo strojovnách spojované svařováním D 76x3,2 mm</t>
  </si>
  <si>
    <t>98</t>
  </si>
  <si>
    <t>733121225</t>
  </si>
  <si>
    <t>Potrubí ocelové hladké bezešvé v kotelnách nebo strojovnách spojované svařováním D 89x3,6 mm</t>
  </si>
  <si>
    <t>100</t>
  </si>
  <si>
    <t>Napojení na stávající ocelové potrubí</t>
  </si>
  <si>
    <t>102</t>
  </si>
  <si>
    <t>733190107</t>
  </si>
  <si>
    <t>Zkouška těsnosti potrubí ocelové závitové DN do 40</t>
  </si>
  <si>
    <t>104</t>
  </si>
  <si>
    <t>733190108</t>
  </si>
  <si>
    <t>Zkouška těsnosti potrubí ocelové závitové DN přes 40 do 50</t>
  </si>
  <si>
    <t>106</t>
  </si>
  <si>
    <t>733190225</t>
  </si>
  <si>
    <t>Zkouška těsnosti potrubí ocelové hladké D přes 60,3x2,9 do 89x5,0</t>
  </si>
  <si>
    <t>108</t>
  </si>
  <si>
    <t>722174004</t>
  </si>
  <si>
    <t>Potrubí vodovodní plastové PPR S3,2 spojované svařováním D 32x4,4 mm</t>
  </si>
  <si>
    <t>110</t>
  </si>
  <si>
    <t>112</t>
  </si>
  <si>
    <t>Napojení plastového potrubí PPR na odvod koncenzátu u dvojkotle</t>
  </si>
  <si>
    <t>114</t>
  </si>
  <si>
    <t>Uložení stávajícího potrubí PPR do plechového žlabu a předpisově kotvit</t>
  </si>
  <si>
    <t>116</t>
  </si>
  <si>
    <t>733391101</t>
  </si>
  <si>
    <t>Zkouška těsnosti potrubí plastové D do 32x3,0</t>
  </si>
  <si>
    <t>118</t>
  </si>
  <si>
    <t>Upevnění potrubí a zařízení (nosné profily, kotvy do stavebních konstrukcí, napojení na stávající upevnění, …), typové upevnění dle Technické zprávy a výkresové dokumentace, dle specifikace dodavatele</t>
  </si>
  <si>
    <t>120</t>
  </si>
  <si>
    <t>713463211</t>
  </si>
  <si>
    <t>Montáž izolace tepelné potrubí potrubními pouzdry s Al fólií staženými Al páskou 1x D do 50 mm</t>
  </si>
  <si>
    <t>122</t>
  </si>
  <si>
    <t>713463212</t>
  </si>
  <si>
    <t>Montáž izolace tepelné potrubí potrubními pouzdry s Al fólií staženými Al páskou 1x D přes 50 do 100 mm</t>
  </si>
  <si>
    <t>124</t>
  </si>
  <si>
    <t>Izolační pouzdro na potrubí z minerální vaty s Al polepem, tepelná vodivost max. 0,039 W/m.K při teplotě 50 °C, teplotní odolnost do min. 180 °C: 48/40</t>
  </si>
  <si>
    <t>126</t>
  </si>
  <si>
    <t>Izolační pouzdro na potrubí z minerální vaty s Al polepem, tepelná vodivost max. 0,039 W/m.K při teplotě 50 °C, teplotní odolnost do min. 180 °C: 60/40</t>
  </si>
  <si>
    <t>128</t>
  </si>
  <si>
    <t>Izolační pouzdro na potrubí z minerální vaty s Al polepem, tepelná vodivost max. 0,039 W/m.K při teplotě 50 °C, teplotní odolnost do min. 180 °C: 76/50</t>
  </si>
  <si>
    <t>130</t>
  </si>
  <si>
    <t>Izolační pouzdro na potrubí z minerální vaty s Al polepem, tepelná vodivost max. 0,039 W/m.K při teplotě 50 °C, teplotní odolnost do min. 180 °C: 89/50</t>
  </si>
  <si>
    <t>132</t>
  </si>
  <si>
    <t>Izolace armatur pro vytápění (izolační kabátky, pouzdra, tvarovky), teplotní odolnost dle max. teploty teplonosné látky</t>
  </si>
  <si>
    <t>134</t>
  </si>
  <si>
    <t>Poznámka k souboru cen:_x000d_
Poznámka k položkám: V následujících X položkách se jedná o odvod spalin</t>
  </si>
  <si>
    <t>Plastové potrubí z PP pro odvod spalin o průměru 160 mm spojované na hrdla, zatřídění dle EN 1856-2 T120 P1 W V2 L50 O, dle situace na stavbě</t>
  </si>
  <si>
    <t>136</t>
  </si>
  <si>
    <t>Koleno 87° pro vložkování s podpěrou (patní), průměr 160 mm, včeně upevnění</t>
  </si>
  <si>
    <t>138</t>
  </si>
  <si>
    <t>Revizní koleno 87°, průměr 160 mm</t>
  </si>
  <si>
    <t>140</t>
  </si>
  <si>
    <t>Koleno 87°, průměr 160 mm</t>
  </si>
  <si>
    <t>142</t>
  </si>
  <si>
    <t>Revizní T kus, průměr 160 mm</t>
  </si>
  <si>
    <t>144</t>
  </si>
  <si>
    <t>Komínová plastová hlavice (komplet), černá, průměr 160 mm</t>
  </si>
  <si>
    <t>146</t>
  </si>
  <si>
    <t>Objímka na potrubí, průměr 160 mm</t>
  </si>
  <si>
    <t>148</t>
  </si>
  <si>
    <t>Distanční objímka, průměr 160 mm</t>
  </si>
  <si>
    <t>150</t>
  </si>
  <si>
    <t>Silikonové mazivo 250 g</t>
  </si>
  <si>
    <t>152</t>
  </si>
  <si>
    <t>Upevněn objímek odvodu spalin</t>
  </si>
  <si>
    <t>154</t>
  </si>
  <si>
    <t>Orientační štítky a šipky</t>
  </si>
  <si>
    <t>156</t>
  </si>
  <si>
    <t>732199100</t>
  </si>
  <si>
    <t>Montáž orientačních štítků</t>
  </si>
  <si>
    <t>158</t>
  </si>
  <si>
    <t>Vybavení kotelny III. kategorie dle dle ČSN 07 0703 a ČÚBP č. 91/1993 Sb (přenosný hasicí přístroj CO2 s hasicí schopností min. 55B, pěnotvorný prostředek nebo vhodný detektor pro kontrolu těsnosti spojů, lékárnička pro první pomoc, bateriová svítilna, de</t>
  </si>
  <si>
    <t>160</t>
  </si>
  <si>
    <t>Vybavení kotelny III. kategorie dle dle ČSN 07 0703 a ČÚBP č. 91/1993 Sb (přenosný hasicí přístroj CO2 s hasicí schopností min. 55B, pěnotvorný prostředek nebo vhodný detektor pro kontrolu těsnosti spojů, lékárnička pro první pomoc, bateriová svítilna, detektor na oxid uhelnatý), není-li už ve stávající kotelně</t>
  </si>
  <si>
    <t>Částečné zakrytí otvoru pro přívod vzduchu, stávající otvor na VZT potrubí s příprubou o rozměru 600 x 600 mm zakrýt plech o rozměrech 600 x 500 mm</t>
  </si>
  <si>
    <t>162</t>
  </si>
  <si>
    <t>Oprava úpravny vody/dopouštěcí stanice pro dopouštění vody (prasklé PVC potrubí, oživení, zprovoznění, …)</t>
  </si>
  <si>
    <t>164</t>
  </si>
  <si>
    <t>Montáž zařízení (výše neuvedená)</t>
  </si>
  <si>
    <t>166</t>
  </si>
  <si>
    <t>Napuštění (konečné napuštění upravenou vodou), propláchnutí a odvzdušnění soustavy</t>
  </si>
  <si>
    <t>168</t>
  </si>
  <si>
    <t>170</t>
  </si>
  <si>
    <t>Zkouška provozní dle ČSN 06 0310, včetně nastavení průtoků a čerpadlel a zaškolení obsluhy</t>
  </si>
  <si>
    <t>172</t>
  </si>
  <si>
    <t>Uvedení zařízení do provozu, ve spolupráci s profesí MaR</t>
  </si>
  <si>
    <t>174</t>
  </si>
  <si>
    <t>Vypracování provozního řádu</t>
  </si>
  <si>
    <t>176</t>
  </si>
  <si>
    <t>89</t>
  </si>
  <si>
    <t>Úprava dokumentace dle konkrétně použitých prvků soustavy a dle skutečného stavu</t>
  </si>
  <si>
    <t>178</t>
  </si>
  <si>
    <t>Revize vzduchospalinové cesty</t>
  </si>
  <si>
    <t>180</t>
  </si>
  <si>
    <t>91</t>
  </si>
  <si>
    <t>Dokumentace skutečného provedení stavby</t>
  </si>
  <si>
    <t>182</t>
  </si>
  <si>
    <t>D2</t>
  </si>
  <si>
    <t>Demontáže</t>
  </si>
  <si>
    <t>Demontáž stacionárního plynového kotel De Dietrich GT 309, 250 kW, včetně přetlakového hořáku</t>
  </si>
  <si>
    <t>184</t>
  </si>
  <si>
    <t>93</t>
  </si>
  <si>
    <t>Demontáž kouřovodů od kotlů</t>
  </si>
  <si>
    <t>186</t>
  </si>
  <si>
    <t>Demontáž termohydraulického rozdělovače včetně tepelné izolace</t>
  </si>
  <si>
    <t>188</t>
  </si>
  <si>
    <t>95</t>
  </si>
  <si>
    <t>732420813</t>
  </si>
  <si>
    <t>Demontáž čerpadla oběhového spirálního DN 50</t>
  </si>
  <si>
    <t>190</t>
  </si>
  <si>
    <t>Demontáž armatur</t>
  </si>
  <si>
    <t>192</t>
  </si>
  <si>
    <t>97</t>
  </si>
  <si>
    <t>733110808</t>
  </si>
  <si>
    <t>Demontáž potrubí ocelového závitového DN přes 32 do 50</t>
  </si>
  <si>
    <t>194</t>
  </si>
  <si>
    <t>733120826</t>
  </si>
  <si>
    <t>Demontáž potrubí ocelového hladkého D přes 60,3 do 89</t>
  </si>
  <si>
    <t>196</t>
  </si>
  <si>
    <t>99</t>
  </si>
  <si>
    <t>733120832</t>
  </si>
  <si>
    <t>Demontáž potrubí ocelového hladkého D přes 89 do 133</t>
  </si>
  <si>
    <t>198</t>
  </si>
  <si>
    <t>Přesun hmot pro demontáže</t>
  </si>
  <si>
    <t>200</t>
  </si>
  <si>
    <t>101</t>
  </si>
  <si>
    <t>Ostatní demontáže výše neuvedené</t>
  </si>
  <si>
    <t>202</t>
  </si>
  <si>
    <t>plynofikace - POZ - plynová odběrná zařízení</t>
  </si>
  <si>
    <t>SOŠ Veterinární HK</t>
  </si>
  <si>
    <t>PROINSTAL - Ing. Zahradník</t>
  </si>
  <si>
    <t>Ing. Zahradník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</si>
  <si>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</si>
  <si>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PSV - PSV</t>
  </si>
  <si>
    <t xml:space="preserve">    723 - Zdravotechnika - vnitřní plynovod</t>
  </si>
  <si>
    <t xml:space="preserve">    734 - Ústřední vytápění - armatury</t>
  </si>
  <si>
    <t>OST - OST</t>
  </si>
  <si>
    <t xml:space="preserve">    O01 - HZS</t>
  </si>
  <si>
    <t>723</t>
  </si>
  <si>
    <t>Zdravotechnika - vnitřní plynovod</t>
  </si>
  <si>
    <t>723111202</t>
  </si>
  <si>
    <t>Potrubí ocelové závitové černé bezešvé svařované běžné DN 15</t>
  </si>
  <si>
    <t>-1726913375</t>
  </si>
  <si>
    <t>https://podminky.urs.cz/item/CS_URS_2025_02/723111202</t>
  </si>
  <si>
    <t>723111203</t>
  </si>
  <si>
    <t>Potrubí ocelové závitové černé bezešvé svařované běžné DN 20</t>
  </si>
  <si>
    <t>-1334754034</t>
  </si>
  <si>
    <t>https://podminky.urs.cz/item/CS_URS_2025_02/723111203</t>
  </si>
  <si>
    <t>723111204</t>
  </si>
  <si>
    <t>Potrubí ocelové závitové černé bezešvé svařované běžné DN 25</t>
  </si>
  <si>
    <t>-1875888053</t>
  </si>
  <si>
    <t>https://podminky.urs.cz/item/CS_URS_2025_02/723111204</t>
  </si>
  <si>
    <t>723111206</t>
  </si>
  <si>
    <t>Potrubí ocelové závitové černé bezešvé svařované běžné DN 40</t>
  </si>
  <si>
    <t>957715763</t>
  </si>
  <si>
    <t>https://podminky.urs.cz/item/CS_URS_2025_02/723111206</t>
  </si>
  <si>
    <t>723150312</t>
  </si>
  <si>
    <t>Potrubí ocelové hladké černé bezešvé spojované svařováním tvářené za tepla D 57x3,2 mm</t>
  </si>
  <si>
    <t>376397576</t>
  </si>
  <si>
    <t>https://podminky.urs.cz/item/CS_URS_2025_02/723150312</t>
  </si>
  <si>
    <t>723150315</t>
  </si>
  <si>
    <t>Potrubí ocelové hladké černé bezešvé spojované svařováním tvářené za tepla D 108x4 mm</t>
  </si>
  <si>
    <t>7620561</t>
  </si>
  <si>
    <t>https://podminky.urs.cz/item/CS_URS_2025_02/723150315</t>
  </si>
  <si>
    <t>723150317</t>
  </si>
  <si>
    <t>Potrubí ocelové hladké černé bezešvé spojované svařováním tvářené za tepla D 159x4,5 mm</t>
  </si>
  <si>
    <t>-1025994537</t>
  </si>
  <si>
    <t>https://podminky.urs.cz/item/CS_URS_2025_02/723150317</t>
  </si>
  <si>
    <t>723150369</t>
  </si>
  <si>
    <t>Chránička D 89x3,6 mm</t>
  </si>
  <si>
    <t>631121309</t>
  </si>
  <si>
    <t>https://podminky.urs.cz/item/CS_URS_2025_02/723150369</t>
  </si>
  <si>
    <t>723150373</t>
  </si>
  <si>
    <t>Chránička D 159x4,5 mm</t>
  </si>
  <si>
    <t>-1497792940</t>
  </si>
  <si>
    <t>https://podminky.urs.cz/item/CS_URS_2025_02/723150373</t>
  </si>
  <si>
    <t>723190206</t>
  </si>
  <si>
    <t>Přípojka plynovodní ocelová závitová černá bezešvá spojovaná na závit běžná DN 40</t>
  </si>
  <si>
    <t>-1646325371</t>
  </si>
  <si>
    <t>https://podminky.urs.cz/item/CS_URS_2025_02/723190206</t>
  </si>
  <si>
    <t>723190901</t>
  </si>
  <si>
    <t>Uzavření,otevření plynovodního potrubí při opravě</t>
  </si>
  <si>
    <t>-1281566867</t>
  </si>
  <si>
    <t>https://podminky.urs.cz/item/CS_URS_2025_02/723190901</t>
  </si>
  <si>
    <t>723190907</t>
  </si>
  <si>
    <t>Odvzdušnění nebo napuštění plynovodního potrubí</t>
  </si>
  <si>
    <t>-1577319700</t>
  </si>
  <si>
    <t>https://podminky.urs.cz/item/CS_URS_2025_02/723190907</t>
  </si>
  <si>
    <t>723190909</t>
  </si>
  <si>
    <t>Zkouška těsnosti potrubí plynovodního</t>
  </si>
  <si>
    <t>-1344357098</t>
  </si>
  <si>
    <t>https://podminky.urs.cz/item/CS_URS_2025_02/723190909</t>
  </si>
  <si>
    <t>723190912</t>
  </si>
  <si>
    <t>Navaření odbočky na potrubí plynovodní DN 15</t>
  </si>
  <si>
    <t>-298211194</t>
  </si>
  <si>
    <t>https://podminky.urs.cz/item/CS_URS_2025_02/723190912</t>
  </si>
  <si>
    <t>723190914</t>
  </si>
  <si>
    <t>Navaření odbočky na potrubí plynovodní DN 25</t>
  </si>
  <si>
    <t>-1908622205</t>
  </si>
  <si>
    <t>https://podminky.urs.cz/item/CS_URS_2025_02/723190914</t>
  </si>
  <si>
    <t>723190917</t>
  </si>
  <si>
    <t>Navaření odbočky na potrubí plynovodní DN 50</t>
  </si>
  <si>
    <t>-1782979120</t>
  </si>
  <si>
    <t>https://podminky.urs.cz/item/CS_URS_2025_02/723190917</t>
  </si>
  <si>
    <t>723190919R01</t>
  </si>
  <si>
    <t>Navaření odbočky na potrubí plynovodní DN 150</t>
  </si>
  <si>
    <t>-702712875</t>
  </si>
  <si>
    <t>723212106</t>
  </si>
  <si>
    <t>Mezipřírubová uzavírací klapka DN 100</t>
  </si>
  <si>
    <t>-1671402112</t>
  </si>
  <si>
    <t>https://podminky.urs.cz/item/CS_URS_2025_02/723212106</t>
  </si>
  <si>
    <t>723219105</t>
  </si>
  <si>
    <t>Montáž armatur plynovodních přírubových DN 100 ostatní typ</t>
  </si>
  <si>
    <t>-1996458562</t>
  </si>
  <si>
    <t>https://podminky.urs.cz/item/CS_URS_2025_02/723219105</t>
  </si>
  <si>
    <t>55251612R01</t>
  </si>
  <si>
    <t>příruba ocelová s krkem PN 16 pro plynovodní ocelové potrubí 100/108mm</t>
  </si>
  <si>
    <t>838254055</t>
  </si>
  <si>
    <t>PVO.EVPE M1100R01</t>
  </si>
  <si>
    <t xml:space="preserve">ventil elektromagnetický na plyn bez proudu uzavřen přímo řízený  DN 100 - havarijní uzávěr plynu</t>
  </si>
  <si>
    <t>-1037342048</t>
  </si>
  <si>
    <t>723221302</t>
  </si>
  <si>
    <t>Ventil vzorkovací rohový G 1/2" PN 5 s vnějším závitem</t>
  </si>
  <si>
    <t>-693018560</t>
  </si>
  <si>
    <t>https://podminky.urs.cz/item/CS_URS_2025_02/723221302</t>
  </si>
  <si>
    <t>723231162</t>
  </si>
  <si>
    <t>Kohout kulový přímý G 1/2" PN 42 do 185°C plnoprůtokový vnitřní závit těžká řada</t>
  </si>
  <si>
    <t>-890408774</t>
  </si>
  <si>
    <t>https://podminky.urs.cz/item/CS_URS_2025_02/723231162</t>
  </si>
  <si>
    <t>723231163</t>
  </si>
  <si>
    <t>Kohout kulový přímý G 3/4" PN 42 do 185°C plnoprůtokový vnitřní závit těžká řada</t>
  </si>
  <si>
    <t>-1118658</t>
  </si>
  <si>
    <t>https://podminky.urs.cz/item/CS_URS_2025_02/723231163</t>
  </si>
  <si>
    <t>723231167</t>
  </si>
  <si>
    <t>Kohout kulový přímý G 2" PN 42 do 185°C plnoprůtokový vnitřní závit těžká řada</t>
  </si>
  <si>
    <t>-798590370</t>
  </si>
  <si>
    <t>https://podminky.urs.cz/item/CS_URS_2025_02/723231167</t>
  </si>
  <si>
    <t>998723121</t>
  </si>
  <si>
    <t>Přesun hmot tonážní pro vnitřní plynovod ruční v objektech v do 6 m</t>
  </si>
  <si>
    <t>-1666820752</t>
  </si>
  <si>
    <t>Přesun hmot pro vnitřní plynovod stanovený z hmotnosti přesunovaného materiálu vodorovná dopravní vzdálenost do 50 m ruční (bez užití mechanizace) v objektech výšky do 6 m</t>
  </si>
  <si>
    <t>https://podminky.urs.cz/item/CS_URS_2025_02/998723121</t>
  </si>
  <si>
    <t>734</t>
  </si>
  <si>
    <t>Ústřední vytápění - armatury</t>
  </si>
  <si>
    <t>734421102R001</t>
  </si>
  <si>
    <t>Tlakoměr s pevným stonkem a zpětnou klapkou tlak 0-16 kPar průměr 160 mm spodní připojení</t>
  </si>
  <si>
    <t>-1461972670</t>
  </si>
  <si>
    <t>734421102R002</t>
  </si>
  <si>
    <t>Manometrický kohout M 20x1,5 mm + přípojka M 20x1/2"</t>
  </si>
  <si>
    <t>-860932406</t>
  </si>
  <si>
    <t>998734121</t>
  </si>
  <si>
    <t>Přesun hmot tonážní pro armatury ruční v objektech v do 6 m</t>
  </si>
  <si>
    <t>-2143612603</t>
  </si>
  <si>
    <t>Přesun hmot pro armatury stanovený z hmotnosti přesunovaného materiálu vodorovná dopravní vzdálenost do 50 m ruční (bez užití mechanizace) v objektech výšky do 6 m</t>
  </si>
  <si>
    <t>https://podminky.urs.cz/item/CS_URS_2025_02/998734121</t>
  </si>
  <si>
    <t>783314201</t>
  </si>
  <si>
    <t>Základní antikorozní jednonásobný syntetický standardní nátěr zámečnických konstrukcí</t>
  </si>
  <si>
    <t>961619597</t>
  </si>
  <si>
    <t>https://podminky.urs.cz/item/CS_URS_2025_02/783314201</t>
  </si>
  <si>
    <t>783317101</t>
  </si>
  <si>
    <t>Krycí jednonásobný syntetický standardní nátěr zámečnických konstrukcí</t>
  </si>
  <si>
    <t>840354741</t>
  </si>
  <si>
    <t>https://podminky.urs.cz/item/CS_URS_2025_02/783317101</t>
  </si>
  <si>
    <t>783614551</t>
  </si>
  <si>
    <t>Základní jednonásobný syntetický nátěr potrubí DN do 50 mm</t>
  </si>
  <si>
    <t>2118907522</t>
  </si>
  <si>
    <t>https://podminky.urs.cz/item/CS_URS_2025_02/783614551</t>
  </si>
  <si>
    <t>783614561</t>
  </si>
  <si>
    <t>Základní jednonásobný syntetický nátěr potrubí přes DN 50 do DN 100 mm</t>
  </si>
  <si>
    <t>-952586716</t>
  </si>
  <si>
    <t>https://podminky.urs.cz/item/CS_URS_2025_02/783614561</t>
  </si>
  <si>
    <t>783614571</t>
  </si>
  <si>
    <t>Základní jednonásobný syntetický nátěr potrubí přes DN 100 do DN 150 mm</t>
  </si>
  <si>
    <t>759454616</t>
  </si>
  <si>
    <t>https://podminky.urs.cz/item/CS_URS_2025_02/783614571</t>
  </si>
  <si>
    <t>783617611</t>
  </si>
  <si>
    <t>Krycí dvojnásobný syntetický nátěr potrubí DN do 50 mm</t>
  </si>
  <si>
    <t>-739377281</t>
  </si>
  <si>
    <t>https://podminky.urs.cz/item/CS_URS_2025_02/783617611</t>
  </si>
  <si>
    <t>783617631</t>
  </si>
  <si>
    <t>Krycí dvojnásobný syntetický nátěr potrubí přes DN 50 do DN 100 mm</t>
  </si>
  <si>
    <t>1541250854</t>
  </si>
  <si>
    <t>https://podminky.urs.cz/item/CS_URS_2025_02/783617631</t>
  </si>
  <si>
    <t>783617651</t>
  </si>
  <si>
    <t>Krycí dvojnásobný syntetický nátěr potrubí přes DN 100 do DN 150 mm</t>
  </si>
  <si>
    <t>623777749</t>
  </si>
  <si>
    <t>https://podminky.urs.cz/item/CS_URS_2025_02/783617651</t>
  </si>
  <si>
    <t>OST</t>
  </si>
  <si>
    <t>O01</t>
  </si>
  <si>
    <t>0001</t>
  </si>
  <si>
    <t>Stavební přípomoce pro POZ</t>
  </si>
  <si>
    <t>-1701486792</t>
  </si>
  <si>
    <t>0002</t>
  </si>
  <si>
    <t>Pomocná konstrukce pro uchycení potrubí (podstavce, konzoly..)</t>
  </si>
  <si>
    <t>-665277812</t>
  </si>
  <si>
    <t>0003</t>
  </si>
  <si>
    <t>Demontáže POZ</t>
  </si>
  <si>
    <t>-504482567</t>
  </si>
  <si>
    <t>0004</t>
  </si>
  <si>
    <t>Revize POZ</t>
  </si>
  <si>
    <t>879491363</t>
  </si>
  <si>
    <t>0005</t>
  </si>
  <si>
    <t>Propojení na stávající potrubí</t>
  </si>
  <si>
    <t>-1227579363</t>
  </si>
  <si>
    <t>mr - Měření a regulace po připomínkách</t>
  </si>
  <si>
    <t>D1 - Regulace</t>
  </si>
  <si>
    <t>D2 - Silový rozváděč</t>
  </si>
  <si>
    <t>D3 - Komponenty MaR</t>
  </si>
  <si>
    <t>D4 - Montáž</t>
  </si>
  <si>
    <t>D5 - Kabely</t>
  </si>
  <si>
    <t>D6 - Montážní materiál</t>
  </si>
  <si>
    <t>D7 - Komunikační rozhraní</t>
  </si>
  <si>
    <t>D8 - Ostatní</t>
  </si>
  <si>
    <t>Regulace</t>
  </si>
  <si>
    <t>Pol43</t>
  </si>
  <si>
    <t>RVA</t>
  </si>
  <si>
    <t>ks</t>
  </si>
  <si>
    <t>Pol44</t>
  </si>
  <si>
    <t>Software pro regulační automat</t>
  </si>
  <si>
    <t>Pol45</t>
  </si>
  <si>
    <t>ModuLAN – komunikační modul LAN</t>
  </si>
  <si>
    <t>Pol46</t>
  </si>
  <si>
    <t>D.COM485 – komunikační modul RS485</t>
  </si>
  <si>
    <t>Pol47</t>
  </si>
  <si>
    <t>D.Mbus – komunikační modul M-Bus</t>
  </si>
  <si>
    <t>Pol48</t>
  </si>
  <si>
    <t>Nastavení a uvedení do provozu</t>
  </si>
  <si>
    <t>Silový rozváděč</t>
  </si>
  <si>
    <t>Pol49</t>
  </si>
  <si>
    <t>SMR – Rozváděčová skříň ocep.</t>
  </si>
  <si>
    <t>Pol50</t>
  </si>
  <si>
    <t>Komponenty silového rozváděče</t>
  </si>
  <si>
    <t>Pol51</t>
  </si>
  <si>
    <t>Zapojovací práce</t>
  </si>
  <si>
    <t>D3</t>
  </si>
  <si>
    <t>Komponenty MaR</t>
  </si>
  <si>
    <t>Pol52</t>
  </si>
  <si>
    <t>Snímač teploty prostorový 1000/5000N</t>
  </si>
  <si>
    <t>Pol53</t>
  </si>
  <si>
    <t>Snímač teploty venkovní 1000/5000N</t>
  </si>
  <si>
    <t>Pol54</t>
  </si>
  <si>
    <t>Snímač teploty jímkový 1000/5000N</t>
  </si>
  <si>
    <t>Pol55</t>
  </si>
  <si>
    <t>Snímač tlaku 0 - 6 bar/4.20mA</t>
  </si>
  <si>
    <t>Pol56</t>
  </si>
  <si>
    <t>Manostat</t>
  </si>
  <si>
    <t>Pol57</t>
  </si>
  <si>
    <t>Snímač zaplavení</t>
  </si>
  <si>
    <t>Pol58</t>
  </si>
  <si>
    <t>Servopohon třícestného regulačního ventilu</t>
  </si>
  <si>
    <t>D4</t>
  </si>
  <si>
    <t>Montáž</t>
  </si>
  <si>
    <t>Pol59</t>
  </si>
  <si>
    <t>Demontáž původního rozváděče regulace, kabeláže a kabelových tras</t>
  </si>
  <si>
    <t>Pol60</t>
  </si>
  <si>
    <t>Odvoz a likvidace původního rozváděče regulace, kabeláže a kabelových tras</t>
  </si>
  <si>
    <t>Pol61</t>
  </si>
  <si>
    <t>Instalace nových kabelových tras</t>
  </si>
  <si>
    <t>Pol62</t>
  </si>
  <si>
    <t>Montáž silového rozváděče a zakončení kabelů</t>
  </si>
  <si>
    <t>Pol63</t>
  </si>
  <si>
    <t>Zapojení kabelů silového rozváděče SMR</t>
  </si>
  <si>
    <t>Pol64</t>
  </si>
  <si>
    <t>Montáž nového automatu RVA a zakončení kabelů</t>
  </si>
  <si>
    <t>Pol65</t>
  </si>
  <si>
    <t>Zapojení nového automatu RVA</t>
  </si>
  <si>
    <t>Pol66</t>
  </si>
  <si>
    <t>Propojení nového automatu RVA s komponenty MaR</t>
  </si>
  <si>
    <t>Pol67</t>
  </si>
  <si>
    <t>Montáž komponent systému MaR</t>
  </si>
  <si>
    <t>Pol68</t>
  </si>
  <si>
    <t>Zapojovací práce: komponenty systému MaR</t>
  </si>
  <si>
    <t>Pol69</t>
  </si>
  <si>
    <t>Propojení stávajícího expanzního automatu s regulátorem RVA</t>
  </si>
  <si>
    <t>Pol70</t>
  </si>
  <si>
    <t>Montáž pospojení</t>
  </si>
  <si>
    <t>D5</t>
  </si>
  <si>
    <t>Kabely</t>
  </si>
  <si>
    <t>Pol71</t>
  </si>
  <si>
    <t>kabel 230VAC/10A průřez 5x6 mm² – CYKY-J5X4</t>
  </si>
  <si>
    <t>Pol72</t>
  </si>
  <si>
    <t>kabel 230VAC/10A průřez 3x2,5 mm² – CYKY-J3X2,5</t>
  </si>
  <si>
    <t>Pol73</t>
  </si>
  <si>
    <t>kabel 230VAC/10A průřez 3x1,5 mm² – CYKY-J3X1,5</t>
  </si>
  <si>
    <t>Pol74</t>
  </si>
  <si>
    <t>stíněný kabel pro snímače teploty 2x1 mm² – JYTY-O 2X1</t>
  </si>
  <si>
    <t>Pol75</t>
  </si>
  <si>
    <t>stíněný kabel pro snímače teploty 3x1 mm² – JYTY-O 3X1</t>
  </si>
  <si>
    <t>Pol76</t>
  </si>
  <si>
    <t>kabel sdělovací 5E-UTP – zakončení: konektor RJ45</t>
  </si>
  <si>
    <t>Pol77</t>
  </si>
  <si>
    <t xml:space="preserve">zelenožlutý vodič plné jádro průřez 6 mm² – pospojení – drát  -  CY 6</t>
  </si>
  <si>
    <t>Pol78</t>
  </si>
  <si>
    <t xml:space="preserve">zelenožlutý vodič plné jádro průřez 6 mm² – pospojení – lanko  -  CYA 6</t>
  </si>
  <si>
    <t>D6</t>
  </si>
  <si>
    <t>Montážní materiál</t>
  </si>
  <si>
    <t>Pol79</t>
  </si>
  <si>
    <t>montážní materiál – trasy</t>
  </si>
  <si>
    <t>Pol80</t>
  </si>
  <si>
    <t>montážní materiál – zapojování</t>
  </si>
  <si>
    <t>Pol81</t>
  </si>
  <si>
    <t>montážní materiál – mechanické komponenty</t>
  </si>
  <si>
    <t>Pol82</t>
  </si>
  <si>
    <t>Svorkovnice pospojení</t>
  </si>
  <si>
    <t>Pol83</t>
  </si>
  <si>
    <t>Bernard svorky - pospojení</t>
  </si>
  <si>
    <t>D7</t>
  </si>
  <si>
    <t>Komunikační rozhraní</t>
  </si>
  <si>
    <t>Pol84</t>
  </si>
  <si>
    <t>Monitorovací aplikace pro internetový prohlížeč</t>
  </si>
  <si>
    <t>Pol85</t>
  </si>
  <si>
    <t>Aplikace pro odesílání e-mailů a SMS: poruchy, havárie, info</t>
  </si>
  <si>
    <t>Pol86</t>
  </si>
  <si>
    <t>Aplikace na mobilní telefon – dálková správa regulačního automatu</t>
  </si>
  <si>
    <t>D8</t>
  </si>
  <si>
    <t>Ostatní</t>
  </si>
  <si>
    <t>Pol87</t>
  </si>
  <si>
    <t>Výchozí revize elektro</t>
  </si>
  <si>
    <t>Pol88</t>
  </si>
  <si>
    <t>Zaškolení obsluhy</t>
  </si>
  <si>
    <t>Pol89</t>
  </si>
  <si>
    <t>Zakreslení stavu skutečného provedení</t>
  </si>
  <si>
    <t>Pol37</t>
  </si>
  <si>
    <t>Návod k obsluze systému</t>
  </si>
  <si>
    <t>Pol90</t>
  </si>
  <si>
    <t>Cestovní náklady – montáž</t>
  </si>
  <si>
    <t>Pol91</t>
  </si>
  <si>
    <t>Cestovní náklady – vizualizace</t>
  </si>
  <si>
    <t>Pol92</t>
  </si>
  <si>
    <t>Cestovní náklady –uvedení do provozu a zaškolení obsluhy</t>
  </si>
  <si>
    <t>Pol93</t>
  </si>
  <si>
    <t>Cestovní náklady –revize</t>
  </si>
  <si>
    <t>Pol42</t>
  </si>
  <si>
    <t>Technická podpora po telefonu</t>
  </si>
  <si>
    <t>vrn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</si>
  <si>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</si>
  <si>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</si>
  <si>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</si>
  <si>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</si>
  <si>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</si>
  <si>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</si>
  <si>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</si>
  <si>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</si>
  <si>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</si>
  <si>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013254000</t>
  </si>
  <si>
    <t>kč</t>
  </si>
  <si>
    <t>1024</t>
  </si>
  <si>
    <t>-590223355</t>
  </si>
  <si>
    <t>https://podminky.urs.cz/item/CS_URS_2025_02/013254000</t>
  </si>
  <si>
    <t>013294000</t>
  </si>
  <si>
    <t>Ostatní dokumentace stavby</t>
  </si>
  <si>
    <t>-2021192148</t>
  </si>
  <si>
    <t>https://podminky.urs.cz/item/CS_URS_2025_02/013294000</t>
  </si>
  <si>
    <t>Poznámka k položce:_x000d_
výrobní</t>
  </si>
  <si>
    <t>VRN3</t>
  </si>
  <si>
    <t>Zařízení staveniště</t>
  </si>
  <si>
    <t>030001000</t>
  </si>
  <si>
    <t>1210511588</t>
  </si>
  <si>
    <t>https://podminky.urs.cz/item/CS_URS_2025_02/030001000</t>
  </si>
  <si>
    <t>VRN7</t>
  </si>
  <si>
    <t>Provozní vlivy</t>
  </si>
  <si>
    <t>070001000</t>
  </si>
  <si>
    <t>-2102991604</t>
  </si>
  <si>
    <t>https://podminky.urs.cz/item/CS_URS_2025_02/070001000</t>
  </si>
  <si>
    <t>VRN9</t>
  </si>
  <si>
    <t>Ostatní náklady</t>
  </si>
  <si>
    <t>091503000</t>
  </si>
  <si>
    <t>Náklady související s publikační činností</t>
  </si>
  <si>
    <t>1278955337</t>
  </si>
  <si>
    <t>https://podminky.urs.cz/item/CS_URS_2025_02/091503000</t>
  </si>
  <si>
    <t>092103000</t>
  </si>
  <si>
    <t>Náklady na zkušební provoz</t>
  </si>
  <si>
    <t>-469674277</t>
  </si>
  <si>
    <t>https://podminky.urs.cz/item/CS_URS_2025_02/092103000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</si>
</sst>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3" TargetMode="External" /><Relationship Id="rId2" Type="http://schemas.openxmlformats.org/officeDocument/2006/relationships/hyperlink" Target="https://podminky.urs.cz/item/CS_URS_2025_02/310236261" TargetMode="External" /><Relationship Id="rId3" Type="http://schemas.openxmlformats.org/officeDocument/2006/relationships/hyperlink" Target="https://podminky.urs.cz/item/CS_URS_2025_02/310237241" TargetMode="External" /><Relationship Id="rId4" Type="http://schemas.openxmlformats.org/officeDocument/2006/relationships/hyperlink" Target="https://podminky.urs.cz/item/CS_URS_2025_02/310237281" TargetMode="External" /><Relationship Id="rId5" Type="http://schemas.openxmlformats.org/officeDocument/2006/relationships/hyperlink" Target="https://podminky.urs.cz/item/CS_URS_2025_02/596211110" TargetMode="External" /><Relationship Id="rId6" Type="http://schemas.openxmlformats.org/officeDocument/2006/relationships/hyperlink" Target="https://podminky.urs.cz/item/CS_URS_2025_02/611325421" TargetMode="External" /><Relationship Id="rId7" Type="http://schemas.openxmlformats.org/officeDocument/2006/relationships/hyperlink" Target="https://podminky.urs.cz/item/CS_URS_2025_02/612135101" TargetMode="External" /><Relationship Id="rId8" Type="http://schemas.openxmlformats.org/officeDocument/2006/relationships/hyperlink" Target="https://podminky.urs.cz/item/CS_URS_2025_02/612321141" TargetMode="External" /><Relationship Id="rId9" Type="http://schemas.openxmlformats.org/officeDocument/2006/relationships/hyperlink" Target="https://podminky.urs.cz/item/CS_URS_2025_02/612324111" TargetMode="External" /><Relationship Id="rId10" Type="http://schemas.openxmlformats.org/officeDocument/2006/relationships/hyperlink" Target="https://podminky.urs.cz/item/CS_URS_2025_02/612325131" TargetMode="External" /><Relationship Id="rId11" Type="http://schemas.openxmlformats.org/officeDocument/2006/relationships/hyperlink" Target="https://podminky.urs.cz/item/CS_URS_2025_02/612325191" TargetMode="External" /><Relationship Id="rId12" Type="http://schemas.openxmlformats.org/officeDocument/2006/relationships/hyperlink" Target="https://podminky.urs.cz/item/CS_URS_2025_02/949101112" TargetMode="External" /><Relationship Id="rId13" Type="http://schemas.openxmlformats.org/officeDocument/2006/relationships/hyperlink" Target="https://podminky.urs.cz/item/CS_URS_2025_02/952901111" TargetMode="External" /><Relationship Id="rId14" Type="http://schemas.openxmlformats.org/officeDocument/2006/relationships/hyperlink" Target="https://podminky.urs.cz/item/CS_URS_2025_02/953943211" TargetMode="External" /><Relationship Id="rId15" Type="http://schemas.openxmlformats.org/officeDocument/2006/relationships/hyperlink" Target="https://podminky.urs.cz/item/CS_URS_2025_02/953993311" TargetMode="External" /><Relationship Id="rId16" Type="http://schemas.openxmlformats.org/officeDocument/2006/relationships/hyperlink" Target="https://podminky.urs.cz/item/CS_URS_2025_02/971033341" TargetMode="External" /><Relationship Id="rId17" Type="http://schemas.openxmlformats.org/officeDocument/2006/relationships/hyperlink" Target="https://podminky.urs.cz/item/CS_URS_2025_02/971033381" TargetMode="External" /><Relationship Id="rId18" Type="http://schemas.openxmlformats.org/officeDocument/2006/relationships/hyperlink" Target="https://podminky.urs.cz/item/CS_URS_2025_02/971033481" TargetMode="External" /><Relationship Id="rId19" Type="http://schemas.openxmlformats.org/officeDocument/2006/relationships/hyperlink" Target="https://podminky.urs.cz/item/CS_URS_2025_02/974031132" TargetMode="External" /><Relationship Id="rId20" Type="http://schemas.openxmlformats.org/officeDocument/2006/relationships/hyperlink" Target="https://podminky.urs.cz/item/CS_URS_2025_02/974031142" TargetMode="External" /><Relationship Id="rId21" Type="http://schemas.openxmlformats.org/officeDocument/2006/relationships/hyperlink" Target="https://podminky.urs.cz/item/CS_URS_2025_02/978011121" TargetMode="External" /><Relationship Id="rId22" Type="http://schemas.openxmlformats.org/officeDocument/2006/relationships/hyperlink" Target="https://podminky.urs.cz/item/CS_URS_2025_02/978013191" TargetMode="External" /><Relationship Id="rId23" Type="http://schemas.openxmlformats.org/officeDocument/2006/relationships/hyperlink" Target="https://podminky.urs.cz/item/CS_URS_2025_02/979054451" TargetMode="External" /><Relationship Id="rId24" Type="http://schemas.openxmlformats.org/officeDocument/2006/relationships/hyperlink" Target="https://podminky.urs.cz/item/CS_URS_2025_02/985131411" TargetMode="External" /><Relationship Id="rId25" Type="http://schemas.openxmlformats.org/officeDocument/2006/relationships/hyperlink" Target="https://podminky.urs.cz/item/CS_URS_2025_02/997013151" TargetMode="External" /><Relationship Id="rId26" Type="http://schemas.openxmlformats.org/officeDocument/2006/relationships/hyperlink" Target="https://podminky.urs.cz/item/CS_URS_2025_02/997013501" TargetMode="External" /><Relationship Id="rId27" Type="http://schemas.openxmlformats.org/officeDocument/2006/relationships/hyperlink" Target="https://podminky.urs.cz/item/CS_URS_2025_02/997013509" TargetMode="External" /><Relationship Id="rId28" Type="http://schemas.openxmlformats.org/officeDocument/2006/relationships/hyperlink" Target="https://podminky.urs.cz/item/CS_URS_2025_02/997013631" TargetMode="External" /><Relationship Id="rId29" Type="http://schemas.openxmlformats.org/officeDocument/2006/relationships/hyperlink" Target="https://podminky.urs.cz/item/CS_URS_2025_02/998011010" TargetMode="External" /><Relationship Id="rId30" Type="http://schemas.openxmlformats.org/officeDocument/2006/relationships/hyperlink" Target="https://podminky.urs.cz/item/CS_URS_2022_02/721170972" TargetMode="External" /><Relationship Id="rId31" Type="http://schemas.openxmlformats.org/officeDocument/2006/relationships/hyperlink" Target="https://podminky.urs.cz/item/CS_URS_2022_02/721171803" TargetMode="External" /><Relationship Id="rId32" Type="http://schemas.openxmlformats.org/officeDocument/2006/relationships/hyperlink" Target="https://podminky.urs.cz/item/CS_URS_2022_02/721171913" TargetMode="External" /><Relationship Id="rId33" Type="http://schemas.openxmlformats.org/officeDocument/2006/relationships/hyperlink" Target="https://podminky.urs.cz/item/CS_URS_2022_02/721174043" TargetMode="External" /><Relationship Id="rId34" Type="http://schemas.openxmlformats.org/officeDocument/2006/relationships/hyperlink" Target="https://podminky.urs.cz/item/CS_URS_2025_02/721211422" TargetMode="External" /><Relationship Id="rId35" Type="http://schemas.openxmlformats.org/officeDocument/2006/relationships/hyperlink" Target="https://podminky.urs.cz/item/CS_URS_2022_02/721910922" TargetMode="External" /><Relationship Id="rId36" Type="http://schemas.openxmlformats.org/officeDocument/2006/relationships/hyperlink" Target="https://podminky.urs.cz/item/CS_URS_2025_02/998721113" TargetMode="External" /><Relationship Id="rId37" Type="http://schemas.openxmlformats.org/officeDocument/2006/relationships/hyperlink" Target="https://podminky.urs.cz/item/CS_URS_2022_02/722130801" TargetMode="External" /><Relationship Id="rId38" Type="http://schemas.openxmlformats.org/officeDocument/2006/relationships/hyperlink" Target="https://podminky.urs.cz/item/CS_URS_2022_02/722130913" TargetMode="External" /><Relationship Id="rId39" Type="http://schemas.openxmlformats.org/officeDocument/2006/relationships/hyperlink" Target="https://podminky.urs.cz/item/CS_URS_2022_02/722131931" TargetMode="External" /><Relationship Id="rId40" Type="http://schemas.openxmlformats.org/officeDocument/2006/relationships/hyperlink" Target="https://podminky.urs.cz/item/CS_URS_2022_02/722174022" TargetMode="External" /><Relationship Id="rId41" Type="http://schemas.openxmlformats.org/officeDocument/2006/relationships/hyperlink" Target="https://podminky.urs.cz/item/CS_URS_2022_02/722179191" TargetMode="External" /><Relationship Id="rId42" Type="http://schemas.openxmlformats.org/officeDocument/2006/relationships/hyperlink" Target="https://podminky.urs.cz/item/CS_URS_2022_02/722181222" TargetMode="External" /><Relationship Id="rId43" Type="http://schemas.openxmlformats.org/officeDocument/2006/relationships/hyperlink" Target="https://podminky.urs.cz/item/CS_URS_2022_02/722181231" TargetMode="External" /><Relationship Id="rId44" Type="http://schemas.openxmlformats.org/officeDocument/2006/relationships/hyperlink" Target="https://podminky.urs.cz/item/CS_URS_2022_02/722190401" TargetMode="External" /><Relationship Id="rId45" Type="http://schemas.openxmlformats.org/officeDocument/2006/relationships/hyperlink" Target="https://podminky.urs.cz/item/CS_URS_2022_02/722190901" TargetMode="External" /><Relationship Id="rId46" Type="http://schemas.openxmlformats.org/officeDocument/2006/relationships/hyperlink" Target="https://podminky.urs.cz/item/CS_URS_2022_02/722220851" TargetMode="External" /><Relationship Id="rId47" Type="http://schemas.openxmlformats.org/officeDocument/2006/relationships/hyperlink" Target="https://podminky.urs.cz/item/CS_URS_2025_02/998722113" TargetMode="External" /><Relationship Id="rId48" Type="http://schemas.openxmlformats.org/officeDocument/2006/relationships/hyperlink" Target="https://podminky.urs.cz/item/CS_URS_2025_02/725210821" TargetMode="External" /><Relationship Id="rId49" Type="http://schemas.openxmlformats.org/officeDocument/2006/relationships/hyperlink" Target="https://podminky.urs.cz/item/CS_URS_2022_02/725211602" TargetMode="External" /><Relationship Id="rId50" Type="http://schemas.openxmlformats.org/officeDocument/2006/relationships/hyperlink" Target="https://podminky.urs.cz/item/CS_URS_2022_02/725811116" TargetMode="External" /><Relationship Id="rId51" Type="http://schemas.openxmlformats.org/officeDocument/2006/relationships/hyperlink" Target="https://podminky.urs.cz/item/CS_URS_2022_02/725860811" TargetMode="External" /><Relationship Id="rId52" Type="http://schemas.openxmlformats.org/officeDocument/2006/relationships/hyperlink" Target="https://podminky.urs.cz/item/CS_URS_2025_02/998725113" TargetMode="External" /><Relationship Id="rId53" Type="http://schemas.openxmlformats.org/officeDocument/2006/relationships/hyperlink" Target="https://podminky.urs.cz/item/CS_URS_2025_02/751398053" TargetMode="External" /><Relationship Id="rId54" Type="http://schemas.openxmlformats.org/officeDocument/2006/relationships/hyperlink" Target="https://podminky.urs.cz/item/CS_URS_2025_02/751398853" TargetMode="External" /><Relationship Id="rId55" Type="http://schemas.openxmlformats.org/officeDocument/2006/relationships/hyperlink" Target="https://podminky.urs.cz/item/CS_URS_2025_02/998751112" TargetMode="External" /><Relationship Id="rId56" Type="http://schemas.openxmlformats.org/officeDocument/2006/relationships/hyperlink" Target="https://podminky.urs.cz/item/CS_URS_2025_02/767132812" TargetMode="External" /><Relationship Id="rId57" Type="http://schemas.openxmlformats.org/officeDocument/2006/relationships/hyperlink" Target="https://podminky.urs.cz/item/CS_URS_2025_02/767646433" TargetMode="External" /><Relationship Id="rId58" Type="http://schemas.openxmlformats.org/officeDocument/2006/relationships/hyperlink" Target="https://podminky.urs.cz/item/CS_URS_2025_02/767691822" TargetMode="External" /><Relationship Id="rId59" Type="http://schemas.openxmlformats.org/officeDocument/2006/relationships/hyperlink" Target="https://podminky.urs.cz/item/CS_URS_2025_02/998767113" TargetMode="External" /><Relationship Id="rId60" Type="http://schemas.openxmlformats.org/officeDocument/2006/relationships/hyperlink" Target="https://podminky.urs.cz/item/CS_URS_2025_02/771121011" TargetMode="External" /><Relationship Id="rId61" Type="http://schemas.openxmlformats.org/officeDocument/2006/relationships/hyperlink" Target="https://podminky.urs.cz/item/CS_URS_2025_02/771121027" TargetMode="External" /><Relationship Id="rId62" Type="http://schemas.openxmlformats.org/officeDocument/2006/relationships/hyperlink" Target="https://podminky.urs.cz/item/CS_URS_2025_02/771151011" TargetMode="External" /><Relationship Id="rId63" Type="http://schemas.openxmlformats.org/officeDocument/2006/relationships/hyperlink" Target="https://podminky.urs.cz/item/CS_URS_2025_02/771474114" TargetMode="External" /><Relationship Id="rId64" Type="http://schemas.openxmlformats.org/officeDocument/2006/relationships/hyperlink" Target="https://podminky.urs.cz/item/CS_URS_2025_02/771571810" TargetMode="External" /><Relationship Id="rId65" Type="http://schemas.openxmlformats.org/officeDocument/2006/relationships/hyperlink" Target="https://podminky.urs.cz/item/CS_URS_2025_02/771574416" TargetMode="External" /><Relationship Id="rId66" Type="http://schemas.openxmlformats.org/officeDocument/2006/relationships/hyperlink" Target="https://podminky.urs.cz/item/CS_URS_2025_02/771591112" TargetMode="External" /><Relationship Id="rId67" Type="http://schemas.openxmlformats.org/officeDocument/2006/relationships/hyperlink" Target="https://podminky.urs.cz/item/CS_URS_2025_02/998771113" TargetMode="External" /><Relationship Id="rId68" Type="http://schemas.openxmlformats.org/officeDocument/2006/relationships/hyperlink" Target="https://podminky.urs.cz/item/CS_URS_2025_02/781471810" TargetMode="External" /><Relationship Id="rId69" Type="http://schemas.openxmlformats.org/officeDocument/2006/relationships/hyperlink" Target="https://podminky.urs.cz/item/CS_URS_2025_02/781472218" TargetMode="External" /><Relationship Id="rId70" Type="http://schemas.openxmlformats.org/officeDocument/2006/relationships/hyperlink" Target="https://podminky.urs.cz/item/CS_URS_2025_02/998781113" TargetMode="External" /><Relationship Id="rId71" Type="http://schemas.openxmlformats.org/officeDocument/2006/relationships/hyperlink" Target="https://podminky.urs.cz/item/CS_URS_2025_02/783009421" TargetMode="External" /><Relationship Id="rId72" Type="http://schemas.openxmlformats.org/officeDocument/2006/relationships/hyperlink" Target="https://podminky.urs.cz/item/CS_URS_2025_02/783306811" TargetMode="External" /><Relationship Id="rId73" Type="http://schemas.openxmlformats.org/officeDocument/2006/relationships/hyperlink" Target="https://podminky.urs.cz/item/CS_URS_2025_02/783344201" TargetMode="External" /><Relationship Id="rId74" Type="http://schemas.openxmlformats.org/officeDocument/2006/relationships/hyperlink" Target="https://podminky.urs.cz/item/CS_URS_2025_02/783347101" TargetMode="External" /><Relationship Id="rId75" Type="http://schemas.openxmlformats.org/officeDocument/2006/relationships/hyperlink" Target="https://podminky.urs.cz/item/CS_URS_2025_02/783601793" TargetMode="External" /><Relationship Id="rId76" Type="http://schemas.openxmlformats.org/officeDocument/2006/relationships/hyperlink" Target="https://podminky.urs.cz/item/CS_URS_2025_02/783634691" TargetMode="External" /><Relationship Id="rId77" Type="http://schemas.openxmlformats.org/officeDocument/2006/relationships/hyperlink" Target="https://podminky.urs.cz/item/CS_URS_2025_02/783637691" TargetMode="External" /><Relationship Id="rId78" Type="http://schemas.openxmlformats.org/officeDocument/2006/relationships/hyperlink" Target="https://podminky.urs.cz/item/CS_URS_2025_02/784312021" TargetMode="External" /><Relationship Id="rId79" Type="http://schemas.openxmlformats.org/officeDocument/2006/relationships/hyperlink" Target="https://podminky.urs.cz/item/CS_URS_2025_02/HZS1292" TargetMode="External" /><Relationship Id="rId8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23111202" TargetMode="External" /><Relationship Id="rId2" Type="http://schemas.openxmlformats.org/officeDocument/2006/relationships/hyperlink" Target="https://podminky.urs.cz/item/CS_URS_2025_02/723111203" TargetMode="External" /><Relationship Id="rId3" Type="http://schemas.openxmlformats.org/officeDocument/2006/relationships/hyperlink" Target="https://podminky.urs.cz/item/CS_URS_2025_02/723111204" TargetMode="External" /><Relationship Id="rId4" Type="http://schemas.openxmlformats.org/officeDocument/2006/relationships/hyperlink" Target="https://podminky.urs.cz/item/CS_URS_2025_02/723111206" TargetMode="External" /><Relationship Id="rId5" Type="http://schemas.openxmlformats.org/officeDocument/2006/relationships/hyperlink" Target="https://podminky.urs.cz/item/CS_URS_2025_02/723150312" TargetMode="External" /><Relationship Id="rId6" Type="http://schemas.openxmlformats.org/officeDocument/2006/relationships/hyperlink" Target="https://podminky.urs.cz/item/CS_URS_2025_02/723150315" TargetMode="External" /><Relationship Id="rId7" Type="http://schemas.openxmlformats.org/officeDocument/2006/relationships/hyperlink" Target="https://podminky.urs.cz/item/CS_URS_2025_02/723150317" TargetMode="External" /><Relationship Id="rId8" Type="http://schemas.openxmlformats.org/officeDocument/2006/relationships/hyperlink" Target="https://podminky.urs.cz/item/CS_URS_2025_02/723150369" TargetMode="External" /><Relationship Id="rId9" Type="http://schemas.openxmlformats.org/officeDocument/2006/relationships/hyperlink" Target="https://podminky.urs.cz/item/CS_URS_2025_02/723150373" TargetMode="External" /><Relationship Id="rId10" Type="http://schemas.openxmlformats.org/officeDocument/2006/relationships/hyperlink" Target="https://podminky.urs.cz/item/CS_URS_2025_02/723190206" TargetMode="External" /><Relationship Id="rId11" Type="http://schemas.openxmlformats.org/officeDocument/2006/relationships/hyperlink" Target="https://podminky.urs.cz/item/CS_URS_2025_02/723190901" TargetMode="External" /><Relationship Id="rId12" Type="http://schemas.openxmlformats.org/officeDocument/2006/relationships/hyperlink" Target="https://podminky.urs.cz/item/CS_URS_2025_02/723190907" TargetMode="External" /><Relationship Id="rId13" Type="http://schemas.openxmlformats.org/officeDocument/2006/relationships/hyperlink" Target="https://podminky.urs.cz/item/CS_URS_2025_02/723190909" TargetMode="External" /><Relationship Id="rId14" Type="http://schemas.openxmlformats.org/officeDocument/2006/relationships/hyperlink" Target="https://podminky.urs.cz/item/CS_URS_2025_02/723190912" TargetMode="External" /><Relationship Id="rId15" Type="http://schemas.openxmlformats.org/officeDocument/2006/relationships/hyperlink" Target="https://podminky.urs.cz/item/CS_URS_2025_02/723190914" TargetMode="External" /><Relationship Id="rId16" Type="http://schemas.openxmlformats.org/officeDocument/2006/relationships/hyperlink" Target="https://podminky.urs.cz/item/CS_URS_2025_02/723190917" TargetMode="External" /><Relationship Id="rId17" Type="http://schemas.openxmlformats.org/officeDocument/2006/relationships/hyperlink" Target="https://podminky.urs.cz/item/CS_URS_2025_02/723212106" TargetMode="External" /><Relationship Id="rId18" Type="http://schemas.openxmlformats.org/officeDocument/2006/relationships/hyperlink" Target="https://podminky.urs.cz/item/CS_URS_2025_02/723219105" TargetMode="External" /><Relationship Id="rId19" Type="http://schemas.openxmlformats.org/officeDocument/2006/relationships/hyperlink" Target="https://podminky.urs.cz/item/CS_URS_2025_02/723221302" TargetMode="External" /><Relationship Id="rId20" Type="http://schemas.openxmlformats.org/officeDocument/2006/relationships/hyperlink" Target="https://podminky.urs.cz/item/CS_URS_2025_02/723231162" TargetMode="External" /><Relationship Id="rId21" Type="http://schemas.openxmlformats.org/officeDocument/2006/relationships/hyperlink" Target="https://podminky.urs.cz/item/CS_URS_2025_02/723231163" TargetMode="External" /><Relationship Id="rId22" Type="http://schemas.openxmlformats.org/officeDocument/2006/relationships/hyperlink" Target="https://podminky.urs.cz/item/CS_URS_2025_02/723231167" TargetMode="External" /><Relationship Id="rId23" Type="http://schemas.openxmlformats.org/officeDocument/2006/relationships/hyperlink" Target="https://podminky.urs.cz/item/CS_URS_2025_02/998723121" TargetMode="External" /><Relationship Id="rId24" Type="http://schemas.openxmlformats.org/officeDocument/2006/relationships/hyperlink" Target="https://podminky.urs.cz/item/CS_URS_2025_02/998734121" TargetMode="External" /><Relationship Id="rId25" Type="http://schemas.openxmlformats.org/officeDocument/2006/relationships/hyperlink" Target="https://podminky.urs.cz/item/CS_URS_2025_02/783314201" TargetMode="External" /><Relationship Id="rId26" Type="http://schemas.openxmlformats.org/officeDocument/2006/relationships/hyperlink" Target="https://podminky.urs.cz/item/CS_URS_2025_02/783317101" TargetMode="External" /><Relationship Id="rId27" Type="http://schemas.openxmlformats.org/officeDocument/2006/relationships/hyperlink" Target="https://podminky.urs.cz/item/CS_URS_2025_02/783614551" TargetMode="External" /><Relationship Id="rId28" Type="http://schemas.openxmlformats.org/officeDocument/2006/relationships/hyperlink" Target="https://podminky.urs.cz/item/CS_URS_2025_02/783614561" TargetMode="External" /><Relationship Id="rId29" Type="http://schemas.openxmlformats.org/officeDocument/2006/relationships/hyperlink" Target="https://podminky.urs.cz/item/CS_URS_2025_02/783614571" TargetMode="External" /><Relationship Id="rId30" Type="http://schemas.openxmlformats.org/officeDocument/2006/relationships/hyperlink" Target="https://podminky.urs.cz/item/CS_URS_2025_02/783617611" TargetMode="External" /><Relationship Id="rId31" Type="http://schemas.openxmlformats.org/officeDocument/2006/relationships/hyperlink" Target="https://podminky.urs.cz/item/CS_URS_2025_02/783617631" TargetMode="External" /><Relationship Id="rId32" Type="http://schemas.openxmlformats.org/officeDocument/2006/relationships/hyperlink" Target="https://podminky.urs.cz/item/CS_URS_2025_02/783617651" TargetMode="External" /><Relationship Id="rId3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54000" TargetMode="External" /><Relationship Id="rId2" Type="http://schemas.openxmlformats.org/officeDocument/2006/relationships/hyperlink" Target="https://podminky.urs.cz/item/CS_URS_2025_02/013294000" TargetMode="External" /><Relationship Id="rId3" Type="http://schemas.openxmlformats.org/officeDocument/2006/relationships/hyperlink" Target="https://podminky.urs.cz/item/CS_URS_2025_02/030001000" TargetMode="External" /><Relationship Id="rId4" Type="http://schemas.openxmlformats.org/officeDocument/2006/relationships/hyperlink" Target="https://podminky.urs.cz/item/CS_URS_2025_02/070001000" TargetMode="External" /><Relationship Id="rId5" Type="http://schemas.openxmlformats.org/officeDocument/2006/relationships/hyperlink" Target="https://podminky.urs.cz/item/CS_URS_2025_02/091503000" TargetMode="External" /><Relationship Id="rId6" Type="http://schemas.openxmlformats.org/officeDocument/2006/relationships/hyperlink" Target="https://podminky.urs.cz/item/CS_URS_2025_02/092103000" TargetMode="External" /><Relationship Id="rId7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28</v>
      </c>
      <c r="AK13" s="28" t="s">
        <v>25</v>
      </c>
      <c r="AN13" s="30" t="s">
        <v>29</v>
      </c>
      <c r="AR13" s="18"/>
      <c r="BE13" s="27"/>
      <c r="BS13" s="15" t="s">
        <v>6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30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26</v>
      </c>
      <c r="AK17" s="28" t="s">
        <v>27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26</v>
      </c>
      <c r="AK20" s="28" t="s">
        <v>27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28" t="s">
        <v>39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40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43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45</v>
      </c>
      <c r="U35" s="46"/>
      <c r="V35" s="46"/>
      <c r="W35" s="46"/>
      <c r="X35" s="48" t="s">
        <v>46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47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48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49</v>
      </c>
      <c r="AI60" s="37"/>
      <c r="AJ60" s="37"/>
      <c r="AK60" s="37"/>
      <c r="AL60" s="37"/>
      <c r="AM60" s="54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52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49</v>
      </c>
      <c r="AI75" s="37"/>
      <c r="AJ75" s="37"/>
      <c r="AK75" s="37"/>
      <c r="AL75" s="37"/>
      <c r="AM75" s="54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vet_kotelna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SOŠ veterinární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Hradec Králové, Pražská 68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4. 12. 2025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54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55</v>
      </c>
      <c r="D92" s="76"/>
      <c r="E92" s="76"/>
      <c r="F92" s="76"/>
      <c r="G92" s="76"/>
      <c r="H92" s="77"/>
      <c r="I92" s="78" t="s">
        <v>56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57</v>
      </c>
      <c r="AH92" s="76"/>
      <c r="AI92" s="76"/>
      <c r="AJ92" s="76"/>
      <c r="AK92" s="76"/>
      <c r="AL92" s="76"/>
      <c r="AM92" s="76"/>
      <c r="AN92" s="78" t="s">
        <v>58</v>
      </c>
      <c r="AO92" s="76"/>
      <c r="AP92" s="80"/>
      <c r="AQ92" s="81" t="s">
        <v>59</v>
      </c>
      <c r="AR92" s="35"/>
      <c r="AS92" s="82" t="s">
        <v>60</v>
      </c>
      <c r="AT92" s="83" t="s">
        <v>61</v>
      </c>
      <c r="AU92" s="83" t="s">
        <v>62</v>
      </c>
      <c r="AV92" s="83" t="s">
        <v>63</v>
      </c>
      <c r="AW92" s="83" t="s">
        <v>64</v>
      </c>
      <c r="AX92" s="83" t="s">
        <v>65</v>
      </c>
      <c r="AY92" s="83" t="s">
        <v>66</v>
      </c>
      <c r="AZ92" s="83" t="s">
        <v>67</v>
      </c>
      <c r="BA92" s="83" t="s">
        <v>68</v>
      </c>
      <c r="BB92" s="83" t="s">
        <v>69</v>
      </c>
      <c r="BC92" s="83" t="s">
        <v>70</v>
      </c>
      <c r="BD92" s="84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73</v>
      </c>
      <c r="BT94" s="98" t="s">
        <v>74</v>
      </c>
      <c r="BU94" s="99" t="s">
        <v>75</v>
      </c>
      <c r="BV94" s="98" t="s">
        <v>76</v>
      </c>
      <c r="BW94" s="98" t="s">
        <v>4</v>
      </c>
      <c r="BX94" s="98" t="s">
        <v>77</v>
      </c>
      <c r="CL94" s="98" t="s">
        <v>1</v>
      </c>
    </row>
    <row r="95" s="7" customFormat="1" ht="16.5" customHeight="1">
      <c r="A95" s="7"/>
      <c r="B95" s="100"/>
      <c r="C95" s="101"/>
      <c r="D95" s="102" t="s">
        <v>78</v>
      </c>
      <c r="E95" s="102"/>
      <c r="F95" s="102"/>
      <c r="G95" s="102"/>
      <c r="H95" s="102"/>
      <c r="I95" s="103"/>
      <c r="J95" s="102" t="s">
        <v>79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ROUND(SUM(AG96:AG100),2)</f>
        <v>0</v>
      </c>
      <c r="AH95" s="103"/>
      <c r="AI95" s="103"/>
      <c r="AJ95" s="103"/>
      <c r="AK95" s="103"/>
      <c r="AL95" s="103"/>
      <c r="AM95" s="103"/>
      <c r="AN95" s="105">
        <f>SUM(AG95,AT95)</f>
        <v>0</v>
      </c>
      <c r="AO95" s="103"/>
      <c r="AP95" s="103"/>
      <c r="AQ95" s="106" t="s">
        <v>80</v>
      </c>
      <c r="AR95" s="100"/>
      <c r="AS95" s="107">
        <f>ROUND(SUM(AS96:AS100),2)</f>
        <v>0</v>
      </c>
      <c r="AT95" s="108">
        <f>ROUND(SUM(AV95:AW95),2)</f>
        <v>0</v>
      </c>
      <c r="AU95" s="109">
        <f>ROUND(SUM(AU96:AU100),5)</f>
        <v>0</v>
      </c>
      <c r="AV95" s="108">
        <f>ROUND(AZ95*L29,2)</f>
        <v>0</v>
      </c>
      <c r="AW95" s="108">
        <f>ROUND(BA95*L30,2)</f>
        <v>0</v>
      </c>
      <c r="AX95" s="108">
        <f>ROUND(BB95*L29,2)</f>
        <v>0</v>
      </c>
      <c r="AY95" s="108">
        <f>ROUND(BC95*L30,2)</f>
        <v>0</v>
      </c>
      <c r="AZ95" s="108">
        <f>ROUND(SUM(AZ96:AZ100),2)</f>
        <v>0</v>
      </c>
      <c r="BA95" s="108">
        <f>ROUND(SUM(BA96:BA100),2)</f>
        <v>0</v>
      </c>
      <c r="BB95" s="108">
        <f>ROUND(SUM(BB96:BB100),2)</f>
        <v>0</v>
      </c>
      <c r="BC95" s="108">
        <f>ROUND(SUM(BC96:BC100),2)</f>
        <v>0</v>
      </c>
      <c r="BD95" s="110">
        <f>ROUND(SUM(BD96:BD100),2)</f>
        <v>0</v>
      </c>
      <c r="BE95" s="7"/>
      <c r="BS95" s="111" t="s">
        <v>73</v>
      </c>
      <c r="BT95" s="111" t="s">
        <v>81</v>
      </c>
      <c r="BU95" s="111" t="s">
        <v>75</v>
      </c>
      <c r="BV95" s="111" t="s">
        <v>76</v>
      </c>
      <c r="BW95" s="111" t="s">
        <v>82</v>
      </c>
      <c r="BX95" s="111" t="s">
        <v>4</v>
      </c>
      <c r="CL95" s="111" t="s">
        <v>1</v>
      </c>
      <c r="CM95" s="111" t="s">
        <v>83</v>
      </c>
    </row>
    <row r="96" s="4" customFormat="1" ht="16.5" customHeight="1">
      <c r="A96" s="112" t="s">
        <v>84</v>
      </c>
      <c r="B96" s="60"/>
      <c r="C96" s="10"/>
      <c r="D96" s="10"/>
      <c r="E96" s="113" t="s">
        <v>85</v>
      </c>
      <c r="F96" s="113"/>
      <c r="G96" s="113"/>
      <c r="H96" s="113"/>
      <c r="I96" s="113"/>
      <c r="J96" s="10"/>
      <c r="K96" s="113" t="s">
        <v>86</v>
      </c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4">
        <f>'stav - Stavební část'!J32</f>
        <v>0</v>
      </c>
      <c r="AH96" s="10"/>
      <c r="AI96" s="10"/>
      <c r="AJ96" s="10"/>
      <c r="AK96" s="10"/>
      <c r="AL96" s="10"/>
      <c r="AM96" s="10"/>
      <c r="AN96" s="114">
        <f>SUM(AG96,AT96)</f>
        <v>0</v>
      </c>
      <c r="AO96" s="10"/>
      <c r="AP96" s="10"/>
      <c r="AQ96" s="115" t="s">
        <v>87</v>
      </c>
      <c r="AR96" s="60"/>
      <c r="AS96" s="116">
        <v>0</v>
      </c>
      <c r="AT96" s="117">
        <f>ROUND(SUM(AV96:AW96),2)</f>
        <v>0</v>
      </c>
      <c r="AU96" s="118">
        <f>'stav - Stavební část'!P139</f>
        <v>0</v>
      </c>
      <c r="AV96" s="117">
        <f>'stav - Stavební část'!J35</f>
        <v>0</v>
      </c>
      <c r="AW96" s="117">
        <f>'stav - Stavební část'!J36</f>
        <v>0</v>
      </c>
      <c r="AX96" s="117">
        <f>'stav - Stavební část'!J37</f>
        <v>0</v>
      </c>
      <c r="AY96" s="117">
        <f>'stav - Stavební část'!J38</f>
        <v>0</v>
      </c>
      <c r="AZ96" s="117">
        <f>'stav - Stavební část'!F35</f>
        <v>0</v>
      </c>
      <c r="BA96" s="117">
        <f>'stav - Stavební část'!F36</f>
        <v>0</v>
      </c>
      <c r="BB96" s="117">
        <f>'stav - Stavební část'!F37</f>
        <v>0</v>
      </c>
      <c r="BC96" s="117">
        <f>'stav - Stavební část'!F38</f>
        <v>0</v>
      </c>
      <c r="BD96" s="119">
        <f>'stav - Stavební část'!F39</f>
        <v>0</v>
      </c>
      <c r="BE96" s="4"/>
      <c r="BT96" s="23" t="s">
        <v>83</v>
      </c>
      <c r="BV96" s="23" t="s">
        <v>76</v>
      </c>
      <c r="BW96" s="23" t="s">
        <v>88</v>
      </c>
      <c r="BX96" s="23" t="s">
        <v>82</v>
      </c>
      <c r="CL96" s="23" t="s">
        <v>1</v>
      </c>
    </row>
    <row r="97" s="4" customFormat="1" ht="16.5" customHeight="1">
      <c r="A97" s="112" t="s">
        <v>84</v>
      </c>
      <c r="B97" s="60"/>
      <c r="C97" s="10"/>
      <c r="D97" s="10"/>
      <c r="E97" s="113" t="s">
        <v>89</v>
      </c>
      <c r="F97" s="113"/>
      <c r="G97" s="113"/>
      <c r="H97" s="113"/>
      <c r="I97" s="113"/>
      <c r="J97" s="10"/>
      <c r="K97" s="113" t="s">
        <v>90</v>
      </c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4">
        <f>'ut - Ústřední vytápění  D...'!J32</f>
        <v>0</v>
      </c>
      <c r="AH97" s="10"/>
      <c r="AI97" s="10"/>
      <c r="AJ97" s="10"/>
      <c r="AK97" s="10"/>
      <c r="AL97" s="10"/>
      <c r="AM97" s="10"/>
      <c r="AN97" s="114">
        <f>SUM(AG97,AT97)</f>
        <v>0</v>
      </c>
      <c r="AO97" s="10"/>
      <c r="AP97" s="10"/>
      <c r="AQ97" s="115" t="s">
        <v>87</v>
      </c>
      <c r="AR97" s="60"/>
      <c r="AS97" s="116">
        <v>0</v>
      </c>
      <c r="AT97" s="117">
        <f>ROUND(SUM(AV97:AW97),2)</f>
        <v>0</v>
      </c>
      <c r="AU97" s="118">
        <f>'ut - Ústřední vytápění  D...'!P122</f>
        <v>0</v>
      </c>
      <c r="AV97" s="117">
        <f>'ut - Ústřední vytápění  D...'!J35</f>
        <v>0</v>
      </c>
      <c r="AW97" s="117">
        <f>'ut - Ústřední vytápění  D...'!J36</f>
        <v>0</v>
      </c>
      <c r="AX97" s="117">
        <f>'ut - Ústřední vytápění  D...'!J37</f>
        <v>0</v>
      </c>
      <c r="AY97" s="117">
        <f>'ut - Ústřední vytápění  D...'!J38</f>
        <v>0</v>
      </c>
      <c r="AZ97" s="117">
        <f>'ut - Ústřední vytápění  D...'!F35</f>
        <v>0</v>
      </c>
      <c r="BA97" s="117">
        <f>'ut - Ústřední vytápění  D...'!F36</f>
        <v>0</v>
      </c>
      <c r="BB97" s="117">
        <f>'ut - Ústřední vytápění  D...'!F37</f>
        <v>0</v>
      </c>
      <c r="BC97" s="117">
        <f>'ut - Ústřední vytápění  D...'!F38</f>
        <v>0</v>
      </c>
      <c r="BD97" s="119">
        <f>'ut - Ústřední vytápění  D...'!F39</f>
        <v>0</v>
      </c>
      <c r="BE97" s="4"/>
      <c r="BT97" s="23" t="s">
        <v>83</v>
      </c>
      <c r="BV97" s="23" t="s">
        <v>76</v>
      </c>
      <c r="BW97" s="23" t="s">
        <v>91</v>
      </c>
      <c r="BX97" s="23" t="s">
        <v>82</v>
      </c>
      <c r="CL97" s="23" t="s">
        <v>1</v>
      </c>
    </row>
    <row r="98" s="4" customFormat="1" ht="23.25" customHeight="1">
      <c r="A98" s="112" t="s">
        <v>84</v>
      </c>
      <c r="B98" s="60"/>
      <c r="C98" s="10"/>
      <c r="D98" s="10"/>
      <c r="E98" s="113" t="s">
        <v>92</v>
      </c>
      <c r="F98" s="113"/>
      <c r="G98" s="113"/>
      <c r="H98" s="113"/>
      <c r="I98" s="113"/>
      <c r="J98" s="10"/>
      <c r="K98" s="113" t="s">
        <v>93</v>
      </c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4">
        <f>'plynofikace - POZ - plyno...'!J32</f>
        <v>0</v>
      </c>
      <c r="AH98" s="10"/>
      <c r="AI98" s="10"/>
      <c r="AJ98" s="10"/>
      <c r="AK98" s="10"/>
      <c r="AL98" s="10"/>
      <c r="AM98" s="10"/>
      <c r="AN98" s="114">
        <f>SUM(AG98,AT98)</f>
        <v>0</v>
      </c>
      <c r="AO98" s="10"/>
      <c r="AP98" s="10"/>
      <c r="AQ98" s="115" t="s">
        <v>87</v>
      </c>
      <c r="AR98" s="60"/>
      <c r="AS98" s="116">
        <v>0</v>
      </c>
      <c r="AT98" s="117">
        <f>ROUND(SUM(AV98:AW98),2)</f>
        <v>0</v>
      </c>
      <c r="AU98" s="118">
        <f>'plynofikace - POZ - plyno...'!P126</f>
        <v>0</v>
      </c>
      <c r="AV98" s="117">
        <f>'plynofikace - POZ - plyno...'!J35</f>
        <v>0</v>
      </c>
      <c r="AW98" s="117">
        <f>'plynofikace - POZ - plyno...'!J36</f>
        <v>0</v>
      </c>
      <c r="AX98" s="117">
        <f>'plynofikace - POZ - plyno...'!J37</f>
        <v>0</v>
      </c>
      <c r="AY98" s="117">
        <f>'plynofikace - POZ - plyno...'!J38</f>
        <v>0</v>
      </c>
      <c r="AZ98" s="117">
        <f>'plynofikace - POZ - plyno...'!F35</f>
        <v>0</v>
      </c>
      <c r="BA98" s="117">
        <f>'plynofikace - POZ - plyno...'!F36</f>
        <v>0</v>
      </c>
      <c r="BB98" s="117">
        <f>'plynofikace - POZ - plyno...'!F37</f>
        <v>0</v>
      </c>
      <c r="BC98" s="117">
        <f>'plynofikace - POZ - plyno...'!F38</f>
        <v>0</v>
      </c>
      <c r="BD98" s="119">
        <f>'plynofikace - POZ - plyno...'!F39</f>
        <v>0</v>
      </c>
      <c r="BE98" s="4"/>
      <c r="BT98" s="23" t="s">
        <v>83</v>
      </c>
      <c r="BV98" s="23" t="s">
        <v>76</v>
      </c>
      <c r="BW98" s="23" t="s">
        <v>94</v>
      </c>
      <c r="BX98" s="23" t="s">
        <v>82</v>
      </c>
      <c r="CL98" s="23" t="s">
        <v>1</v>
      </c>
    </row>
    <row r="99" s="4" customFormat="1" ht="16.5" customHeight="1">
      <c r="A99" s="112" t="s">
        <v>84</v>
      </c>
      <c r="B99" s="60"/>
      <c r="C99" s="10"/>
      <c r="D99" s="10"/>
      <c r="E99" s="113" t="s">
        <v>95</v>
      </c>
      <c r="F99" s="113"/>
      <c r="G99" s="113"/>
      <c r="H99" s="113"/>
      <c r="I99" s="113"/>
      <c r="J99" s="10"/>
      <c r="K99" s="113" t="s">
        <v>96</v>
      </c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4">
        <f>'mr - Měření a regulace po...'!J32</f>
        <v>0</v>
      </c>
      <c r="AH99" s="10"/>
      <c r="AI99" s="10"/>
      <c r="AJ99" s="10"/>
      <c r="AK99" s="10"/>
      <c r="AL99" s="10"/>
      <c r="AM99" s="10"/>
      <c r="AN99" s="114">
        <f>SUM(AG99,AT99)</f>
        <v>0</v>
      </c>
      <c r="AO99" s="10"/>
      <c r="AP99" s="10"/>
      <c r="AQ99" s="115" t="s">
        <v>87</v>
      </c>
      <c r="AR99" s="60"/>
      <c r="AS99" s="116">
        <v>0</v>
      </c>
      <c r="AT99" s="117">
        <f>ROUND(SUM(AV99:AW99),2)</f>
        <v>0</v>
      </c>
      <c r="AU99" s="118">
        <f>'mr - Měření a regulace po...'!P128</f>
        <v>0</v>
      </c>
      <c r="AV99" s="117">
        <f>'mr - Měření a regulace po...'!J35</f>
        <v>0</v>
      </c>
      <c r="AW99" s="117">
        <f>'mr - Měření a regulace po...'!J36</f>
        <v>0</v>
      </c>
      <c r="AX99" s="117">
        <f>'mr - Měření a regulace po...'!J37</f>
        <v>0</v>
      </c>
      <c r="AY99" s="117">
        <f>'mr - Měření a regulace po...'!J38</f>
        <v>0</v>
      </c>
      <c r="AZ99" s="117">
        <f>'mr - Měření a regulace po...'!F35</f>
        <v>0</v>
      </c>
      <c r="BA99" s="117">
        <f>'mr - Měření a regulace po...'!F36</f>
        <v>0</v>
      </c>
      <c r="BB99" s="117">
        <f>'mr - Měření a regulace po...'!F37</f>
        <v>0</v>
      </c>
      <c r="BC99" s="117">
        <f>'mr - Měření a regulace po...'!F38</f>
        <v>0</v>
      </c>
      <c r="BD99" s="119">
        <f>'mr - Měření a regulace po...'!F39</f>
        <v>0</v>
      </c>
      <c r="BE99" s="4"/>
      <c r="BT99" s="23" t="s">
        <v>83</v>
      </c>
      <c r="BV99" s="23" t="s">
        <v>76</v>
      </c>
      <c r="BW99" s="23" t="s">
        <v>97</v>
      </c>
      <c r="BX99" s="23" t="s">
        <v>82</v>
      </c>
      <c r="CL99" s="23" t="s">
        <v>1</v>
      </c>
    </row>
    <row r="100" s="4" customFormat="1" ht="16.5" customHeight="1">
      <c r="A100" s="112" t="s">
        <v>84</v>
      </c>
      <c r="B100" s="60"/>
      <c r="C100" s="10"/>
      <c r="D100" s="10"/>
      <c r="E100" s="113" t="s">
        <v>98</v>
      </c>
      <c r="F100" s="113"/>
      <c r="G100" s="113"/>
      <c r="H100" s="113"/>
      <c r="I100" s="113"/>
      <c r="J100" s="10"/>
      <c r="K100" s="113" t="s">
        <v>99</v>
      </c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4">
        <f>'vrn - Vedlejší a ostatní ...'!J32</f>
        <v>0</v>
      </c>
      <c r="AH100" s="10"/>
      <c r="AI100" s="10"/>
      <c r="AJ100" s="10"/>
      <c r="AK100" s="10"/>
      <c r="AL100" s="10"/>
      <c r="AM100" s="10"/>
      <c r="AN100" s="114">
        <f>SUM(AG100,AT100)</f>
        <v>0</v>
      </c>
      <c r="AO100" s="10"/>
      <c r="AP100" s="10"/>
      <c r="AQ100" s="115" t="s">
        <v>87</v>
      </c>
      <c r="AR100" s="60"/>
      <c r="AS100" s="120">
        <v>0</v>
      </c>
      <c r="AT100" s="121">
        <f>ROUND(SUM(AV100:AW100),2)</f>
        <v>0</v>
      </c>
      <c r="AU100" s="122">
        <f>'vrn - Vedlejší a ostatní ...'!P125</f>
        <v>0</v>
      </c>
      <c r="AV100" s="121">
        <f>'vrn - Vedlejší a ostatní ...'!J35</f>
        <v>0</v>
      </c>
      <c r="AW100" s="121">
        <f>'vrn - Vedlejší a ostatní ...'!J36</f>
        <v>0</v>
      </c>
      <c r="AX100" s="121">
        <f>'vrn - Vedlejší a ostatní ...'!J37</f>
        <v>0</v>
      </c>
      <c r="AY100" s="121">
        <f>'vrn - Vedlejší a ostatní ...'!J38</f>
        <v>0</v>
      </c>
      <c r="AZ100" s="121">
        <f>'vrn - Vedlejší a ostatní ...'!F35</f>
        <v>0</v>
      </c>
      <c r="BA100" s="121">
        <f>'vrn - Vedlejší a ostatní ...'!F36</f>
        <v>0</v>
      </c>
      <c r="BB100" s="121">
        <f>'vrn - Vedlejší a ostatní ...'!F37</f>
        <v>0</v>
      </c>
      <c r="BC100" s="121">
        <f>'vrn - Vedlejší a ostatní ...'!F38</f>
        <v>0</v>
      </c>
      <c r="BD100" s="123">
        <f>'vrn - Vedlejší a ostatní ...'!F39</f>
        <v>0</v>
      </c>
      <c r="BE100" s="4"/>
      <c r="BT100" s="23" t="s">
        <v>83</v>
      </c>
      <c r="BV100" s="23" t="s">
        <v>76</v>
      </c>
      <c r="BW100" s="23" t="s">
        <v>100</v>
      </c>
      <c r="BX100" s="23" t="s">
        <v>82</v>
      </c>
      <c r="CL100" s="23" t="s">
        <v>1</v>
      </c>
    </row>
    <row r="101" s="2" customFormat="1" ht="30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5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="2" customFormat="1" ht="6.96" customHeight="1">
      <c r="A102" s="34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35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</sheetData>
  <mergeCells count="6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tav - Stavební část'!C2" display="/"/>
    <hyperlink ref="A97" location="'ut - Ústřední vytápění  D...'!C2" display="/"/>
    <hyperlink ref="A98" location="'plynofikace - POZ - plyno...'!C2" display="/"/>
    <hyperlink ref="A99" location="'mr - Měření a regulace po...'!C2" display="/"/>
    <hyperlink ref="A100" location="'vr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="1" customFormat="1" ht="24.96" customHeight="1">
      <c r="B4" s="18"/>
      <c r="D4" s="19" t="s">
        <v>101</v>
      </c>
      <c r="L4" s="18"/>
      <c r="M4" s="124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25" t="str">
        <f>'Rekapitulace stavby'!K6</f>
        <v>SOŠ veterinární</v>
      </c>
      <c r="F7" s="28"/>
      <c r="G7" s="28"/>
      <c r="H7" s="28"/>
      <c r="L7" s="18"/>
    </row>
    <row r="8" s="1" customFormat="1" ht="12" customHeight="1">
      <c r="B8" s="18"/>
      <c r="D8" s="28" t="s">
        <v>102</v>
      </c>
      <c r="L8" s="18"/>
    </row>
    <row r="9" s="2" customFormat="1" ht="16.5" customHeight="1">
      <c r="A9" s="34"/>
      <c r="B9" s="35"/>
      <c r="C9" s="34"/>
      <c r="D9" s="34"/>
      <c r="E9" s="125" t="s">
        <v>103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104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105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'Rekapitulace stavby'!AN8</f>
        <v>4. 12. 2025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tr">
        <f>IF('Rekapitulace stavby'!AN10="","",'Rekapitulace stavby'!AN10)</f>
        <v/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IF('Rekapitulace stavby'!E11="","",'Rekapitulace stavby'!E11)</f>
        <v xml:space="preserve"> </v>
      </c>
      <c r="F17" s="34"/>
      <c r="G17" s="34"/>
      <c r="H17" s="34"/>
      <c r="I17" s="28" t="s">
        <v>27</v>
      </c>
      <c r="J17" s="23" t="str">
        <f>IF('Rekapitulace stavby'!AN11="","",'Rekapitulace stavby'!AN11)</f>
        <v/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'Rekapitulace stavby'!E14</f>
        <v>Vyplň údaj</v>
      </c>
      <c r="F20" s="23"/>
      <c r="G20" s="23"/>
      <c r="H20" s="23"/>
      <c r="I20" s="28" t="s">
        <v>27</v>
      </c>
      <c r="J20" s="29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tr">
        <f>IF('Rekapitulace stavby'!AN16="","",'Rekapitulace stavby'!AN16)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IF('Rekapitulace stavby'!E17="","",'Rekapitulace stavby'!E17)</f>
        <v xml:space="preserve"> </v>
      </c>
      <c r="F23" s="34"/>
      <c r="G23" s="34"/>
      <c r="H23" s="34"/>
      <c r="I23" s="28" t="s">
        <v>27</v>
      </c>
      <c r="J23" s="23" t="str">
        <f>IF('Rekapitulace stavby'!AN17="","",'Rekapitulace stavby'!AN17)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tr">
        <f>IF('Rekapitulace stavby'!AN19="","",'Rekapitulace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IF('Rekapitulace stavby'!E20="","",'Rekapitulace stavby'!E20)</f>
        <v xml:space="preserve"> </v>
      </c>
      <c r="F26" s="34"/>
      <c r="G26" s="34"/>
      <c r="H26" s="34"/>
      <c r="I26" s="28" t="s">
        <v>27</v>
      </c>
      <c r="J26" s="23" t="str">
        <f>IF('Rekapitulace stavby'!AN20="","",'Rekapitulace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9" t="s">
        <v>34</v>
      </c>
      <c r="E32" s="34"/>
      <c r="F32" s="34"/>
      <c r="G32" s="34"/>
      <c r="H32" s="34"/>
      <c r="I32" s="34"/>
      <c r="J32" s="92">
        <f>ROUND(J139,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0" t="s">
        <v>38</v>
      </c>
      <c r="E35" s="28" t="s">
        <v>39</v>
      </c>
      <c r="F35" s="131">
        <f>ROUND((SUM(BE139:BE418)),  2)</f>
        <v>0</v>
      </c>
      <c r="G35" s="34"/>
      <c r="H35" s="34"/>
      <c r="I35" s="132">
        <v>0.20999999999999999</v>
      </c>
      <c r="J35" s="131">
        <f>ROUND(((SUM(BE139:BE418))*I35),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31">
        <f>ROUND((SUM(BF139:BF418)),  2)</f>
        <v>0</v>
      </c>
      <c r="G36" s="34"/>
      <c r="H36" s="34"/>
      <c r="I36" s="132">
        <v>0.12</v>
      </c>
      <c r="J36" s="131">
        <f>ROUND(((SUM(BF139:BF418))*I36),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1">
        <f>ROUND((SUM(BG139:BG418)),  2)</f>
        <v>0</v>
      </c>
      <c r="G37" s="34"/>
      <c r="H37" s="34"/>
      <c r="I37" s="132">
        <v>0.20999999999999999</v>
      </c>
      <c r="J37" s="131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1">
        <f>ROUND((SUM(BH139:BH418)),  2)</f>
        <v>0</v>
      </c>
      <c r="G38" s="34"/>
      <c r="H38" s="34"/>
      <c r="I38" s="132">
        <v>0.12</v>
      </c>
      <c r="J38" s="131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31">
        <f>ROUND((SUM(BI139:BI418)),  2)</f>
        <v>0</v>
      </c>
      <c r="G39" s="34"/>
      <c r="H39" s="34"/>
      <c r="I39" s="132">
        <v>0</v>
      </c>
      <c r="J39" s="131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3"/>
      <c r="D41" s="134" t="s">
        <v>44</v>
      </c>
      <c r="E41" s="77"/>
      <c r="F41" s="77"/>
      <c r="G41" s="135" t="s">
        <v>45</v>
      </c>
      <c r="H41" s="136" t="s">
        <v>46</v>
      </c>
      <c r="I41" s="77"/>
      <c r="J41" s="137">
        <f>SUM(J32:J39)</f>
        <v>0</v>
      </c>
      <c r="K41" s="138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9" t="s">
        <v>50</v>
      </c>
      <c r="G61" s="54" t="s">
        <v>49</v>
      </c>
      <c r="H61" s="37"/>
      <c r="I61" s="37"/>
      <c r="J61" s="140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9" t="s">
        <v>50</v>
      </c>
      <c r="G76" s="54" t="s">
        <v>49</v>
      </c>
      <c r="H76" s="37"/>
      <c r="I76" s="37"/>
      <c r="J76" s="140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5" t="str">
        <f>E7</f>
        <v>SOŠ veterinární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102</v>
      </c>
      <c r="L86" s="18"/>
    </row>
    <row r="87" s="2" customFormat="1" ht="16.5" customHeight="1">
      <c r="A87" s="34"/>
      <c r="B87" s="35"/>
      <c r="C87" s="34"/>
      <c r="D87" s="34"/>
      <c r="E87" s="125" t="s">
        <v>103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104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stav - Stavební část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Hradec Králové, Pražská 68</v>
      </c>
      <c r="G91" s="34"/>
      <c r="H91" s="34"/>
      <c r="I91" s="28" t="s">
        <v>22</v>
      </c>
      <c r="J91" s="65" t="str">
        <f>IF(J14="","",J14)</f>
        <v>4. 12. 2025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 xml:space="preserve"> </v>
      </c>
      <c r="G93" s="34"/>
      <c r="H93" s="34"/>
      <c r="I93" s="28" t="s">
        <v>30</v>
      </c>
      <c r="J93" s="32" t="str">
        <f>E23</f>
        <v xml:space="preserve"> 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1" t="s">
        <v>107</v>
      </c>
      <c r="D96" s="133"/>
      <c r="E96" s="133"/>
      <c r="F96" s="133"/>
      <c r="G96" s="133"/>
      <c r="H96" s="133"/>
      <c r="I96" s="133"/>
      <c r="J96" s="142" t="s">
        <v>108</v>
      </c>
      <c r="K96" s="133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3" t="s">
        <v>109</v>
      </c>
      <c r="D98" s="34"/>
      <c r="E98" s="34"/>
      <c r="F98" s="34"/>
      <c r="G98" s="34"/>
      <c r="H98" s="34"/>
      <c r="I98" s="34"/>
      <c r="J98" s="92">
        <f>J139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110</v>
      </c>
    </row>
    <row r="99" s="9" customFormat="1" ht="24.96" customHeight="1">
      <c r="A99" s="9"/>
      <c r="B99" s="144"/>
      <c r="C99" s="9"/>
      <c r="D99" s="145" t="s">
        <v>111</v>
      </c>
      <c r="E99" s="146"/>
      <c r="F99" s="146"/>
      <c r="G99" s="146"/>
      <c r="H99" s="146"/>
      <c r="I99" s="146"/>
      <c r="J99" s="147">
        <f>J140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112</v>
      </c>
      <c r="E100" s="150"/>
      <c r="F100" s="150"/>
      <c r="G100" s="150"/>
      <c r="H100" s="150"/>
      <c r="I100" s="150"/>
      <c r="J100" s="151">
        <f>J141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113</v>
      </c>
      <c r="E101" s="150"/>
      <c r="F101" s="150"/>
      <c r="G101" s="150"/>
      <c r="H101" s="150"/>
      <c r="I101" s="150"/>
      <c r="J101" s="151">
        <f>J146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114</v>
      </c>
      <c r="E102" s="150"/>
      <c r="F102" s="150"/>
      <c r="G102" s="150"/>
      <c r="H102" s="150"/>
      <c r="I102" s="150"/>
      <c r="J102" s="151">
        <f>J157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115</v>
      </c>
      <c r="E103" s="150"/>
      <c r="F103" s="150"/>
      <c r="G103" s="150"/>
      <c r="H103" s="150"/>
      <c r="I103" s="150"/>
      <c r="J103" s="151">
        <f>J161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116</v>
      </c>
      <c r="E104" s="150"/>
      <c r="F104" s="150"/>
      <c r="G104" s="150"/>
      <c r="H104" s="150"/>
      <c r="I104" s="150"/>
      <c r="J104" s="151">
        <f>J180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117</v>
      </c>
      <c r="E105" s="150"/>
      <c r="F105" s="150"/>
      <c r="G105" s="150"/>
      <c r="H105" s="150"/>
      <c r="I105" s="150"/>
      <c r="J105" s="151">
        <f>J225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118</v>
      </c>
      <c r="E106" s="150"/>
      <c r="F106" s="150"/>
      <c r="G106" s="150"/>
      <c r="H106" s="150"/>
      <c r="I106" s="150"/>
      <c r="J106" s="151">
        <f>J238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4"/>
      <c r="C107" s="9"/>
      <c r="D107" s="145" t="s">
        <v>119</v>
      </c>
      <c r="E107" s="146"/>
      <c r="F107" s="146"/>
      <c r="G107" s="146"/>
      <c r="H107" s="146"/>
      <c r="I107" s="146"/>
      <c r="J107" s="147">
        <f>J242</f>
        <v>0</v>
      </c>
      <c r="K107" s="9"/>
      <c r="L107" s="14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8"/>
      <c r="C108" s="10"/>
      <c r="D108" s="149" t="s">
        <v>120</v>
      </c>
      <c r="E108" s="150"/>
      <c r="F108" s="150"/>
      <c r="G108" s="150"/>
      <c r="H108" s="150"/>
      <c r="I108" s="150"/>
      <c r="J108" s="151">
        <f>J243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121</v>
      </c>
      <c r="E109" s="150"/>
      <c r="F109" s="150"/>
      <c r="G109" s="150"/>
      <c r="H109" s="150"/>
      <c r="I109" s="150"/>
      <c r="J109" s="151">
        <f>J267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122</v>
      </c>
      <c r="E110" s="150"/>
      <c r="F110" s="150"/>
      <c r="G110" s="150"/>
      <c r="H110" s="150"/>
      <c r="I110" s="150"/>
      <c r="J110" s="151">
        <f>J301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8"/>
      <c r="C111" s="10"/>
      <c r="D111" s="149" t="s">
        <v>123</v>
      </c>
      <c r="E111" s="150"/>
      <c r="F111" s="150"/>
      <c r="G111" s="150"/>
      <c r="H111" s="150"/>
      <c r="I111" s="150"/>
      <c r="J111" s="151">
        <f>J317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8"/>
      <c r="C112" s="10"/>
      <c r="D112" s="149" t="s">
        <v>124</v>
      </c>
      <c r="E112" s="150"/>
      <c r="F112" s="150"/>
      <c r="G112" s="150"/>
      <c r="H112" s="150"/>
      <c r="I112" s="150"/>
      <c r="J112" s="151">
        <f>J331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8"/>
      <c r="C113" s="10"/>
      <c r="D113" s="149" t="s">
        <v>125</v>
      </c>
      <c r="E113" s="150"/>
      <c r="F113" s="150"/>
      <c r="G113" s="150"/>
      <c r="H113" s="150"/>
      <c r="I113" s="150"/>
      <c r="J113" s="151">
        <f>J347</f>
        <v>0</v>
      </c>
      <c r="K113" s="10"/>
      <c r="L113" s="14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8"/>
      <c r="C114" s="10"/>
      <c r="D114" s="149" t="s">
        <v>126</v>
      </c>
      <c r="E114" s="150"/>
      <c r="F114" s="150"/>
      <c r="G114" s="150"/>
      <c r="H114" s="150"/>
      <c r="I114" s="150"/>
      <c r="J114" s="151">
        <f>J375</f>
        <v>0</v>
      </c>
      <c r="K114" s="10"/>
      <c r="L114" s="14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8"/>
      <c r="C115" s="10"/>
      <c r="D115" s="149" t="s">
        <v>127</v>
      </c>
      <c r="E115" s="150"/>
      <c r="F115" s="150"/>
      <c r="G115" s="150"/>
      <c r="H115" s="150"/>
      <c r="I115" s="150"/>
      <c r="J115" s="151">
        <f>J387</f>
        <v>0</v>
      </c>
      <c r="K115" s="10"/>
      <c r="L115" s="14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8"/>
      <c r="C116" s="10"/>
      <c r="D116" s="149" t="s">
        <v>128</v>
      </c>
      <c r="E116" s="150"/>
      <c r="F116" s="150"/>
      <c r="G116" s="150"/>
      <c r="H116" s="150"/>
      <c r="I116" s="150"/>
      <c r="J116" s="151">
        <f>J409</f>
        <v>0</v>
      </c>
      <c r="K116" s="10"/>
      <c r="L116" s="14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9" customFormat="1" ht="24.96" customHeight="1">
      <c r="A117" s="9"/>
      <c r="B117" s="144"/>
      <c r="C117" s="9"/>
      <c r="D117" s="145" t="s">
        <v>129</v>
      </c>
      <c r="E117" s="146"/>
      <c r="F117" s="146"/>
      <c r="G117" s="146"/>
      <c r="H117" s="146"/>
      <c r="I117" s="146"/>
      <c r="J117" s="147">
        <f>J414</f>
        <v>0</v>
      </c>
      <c r="K117" s="9"/>
      <c r="L117" s="144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2" customFormat="1" ht="21.84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56"/>
      <c r="C119" s="57"/>
      <c r="D119" s="57"/>
      <c r="E119" s="57"/>
      <c r="F119" s="57"/>
      <c r="G119" s="57"/>
      <c r="H119" s="57"/>
      <c r="I119" s="57"/>
      <c r="J119" s="57"/>
      <c r="K119" s="57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3" s="2" customFormat="1" ht="6.96" customHeight="1">
      <c r="A123" s="34"/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4.96" customHeight="1">
      <c r="A124" s="34"/>
      <c r="B124" s="35"/>
      <c r="C124" s="19" t="s">
        <v>130</v>
      </c>
      <c r="D124" s="34"/>
      <c r="E124" s="34"/>
      <c r="F124" s="34"/>
      <c r="G124" s="34"/>
      <c r="H124" s="34"/>
      <c r="I124" s="34"/>
      <c r="J124" s="34"/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16</v>
      </c>
      <c r="D126" s="34"/>
      <c r="E126" s="34"/>
      <c r="F126" s="34"/>
      <c r="G126" s="34"/>
      <c r="H126" s="34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125" t="str">
        <f>E7</f>
        <v>SOŠ veterinární</v>
      </c>
      <c r="F127" s="28"/>
      <c r="G127" s="28"/>
      <c r="H127" s="28"/>
      <c r="I127" s="34"/>
      <c r="J127" s="34"/>
      <c r="K127" s="34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" customFormat="1" ht="12" customHeight="1">
      <c r="B128" s="18"/>
      <c r="C128" s="28" t="s">
        <v>102</v>
      </c>
      <c r="L128" s="18"/>
    </row>
    <row r="129" s="2" customFormat="1" ht="16.5" customHeight="1">
      <c r="A129" s="34"/>
      <c r="B129" s="35"/>
      <c r="C129" s="34"/>
      <c r="D129" s="34"/>
      <c r="E129" s="125" t="s">
        <v>103</v>
      </c>
      <c r="F129" s="34"/>
      <c r="G129" s="34"/>
      <c r="H129" s="34"/>
      <c r="I129" s="34"/>
      <c r="J129" s="34"/>
      <c r="K129" s="34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104</v>
      </c>
      <c r="D130" s="34"/>
      <c r="E130" s="34"/>
      <c r="F130" s="34"/>
      <c r="G130" s="34"/>
      <c r="H130" s="34"/>
      <c r="I130" s="34"/>
      <c r="J130" s="34"/>
      <c r="K130" s="34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6.5" customHeight="1">
      <c r="A131" s="34"/>
      <c r="B131" s="35"/>
      <c r="C131" s="34"/>
      <c r="D131" s="34"/>
      <c r="E131" s="63" t="str">
        <f>E11</f>
        <v>stav - Stavební část</v>
      </c>
      <c r="F131" s="34"/>
      <c r="G131" s="34"/>
      <c r="H131" s="34"/>
      <c r="I131" s="34"/>
      <c r="J131" s="34"/>
      <c r="K131" s="34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20</v>
      </c>
      <c r="D133" s="34"/>
      <c r="E133" s="34"/>
      <c r="F133" s="23" t="str">
        <f>F14</f>
        <v>Hradec Králové, Pražská 68</v>
      </c>
      <c r="G133" s="34"/>
      <c r="H133" s="34"/>
      <c r="I133" s="28" t="s">
        <v>22</v>
      </c>
      <c r="J133" s="65" t="str">
        <f>IF(J14="","",J14)</f>
        <v>4. 12. 2025</v>
      </c>
      <c r="K133" s="34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5.15" customHeight="1">
      <c r="A135" s="34"/>
      <c r="B135" s="35"/>
      <c r="C135" s="28" t="s">
        <v>24</v>
      </c>
      <c r="D135" s="34"/>
      <c r="E135" s="34"/>
      <c r="F135" s="23" t="str">
        <f>E17</f>
        <v xml:space="preserve"> </v>
      </c>
      <c r="G135" s="34"/>
      <c r="H135" s="34"/>
      <c r="I135" s="28" t="s">
        <v>30</v>
      </c>
      <c r="J135" s="32" t="str">
        <f>E23</f>
        <v xml:space="preserve"> </v>
      </c>
      <c r="K135" s="34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5.15" customHeight="1">
      <c r="A136" s="34"/>
      <c r="B136" s="35"/>
      <c r="C136" s="28" t="s">
        <v>28</v>
      </c>
      <c r="D136" s="34"/>
      <c r="E136" s="34"/>
      <c r="F136" s="23" t="str">
        <f>IF(E20="","",E20)</f>
        <v>Vyplň údaj</v>
      </c>
      <c r="G136" s="34"/>
      <c r="H136" s="34"/>
      <c r="I136" s="28" t="s">
        <v>32</v>
      </c>
      <c r="J136" s="32" t="str">
        <f>E26</f>
        <v xml:space="preserve"> </v>
      </c>
      <c r="K136" s="34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10.32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11" customFormat="1" ht="29.28" customHeight="1">
      <c r="A138" s="152"/>
      <c r="B138" s="153"/>
      <c r="C138" s="154" t="s">
        <v>131</v>
      </c>
      <c r="D138" s="155" t="s">
        <v>59</v>
      </c>
      <c r="E138" s="155" t="s">
        <v>55</v>
      </c>
      <c r="F138" s="155" t="s">
        <v>56</v>
      </c>
      <c r="G138" s="155" t="s">
        <v>132</v>
      </c>
      <c r="H138" s="155" t="s">
        <v>133</v>
      </c>
      <c r="I138" s="155" t="s">
        <v>134</v>
      </c>
      <c r="J138" s="155" t="s">
        <v>108</v>
      </c>
      <c r="K138" s="156" t="s">
        <v>135</v>
      </c>
      <c r="L138" s="157"/>
      <c r="M138" s="82" t="s">
        <v>1</v>
      </c>
      <c r="N138" s="83" t="s">
        <v>38</v>
      </c>
      <c r="O138" s="83" t="s">
        <v>136</v>
      </c>
      <c r="P138" s="83" t="s">
        <v>137</v>
      </c>
      <c r="Q138" s="83" t="s">
        <v>138</v>
      </c>
      <c r="R138" s="83" t="s">
        <v>139</v>
      </c>
      <c r="S138" s="83" t="s">
        <v>140</v>
      </c>
      <c r="T138" s="84" t="s">
        <v>141</v>
      </c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</row>
    <row r="139" s="2" customFormat="1" ht="22.8" customHeight="1">
      <c r="A139" s="34"/>
      <c r="B139" s="35"/>
      <c r="C139" s="89" t="s">
        <v>142</v>
      </c>
      <c r="D139" s="34"/>
      <c r="E139" s="34"/>
      <c r="F139" s="34"/>
      <c r="G139" s="34"/>
      <c r="H139" s="34"/>
      <c r="I139" s="34"/>
      <c r="J139" s="158">
        <f>BK139</f>
        <v>0</v>
      </c>
      <c r="K139" s="34"/>
      <c r="L139" s="35"/>
      <c r="M139" s="85"/>
      <c r="N139" s="69"/>
      <c r="O139" s="86"/>
      <c r="P139" s="159">
        <f>P140+P242+P414</f>
        <v>0</v>
      </c>
      <c r="Q139" s="86"/>
      <c r="R139" s="159">
        <f>R140+R242+R414</f>
        <v>7.5183566699999993</v>
      </c>
      <c r="S139" s="86"/>
      <c r="T139" s="160">
        <f>T140+T242+T414</f>
        <v>15.410966700000001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5" t="s">
        <v>73</v>
      </c>
      <c r="AU139" s="15" t="s">
        <v>110</v>
      </c>
      <c r="BK139" s="161">
        <f>BK140+BK242+BK414</f>
        <v>0</v>
      </c>
    </row>
    <row r="140" s="12" customFormat="1" ht="25.92" customHeight="1">
      <c r="A140" s="12"/>
      <c r="B140" s="162"/>
      <c r="C140" s="12"/>
      <c r="D140" s="163" t="s">
        <v>73</v>
      </c>
      <c r="E140" s="164" t="s">
        <v>143</v>
      </c>
      <c r="F140" s="164" t="s">
        <v>144</v>
      </c>
      <c r="G140" s="12"/>
      <c r="H140" s="12"/>
      <c r="I140" s="165"/>
      <c r="J140" s="166">
        <f>BK140</f>
        <v>0</v>
      </c>
      <c r="K140" s="12"/>
      <c r="L140" s="162"/>
      <c r="M140" s="167"/>
      <c r="N140" s="168"/>
      <c r="O140" s="168"/>
      <c r="P140" s="169">
        <f>P141+P146+P157+P161+P180+P225+P238</f>
        <v>0</v>
      </c>
      <c r="Q140" s="168"/>
      <c r="R140" s="169">
        <f>R141+R146+R157+R161+R180+R225+R238</f>
        <v>5.5073127399999997</v>
      </c>
      <c r="S140" s="168"/>
      <c r="T140" s="170">
        <f>T141+T146+T157+T161+T180+T225+T238</f>
        <v>7.3086420000000007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3" t="s">
        <v>81</v>
      </c>
      <c r="AT140" s="171" t="s">
        <v>73</v>
      </c>
      <c r="AU140" s="171" t="s">
        <v>74</v>
      </c>
      <c r="AY140" s="163" t="s">
        <v>145</v>
      </c>
      <c r="BK140" s="172">
        <f>BK141+BK146+BK157+BK161+BK180+BK225+BK238</f>
        <v>0</v>
      </c>
    </row>
    <row r="141" s="12" customFormat="1" ht="22.8" customHeight="1">
      <c r="A141" s="12"/>
      <c r="B141" s="162"/>
      <c r="C141" s="12"/>
      <c r="D141" s="163" t="s">
        <v>73</v>
      </c>
      <c r="E141" s="173" t="s">
        <v>81</v>
      </c>
      <c r="F141" s="173" t="s">
        <v>146</v>
      </c>
      <c r="G141" s="12"/>
      <c r="H141" s="12"/>
      <c r="I141" s="165"/>
      <c r="J141" s="174">
        <f>BK141</f>
        <v>0</v>
      </c>
      <c r="K141" s="12"/>
      <c r="L141" s="162"/>
      <c r="M141" s="167"/>
      <c r="N141" s="168"/>
      <c r="O141" s="168"/>
      <c r="P141" s="169">
        <f>SUM(P142:P145)</f>
        <v>0</v>
      </c>
      <c r="Q141" s="168"/>
      <c r="R141" s="169">
        <f>SUM(R142:R145)</f>
        <v>0</v>
      </c>
      <c r="S141" s="168"/>
      <c r="T141" s="170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3" t="s">
        <v>81</v>
      </c>
      <c r="AT141" s="171" t="s">
        <v>73</v>
      </c>
      <c r="AU141" s="171" t="s">
        <v>81</v>
      </c>
      <c r="AY141" s="163" t="s">
        <v>145</v>
      </c>
      <c r="BK141" s="172">
        <f>SUM(BK142:BK145)</f>
        <v>0</v>
      </c>
    </row>
    <row r="142" s="2" customFormat="1" ht="24.15" customHeight="1">
      <c r="A142" s="34"/>
      <c r="B142" s="175"/>
      <c r="C142" s="176" t="s">
        <v>81</v>
      </c>
      <c r="D142" s="176" t="s">
        <v>147</v>
      </c>
      <c r="E142" s="177" t="s">
        <v>148</v>
      </c>
      <c r="F142" s="178" t="s">
        <v>149</v>
      </c>
      <c r="G142" s="179" t="s">
        <v>150</v>
      </c>
      <c r="H142" s="180">
        <v>1</v>
      </c>
      <c r="I142" s="181"/>
      <c r="J142" s="182">
        <f>ROUND(I142*H142,2)</f>
        <v>0</v>
      </c>
      <c r="K142" s="178" t="s">
        <v>151</v>
      </c>
      <c r="L142" s="35"/>
      <c r="M142" s="183" t="s">
        <v>1</v>
      </c>
      <c r="N142" s="184" t="s">
        <v>39</v>
      </c>
      <c r="O142" s="73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7" t="s">
        <v>152</v>
      </c>
      <c r="AT142" s="187" t="s">
        <v>147</v>
      </c>
      <c r="AU142" s="187" t="s">
        <v>83</v>
      </c>
      <c r="AY142" s="15" t="s">
        <v>145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15" t="s">
        <v>81</v>
      </c>
      <c r="BK142" s="188">
        <f>ROUND(I142*H142,2)</f>
        <v>0</v>
      </c>
      <c r="BL142" s="15" t="s">
        <v>152</v>
      </c>
      <c r="BM142" s="187" t="s">
        <v>153</v>
      </c>
    </row>
    <row r="143" s="2" customFormat="1">
      <c r="A143" s="34"/>
      <c r="B143" s="35"/>
      <c r="C143" s="34"/>
      <c r="D143" s="189" t="s">
        <v>154</v>
      </c>
      <c r="E143" s="34"/>
      <c r="F143" s="190" t="s">
        <v>155</v>
      </c>
      <c r="G143" s="34"/>
      <c r="H143" s="34"/>
      <c r="I143" s="191"/>
      <c r="J143" s="34"/>
      <c r="K143" s="34"/>
      <c r="L143" s="35"/>
      <c r="M143" s="192"/>
      <c r="N143" s="193"/>
      <c r="O143" s="73"/>
      <c r="P143" s="73"/>
      <c r="Q143" s="73"/>
      <c r="R143" s="73"/>
      <c r="S143" s="73"/>
      <c r="T143" s="7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5" t="s">
        <v>154</v>
      </c>
      <c r="AU143" s="15" t="s">
        <v>83</v>
      </c>
    </row>
    <row r="144" s="2" customFormat="1">
      <c r="A144" s="34"/>
      <c r="B144" s="35"/>
      <c r="C144" s="34"/>
      <c r="D144" s="194" t="s">
        <v>156</v>
      </c>
      <c r="E144" s="34"/>
      <c r="F144" s="195" t="s">
        <v>157</v>
      </c>
      <c r="G144" s="34"/>
      <c r="H144" s="34"/>
      <c r="I144" s="191"/>
      <c r="J144" s="34"/>
      <c r="K144" s="34"/>
      <c r="L144" s="35"/>
      <c r="M144" s="192"/>
      <c r="N144" s="193"/>
      <c r="O144" s="73"/>
      <c r="P144" s="73"/>
      <c r="Q144" s="73"/>
      <c r="R144" s="73"/>
      <c r="S144" s="73"/>
      <c r="T144" s="7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156</v>
      </c>
      <c r="AU144" s="15" t="s">
        <v>83</v>
      </c>
    </row>
    <row r="145" s="2" customFormat="1">
      <c r="A145" s="34"/>
      <c r="B145" s="35"/>
      <c r="C145" s="34"/>
      <c r="D145" s="189" t="s">
        <v>158</v>
      </c>
      <c r="E145" s="34"/>
      <c r="F145" s="196" t="s">
        <v>159</v>
      </c>
      <c r="G145" s="34"/>
      <c r="H145" s="34"/>
      <c r="I145" s="191"/>
      <c r="J145" s="34"/>
      <c r="K145" s="34"/>
      <c r="L145" s="35"/>
      <c r="M145" s="192"/>
      <c r="N145" s="193"/>
      <c r="O145" s="73"/>
      <c r="P145" s="73"/>
      <c r="Q145" s="73"/>
      <c r="R145" s="73"/>
      <c r="S145" s="73"/>
      <c r="T145" s="7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5" t="s">
        <v>158</v>
      </c>
      <c r="AU145" s="15" t="s">
        <v>83</v>
      </c>
    </row>
    <row r="146" s="12" customFormat="1" ht="22.8" customHeight="1">
      <c r="A146" s="12"/>
      <c r="B146" s="162"/>
      <c r="C146" s="12"/>
      <c r="D146" s="163" t="s">
        <v>73</v>
      </c>
      <c r="E146" s="173" t="s">
        <v>160</v>
      </c>
      <c r="F146" s="173" t="s">
        <v>161</v>
      </c>
      <c r="G146" s="12"/>
      <c r="H146" s="12"/>
      <c r="I146" s="165"/>
      <c r="J146" s="174">
        <f>BK146</f>
        <v>0</v>
      </c>
      <c r="K146" s="12"/>
      <c r="L146" s="162"/>
      <c r="M146" s="167"/>
      <c r="N146" s="168"/>
      <c r="O146" s="168"/>
      <c r="P146" s="169">
        <f>SUM(P147:P156)</f>
        <v>0</v>
      </c>
      <c r="Q146" s="168"/>
      <c r="R146" s="169">
        <f>SUM(R147:R156)</f>
        <v>1.50085</v>
      </c>
      <c r="S146" s="168"/>
      <c r="T146" s="170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3" t="s">
        <v>81</v>
      </c>
      <c r="AT146" s="171" t="s">
        <v>73</v>
      </c>
      <c r="AU146" s="171" t="s">
        <v>81</v>
      </c>
      <c r="AY146" s="163" t="s">
        <v>145</v>
      </c>
      <c r="BK146" s="172">
        <f>SUM(BK147:BK156)</f>
        <v>0</v>
      </c>
    </row>
    <row r="147" s="2" customFormat="1" ht="37.8" customHeight="1">
      <c r="A147" s="34"/>
      <c r="B147" s="175"/>
      <c r="C147" s="176" t="s">
        <v>83</v>
      </c>
      <c r="D147" s="176" t="s">
        <v>147</v>
      </c>
      <c r="E147" s="177" t="s">
        <v>162</v>
      </c>
      <c r="F147" s="178" t="s">
        <v>163</v>
      </c>
      <c r="G147" s="179" t="s">
        <v>164</v>
      </c>
      <c r="H147" s="180">
        <v>2</v>
      </c>
      <c r="I147" s="181"/>
      <c r="J147" s="182">
        <f>ROUND(I147*H147,2)</f>
        <v>0</v>
      </c>
      <c r="K147" s="178" t="s">
        <v>151</v>
      </c>
      <c r="L147" s="35"/>
      <c r="M147" s="183" t="s">
        <v>1</v>
      </c>
      <c r="N147" s="184" t="s">
        <v>39</v>
      </c>
      <c r="O147" s="73"/>
      <c r="P147" s="185">
        <f>O147*H147</f>
        <v>0</v>
      </c>
      <c r="Q147" s="185">
        <v>0.096860000000000002</v>
      </c>
      <c r="R147" s="185">
        <f>Q147*H147</f>
        <v>0.19372</v>
      </c>
      <c r="S147" s="185">
        <v>0</v>
      </c>
      <c r="T147" s="18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7" t="s">
        <v>152</v>
      </c>
      <c r="AT147" s="187" t="s">
        <v>147</v>
      </c>
      <c r="AU147" s="187" t="s">
        <v>83</v>
      </c>
      <c r="AY147" s="15" t="s">
        <v>145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5" t="s">
        <v>81</v>
      </c>
      <c r="BK147" s="188">
        <f>ROUND(I147*H147,2)</f>
        <v>0</v>
      </c>
      <c r="BL147" s="15" t="s">
        <v>152</v>
      </c>
      <c r="BM147" s="187" t="s">
        <v>165</v>
      </c>
    </row>
    <row r="148" s="2" customFormat="1">
      <c r="A148" s="34"/>
      <c r="B148" s="35"/>
      <c r="C148" s="34"/>
      <c r="D148" s="189" t="s">
        <v>154</v>
      </c>
      <c r="E148" s="34"/>
      <c r="F148" s="190" t="s">
        <v>166</v>
      </c>
      <c r="G148" s="34"/>
      <c r="H148" s="34"/>
      <c r="I148" s="191"/>
      <c r="J148" s="34"/>
      <c r="K148" s="34"/>
      <c r="L148" s="35"/>
      <c r="M148" s="192"/>
      <c r="N148" s="193"/>
      <c r="O148" s="73"/>
      <c r="P148" s="73"/>
      <c r="Q148" s="73"/>
      <c r="R148" s="73"/>
      <c r="S148" s="73"/>
      <c r="T148" s="7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5" t="s">
        <v>154</v>
      </c>
      <c r="AU148" s="15" t="s">
        <v>83</v>
      </c>
    </row>
    <row r="149" s="2" customFormat="1">
      <c r="A149" s="34"/>
      <c r="B149" s="35"/>
      <c r="C149" s="34"/>
      <c r="D149" s="194" t="s">
        <v>156</v>
      </c>
      <c r="E149" s="34"/>
      <c r="F149" s="195" t="s">
        <v>167</v>
      </c>
      <c r="G149" s="34"/>
      <c r="H149" s="34"/>
      <c r="I149" s="191"/>
      <c r="J149" s="34"/>
      <c r="K149" s="34"/>
      <c r="L149" s="35"/>
      <c r="M149" s="192"/>
      <c r="N149" s="193"/>
      <c r="O149" s="73"/>
      <c r="P149" s="73"/>
      <c r="Q149" s="73"/>
      <c r="R149" s="73"/>
      <c r="S149" s="73"/>
      <c r="T149" s="7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5" t="s">
        <v>156</v>
      </c>
      <c r="AU149" s="15" t="s">
        <v>83</v>
      </c>
    </row>
    <row r="150" s="2" customFormat="1" ht="33" customHeight="1">
      <c r="A150" s="34"/>
      <c r="B150" s="175"/>
      <c r="C150" s="176" t="s">
        <v>160</v>
      </c>
      <c r="D150" s="176" t="s">
        <v>147</v>
      </c>
      <c r="E150" s="177" t="s">
        <v>168</v>
      </c>
      <c r="F150" s="178" t="s">
        <v>169</v>
      </c>
      <c r="G150" s="179" t="s">
        <v>164</v>
      </c>
      <c r="H150" s="180">
        <v>1</v>
      </c>
      <c r="I150" s="181"/>
      <c r="J150" s="182">
        <f>ROUND(I150*H150,2)</f>
        <v>0</v>
      </c>
      <c r="K150" s="178" t="s">
        <v>151</v>
      </c>
      <c r="L150" s="35"/>
      <c r="M150" s="183" t="s">
        <v>1</v>
      </c>
      <c r="N150" s="184" t="s">
        <v>39</v>
      </c>
      <c r="O150" s="73"/>
      <c r="P150" s="185">
        <f>O150*H150</f>
        <v>0</v>
      </c>
      <c r="Q150" s="185">
        <v>0.12021</v>
      </c>
      <c r="R150" s="185">
        <f>Q150*H150</f>
        <v>0.12021</v>
      </c>
      <c r="S150" s="185">
        <v>0</v>
      </c>
      <c r="T150" s="18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7" t="s">
        <v>152</v>
      </c>
      <c r="AT150" s="187" t="s">
        <v>147</v>
      </c>
      <c r="AU150" s="187" t="s">
        <v>83</v>
      </c>
      <c r="AY150" s="15" t="s">
        <v>145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5" t="s">
        <v>81</v>
      </c>
      <c r="BK150" s="188">
        <f>ROUND(I150*H150,2)</f>
        <v>0</v>
      </c>
      <c r="BL150" s="15" t="s">
        <v>152</v>
      </c>
      <c r="BM150" s="187" t="s">
        <v>170</v>
      </c>
    </row>
    <row r="151" s="2" customFormat="1">
      <c r="A151" s="34"/>
      <c r="B151" s="35"/>
      <c r="C151" s="34"/>
      <c r="D151" s="189" t="s">
        <v>154</v>
      </c>
      <c r="E151" s="34"/>
      <c r="F151" s="190" t="s">
        <v>171</v>
      </c>
      <c r="G151" s="34"/>
      <c r="H151" s="34"/>
      <c r="I151" s="191"/>
      <c r="J151" s="34"/>
      <c r="K151" s="34"/>
      <c r="L151" s="35"/>
      <c r="M151" s="192"/>
      <c r="N151" s="193"/>
      <c r="O151" s="73"/>
      <c r="P151" s="73"/>
      <c r="Q151" s="73"/>
      <c r="R151" s="73"/>
      <c r="S151" s="73"/>
      <c r="T151" s="7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154</v>
      </c>
      <c r="AU151" s="15" t="s">
        <v>83</v>
      </c>
    </row>
    <row r="152" s="2" customFormat="1">
      <c r="A152" s="34"/>
      <c r="B152" s="35"/>
      <c r="C152" s="34"/>
      <c r="D152" s="194" t="s">
        <v>156</v>
      </c>
      <c r="E152" s="34"/>
      <c r="F152" s="195" t="s">
        <v>172</v>
      </c>
      <c r="G152" s="34"/>
      <c r="H152" s="34"/>
      <c r="I152" s="191"/>
      <c r="J152" s="34"/>
      <c r="K152" s="34"/>
      <c r="L152" s="35"/>
      <c r="M152" s="192"/>
      <c r="N152" s="193"/>
      <c r="O152" s="73"/>
      <c r="P152" s="73"/>
      <c r="Q152" s="73"/>
      <c r="R152" s="73"/>
      <c r="S152" s="73"/>
      <c r="T152" s="7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5" t="s">
        <v>156</v>
      </c>
      <c r="AU152" s="15" t="s">
        <v>83</v>
      </c>
    </row>
    <row r="153" s="2" customFormat="1">
      <c r="A153" s="34"/>
      <c r="B153" s="35"/>
      <c r="C153" s="34"/>
      <c r="D153" s="189" t="s">
        <v>158</v>
      </c>
      <c r="E153" s="34"/>
      <c r="F153" s="196" t="s">
        <v>173</v>
      </c>
      <c r="G153" s="34"/>
      <c r="H153" s="34"/>
      <c r="I153" s="191"/>
      <c r="J153" s="34"/>
      <c r="K153" s="34"/>
      <c r="L153" s="35"/>
      <c r="M153" s="192"/>
      <c r="N153" s="193"/>
      <c r="O153" s="73"/>
      <c r="P153" s="73"/>
      <c r="Q153" s="73"/>
      <c r="R153" s="73"/>
      <c r="S153" s="73"/>
      <c r="T153" s="7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5" t="s">
        <v>158</v>
      </c>
      <c r="AU153" s="15" t="s">
        <v>83</v>
      </c>
    </row>
    <row r="154" s="2" customFormat="1" ht="37.8" customHeight="1">
      <c r="A154" s="34"/>
      <c r="B154" s="175"/>
      <c r="C154" s="176" t="s">
        <v>152</v>
      </c>
      <c r="D154" s="176" t="s">
        <v>147</v>
      </c>
      <c r="E154" s="177" t="s">
        <v>174</v>
      </c>
      <c r="F154" s="178" t="s">
        <v>175</v>
      </c>
      <c r="G154" s="179" t="s">
        <v>164</v>
      </c>
      <c r="H154" s="180">
        <v>3</v>
      </c>
      <c r="I154" s="181"/>
      <c r="J154" s="182">
        <f>ROUND(I154*H154,2)</f>
        <v>0</v>
      </c>
      <c r="K154" s="178" t="s">
        <v>151</v>
      </c>
      <c r="L154" s="35"/>
      <c r="M154" s="183" t="s">
        <v>1</v>
      </c>
      <c r="N154" s="184" t="s">
        <v>39</v>
      </c>
      <c r="O154" s="73"/>
      <c r="P154" s="185">
        <f>O154*H154</f>
        <v>0</v>
      </c>
      <c r="Q154" s="185">
        <v>0.39563999999999999</v>
      </c>
      <c r="R154" s="185">
        <f>Q154*H154</f>
        <v>1.18692</v>
      </c>
      <c r="S154" s="185">
        <v>0</v>
      </c>
      <c r="T154" s="18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7" t="s">
        <v>152</v>
      </c>
      <c r="AT154" s="187" t="s">
        <v>147</v>
      </c>
      <c r="AU154" s="187" t="s">
        <v>83</v>
      </c>
      <c r="AY154" s="15" t="s">
        <v>145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15" t="s">
        <v>81</v>
      </c>
      <c r="BK154" s="188">
        <f>ROUND(I154*H154,2)</f>
        <v>0</v>
      </c>
      <c r="BL154" s="15" t="s">
        <v>152</v>
      </c>
      <c r="BM154" s="187" t="s">
        <v>176</v>
      </c>
    </row>
    <row r="155" s="2" customFormat="1">
      <c r="A155" s="34"/>
      <c r="B155" s="35"/>
      <c r="C155" s="34"/>
      <c r="D155" s="189" t="s">
        <v>154</v>
      </c>
      <c r="E155" s="34"/>
      <c r="F155" s="190" t="s">
        <v>177</v>
      </c>
      <c r="G155" s="34"/>
      <c r="H155" s="34"/>
      <c r="I155" s="191"/>
      <c r="J155" s="34"/>
      <c r="K155" s="34"/>
      <c r="L155" s="35"/>
      <c r="M155" s="192"/>
      <c r="N155" s="193"/>
      <c r="O155" s="73"/>
      <c r="P155" s="73"/>
      <c r="Q155" s="73"/>
      <c r="R155" s="73"/>
      <c r="S155" s="73"/>
      <c r="T155" s="7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5" t="s">
        <v>154</v>
      </c>
      <c r="AU155" s="15" t="s">
        <v>83</v>
      </c>
    </row>
    <row r="156" s="2" customFormat="1">
      <c r="A156" s="34"/>
      <c r="B156" s="35"/>
      <c r="C156" s="34"/>
      <c r="D156" s="194" t="s">
        <v>156</v>
      </c>
      <c r="E156" s="34"/>
      <c r="F156" s="195" t="s">
        <v>178</v>
      </c>
      <c r="G156" s="34"/>
      <c r="H156" s="34"/>
      <c r="I156" s="191"/>
      <c r="J156" s="34"/>
      <c r="K156" s="34"/>
      <c r="L156" s="35"/>
      <c r="M156" s="192"/>
      <c r="N156" s="193"/>
      <c r="O156" s="73"/>
      <c r="P156" s="73"/>
      <c r="Q156" s="73"/>
      <c r="R156" s="73"/>
      <c r="S156" s="73"/>
      <c r="T156" s="7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5" t="s">
        <v>156</v>
      </c>
      <c r="AU156" s="15" t="s">
        <v>83</v>
      </c>
    </row>
    <row r="157" s="12" customFormat="1" ht="22.8" customHeight="1">
      <c r="A157" s="12"/>
      <c r="B157" s="162"/>
      <c r="C157" s="12"/>
      <c r="D157" s="163" t="s">
        <v>73</v>
      </c>
      <c r="E157" s="173" t="s">
        <v>179</v>
      </c>
      <c r="F157" s="173" t="s">
        <v>180</v>
      </c>
      <c r="G157" s="12"/>
      <c r="H157" s="12"/>
      <c r="I157" s="165"/>
      <c r="J157" s="174">
        <f>BK157</f>
        <v>0</v>
      </c>
      <c r="K157" s="12"/>
      <c r="L157" s="162"/>
      <c r="M157" s="167"/>
      <c r="N157" s="168"/>
      <c r="O157" s="168"/>
      <c r="P157" s="169">
        <f>SUM(P158:P160)</f>
        <v>0</v>
      </c>
      <c r="Q157" s="168"/>
      <c r="R157" s="169">
        <f>SUM(R158:R160)</f>
        <v>0.089219999999999994</v>
      </c>
      <c r="S157" s="168"/>
      <c r="T157" s="170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3" t="s">
        <v>81</v>
      </c>
      <c r="AT157" s="171" t="s">
        <v>73</v>
      </c>
      <c r="AU157" s="171" t="s">
        <v>81</v>
      </c>
      <c r="AY157" s="163" t="s">
        <v>145</v>
      </c>
      <c r="BK157" s="172">
        <f>SUM(BK158:BK160)</f>
        <v>0</v>
      </c>
    </row>
    <row r="158" s="2" customFormat="1" ht="24.15" customHeight="1">
      <c r="A158" s="34"/>
      <c r="B158" s="175"/>
      <c r="C158" s="176" t="s">
        <v>179</v>
      </c>
      <c r="D158" s="176" t="s">
        <v>147</v>
      </c>
      <c r="E158" s="177" t="s">
        <v>181</v>
      </c>
      <c r="F158" s="178" t="s">
        <v>182</v>
      </c>
      <c r="G158" s="179" t="s">
        <v>150</v>
      </c>
      <c r="H158" s="180">
        <v>1</v>
      </c>
      <c r="I158" s="181"/>
      <c r="J158" s="182">
        <f>ROUND(I158*H158,2)</f>
        <v>0</v>
      </c>
      <c r="K158" s="178" t="s">
        <v>151</v>
      </c>
      <c r="L158" s="35"/>
      <c r="M158" s="183" t="s">
        <v>1</v>
      </c>
      <c r="N158" s="184" t="s">
        <v>39</v>
      </c>
      <c r="O158" s="73"/>
      <c r="P158" s="185">
        <f>O158*H158</f>
        <v>0</v>
      </c>
      <c r="Q158" s="185">
        <v>0.089219999999999994</v>
      </c>
      <c r="R158" s="185">
        <f>Q158*H158</f>
        <v>0.089219999999999994</v>
      </c>
      <c r="S158" s="185">
        <v>0</v>
      </c>
      <c r="T158" s="18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7" t="s">
        <v>152</v>
      </c>
      <c r="AT158" s="187" t="s">
        <v>147</v>
      </c>
      <c r="AU158" s="187" t="s">
        <v>83</v>
      </c>
      <c r="AY158" s="15" t="s">
        <v>145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5" t="s">
        <v>81</v>
      </c>
      <c r="BK158" s="188">
        <f>ROUND(I158*H158,2)</f>
        <v>0</v>
      </c>
      <c r="BL158" s="15" t="s">
        <v>152</v>
      </c>
      <c r="BM158" s="187" t="s">
        <v>183</v>
      </c>
    </row>
    <row r="159" s="2" customFormat="1">
      <c r="A159" s="34"/>
      <c r="B159" s="35"/>
      <c r="C159" s="34"/>
      <c r="D159" s="189" t="s">
        <v>154</v>
      </c>
      <c r="E159" s="34"/>
      <c r="F159" s="190" t="s">
        <v>184</v>
      </c>
      <c r="G159" s="34"/>
      <c r="H159" s="34"/>
      <c r="I159" s="191"/>
      <c r="J159" s="34"/>
      <c r="K159" s="34"/>
      <c r="L159" s="35"/>
      <c r="M159" s="192"/>
      <c r="N159" s="193"/>
      <c r="O159" s="73"/>
      <c r="P159" s="73"/>
      <c r="Q159" s="73"/>
      <c r="R159" s="73"/>
      <c r="S159" s="73"/>
      <c r="T159" s="7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5" t="s">
        <v>154</v>
      </c>
      <c r="AU159" s="15" t="s">
        <v>83</v>
      </c>
    </row>
    <row r="160" s="2" customFormat="1">
      <c r="A160" s="34"/>
      <c r="B160" s="35"/>
      <c r="C160" s="34"/>
      <c r="D160" s="194" t="s">
        <v>156</v>
      </c>
      <c r="E160" s="34"/>
      <c r="F160" s="195" t="s">
        <v>185</v>
      </c>
      <c r="G160" s="34"/>
      <c r="H160" s="34"/>
      <c r="I160" s="191"/>
      <c r="J160" s="34"/>
      <c r="K160" s="34"/>
      <c r="L160" s="35"/>
      <c r="M160" s="192"/>
      <c r="N160" s="193"/>
      <c r="O160" s="73"/>
      <c r="P160" s="73"/>
      <c r="Q160" s="73"/>
      <c r="R160" s="73"/>
      <c r="S160" s="73"/>
      <c r="T160" s="7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5" t="s">
        <v>156</v>
      </c>
      <c r="AU160" s="15" t="s">
        <v>83</v>
      </c>
    </row>
    <row r="161" s="12" customFormat="1" ht="22.8" customHeight="1">
      <c r="A161" s="12"/>
      <c r="B161" s="162"/>
      <c r="C161" s="12"/>
      <c r="D161" s="163" t="s">
        <v>73</v>
      </c>
      <c r="E161" s="173" t="s">
        <v>186</v>
      </c>
      <c r="F161" s="173" t="s">
        <v>187</v>
      </c>
      <c r="G161" s="12"/>
      <c r="H161" s="12"/>
      <c r="I161" s="165"/>
      <c r="J161" s="174">
        <f>BK161</f>
        <v>0</v>
      </c>
      <c r="K161" s="12"/>
      <c r="L161" s="162"/>
      <c r="M161" s="167"/>
      <c r="N161" s="168"/>
      <c r="O161" s="168"/>
      <c r="P161" s="169">
        <f>SUM(P162:P179)</f>
        <v>0</v>
      </c>
      <c r="Q161" s="168"/>
      <c r="R161" s="169">
        <f>SUM(R162:R179)</f>
        <v>3.9023823399999999</v>
      </c>
      <c r="S161" s="168"/>
      <c r="T161" s="170">
        <f>SUM(T162:T179)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3" t="s">
        <v>81</v>
      </c>
      <c r="AT161" s="171" t="s">
        <v>73</v>
      </c>
      <c r="AU161" s="171" t="s">
        <v>81</v>
      </c>
      <c r="AY161" s="163" t="s">
        <v>145</v>
      </c>
      <c r="BK161" s="172">
        <f>SUM(BK162:BK179)</f>
        <v>0</v>
      </c>
    </row>
    <row r="162" s="2" customFormat="1" ht="37.8" customHeight="1">
      <c r="A162" s="34"/>
      <c r="B162" s="175"/>
      <c r="C162" s="176" t="s">
        <v>186</v>
      </c>
      <c r="D162" s="176" t="s">
        <v>147</v>
      </c>
      <c r="E162" s="177" t="s">
        <v>188</v>
      </c>
      <c r="F162" s="178" t="s">
        <v>189</v>
      </c>
      <c r="G162" s="179" t="s">
        <v>150</v>
      </c>
      <c r="H162" s="180">
        <v>41.259999999999998</v>
      </c>
      <c r="I162" s="181"/>
      <c r="J162" s="182">
        <f>ROUND(I162*H162,2)</f>
        <v>0</v>
      </c>
      <c r="K162" s="178" t="s">
        <v>151</v>
      </c>
      <c r="L162" s="35"/>
      <c r="M162" s="183" t="s">
        <v>1</v>
      </c>
      <c r="N162" s="184" t="s">
        <v>39</v>
      </c>
      <c r="O162" s="73"/>
      <c r="P162" s="185">
        <f>O162*H162</f>
        <v>0</v>
      </c>
      <c r="Q162" s="185">
        <v>0.0057099999999999998</v>
      </c>
      <c r="R162" s="185">
        <f>Q162*H162</f>
        <v>0.23559459999999999</v>
      </c>
      <c r="S162" s="185">
        <v>0</v>
      </c>
      <c r="T162" s="18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7" t="s">
        <v>152</v>
      </c>
      <c r="AT162" s="187" t="s">
        <v>147</v>
      </c>
      <c r="AU162" s="187" t="s">
        <v>83</v>
      </c>
      <c r="AY162" s="15" t="s">
        <v>145</v>
      </c>
      <c r="BE162" s="188">
        <f>IF(N162="základní",J162,0)</f>
        <v>0</v>
      </c>
      <c r="BF162" s="188">
        <f>IF(N162="snížená",J162,0)</f>
        <v>0</v>
      </c>
      <c r="BG162" s="188">
        <f>IF(N162="zákl. přenesená",J162,0)</f>
        <v>0</v>
      </c>
      <c r="BH162" s="188">
        <f>IF(N162="sníž. přenesená",J162,0)</f>
        <v>0</v>
      </c>
      <c r="BI162" s="188">
        <f>IF(N162="nulová",J162,0)</f>
        <v>0</v>
      </c>
      <c r="BJ162" s="15" t="s">
        <v>81</v>
      </c>
      <c r="BK162" s="188">
        <f>ROUND(I162*H162,2)</f>
        <v>0</v>
      </c>
      <c r="BL162" s="15" t="s">
        <v>152</v>
      </c>
      <c r="BM162" s="187" t="s">
        <v>190</v>
      </c>
    </row>
    <row r="163" s="2" customFormat="1">
      <c r="A163" s="34"/>
      <c r="B163" s="35"/>
      <c r="C163" s="34"/>
      <c r="D163" s="189" t="s">
        <v>154</v>
      </c>
      <c r="E163" s="34"/>
      <c r="F163" s="190" t="s">
        <v>191</v>
      </c>
      <c r="G163" s="34"/>
      <c r="H163" s="34"/>
      <c r="I163" s="191"/>
      <c r="J163" s="34"/>
      <c r="K163" s="34"/>
      <c r="L163" s="35"/>
      <c r="M163" s="192"/>
      <c r="N163" s="193"/>
      <c r="O163" s="73"/>
      <c r="P163" s="73"/>
      <c r="Q163" s="73"/>
      <c r="R163" s="73"/>
      <c r="S163" s="73"/>
      <c r="T163" s="7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5" t="s">
        <v>154</v>
      </c>
      <c r="AU163" s="15" t="s">
        <v>83</v>
      </c>
    </row>
    <row r="164" s="2" customFormat="1">
      <c r="A164" s="34"/>
      <c r="B164" s="35"/>
      <c r="C164" s="34"/>
      <c r="D164" s="194" t="s">
        <v>156</v>
      </c>
      <c r="E164" s="34"/>
      <c r="F164" s="195" t="s">
        <v>192</v>
      </c>
      <c r="G164" s="34"/>
      <c r="H164" s="34"/>
      <c r="I164" s="191"/>
      <c r="J164" s="34"/>
      <c r="K164" s="34"/>
      <c r="L164" s="35"/>
      <c r="M164" s="192"/>
      <c r="N164" s="193"/>
      <c r="O164" s="73"/>
      <c r="P164" s="73"/>
      <c r="Q164" s="73"/>
      <c r="R164" s="73"/>
      <c r="S164" s="73"/>
      <c r="T164" s="7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5" t="s">
        <v>156</v>
      </c>
      <c r="AU164" s="15" t="s">
        <v>83</v>
      </c>
    </row>
    <row r="165" s="2" customFormat="1" ht="21.75" customHeight="1">
      <c r="A165" s="34"/>
      <c r="B165" s="175"/>
      <c r="C165" s="176" t="s">
        <v>193</v>
      </c>
      <c r="D165" s="176" t="s">
        <v>147</v>
      </c>
      <c r="E165" s="177" t="s">
        <v>194</v>
      </c>
      <c r="F165" s="178" t="s">
        <v>195</v>
      </c>
      <c r="G165" s="179" t="s">
        <v>150</v>
      </c>
      <c r="H165" s="180">
        <v>0.55000000000000004</v>
      </c>
      <c r="I165" s="181"/>
      <c r="J165" s="182">
        <f>ROUND(I165*H165,2)</f>
        <v>0</v>
      </c>
      <c r="K165" s="178" t="s">
        <v>151</v>
      </c>
      <c r="L165" s="35"/>
      <c r="M165" s="183" t="s">
        <v>1</v>
      </c>
      <c r="N165" s="184" t="s">
        <v>39</v>
      </c>
      <c r="O165" s="73"/>
      <c r="P165" s="185">
        <f>O165*H165</f>
        <v>0</v>
      </c>
      <c r="Q165" s="185">
        <v>0.056000000000000001</v>
      </c>
      <c r="R165" s="185">
        <f>Q165*H165</f>
        <v>0.030800000000000004</v>
      </c>
      <c r="S165" s="185">
        <v>0</v>
      </c>
      <c r="T165" s="18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7" t="s">
        <v>152</v>
      </c>
      <c r="AT165" s="187" t="s">
        <v>147</v>
      </c>
      <c r="AU165" s="187" t="s">
        <v>83</v>
      </c>
      <c r="AY165" s="15" t="s">
        <v>145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15" t="s">
        <v>81</v>
      </c>
      <c r="BK165" s="188">
        <f>ROUND(I165*H165,2)</f>
        <v>0</v>
      </c>
      <c r="BL165" s="15" t="s">
        <v>152</v>
      </c>
      <c r="BM165" s="187" t="s">
        <v>196</v>
      </c>
    </row>
    <row r="166" s="2" customFormat="1">
      <c r="A166" s="34"/>
      <c r="B166" s="35"/>
      <c r="C166" s="34"/>
      <c r="D166" s="189" t="s">
        <v>154</v>
      </c>
      <c r="E166" s="34"/>
      <c r="F166" s="190" t="s">
        <v>197</v>
      </c>
      <c r="G166" s="34"/>
      <c r="H166" s="34"/>
      <c r="I166" s="191"/>
      <c r="J166" s="34"/>
      <c r="K166" s="34"/>
      <c r="L166" s="35"/>
      <c r="M166" s="192"/>
      <c r="N166" s="193"/>
      <c r="O166" s="73"/>
      <c r="P166" s="73"/>
      <c r="Q166" s="73"/>
      <c r="R166" s="73"/>
      <c r="S166" s="73"/>
      <c r="T166" s="7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5" t="s">
        <v>154</v>
      </c>
      <c r="AU166" s="15" t="s">
        <v>83</v>
      </c>
    </row>
    <row r="167" s="2" customFormat="1">
      <c r="A167" s="34"/>
      <c r="B167" s="35"/>
      <c r="C167" s="34"/>
      <c r="D167" s="194" t="s">
        <v>156</v>
      </c>
      <c r="E167" s="34"/>
      <c r="F167" s="195" t="s">
        <v>198</v>
      </c>
      <c r="G167" s="34"/>
      <c r="H167" s="34"/>
      <c r="I167" s="191"/>
      <c r="J167" s="34"/>
      <c r="K167" s="34"/>
      <c r="L167" s="35"/>
      <c r="M167" s="192"/>
      <c r="N167" s="193"/>
      <c r="O167" s="73"/>
      <c r="P167" s="73"/>
      <c r="Q167" s="73"/>
      <c r="R167" s="73"/>
      <c r="S167" s="73"/>
      <c r="T167" s="7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5" t="s">
        <v>156</v>
      </c>
      <c r="AU167" s="15" t="s">
        <v>83</v>
      </c>
    </row>
    <row r="168" s="2" customFormat="1" ht="24.15" customHeight="1">
      <c r="A168" s="34"/>
      <c r="B168" s="175"/>
      <c r="C168" s="176" t="s">
        <v>199</v>
      </c>
      <c r="D168" s="176" t="s">
        <v>147</v>
      </c>
      <c r="E168" s="177" t="s">
        <v>200</v>
      </c>
      <c r="F168" s="178" t="s">
        <v>201</v>
      </c>
      <c r="G168" s="179" t="s">
        <v>150</v>
      </c>
      <c r="H168" s="180">
        <v>44.093000000000004</v>
      </c>
      <c r="I168" s="181"/>
      <c r="J168" s="182">
        <f>ROUND(I168*H168,2)</f>
        <v>0</v>
      </c>
      <c r="K168" s="178" t="s">
        <v>151</v>
      </c>
      <c r="L168" s="35"/>
      <c r="M168" s="183" t="s">
        <v>1</v>
      </c>
      <c r="N168" s="184" t="s">
        <v>39</v>
      </c>
      <c r="O168" s="73"/>
      <c r="P168" s="185">
        <f>O168*H168</f>
        <v>0</v>
      </c>
      <c r="Q168" s="185">
        <v>0.018380000000000001</v>
      </c>
      <c r="R168" s="185">
        <f>Q168*H168</f>
        <v>0.81042934000000011</v>
      </c>
      <c r="S168" s="185">
        <v>0</v>
      </c>
      <c r="T168" s="18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7" t="s">
        <v>152</v>
      </c>
      <c r="AT168" s="187" t="s">
        <v>147</v>
      </c>
      <c r="AU168" s="187" t="s">
        <v>83</v>
      </c>
      <c r="AY168" s="15" t="s">
        <v>145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15" t="s">
        <v>81</v>
      </c>
      <c r="BK168" s="188">
        <f>ROUND(I168*H168,2)</f>
        <v>0</v>
      </c>
      <c r="BL168" s="15" t="s">
        <v>152</v>
      </c>
      <c r="BM168" s="187" t="s">
        <v>202</v>
      </c>
    </row>
    <row r="169" s="2" customFormat="1">
      <c r="A169" s="34"/>
      <c r="B169" s="35"/>
      <c r="C169" s="34"/>
      <c r="D169" s="189" t="s">
        <v>154</v>
      </c>
      <c r="E169" s="34"/>
      <c r="F169" s="190" t="s">
        <v>203</v>
      </c>
      <c r="G169" s="34"/>
      <c r="H169" s="34"/>
      <c r="I169" s="191"/>
      <c r="J169" s="34"/>
      <c r="K169" s="34"/>
      <c r="L169" s="35"/>
      <c r="M169" s="192"/>
      <c r="N169" s="193"/>
      <c r="O169" s="73"/>
      <c r="P169" s="73"/>
      <c r="Q169" s="73"/>
      <c r="R169" s="73"/>
      <c r="S169" s="73"/>
      <c r="T169" s="7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5" t="s">
        <v>154</v>
      </c>
      <c r="AU169" s="15" t="s">
        <v>83</v>
      </c>
    </row>
    <row r="170" s="2" customFormat="1">
      <c r="A170" s="34"/>
      <c r="B170" s="35"/>
      <c r="C170" s="34"/>
      <c r="D170" s="194" t="s">
        <v>156</v>
      </c>
      <c r="E170" s="34"/>
      <c r="F170" s="195" t="s">
        <v>204</v>
      </c>
      <c r="G170" s="34"/>
      <c r="H170" s="34"/>
      <c r="I170" s="191"/>
      <c r="J170" s="34"/>
      <c r="K170" s="34"/>
      <c r="L170" s="35"/>
      <c r="M170" s="192"/>
      <c r="N170" s="193"/>
      <c r="O170" s="73"/>
      <c r="P170" s="73"/>
      <c r="Q170" s="73"/>
      <c r="R170" s="73"/>
      <c r="S170" s="73"/>
      <c r="T170" s="7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5" t="s">
        <v>156</v>
      </c>
      <c r="AU170" s="15" t="s">
        <v>83</v>
      </c>
    </row>
    <row r="171" s="2" customFormat="1" ht="24.15" customHeight="1">
      <c r="A171" s="34"/>
      <c r="B171" s="175"/>
      <c r="C171" s="176" t="s">
        <v>205</v>
      </c>
      <c r="D171" s="176" t="s">
        <v>147</v>
      </c>
      <c r="E171" s="177" t="s">
        <v>206</v>
      </c>
      <c r="F171" s="178" t="s">
        <v>207</v>
      </c>
      <c r="G171" s="179" t="s">
        <v>150</v>
      </c>
      <c r="H171" s="180">
        <v>84.093999999999994</v>
      </c>
      <c r="I171" s="181"/>
      <c r="J171" s="182">
        <f>ROUND(I171*H171,2)</f>
        <v>0</v>
      </c>
      <c r="K171" s="178" t="s">
        <v>151</v>
      </c>
      <c r="L171" s="35"/>
      <c r="M171" s="183" t="s">
        <v>1</v>
      </c>
      <c r="N171" s="184" t="s">
        <v>39</v>
      </c>
      <c r="O171" s="73"/>
      <c r="P171" s="185">
        <f>O171*H171</f>
        <v>0</v>
      </c>
      <c r="Q171" s="185">
        <v>0.012</v>
      </c>
      <c r="R171" s="185">
        <f>Q171*H171</f>
        <v>1.009128</v>
      </c>
      <c r="S171" s="185">
        <v>0</v>
      </c>
      <c r="T171" s="18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7" t="s">
        <v>152</v>
      </c>
      <c r="AT171" s="187" t="s">
        <v>147</v>
      </c>
      <c r="AU171" s="187" t="s">
        <v>83</v>
      </c>
      <c r="AY171" s="15" t="s">
        <v>145</v>
      </c>
      <c r="BE171" s="188">
        <f>IF(N171="základní",J171,0)</f>
        <v>0</v>
      </c>
      <c r="BF171" s="188">
        <f>IF(N171="snížená",J171,0)</f>
        <v>0</v>
      </c>
      <c r="BG171" s="188">
        <f>IF(N171="zákl. přenesená",J171,0)</f>
        <v>0</v>
      </c>
      <c r="BH171" s="188">
        <f>IF(N171="sníž. přenesená",J171,0)</f>
        <v>0</v>
      </c>
      <c r="BI171" s="188">
        <f>IF(N171="nulová",J171,0)</f>
        <v>0</v>
      </c>
      <c r="BJ171" s="15" t="s">
        <v>81</v>
      </c>
      <c r="BK171" s="188">
        <f>ROUND(I171*H171,2)</f>
        <v>0</v>
      </c>
      <c r="BL171" s="15" t="s">
        <v>152</v>
      </c>
      <c r="BM171" s="187" t="s">
        <v>208</v>
      </c>
    </row>
    <row r="172" s="2" customFormat="1">
      <c r="A172" s="34"/>
      <c r="B172" s="35"/>
      <c r="C172" s="34"/>
      <c r="D172" s="189" t="s">
        <v>154</v>
      </c>
      <c r="E172" s="34"/>
      <c r="F172" s="190" t="s">
        <v>209</v>
      </c>
      <c r="G172" s="34"/>
      <c r="H172" s="34"/>
      <c r="I172" s="191"/>
      <c r="J172" s="34"/>
      <c r="K172" s="34"/>
      <c r="L172" s="35"/>
      <c r="M172" s="192"/>
      <c r="N172" s="193"/>
      <c r="O172" s="73"/>
      <c r="P172" s="73"/>
      <c r="Q172" s="73"/>
      <c r="R172" s="73"/>
      <c r="S172" s="73"/>
      <c r="T172" s="7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5" t="s">
        <v>154</v>
      </c>
      <c r="AU172" s="15" t="s">
        <v>83</v>
      </c>
    </row>
    <row r="173" s="2" customFormat="1">
      <c r="A173" s="34"/>
      <c r="B173" s="35"/>
      <c r="C173" s="34"/>
      <c r="D173" s="194" t="s">
        <v>156</v>
      </c>
      <c r="E173" s="34"/>
      <c r="F173" s="195" t="s">
        <v>210</v>
      </c>
      <c r="G173" s="34"/>
      <c r="H173" s="34"/>
      <c r="I173" s="191"/>
      <c r="J173" s="34"/>
      <c r="K173" s="34"/>
      <c r="L173" s="35"/>
      <c r="M173" s="192"/>
      <c r="N173" s="193"/>
      <c r="O173" s="73"/>
      <c r="P173" s="73"/>
      <c r="Q173" s="73"/>
      <c r="R173" s="73"/>
      <c r="S173" s="73"/>
      <c r="T173" s="7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5" t="s">
        <v>156</v>
      </c>
      <c r="AU173" s="15" t="s">
        <v>83</v>
      </c>
    </row>
    <row r="174" s="2" customFormat="1" ht="21.75" customHeight="1">
      <c r="A174" s="34"/>
      <c r="B174" s="175"/>
      <c r="C174" s="176" t="s">
        <v>211</v>
      </c>
      <c r="D174" s="176" t="s">
        <v>147</v>
      </c>
      <c r="E174" s="177" t="s">
        <v>212</v>
      </c>
      <c r="F174" s="178" t="s">
        <v>213</v>
      </c>
      <c r="G174" s="179" t="s">
        <v>150</v>
      </c>
      <c r="H174" s="180">
        <v>84.093999999999994</v>
      </c>
      <c r="I174" s="181"/>
      <c r="J174" s="182">
        <f>ROUND(I174*H174,2)</f>
        <v>0</v>
      </c>
      <c r="K174" s="178" t="s">
        <v>151</v>
      </c>
      <c r="L174" s="35"/>
      <c r="M174" s="183" t="s">
        <v>1</v>
      </c>
      <c r="N174" s="184" t="s">
        <v>39</v>
      </c>
      <c r="O174" s="73"/>
      <c r="P174" s="185">
        <f>O174*H174</f>
        <v>0</v>
      </c>
      <c r="Q174" s="185">
        <v>0.016199999999999999</v>
      </c>
      <c r="R174" s="185">
        <f>Q174*H174</f>
        <v>1.3623227999999998</v>
      </c>
      <c r="S174" s="185">
        <v>0</v>
      </c>
      <c r="T174" s="18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7" t="s">
        <v>152</v>
      </c>
      <c r="AT174" s="187" t="s">
        <v>147</v>
      </c>
      <c r="AU174" s="187" t="s">
        <v>83</v>
      </c>
      <c r="AY174" s="15" t="s">
        <v>145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15" t="s">
        <v>81</v>
      </c>
      <c r="BK174" s="188">
        <f>ROUND(I174*H174,2)</f>
        <v>0</v>
      </c>
      <c r="BL174" s="15" t="s">
        <v>152</v>
      </c>
      <c r="BM174" s="187" t="s">
        <v>214</v>
      </c>
    </row>
    <row r="175" s="2" customFormat="1">
      <c r="A175" s="34"/>
      <c r="B175" s="35"/>
      <c r="C175" s="34"/>
      <c r="D175" s="189" t="s">
        <v>154</v>
      </c>
      <c r="E175" s="34"/>
      <c r="F175" s="190" t="s">
        <v>215</v>
      </c>
      <c r="G175" s="34"/>
      <c r="H175" s="34"/>
      <c r="I175" s="191"/>
      <c r="J175" s="34"/>
      <c r="K175" s="34"/>
      <c r="L175" s="35"/>
      <c r="M175" s="192"/>
      <c r="N175" s="193"/>
      <c r="O175" s="73"/>
      <c r="P175" s="73"/>
      <c r="Q175" s="73"/>
      <c r="R175" s="73"/>
      <c r="S175" s="73"/>
      <c r="T175" s="7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5" t="s">
        <v>154</v>
      </c>
      <c r="AU175" s="15" t="s">
        <v>83</v>
      </c>
    </row>
    <row r="176" s="2" customFormat="1">
      <c r="A176" s="34"/>
      <c r="B176" s="35"/>
      <c r="C176" s="34"/>
      <c r="D176" s="194" t="s">
        <v>156</v>
      </c>
      <c r="E176" s="34"/>
      <c r="F176" s="195" t="s">
        <v>216</v>
      </c>
      <c r="G176" s="34"/>
      <c r="H176" s="34"/>
      <c r="I176" s="191"/>
      <c r="J176" s="34"/>
      <c r="K176" s="34"/>
      <c r="L176" s="35"/>
      <c r="M176" s="192"/>
      <c r="N176" s="193"/>
      <c r="O176" s="73"/>
      <c r="P176" s="73"/>
      <c r="Q176" s="73"/>
      <c r="R176" s="73"/>
      <c r="S176" s="73"/>
      <c r="T176" s="7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5" t="s">
        <v>156</v>
      </c>
      <c r="AU176" s="15" t="s">
        <v>83</v>
      </c>
    </row>
    <row r="177" s="2" customFormat="1" ht="33" customHeight="1">
      <c r="A177" s="34"/>
      <c r="B177" s="175"/>
      <c r="C177" s="176" t="s">
        <v>217</v>
      </c>
      <c r="D177" s="176" t="s">
        <v>147</v>
      </c>
      <c r="E177" s="177" t="s">
        <v>218</v>
      </c>
      <c r="F177" s="178" t="s">
        <v>219</v>
      </c>
      <c r="G177" s="179" t="s">
        <v>150</v>
      </c>
      <c r="H177" s="180">
        <v>84.093999999999994</v>
      </c>
      <c r="I177" s="181"/>
      <c r="J177" s="182">
        <f>ROUND(I177*H177,2)</f>
        <v>0</v>
      </c>
      <c r="K177" s="178" t="s">
        <v>151</v>
      </c>
      <c r="L177" s="35"/>
      <c r="M177" s="183" t="s">
        <v>1</v>
      </c>
      <c r="N177" s="184" t="s">
        <v>39</v>
      </c>
      <c r="O177" s="73"/>
      <c r="P177" s="185">
        <f>O177*H177</f>
        <v>0</v>
      </c>
      <c r="Q177" s="185">
        <v>0.0054000000000000003</v>
      </c>
      <c r="R177" s="185">
        <f>Q177*H177</f>
        <v>0.4541076</v>
      </c>
      <c r="S177" s="185">
        <v>0</v>
      </c>
      <c r="T177" s="18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7" t="s">
        <v>152</v>
      </c>
      <c r="AT177" s="187" t="s">
        <v>147</v>
      </c>
      <c r="AU177" s="187" t="s">
        <v>83</v>
      </c>
      <c r="AY177" s="15" t="s">
        <v>145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15" t="s">
        <v>81</v>
      </c>
      <c r="BK177" s="188">
        <f>ROUND(I177*H177,2)</f>
        <v>0</v>
      </c>
      <c r="BL177" s="15" t="s">
        <v>152</v>
      </c>
      <c r="BM177" s="187" t="s">
        <v>220</v>
      </c>
    </row>
    <row r="178" s="2" customFormat="1">
      <c r="A178" s="34"/>
      <c r="B178" s="35"/>
      <c r="C178" s="34"/>
      <c r="D178" s="189" t="s">
        <v>154</v>
      </c>
      <c r="E178" s="34"/>
      <c r="F178" s="190" t="s">
        <v>221</v>
      </c>
      <c r="G178" s="34"/>
      <c r="H178" s="34"/>
      <c r="I178" s="191"/>
      <c r="J178" s="34"/>
      <c r="K178" s="34"/>
      <c r="L178" s="35"/>
      <c r="M178" s="192"/>
      <c r="N178" s="193"/>
      <c r="O178" s="73"/>
      <c r="P178" s="73"/>
      <c r="Q178" s="73"/>
      <c r="R178" s="73"/>
      <c r="S178" s="73"/>
      <c r="T178" s="7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5" t="s">
        <v>154</v>
      </c>
      <c r="AU178" s="15" t="s">
        <v>83</v>
      </c>
    </row>
    <row r="179" s="2" customFormat="1">
      <c r="A179" s="34"/>
      <c r="B179" s="35"/>
      <c r="C179" s="34"/>
      <c r="D179" s="194" t="s">
        <v>156</v>
      </c>
      <c r="E179" s="34"/>
      <c r="F179" s="195" t="s">
        <v>222</v>
      </c>
      <c r="G179" s="34"/>
      <c r="H179" s="34"/>
      <c r="I179" s="191"/>
      <c r="J179" s="34"/>
      <c r="K179" s="34"/>
      <c r="L179" s="35"/>
      <c r="M179" s="192"/>
      <c r="N179" s="193"/>
      <c r="O179" s="73"/>
      <c r="P179" s="73"/>
      <c r="Q179" s="73"/>
      <c r="R179" s="73"/>
      <c r="S179" s="73"/>
      <c r="T179" s="7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5" t="s">
        <v>156</v>
      </c>
      <c r="AU179" s="15" t="s">
        <v>83</v>
      </c>
    </row>
    <row r="180" s="12" customFormat="1" ht="22.8" customHeight="1">
      <c r="A180" s="12"/>
      <c r="B180" s="162"/>
      <c r="C180" s="12"/>
      <c r="D180" s="163" t="s">
        <v>73</v>
      </c>
      <c r="E180" s="173" t="s">
        <v>205</v>
      </c>
      <c r="F180" s="173" t="s">
        <v>223</v>
      </c>
      <c r="G180" s="12"/>
      <c r="H180" s="12"/>
      <c r="I180" s="165"/>
      <c r="J180" s="174">
        <f>BK180</f>
        <v>0</v>
      </c>
      <c r="K180" s="12"/>
      <c r="L180" s="162"/>
      <c r="M180" s="167"/>
      <c r="N180" s="168"/>
      <c r="O180" s="168"/>
      <c r="P180" s="169">
        <f>SUM(P181:P224)</f>
        <v>0</v>
      </c>
      <c r="Q180" s="168"/>
      <c r="R180" s="169">
        <f>SUM(R181:R224)</f>
        <v>0.014860400000000001</v>
      </c>
      <c r="S180" s="168"/>
      <c r="T180" s="170">
        <f>SUM(T181:T224)</f>
        <v>7.3086420000000007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3" t="s">
        <v>81</v>
      </c>
      <c r="AT180" s="171" t="s">
        <v>73</v>
      </c>
      <c r="AU180" s="171" t="s">
        <v>81</v>
      </c>
      <c r="AY180" s="163" t="s">
        <v>145</v>
      </c>
      <c r="BK180" s="172">
        <f>SUM(BK181:BK224)</f>
        <v>0</v>
      </c>
    </row>
    <row r="181" s="2" customFormat="1" ht="37.8" customHeight="1">
      <c r="A181" s="34"/>
      <c r="B181" s="175"/>
      <c r="C181" s="176" t="s">
        <v>8</v>
      </c>
      <c r="D181" s="176" t="s">
        <v>147</v>
      </c>
      <c r="E181" s="177" t="s">
        <v>224</v>
      </c>
      <c r="F181" s="178" t="s">
        <v>225</v>
      </c>
      <c r="G181" s="179" t="s">
        <v>150</v>
      </c>
      <c r="H181" s="180">
        <v>41.259999999999998</v>
      </c>
      <c r="I181" s="181"/>
      <c r="J181" s="182">
        <f>ROUND(I181*H181,2)</f>
        <v>0</v>
      </c>
      <c r="K181" s="178" t="s">
        <v>151</v>
      </c>
      <c r="L181" s="35"/>
      <c r="M181" s="183" t="s">
        <v>1</v>
      </c>
      <c r="N181" s="184" t="s">
        <v>39</v>
      </c>
      <c r="O181" s="73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7" t="s">
        <v>152</v>
      </c>
      <c r="AT181" s="187" t="s">
        <v>147</v>
      </c>
      <c r="AU181" s="187" t="s">
        <v>83</v>
      </c>
      <c r="AY181" s="15" t="s">
        <v>145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15" t="s">
        <v>81</v>
      </c>
      <c r="BK181" s="188">
        <f>ROUND(I181*H181,2)</f>
        <v>0</v>
      </c>
      <c r="BL181" s="15" t="s">
        <v>152</v>
      </c>
      <c r="BM181" s="187" t="s">
        <v>226</v>
      </c>
    </row>
    <row r="182" s="2" customFormat="1">
      <c r="A182" s="34"/>
      <c r="B182" s="35"/>
      <c r="C182" s="34"/>
      <c r="D182" s="189" t="s">
        <v>154</v>
      </c>
      <c r="E182" s="34"/>
      <c r="F182" s="190" t="s">
        <v>227</v>
      </c>
      <c r="G182" s="34"/>
      <c r="H182" s="34"/>
      <c r="I182" s="191"/>
      <c r="J182" s="34"/>
      <c r="K182" s="34"/>
      <c r="L182" s="35"/>
      <c r="M182" s="192"/>
      <c r="N182" s="193"/>
      <c r="O182" s="73"/>
      <c r="P182" s="73"/>
      <c r="Q182" s="73"/>
      <c r="R182" s="73"/>
      <c r="S182" s="73"/>
      <c r="T182" s="7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5" t="s">
        <v>154</v>
      </c>
      <c r="AU182" s="15" t="s">
        <v>83</v>
      </c>
    </row>
    <row r="183" s="2" customFormat="1">
      <c r="A183" s="34"/>
      <c r="B183" s="35"/>
      <c r="C183" s="34"/>
      <c r="D183" s="194" t="s">
        <v>156</v>
      </c>
      <c r="E183" s="34"/>
      <c r="F183" s="195" t="s">
        <v>228</v>
      </c>
      <c r="G183" s="34"/>
      <c r="H183" s="34"/>
      <c r="I183" s="191"/>
      <c r="J183" s="34"/>
      <c r="K183" s="34"/>
      <c r="L183" s="35"/>
      <c r="M183" s="192"/>
      <c r="N183" s="193"/>
      <c r="O183" s="73"/>
      <c r="P183" s="73"/>
      <c r="Q183" s="73"/>
      <c r="R183" s="73"/>
      <c r="S183" s="73"/>
      <c r="T183" s="7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5" t="s">
        <v>156</v>
      </c>
      <c r="AU183" s="15" t="s">
        <v>83</v>
      </c>
    </row>
    <row r="184" s="2" customFormat="1" ht="24.15" customHeight="1">
      <c r="A184" s="34"/>
      <c r="B184" s="175"/>
      <c r="C184" s="176" t="s">
        <v>229</v>
      </c>
      <c r="D184" s="176" t="s">
        <v>147</v>
      </c>
      <c r="E184" s="177" t="s">
        <v>230</v>
      </c>
      <c r="F184" s="178" t="s">
        <v>231</v>
      </c>
      <c r="G184" s="179" t="s">
        <v>150</v>
      </c>
      <c r="H184" s="180">
        <v>41.259999999999998</v>
      </c>
      <c r="I184" s="181"/>
      <c r="J184" s="182">
        <f>ROUND(I184*H184,2)</f>
        <v>0</v>
      </c>
      <c r="K184" s="178" t="s">
        <v>151</v>
      </c>
      <c r="L184" s="35"/>
      <c r="M184" s="183" t="s">
        <v>1</v>
      </c>
      <c r="N184" s="184" t="s">
        <v>39</v>
      </c>
      <c r="O184" s="73"/>
      <c r="P184" s="185">
        <f>O184*H184</f>
        <v>0</v>
      </c>
      <c r="Q184" s="185">
        <v>4.0000000000000003E-05</v>
      </c>
      <c r="R184" s="185">
        <f>Q184*H184</f>
        <v>0.0016504</v>
      </c>
      <c r="S184" s="185">
        <v>0</v>
      </c>
      <c r="T184" s="18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7" t="s">
        <v>152</v>
      </c>
      <c r="AT184" s="187" t="s">
        <v>147</v>
      </c>
      <c r="AU184" s="187" t="s">
        <v>83</v>
      </c>
      <c r="AY184" s="15" t="s">
        <v>145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15" t="s">
        <v>81</v>
      </c>
      <c r="BK184" s="188">
        <f>ROUND(I184*H184,2)</f>
        <v>0</v>
      </c>
      <c r="BL184" s="15" t="s">
        <v>152</v>
      </c>
      <c r="BM184" s="187" t="s">
        <v>232</v>
      </c>
    </row>
    <row r="185" s="2" customFormat="1">
      <c r="A185" s="34"/>
      <c r="B185" s="35"/>
      <c r="C185" s="34"/>
      <c r="D185" s="189" t="s">
        <v>154</v>
      </c>
      <c r="E185" s="34"/>
      <c r="F185" s="190" t="s">
        <v>233</v>
      </c>
      <c r="G185" s="34"/>
      <c r="H185" s="34"/>
      <c r="I185" s="191"/>
      <c r="J185" s="34"/>
      <c r="K185" s="34"/>
      <c r="L185" s="35"/>
      <c r="M185" s="192"/>
      <c r="N185" s="193"/>
      <c r="O185" s="73"/>
      <c r="P185" s="73"/>
      <c r="Q185" s="73"/>
      <c r="R185" s="73"/>
      <c r="S185" s="73"/>
      <c r="T185" s="7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5" t="s">
        <v>154</v>
      </c>
      <c r="AU185" s="15" t="s">
        <v>83</v>
      </c>
    </row>
    <row r="186" s="2" customFormat="1">
      <c r="A186" s="34"/>
      <c r="B186" s="35"/>
      <c r="C186" s="34"/>
      <c r="D186" s="194" t="s">
        <v>156</v>
      </c>
      <c r="E186" s="34"/>
      <c r="F186" s="195" t="s">
        <v>234</v>
      </c>
      <c r="G186" s="34"/>
      <c r="H186" s="34"/>
      <c r="I186" s="191"/>
      <c r="J186" s="34"/>
      <c r="K186" s="34"/>
      <c r="L186" s="35"/>
      <c r="M186" s="192"/>
      <c r="N186" s="193"/>
      <c r="O186" s="73"/>
      <c r="P186" s="73"/>
      <c r="Q186" s="73"/>
      <c r="R186" s="73"/>
      <c r="S186" s="73"/>
      <c r="T186" s="7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5" t="s">
        <v>156</v>
      </c>
      <c r="AU186" s="15" t="s">
        <v>83</v>
      </c>
    </row>
    <row r="187" s="2" customFormat="1" ht="16.5" customHeight="1">
      <c r="A187" s="34"/>
      <c r="B187" s="175"/>
      <c r="C187" s="176" t="s">
        <v>235</v>
      </c>
      <c r="D187" s="176" t="s">
        <v>147</v>
      </c>
      <c r="E187" s="177" t="s">
        <v>236</v>
      </c>
      <c r="F187" s="178" t="s">
        <v>237</v>
      </c>
      <c r="G187" s="179" t="s">
        <v>164</v>
      </c>
      <c r="H187" s="180">
        <v>1</v>
      </c>
      <c r="I187" s="181"/>
      <c r="J187" s="182">
        <f>ROUND(I187*H187,2)</f>
        <v>0</v>
      </c>
      <c r="K187" s="178" t="s">
        <v>151</v>
      </c>
      <c r="L187" s="35"/>
      <c r="M187" s="183" t="s">
        <v>1</v>
      </c>
      <c r="N187" s="184" t="s">
        <v>39</v>
      </c>
      <c r="O187" s="73"/>
      <c r="P187" s="185">
        <f>O187*H187</f>
        <v>0</v>
      </c>
      <c r="Q187" s="185">
        <v>0.00011</v>
      </c>
      <c r="R187" s="185">
        <f>Q187*H187</f>
        <v>0.00011</v>
      </c>
      <c r="S187" s="185">
        <v>0</v>
      </c>
      <c r="T187" s="18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7" t="s">
        <v>152</v>
      </c>
      <c r="AT187" s="187" t="s">
        <v>147</v>
      </c>
      <c r="AU187" s="187" t="s">
        <v>83</v>
      </c>
      <c r="AY187" s="15" t="s">
        <v>145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15" t="s">
        <v>81</v>
      </c>
      <c r="BK187" s="188">
        <f>ROUND(I187*H187,2)</f>
        <v>0</v>
      </c>
      <c r="BL187" s="15" t="s">
        <v>152</v>
      </c>
      <c r="BM187" s="187" t="s">
        <v>238</v>
      </c>
    </row>
    <row r="188" s="2" customFormat="1">
      <c r="A188" s="34"/>
      <c r="B188" s="35"/>
      <c r="C188" s="34"/>
      <c r="D188" s="189" t="s">
        <v>154</v>
      </c>
      <c r="E188" s="34"/>
      <c r="F188" s="190" t="s">
        <v>239</v>
      </c>
      <c r="G188" s="34"/>
      <c r="H188" s="34"/>
      <c r="I188" s="191"/>
      <c r="J188" s="34"/>
      <c r="K188" s="34"/>
      <c r="L188" s="35"/>
      <c r="M188" s="192"/>
      <c r="N188" s="193"/>
      <c r="O188" s="73"/>
      <c r="P188" s="73"/>
      <c r="Q188" s="73"/>
      <c r="R188" s="73"/>
      <c r="S188" s="73"/>
      <c r="T188" s="7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5" t="s">
        <v>154</v>
      </c>
      <c r="AU188" s="15" t="s">
        <v>83</v>
      </c>
    </row>
    <row r="189" s="2" customFormat="1">
      <c r="A189" s="34"/>
      <c r="B189" s="35"/>
      <c r="C189" s="34"/>
      <c r="D189" s="194" t="s">
        <v>156</v>
      </c>
      <c r="E189" s="34"/>
      <c r="F189" s="195" t="s">
        <v>240</v>
      </c>
      <c r="G189" s="34"/>
      <c r="H189" s="34"/>
      <c r="I189" s="191"/>
      <c r="J189" s="34"/>
      <c r="K189" s="34"/>
      <c r="L189" s="35"/>
      <c r="M189" s="192"/>
      <c r="N189" s="193"/>
      <c r="O189" s="73"/>
      <c r="P189" s="73"/>
      <c r="Q189" s="73"/>
      <c r="R189" s="73"/>
      <c r="S189" s="73"/>
      <c r="T189" s="7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5" t="s">
        <v>156</v>
      </c>
      <c r="AU189" s="15" t="s">
        <v>83</v>
      </c>
    </row>
    <row r="190" s="2" customFormat="1" ht="24.15" customHeight="1">
      <c r="A190" s="34"/>
      <c r="B190" s="175"/>
      <c r="C190" s="197" t="s">
        <v>241</v>
      </c>
      <c r="D190" s="197" t="s">
        <v>242</v>
      </c>
      <c r="E190" s="198" t="s">
        <v>243</v>
      </c>
      <c r="F190" s="199" t="s">
        <v>244</v>
      </c>
      <c r="G190" s="200" t="s">
        <v>164</v>
      </c>
      <c r="H190" s="201">
        <v>1</v>
      </c>
      <c r="I190" s="202"/>
      <c r="J190" s="203">
        <f>ROUND(I190*H190,2)</f>
        <v>0</v>
      </c>
      <c r="K190" s="199" t="s">
        <v>151</v>
      </c>
      <c r="L190" s="204"/>
      <c r="M190" s="205" t="s">
        <v>1</v>
      </c>
      <c r="N190" s="206" t="s">
        <v>39</v>
      </c>
      <c r="O190" s="73"/>
      <c r="P190" s="185">
        <f>O190*H190</f>
        <v>0</v>
      </c>
      <c r="Q190" s="185">
        <v>0.012500000000000001</v>
      </c>
      <c r="R190" s="185">
        <f>Q190*H190</f>
        <v>0.012500000000000001</v>
      </c>
      <c r="S190" s="185">
        <v>0</v>
      </c>
      <c r="T190" s="18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7" t="s">
        <v>199</v>
      </c>
      <c r="AT190" s="187" t="s">
        <v>242</v>
      </c>
      <c r="AU190" s="187" t="s">
        <v>83</v>
      </c>
      <c r="AY190" s="15" t="s">
        <v>145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15" t="s">
        <v>81</v>
      </c>
      <c r="BK190" s="188">
        <f>ROUND(I190*H190,2)</f>
        <v>0</v>
      </c>
      <c r="BL190" s="15" t="s">
        <v>152</v>
      </c>
      <c r="BM190" s="187" t="s">
        <v>245</v>
      </c>
    </row>
    <row r="191" s="2" customFormat="1">
      <c r="A191" s="34"/>
      <c r="B191" s="35"/>
      <c r="C191" s="34"/>
      <c r="D191" s="189" t="s">
        <v>154</v>
      </c>
      <c r="E191" s="34"/>
      <c r="F191" s="190" t="s">
        <v>244</v>
      </c>
      <c r="G191" s="34"/>
      <c r="H191" s="34"/>
      <c r="I191" s="191"/>
      <c r="J191" s="34"/>
      <c r="K191" s="34"/>
      <c r="L191" s="35"/>
      <c r="M191" s="192"/>
      <c r="N191" s="193"/>
      <c r="O191" s="73"/>
      <c r="P191" s="73"/>
      <c r="Q191" s="73"/>
      <c r="R191" s="73"/>
      <c r="S191" s="73"/>
      <c r="T191" s="7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5" t="s">
        <v>154</v>
      </c>
      <c r="AU191" s="15" t="s">
        <v>83</v>
      </c>
    </row>
    <row r="192" s="2" customFormat="1" ht="24.15" customHeight="1">
      <c r="A192" s="34"/>
      <c r="B192" s="175"/>
      <c r="C192" s="176" t="s">
        <v>246</v>
      </c>
      <c r="D192" s="176" t="s">
        <v>147</v>
      </c>
      <c r="E192" s="177" t="s">
        <v>247</v>
      </c>
      <c r="F192" s="178" t="s">
        <v>248</v>
      </c>
      <c r="G192" s="179" t="s">
        <v>164</v>
      </c>
      <c r="H192" s="180">
        <v>10</v>
      </c>
      <c r="I192" s="181"/>
      <c r="J192" s="182">
        <f>ROUND(I192*H192,2)</f>
        <v>0</v>
      </c>
      <c r="K192" s="178" t="s">
        <v>151</v>
      </c>
      <c r="L192" s="35"/>
      <c r="M192" s="183" t="s">
        <v>1</v>
      </c>
      <c r="N192" s="184" t="s">
        <v>39</v>
      </c>
      <c r="O192" s="73"/>
      <c r="P192" s="185">
        <f>O192*H192</f>
        <v>0</v>
      </c>
      <c r="Q192" s="185">
        <v>0</v>
      </c>
      <c r="R192" s="185">
        <f>Q192*H192</f>
        <v>0</v>
      </c>
      <c r="S192" s="185">
        <v>0</v>
      </c>
      <c r="T192" s="18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7" t="s">
        <v>152</v>
      </c>
      <c r="AT192" s="187" t="s">
        <v>147</v>
      </c>
      <c r="AU192" s="187" t="s">
        <v>83</v>
      </c>
      <c r="AY192" s="15" t="s">
        <v>145</v>
      </c>
      <c r="BE192" s="188">
        <f>IF(N192="základní",J192,0)</f>
        <v>0</v>
      </c>
      <c r="BF192" s="188">
        <f>IF(N192="snížená",J192,0)</f>
        <v>0</v>
      </c>
      <c r="BG192" s="188">
        <f>IF(N192="zákl. přenesená",J192,0)</f>
        <v>0</v>
      </c>
      <c r="BH192" s="188">
        <f>IF(N192="sníž. přenesená",J192,0)</f>
        <v>0</v>
      </c>
      <c r="BI192" s="188">
        <f>IF(N192="nulová",J192,0)</f>
        <v>0</v>
      </c>
      <c r="BJ192" s="15" t="s">
        <v>81</v>
      </c>
      <c r="BK192" s="188">
        <f>ROUND(I192*H192,2)</f>
        <v>0</v>
      </c>
      <c r="BL192" s="15" t="s">
        <v>152</v>
      </c>
      <c r="BM192" s="187" t="s">
        <v>249</v>
      </c>
    </row>
    <row r="193" s="2" customFormat="1">
      <c r="A193" s="34"/>
      <c r="B193" s="35"/>
      <c r="C193" s="34"/>
      <c r="D193" s="189" t="s">
        <v>154</v>
      </c>
      <c r="E193" s="34"/>
      <c r="F193" s="190" t="s">
        <v>248</v>
      </c>
      <c r="G193" s="34"/>
      <c r="H193" s="34"/>
      <c r="I193" s="191"/>
      <c r="J193" s="34"/>
      <c r="K193" s="34"/>
      <c r="L193" s="35"/>
      <c r="M193" s="192"/>
      <c r="N193" s="193"/>
      <c r="O193" s="73"/>
      <c r="P193" s="73"/>
      <c r="Q193" s="73"/>
      <c r="R193" s="73"/>
      <c r="S193" s="73"/>
      <c r="T193" s="7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5" t="s">
        <v>154</v>
      </c>
      <c r="AU193" s="15" t="s">
        <v>83</v>
      </c>
    </row>
    <row r="194" s="2" customFormat="1">
      <c r="A194" s="34"/>
      <c r="B194" s="35"/>
      <c r="C194" s="34"/>
      <c r="D194" s="194" t="s">
        <v>156</v>
      </c>
      <c r="E194" s="34"/>
      <c r="F194" s="195" t="s">
        <v>250</v>
      </c>
      <c r="G194" s="34"/>
      <c r="H194" s="34"/>
      <c r="I194" s="191"/>
      <c r="J194" s="34"/>
      <c r="K194" s="34"/>
      <c r="L194" s="35"/>
      <c r="M194" s="192"/>
      <c r="N194" s="193"/>
      <c r="O194" s="73"/>
      <c r="P194" s="73"/>
      <c r="Q194" s="73"/>
      <c r="R194" s="73"/>
      <c r="S194" s="73"/>
      <c r="T194" s="7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5" t="s">
        <v>156</v>
      </c>
      <c r="AU194" s="15" t="s">
        <v>83</v>
      </c>
    </row>
    <row r="195" s="2" customFormat="1" ht="24.15" customHeight="1">
      <c r="A195" s="34"/>
      <c r="B195" s="175"/>
      <c r="C195" s="197" t="s">
        <v>251</v>
      </c>
      <c r="D195" s="197" t="s">
        <v>242</v>
      </c>
      <c r="E195" s="198" t="s">
        <v>252</v>
      </c>
      <c r="F195" s="199" t="s">
        <v>253</v>
      </c>
      <c r="G195" s="200" t="s">
        <v>164</v>
      </c>
      <c r="H195" s="201">
        <v>10</v>
      </c>
      <c r="I195" s="202"/>
      <c r="J195" s="203">
        <f>ROUND(I195*H195,2)</f>
        <v>0</v>
      </c>
      <c r="K195" s="199" t="s">
        <v>151</v>
      </c>
      <c r="L195" s="204"/>
      <c r="M195" s="205" t="s">
        <v>1</v>
      </c>
      <c r="N195" s="206" t="s">
        <v>39</v>
      </c>
      <c r="O195" s="73"/>
      <c r="P195" s="185">
        <f>O195*H195</f>
        <v>0</v>
      </c>
      <c r="Q195" s="185">
        <v>6.0000000000000002E-05</v>
      </c>
      <c r="R195" s="185">
        <f>Q195*H195</f>
        <v>0.00060000000000000006</v>
      </c>
      <c r="S195" s="185">
        <v>0</v>
      </c>
      <c r="T195" s="18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7" t="s">
        <v>199</v>
      </c>
      <c r="AT195" s="187" t="s">
        <v>242</v>
      </c>
      <c r="AU195" s="187" t="s">
        <v>83</v>
      </c>
      <c r="AY195" s="15" t="s">
        <v>145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15" t="s">
        <v>81</v>
      </c>
      <c r="BK195" s="188">
        <f>ROUND(I195*H195,2)</f>
        <v>0</v>
      </c>
      <c r="BL195" s="15" t="s">
        <v>152</v>
      </c>
      <c r="BM195" s="187" t="s">
        <v>254</v>
      </c>
    </row>
    <row r="196" s="2" customFormat="1">
      <c r="A196" s="34"/>
      <c r="B196" s="35"/>
      <c r="C196" s="34"/>
      <c r="D196" s="189" t="s">
        <v>154</v>
      </c>
      <c r="E196" s="34"/>
      <c r="F196" s="190" t="s">
        <v>253</v>
      </c>
      <c r="G196" s="34"/>
      <c r="H196" s="34"/>
      <c r="I196" s="191"/>
      <c r="J196" s="34"/>
      <c r="K196" s="34"/>
      <c r="L196" s="35"/>
      <c r="M196" s="192"/>
      <c r="N196" s="193"/>
      <c r="O196" s="73"/>
      <c r="P196" s="73"/>
      <c r="Q196" s="73"/>
      <c r="R196" s="73"/>
      <c r="S196" s="73"/>
      <c r="T196" s="7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5" t="s">
        <v>154</v>
      </c>
      <c r="AU196" s="15" t="s">
        <v>83</v>
      </c>
    </row>
    <row r="197" s="2" customFormat="1">
      <c r="A197" s="34"/>
      <c r="B197" s="35"/>
      <c r="C197" s="34"/>
      <c r="D197" s="189" t="s">
        <v>158</v>
      </c>
      <c r="E197" s="34"/>
      <c r="F197" s="196" t="s">
        <v>173</v>
      </c>
      <c r="G197" s="34"/>
      <c r="H197" s="34"/>
      <c r="I197" s="191"/>
      <c r="J197" s="34"/>
      <c r="K197" s="34"/>
      <c r="L197" s="35"/>
      <c r="M197" s="192"/>
      <c r="N197" s="193"/>
      <c r="O197" s="73"/>
      <c r="P197" s="73"/>
      <c r="Q197" s="73"/>
      <c r="R197" s="73"/>
      <c r="S197" s="73"/>
      <c r="T197" s="7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5" t="s">
        <v>158</v>
      </c>
      <c r="AU197" s="15" t="s">
        <v>83</v>
      </c>
    </row>
    <row r="198" s="2" customFormat="1" ht="24.15" customHeight="1">
      <c r="A198" s="34"/>
      <c r="B198" s="175"/>
      <c r="C198" s="176" t="s">
        <v>255</v>
      </c>
      <c r="D198" s="176" t="s">
        <v>147</v>
      </c>
      <c r="E198" s="177" t="s">
        <v>256</v>
      </c>
      <c r="F198" s="178" t="s">
        <v>257</v>
      </c>
      <c r="G198" s="179" t="s">
        <v>164</v>
      </c>
      <c r="H198" s="180">
        <v>1</v>
      </c>
      <c r="I198" s="181"/>
      <c r="J198" s="182">
        <f>ROUND(I198*H198,2)</f>
        <v>0</v>
      </c>
      <c r="K198" s="178" t="s">
        <v>151</v>
      </c>
      <c r="L198" s="35"/>
      <c r="M198" s="183" t="s">
        <v>1</v>
      </c>
      <c r="N198" s="184" t="s">
        <v>39</v>
      </c>
      <c r="O198" s="73"/>
      <c r="P198" s="185">
        <f>O198*H198</f>
        <v>0</v>
      </c>
      <c r="Q198" s="185">
        <v>0</v>
      </c>
      <c r="R198" s="185">
        <f>Q198*H198</f>
        <v>0</v>
      </c>
      <c r="S198" s="185">
        <v>0.053999999999999999</v>
      </c>
      <c r="T198" s="186">
        <f>S198*H198</f>
        <v>0.053999999999999999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7" t="s">
        <v>152</v>
      </c>
      <c r="AT198" s="187" t="s">
        <v>147</v>
      </c>
      <c r="AU198" s="187" t="s">
        <v>83</v>
      </c>
      <c r="AY198" s="15" t="s">
        <v>145</v>
      </c>
      <c r="BE198" s="188">
        <f>IF(N198="základní",J198,0)</f>
        <v>0</v>
      </c>
      <c r="BF198" s="188">
        <f>IF(N198="snížená",J198,0)</f>
        <v>0</v>
      </c>
      <c r="BG198" s="188">
        <f>IF(N198="zákl. přenesená",J198,0)</f>
        <v>0</v>
      </c>
      <c r="BH198" s="188">
        <f>IF(N198="sníž. přenesená",J198,0)</f>
        <v>0</v>
      </c>
      <c r="BI198" s="188">
        <f>IF(N198="nulová",J198,0)</f>
        <v>0</v>
      </c>
      <c r="BJ198" s="15" t="s">
        <v>81</v>
      </c>
      <c r="BK198" s="188">
        <f>ROUND(I198*H198,2)</f>
        <v>0</v>
      </c>
      <c r="BL198" s="15" t="s">
        <v>152</v>
      </c>
      <c r="BM198" s="187" t="s">
        <v>258</v>
      </c>
    </row>
    <row r="199" s="2" customFormat="1">
      <c r="A199" s="34"/>
      <c r="B199" s="35"/>
      <c r="C199" s="34"/>
      <c r="D199" s="189" t="s">
        <v>154</v>
      </c>
      <c r="E199" s="34"/>
      <c r="F199" s="190" t="s">
        <v>259</v>
      </c>
      <c r="G199" s="34"/>
      <c r="H199" s="34"/>
      <c r="I199" s="191"/>
      <c r="J199" s="34"/>
      <c r="K199" s="34"/>
      <c r="L199" s="35"/>
      <c r="M199" s="192"/>
      <c r="N199" s="193"/>
      <c r="O199" s="73"/>
      <c r="P199" s="73"/>
      <c r="Q199" s="73"/>
      <c r="R199" s="73"/>
      <c r="S199" s="73"/>
      <c r="T199" s="7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5" t="s">
        <v>154</v>
      </c>
      <c r="AU199" s="15" t="s">
        <v>83</v>
      </c>
    </row>
    <row r="200" s="2" customFormat="1">
      <c r="A200" s="34"/>
      <c r="B200" s="35"/>
      <c r="C200" s="34"/>
      <c r="D200" s="194" t="s">
        <v>156</v>
      </c>
      <c r="E200" s="34"/>
      <c r="F200" s="195" t="s">
        <v>260</v>
      </c>
      <c r="G200" s="34"/>
      <c r="H200" s="34"/>
      <c r="I200" s="191"/>
      <c r="J200" s="34"/>
      <c r="K200" s="34"/>
      <c r="L200" s="35"/>
      <c r="M200" s="192"/>
      <c r="N200" s="193"/>
      <c r="O200" s="73"/>
      <c r="P200" s="73"/>
      <c r="Q200" s="73"/>
      <c r="R200" s="73"/>
      <c r="S200" s="73"/>
      <c r="T200" s="7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5" t="s">
        <v>156</v>
      </c>
      <c r="AU200" s="15" t="s">
        <v>83</v>
      </c>
    </row>
    <row r="201" s="2" customFormat="1" ht="24.15" customHeight="1">
      <c r="A201" s="34"/>
      <c r="B201" s="175"/>
      <c r="C201" s="176" t="s">
        <v>261</v>
      </c>
      <c r="D201" s="176" t="s">
        <v>147</v>
      </c>
      <c r="E201" s="177" t="s">
        <v>262</v>
      </c>
      <c r="F201" s="178" t="s">
        <v>263</v>
      </c>
      <c r="G201" s="179" t="s">
        <v>164</v>
      </c>
      <c r="H201" s="180">
        <v>2</v>
      </c>
      <c r="I201" s="181"/>
      <c r="J201" s="182">
        <f>ROUND(I201*H201,2)</f>
        <v>0</v>
      </c>
      <c r="K201" s="178" t="s">
        <v>151</v>
      </c>
      <c r="L201" s="35"/>
      <c r="M201" s="183" t="s">
        <v>1</v>
      </c>
      <c r="N201" s="184" t="s">
        <v>39</v>
      </c>
      <c r="O201" s="73"/>
      <c r="P201" s="185">
        <f>O201*H201</f>
        <v>0</v>
      </c>
      <c r="Q201" s="185">
        <v>0</v>
      </c>
      <c r="R201" s="185">
        <f>Q201*H201</f>
        <v>0</v>
      </c>
      <c r="S201" s="185">
        <v>0.14899999999999999</v>
      </c>
      <c r="T201" s="186">
        <f>S201*H201</f>
        <v>0.29799999999999999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7" t="s">
        <v>152</v>
      </c>
      <c r="AT201" s="187" t="s">
        <v>147</v>
      </c>
      <c r="AU201" s="187" t="s">
        <v>83</v>
      </c>
      <c r="AY201" s="15" t="s">
        <v>145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15" t="s">
        <v>81</v>
      </c>
      <c r="BK201" s="188">
        <f>ROUND(I201*H201,2)</f>
        <v>0</v>
      </c>
      <c r="BL201" s="15" t="s">
        <v>152</v>
      </c>
      <c r="BM201" s="187" t="s">
        <v>264</v>
      </c>
    </row>
    <row r="202" s="2" customFormat="1">
      <c r="A202" s="34"/>
      <c r="B202" s="35"/>
      <c r="C202" s="34"/>
      <c r="D202" s="189" t="s">
        <v>154</v>
      </c>
      <c r="E202" s="34"/>
      <c r="F202" s="190" t="s">
        <v>265</v>
      </c>
      <c r="G202" s="34"/>
      <c r="H202" s="34"/>
      <c r="I202" s="191"/>
      <c r="J202" s="34"/>
      <c r="K202" s="34"/>
      <c r="L202" s="35"/>
      <c r="M202" s="192"/>
      <c r="N202" s="193"/>
      <c r="O202" s="73"/>
      <c r="P202" s="73"/>
      <c r="Q202" s="73"/>
      <c r="R202" s="73"/>
      <c r="S202" s="73"/>
      <c r="T202" s="7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5" t="s">
        <v>154</v>
      </c>
      <c r="AU202" s="15" t="s">
        <v>83</v>
      </c>
    </row>
    <row r="203" s="2" customFormat="1">
      <c r="A203" s="34"/>
      <c r="B203" s="35"/>
      <c r="C203" s="34"/>
      <c r="D203" s="194" t="s">
        <v>156</v>
      </c>
      <c r="E203" s="34"/>
      <c r="F203" s="195" t="s">
        <v>266</v>
      </c>
      <c r="G203" s="34"/>
      <c r="H203" s="34"/>
      <c r="I203" s="191"/>
      <c r="J203" s="34"/>
      <c r="K203" s="34"/>
      <c r="L203" s="35"/>
      <c r="M203" s="192"/>
      <c r="N203" s="193"/>
      <c r="O203" s="73"/>
      <c r="P203" s="73"/>
      <c r="Q203" s="73"/>
      <c r="R203" s="73"/>
      <c r="S203" s="73"/>
      <c r="T203" s="7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5" t="s">
        <v>156</v>
      </c>
      <c r="AU203" s="15" t="s">
        <v>83</v>
      </c>
    </row>
    <row r="204" s="2" customFormat="1" ht="24.15" customHeight="1">
      <c r="A204" s="34"/>
      <c r="B204" s="175"/>
      <c r="C204" s="176" t="s">
        <v>267</v>
      </c>
      <c r="D204" s="176" t="s">
        <v>147</v>
      </c>
      <c r="E204" s="177" t="s">
        <v>268</v>
      </c>
      <c r="F204" s="178" t="s">
        <v>269</v>
      </c>
      <c r="G204" s="179" t="s">
        <v>164</v>
      </c>
      <c r="H204" s="180">
        <v>2</v>
      </c>
      <c r="I204" s="181"/>
      <c r="J204" s="182">
        <f>ROUND(I204*H204,2)</f>
        <v>0</v>
      </c>
      <c r="K204" s="178" t="s">
        <v>151</v>
      </c>
      <c r="L204" s="35"/>
      <c r="M204" s="183" t="s">
        <v>1</v>
      </c>
      <c r="N204" s="184" t="s">
        <v>39</v>
      </c>
      <c r="O204" s="73"/>
      <c r="P204" s="185">
        <f>O204*H204</f>
        <v>0</v>
      </c>
      <c r="Q204" s="185">
        <v>0</v>
      </c>
      <c r="R204" s="185">
        <f>Q204*H204</f>
        <v>0</v>
      </c>
      <c r="S204" s="185">
        <v>0.41299999999999998</v>
      </c>
      <c r="T204" s="186">
        <f>S204*H204</f>
        <v>0.82599999999999996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7" t="s">
        <v>152</v>
      </c>
      <c r="AT204" s="187" t="s">
        <v>147</v>
      </c>
      <c r="AU204" s="187" t="s">
        <v>83</v>
      </c>
      <c r="AY204" s="15" t="s">
        <v>145</v>
      </c>
      <c r="BE204" s="188">
        <f>IF(N204="základní",J204,0)</f>
        <v>0</v>
      </c>
      <c r="BF204" s="188">
        <f>IF(N204="snížená",J204,0)</f>
        <v>0</v>
      </c>
      <c r="BG204" s="188">
        <f>IF(N204="zákl. přenesená",J204,0)</f>
        <v>0</v>
      </c>
      <c r="BH204" s="188">
        <f>IF(N204="sníž. přenesená",J204,0)</f>
        <v>0</v>
      </c>
      <c r="BI204" s="188">
        <f>IF(N204="nulová",J204,0)</f>
        <v>0</v>
      </c>
      <c r="BJ204" s="15" t="s">
        <v>81</v>
      </c>
      <c r="BK204" s="188">
        <f>ROUND(I204*H204,2)</f>
        <v>0</v>
      </c>
      <c r="BL204" s="15" t="s">
        <v>152</v>
      </c>
      <c r="BM204" s="187" t="s">
        <v>270</v>
      </c>
    </row>
    <row r="205" s="2" customFormat="1">
      <c r="A205" s="34"/>
      <c r="B205" s="35"/>
      <c r="C205" s="34"/>
      <c r="D205" s="189" t="s">
        <v>154</v>
      </c>
      <c r="E205" s="34"/>
      <c r="F205" s="190" t="s">
        <v>271</v>
      </c>
      <c r="G205" s="34"/>
      <c r="H205" s="34"/>
      <c r="I205" s="191"/>
      <c r="J205" s="34"/>
      <c r="K205" s="34"/>
      <c r="L205" s="35"/>
      <c r="M205" s="192"/>
      <c r="N205" s="193"/>
      <c r="O205" s="73"/>
      <c r="P205" s="73"/>
      <c r="Q205" s="73"/>
      <c r="R205" s="73"/>
      <c r="S205" s="73"/>
      <c r="T205" s="7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5" t="s">
        <v>154</v>
      </c>
      <c r="AU205" s="15" t="s">
        <v>83</v>
      </c>
    </row>
    <row r="206" s="2" customFormat="1">
      <c r="A206" s="34"/>
      <c r="B206" s="35"/>
      <c r="C206" s="34"/>
      <c r="D206" s="194" t="s">
        <v>156</v>
      </c>
      <c r="E206" s="34"/>
      <c r="F206" s="195" t="s">
        <v>272</v>
      </c>
      <c r="G206" s="34"/>
      <c r="H206" s="34"/>
      <c r="I206" s="191"/>
      <c r="J206" s="34"/>
      <c r="K206" s="34"/>
      <c r="L206" s="35"/>
      <c r="M206" s="192"/>
      <c r="N206" s="193"/>
      <c r="O206" s="73"/>
      <c r="P206" s="73"/>
      <c r="Q206" s="73"/>
      <c r="R206" s="73"/>
      <c r="S206" s="73"/>
      <c r="T206" s="7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5" t="s">
        <v>156</v>
      </c>
      <c r="AU206" s="15" t="s">
        <v>83</v>
      </c>
    </row>
    <row r="207" s="2" customFormat="1" ht="24.15" customHeight="1">
      <c r="A207" s="34"/>
      <c r="B207" s="175"/>
      <c r="C207" s="176" t="s">
        <v>7</v>
      </c>
      <c r="D207" s="176" t="s">
        <v>147</v>
      </c>
      <c r="E207" s="177" t="s">
        <v>273</v>
      </c>
      <c r="F207" s="178" t="s">
        <v>274</v>
      </c>
      <c r="G207" s="179" t="s">
        <v>275</v>
      </c>
      <c r="H207" s="180">
        <v>4</v>
      </c>
      <c r="I207" s="181"/>
      <c r="J207" s="182">
        <f>ROUND(I207*H207,2)</f>
        <v>0</v>
      </c>
      <c r="K207" s="178" t="s">
        <v>151</v>
      </c>
      <c r="L207" s="35"/>
      <c r="M207" s="183" t="s">
        <v>1</v>
      </c>
      <c r="N207" s="184" t="s">
        <v>39</v>
      </c>
      <c r="O207" s="73"/>
      <c r="P207" s="185">
        <f>O207*H207</f>
        <v>0</v>
      </c>
      <c r="Q207" s="185">
        <v>0</v>
      </c>
      <c r="R207" s="185">
        <f>Q207*H207</f>
        <v>0</v>
      </c>
      <c r="S207" s="185">
        <v>0.0060000000000000001</v>
      </c>
      <c r="T207" s="186">
        <f>S207*H207</f>
        <v>0.024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7" t="s">
        <v>152</v>
      </c>
      <c r="AT207" s="187" t="s">
        <v>147</v>
      </c>
      <c r="AU207" s="187" t="s">
        <v>83</v>
      </c>
      <c r="AY207" s="15" t="s">
        <v>145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5" t="s">
        <v>81</v>
      </c>
      <c r="BK207" s="188">
        <f>ROUND(I207*H207,2)</f>
        <v>0</v>
      </c>
      <c r="BL207" s="15" t="s">
        <v>152</v>
      </c>
      <c r="BM207" s="187" t="s">
        <v>276</v>
      </c>
    </row>
    <row r="208" s="2" customFormat="1">
      <c r="A208" s="34"/>
      <c r="B208" s="35"/>
      <c r="C208" s="34"/>
      <c r="D208" s="189" t="s">
        <v>154</v>
      </c>
      <c r="E208" s="34"/>
      <c r="F208" s="190" t="s">
        <v>277</v>
      </c>
      <c r="G208" s="34"/>
      <c r="H208" s="34"/>
      <c r="I208" s="191"/>
      <c r="J208" s="34"/>
      <c r="K208" s="34"/>
      <c r="L208" s="35"/>
      <c r="M208" s="192"/>
      <c r="N208" s="193"/>
      <c r="O208" s="73"/>
      <c r="P208" s="73"/>
      <c r="Q208" s="73"/>
      <c r="R208" s="73"/>
      <c r="S208" s="73"/>
      <c r="T208" s="7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5" t="s">
        <v>154</v>
      </c>
      <c r="AU208" s="15" t="s">
        <v>83</v>
      </c>
    </row>
    <row r="209" s="2" customFormat="1">
      <c r="A209" s="34"/>
      <c r="B209" s="35"/>
      <c r="C209" s="34"/>
      <c r="D209" s="194" t="s">
        <v>156</v>
      </c>
      <c r="E209" s="34"/>
      <c r="F209" s="195" t="s">
        <v>278</v>
      </c>
      <c r="G209" s="34"/>
      <c r="H209" s="34"/>
      <c r="I209" s="191"/>
      <c r="J209" s="34"/>
      <c r="K209" s="34"/>
      <c r="L209" s="35"/>
      <c r="M209" s="192"/>
      <c r="N209" s="193"/>
      <c r="O209" s="73"/>
      <c r="P209" s="73"/>
      <c r="Q209" s="73"/>
      <c r="R209" s="73"/>
      <c r="S209" s="73"/>
      <c r="T209" s="7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5" t="s">
        <v>156</v>
      </c>
      <c r="AU209" s="15" t="s">
        <v>83</v>
      </c>
    </row>
    <row r="210" s="2" customFormat="1" ht="24.15" customHeight="1">
      <c r="A210" s="34"/>
      <c r="B210" s="175"/>
      <c r="C210" s="176" t="s">
        <v>279</v>
      </c>
      <c r="D210" s="176" t="s">
        <v>147</v>
      </c>
      <c r="E210" s="177" t="s">
        <v>280</v>
      </c>
      <c r="F210" s="178" t="s">
        <v>281</v>
      </c>
      <c r="G210" s="179" t="s">
        <v>275</v>
      </c>
      <c r="H210" s="180">
        <v>5</v>
      </c>
      <c r="I210" s="181"/>
      <c r="J210" s="182">
        <f>ROUND(I210*H210,2)</f>
        <v>0</v>
      </c>
      <c r="K210" s="178" t="s">
        <v>151</v>
      </c>
      <c r="L210" s="35"/>
      <c r="M210" s="183" t="s">
        <v>1</v>
      </c>
      <c r="N210" s="184" t="s">
        <v>39</v>
      </c>
      <c r="O210" s="73"/>
      <c r="P210" s="185">
        <f>O210*H210</f>
        <v>0</v>
      </c>
      <c r="Q210" s="185">
        <v>0</v>
      </c>
      <c r="R210" s="185">
        <f>Q210*H210</f>
        <v>0</v>
      </c>
      <c r="S210" s="185">
        <v>0.0089999999999999993</v>
      </c>
      <c r="T210" s="186">
        <f>S210*H210</f>
        <v>0.044999999999999998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7" t="s">
        <v>152</v>
      </c>
      <c r="AT210" s="187" t="s">
        <v>147</v>
      </c>
      <c r="AU210" s="187" t="s">
        <v>83</v>
      </c>
      <c r="AY210" s="15" t="s">
        <v>145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15" t="s">
        <v>81</v>
      </c>
      <c r="BK210" s="188">
        <f>ROUND(I210*H210,2)</f>
        <v>0</v>
      </c>
      <c r="BL210" s="15" t="s">
        <v>152</v>
      </c>
      <c r="BM210" s="187" t="s">
        <v>282</v>
      </c>
    </row>
    <row r="211" s="2" customFormat="1">
      <c r="A211" s="34"/>
      <c r="B211" s="35"/>
      <c r="C211" s="34"/>
      <c r="D211" s="189" t="s">
        <v>154</v>
      </c>
      <c r="E211" s="34"/>
      <c r="F211" s="190" t="s">
        <v>283</v>
      </c>
      <c r="G211" s="34"/>
      <c r="H211" s="34"/>
      <c r="I211" s="191"/>
      <c r="J211" s="34"/>
      <c r="K211" s="34"/>
      <c r="L211" s="35"/>
      <c r="M211" s="192"/>
      <c r="N211" s="193"/>
      <c r="O211" s="73"/>
      <c r="P211" s="73"/>
      <c r="Q211" s="73"/>
      <c r="R211" s="73"/>
      <c r="S211" s="73"/>
      <c r="T211" s="7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5" t="s">
        <v>154</v>
      </c>
      <c r="AU211" s="15" t="s">
        <v>83</v>
      </c>
    </row>
    <row r="212" s="2" customFormat="1">
      <c r="A212" s="34"/>
      <c r="B212" s="35"/>
      <c r="C212" s="34"/>
      <c r="D212" s="194" t="s">
        <v>156</v>
      </c>
      <c r="E212" s="34"/>
      <c r="F212" s="195" t="s">
        <v>284</v>
      </c>
      <c r="G212" s="34"/>
      <c r="H212" s="34"/>
      <c r="I212" s="191"/>
      <c r="J212" s="34"/>
      <c r="K212" s="34"/>
      <c r="L212" s="35"/>
      <c r="M212" s="192"/>
      <c r="N212" s="193"/>
      <c r="O212" s="73"/>
      <c r="P212" s="73"/>
      <c r="Q212" s="73"/>
      <c r="R212" s="73"/>
      <c r="S212" s="73"/>
      <c r="T212" s="7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5" t="s">
        <v>156</v>
      </c>
      <c r="AU212" s="15" t="s">
        <v>83</v>
      </c>
    </row>
    <row r="213" s="2" customFormat="1" ht="37.8" customHeight="1">
      <c r="A213" s="34"/>
      <c r="B213" s="175"/>
      <c r="C213" s="176" t="s">
        <v>285</v>
      </c>
      <c r="D213" s="176" t="s">
        <v>147</v>
      </c>
      <c r="E213" s="177" t="s">
        <v>286</v>
      </c>
      <c r="F213" s="178" t="s">
        <v>287</v>
      </c>
      <c r="G213" s="179" t="s">
        <v>150</v>
      </c>
      <c r="H213" s="180">
        <v>41.259999999999998</v>
      </c>
      <c r="I213" s="181"/>
      <c r="J213" s="182">
        <f>ROUND(I213*H213,2)</f>
        <v>0</v>
      </c>
      <c r="K213" s="178" t="s">
        <v>151</v>
      </c>
      <c r="L213" s="35"/>
      <c r="M213" s="183" t="s">
        <v>1</v>
      </c>
      <c r="N213" s="184" t="s">
        <v>39</v>
      </c>
      <c r="O213" s="73"/>
      <c r="P213" s="185">
        <f>O213*H213</f>
        <v>0</v>
      </c>
      <c r="Q213" s="185">
        <v>0</v>
      </c>
      <c r="R213" s="185">
        <f>Q213*H213</f>
        <v>0</v>
      </c>
      <c r="S213" s="185">
        <v>0.0040000000000000001</v>
      </c>
      <c r="T213" s="186">
        <f>S213*H213</f>
        <v>0.16503999999999999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7" t="s">
        <v>152</v>
      </c>
      <c r="AT213" s="187" t="s">
        <v>147</v>
      </c>
      <c r="AU213" s="187" t="s">
        <v>83</v>
      </c>
      <c r="AY213" s="15" t="s">
        <v>145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15" t="s">
        <v>81</v>
      </c>
      <c r="BK213" s="188">
        <f>ROUND(I213*H213,2)</f>
        <v>0</v>
      </c>
      <c r="BL213" s="15" t="s">
        <v>152</v>
      </c>
      <c r="BM213" s="187" t="s">
        <v>288</v>
      </c>
    </row>
    <row r="214" s="2" customFormat="1">
      <c r="A214" s="34"/>
      <c r="B214" s="35"/>
      <c r="C214" s="34"/>
      <c r="D214" s="189" t="s">
        <v>154</v>
      </c>
      <c r="E214" s="34"/>
      <c r="F214" s="190" t="s">
        <v>289</v>
      </c>
      <c r="G214" s="34"/>
      <c r="H214" s="34"/>
      <c r="I214" s="191"/>
      <c r="J214" s="34"/>
      <c r="K214" s="34"/>
      <c r="L214" s="35"/>
      <c r="M214" s="192"/>
      <c r="N214" s="193"/>
      <c r="O214" s="73"/>
      <c r="P214" s="73"/>
      <c r="Q214" s="73"/>
      <c r="R214" s="73"/>
      <c r="S214" s="73"/>
      <c r="T214" s="7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5" t="s">
        <v>154</v>
      </c>
      <c r="AU214" s="15" t="s">
        <v>83</v>
      </c>
    </row>
    <row r="215" s="2" customFormat="1">
      <c r="A215" s="34"/>
      <c r="B215" s="35"/>
      <c r="C215" s="34"/>
      <c r="D215" s="194" t="s">
        <v>156</v>
      </c>
      <c r="E215" s="34"/>
      <c r="F215" s="195" t="s">
        <v>290</v>
      </c>
      <c r="G215" s="34"/>
      <c r="H215" s="34"/>
      <c r="I215" s="191"/>
      <c r="J215" s="34"/>
      <c r="K215" s="34"/>
      <c r="L215" s="35"/>
      <c r="M215" s="192"/>
      <c r="N215" s="193"/>
      <c r="O215" s="73"/>
      <c r="P215" s="73"/>
      <c r="Q215" s="73"/>
      <c r="R215" s="73"/>
      <c r="S215" s="73"/>
      <c r="T215" s="7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5" t="s">
        <v>156</v>
      </c>
      <c r="AU215" s="15" t="s">
        <v>83</v>
      </c>
    </row>
    <row r="216" s="2" customFormat="1" ht="37.8" customHeight="1">
      <c r="A216" s="34"/>
      <c r="B216" s="175"/>
      <c r="C216" s="176" t="s">
        <v>291</v>
      </c>
      <c r="D216" s="176" t="s">
        <v>147</v>
      </c>
      <c r="E216" s="177" t="s">
        <v>292</v>
      </c>
      <c r="F216" s="178" t="s">
        <v>293</v>
      </c>
      <c r="G216" s="179" t="s">
        <v>150</v>
      </c>
      <c r="H216" s="180">
        <v>128.18700000000001</v>
      </c>
      <c r="I216" s="181"/>
      <c r="J216" s="182">
        <f>ROUND(I216*H216,2)</f>
        <v>0</v>
      </c>
      <c r="K216" s="178" t="s">
        <v>151</v>
      </c>
      <c r="L216" s="35"/>
      <c r="M216" s="183" t="s">
        <v>1</v>
      </c>
      <c r="N216" s="184" t="s">
        <v>39</v>
      </c>
      <c r="O216" s="73"/>
      <c r="P216" s="185">
        <f>O216*H216</f>
        <v>0</v>
      </c>
      <c r="Q216" s="185">
        <v>0</v>
      </c>
      <c r="R216" s="185">
        <f>Q216*H216</f>
        <v>0</v>
      </c>
      <c r="S216" s="185">
        <v>0.045999999999999999</v>
      </c>
      <c r="T216" s="186">
        <f>S216*H216</f>
        <v>5.8966020000000006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7" t="s">
        <v>152</v>
      </c>
      <c r="AT216" s="187" t="s">
        <v>147</v>
      </c>
      <c r="AU216" s="187" t="s">
        <v>83</v>
      </c>
      <c r="AY216" s="15" t="s">
        <v>145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15" t="s">
        <v>81</v>
      </c>
      <c r="BK216" s="188">
        <f>ROUND(I216*H216,2)</f>
        <v>0</v>
      </c>
      <c r="BL216" s="15" t="s">
        <v>152</v>
      </c>
      <c r="BM216" s="187" t="s">
        <v>294</v>
      </c>
    </row>
    <row r="217" s="2" customFormat="1">
      <c r="A217" s="34"/>
      <c r="B217" s="35"/>
      <c r="C217" s="34"/>
      <c r="D217" s="189" t="s">
        <v>154</v>
      </c>
      <c r="E217" s="34"/>
      <c r="F217" s="190" t="s">
        <v>295</v>
      </c>
      <c r="G217" s="34"/>
      <c r="H217" s="34"/>
      <c r="I217" s="191"/>
      <c r="J217" s="34"/>
      <c r="K217" s="34"/>
      <c r="L217" s="35"/>
      <c r="M217" s="192"/>
      <c r="N217" s="193"/>
      <c r="O217" s="73"/>
      <c r="P217" s="73"/>
      <c r="Q217" s="73"/>
      <c r="R217" s="73"/>
      <c r="S217" s="73"/>
      <c r="T217" s="7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5" t="s">
        <v>154</v>
      </c>
      <c r="AU217" s="15" t="s">
        <v>83</v>
      </c>
    </row>
    <row r="218" s="2" customFormat="1">
      <c r="A218" s="34"/>
      <c r="B218" s="35"/>
      <c r="C218" s="34"/>
      <c r="D218" s="194" t="s">
        <v>156</v>
      </c>
      <c r="E218" s="34"/>
      <c r="F218" s="195" t="s">
        <v>296</v>
      </c>
      <c r="G218" s="34"/>
      <c r="H218" s="34"/>
      <c r="I218" s="191"/>
      <c r="J218" s="34"/>
      <c r="K218" s="34"/>
      <c r="L218" s="35"/>
      <c r="M218" s="192"/>
      <c r="N218" s="193"/>
      <c r="O218" s="73"/>
      <c r="P218" s="73"/>
      <c r="Q218" s="73"/>
      <c r="R218" s="73"/>
      <c r="S218" s="73"/>
      <c r="T218" s="7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5" t="s">
        <v>156</v>
      </c>
      <c r="AU218" s="15" t="s">
        <v>83</v>
      </c>
    </row>
    <row r="219" s="2" customFormat="1" ht="24.15" customHeight="1">
      <c r="A219" s="34"/>
      <c r="B219" s="175"/>
      <c r="C219" s="176" t="s">
        <v>297</v>
      </c>
      <c r="D219" s="176" t="s">
        <v>147</v>
      </c>
      <c r="E219" s="177" t="s">
        <v>298</v>
      </c>
      <c r="F219" s="178" t="s">
        <v>299</v>
      </c>
      <c r="G219" s="179" t="s">
        <v>150</v>
      </c>
      <c r="H219" s="180">
        <v>1</v>
      </c>
      <c r="I219" s="181"/>
      <c r="J219" s="182">
        <f>ROUND(I219*H219,2)</f>
        <v>0</v>
      </c>
      <c r="K219" s="178" t="s">
        <v>151</v>
      </c>
      <c r="L219" s="35"/>
      <c r="M219" s="183" t="s">
        <v>1</v>
      </c>
      <c r="N219" s="184" t="s">
        <v>39</v>
      </c>
      <c r="O219" s="73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7" t="s">
        <v>152</v>
      </c>
      <c r="AT219" s="187" t="s">
        <v>147</v>
      </c>
      <c r="AU219" s="187" t="s">
        <v>83</v>
      </c>
      <c r="AY219" s="15" t="s">
        <v>145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15" t="s">
        <v>81</v>
      </c>
      <c r="BK219" s="188">
        <f>ROUND(I219*H219,2)</f>
        <v>0</v>
      </c>
      <c r="BL219" s="15" t="s">
        <v>152</v>
      </c>
      <c r="BM219" s="187" t="s">
        <v>300</v>
      </c>
    </row>
    <row r="220" s="2" customFormat="1">
      <c r="A220" s="34"/>
      <c r="B220" s="35"/>
      <c r="C220" s="34"/>
      <c r="D220" s="189" t="s">
        <v>154</v>
      </c>
      <c r="E220" s="34"/>
      <c r="F220" s="190" t="s">
        <v>301</v>
      </c>
      <c r="G220" s="34"/>
      <c r="H220" s="34"/>
      <c r="I220" s="191"/>
      <c r="J220" s="34"/>
      <c r="K220" s="34"/>
      <c r="L220" s="35"/>
      <c r="M220" s="192"/>
      <c r="N220" s="193"/>
      <c r="O220" s="73"/>
      <c r="P220" s="73"/>
      <c r="Q220" s="73"/>
      <c r="R220" s="73"/>
      <c r="S220" s="73"/>
      <c r="T220" s="7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5" t="s">
        <v>154</v>
      </c>
      <c r="AU220" s="15" t="s">
        <v>83</v>
      </c>
    </row>
    <row r="221" s="2" customFormat="1">
      <c r="A221" s="34"/>
      <c r="B221" s="35"/>
      <c r="C221" s="34"/>
      <c r="D221" s="194" t="s">
        <v>156</v>
      </c>
      <c r="E221" s="34"/>
      <c r="F221" s="195" t="s">
        <v>302</v>
      </c>
      <c r="G221" s="34"/>
      <c r="H221" s="34"/>
      <c r="I221" s="191"/>
      <c r="J221" s="34"/>
      <c r="K221" s="34"/>
      <c r="L221" s="35"/>
      <c r="M221" s="192"/>
      <c r="N221" s="193"/>
      <c r="O221" s="73"/>
      <c r="P221" s="73"/>
      <c r="Q221" s="73"/>
      <c r="R221" s="73"/>
      <c r="S221" s="73"/>
      <c r="T221" s="7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5" t="s">
        <v>156</v>
      </c>
      <c r="AU221" s="15" t="s">
        <v>83</v>
      </c>
    </row>
    <row r="222" s="2" customFormat="1" ht="24.15" customHeight="1">
      <c r="A222" s="34"/>
      <c r="B222" s="175"/>
      <c r="C222" s="176" t="s">
        <v>303</v>
      </c>
      <c r="D222" s="176" t="s">
        <v>147</v>
      </c>
      <c r="E222" s="177" t="s">
        <v>304</v>
      </c>
      <c r="F222" s="178" t="s">
        <v>305</v>
      </c>
      <c r="G222" s="179" t="s">
        <v>150</v>
      </c>
      <c r="H222" s="180">
        <v>41.259999999999998</v>
      </c>
      <c r="I222" s="181"/>
      <c r="J222" s="182">
        <f>ROUND(I222*H222,2)</f>
        <v>0</v>
      </c>
      <c r="K222" s="178" t="s">
        <v>151</v>
      </c>
      <c r="L222" s="35"/>
      <c r="M222" s="183" t="s">
        <v>1</v>
      </c>
      <c r="N222" s="184" t="s">
        <v>39</v>
      </c>
      <c r="O222" s="73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7" t="s">
        <v>152</v>
      </c>
      <c r="AT222" s="187" t="s">
        <v>147</v>
      </c>
      <c r="AU222" s="187" t="s">
        <v>83</v>
      </c>
      <c r="AY222" s="15" t="s">
        <v>145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5" t="s">
        <v>81</v>
      </c>
      <c r="BK222" s="188">
        <f>ROUND(I222*H222,2)</f>
        <v>0</v>
      </c>
      <c r="BL222" s="15" t="s">
        <v>152</v>
      </c>
      <c r="BM222" s="187" t="s">
        <v>306</v>
      </c>
    </row>
    <row r="223" s="2" customFormat="1">
      <c r="A223" s="34"/>
      <c r="B223" s="35"/>
      <c r="C223" s="34"/>
      <c r="D223" s="189" t="s">
        <v>154</v>
      </c>
      <c r="E223" s="34"/>
      <c r="F223" s="190" t="s">
        <v>307</v>
      </c>
      <c r="G223" s="34"/>
      <c r="H223" s="34"/>
      <c r="I223" s="191"/>
      <c r="J223" s="34"/>
      <c r="K223" s="34"/>
      <c r="L223" s="35"/>
      <c r="M223" s="192"/>
      <c r="N223" s="193"/>
      <c r="O223" s="73"/>
      <c r="P223" s="73"/>
      <c r="Q223" s="73"/>
      <c r="R223" s="73"/>
      <c r="S223" s="73"/>
      <c r="T223" s="7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5" t="s">
        <v>154</v>
      </c>
      <c r="AU223" s="15" t="s">
        <v>83</v>
      </c>
    </row>
    <row r="224" s="2" customFormat="1">
      <c r="A224" s="34"/>
      <c r="B224" s="35"/>
      <c r="C224" s="34"/>
      <c r="D224" s="194" t="s">
        <v>156</v>
      </c>
      <c r="E224" s="34"/>
      <c r="F224" s="195" t="s">
        <v>308</v>
      </c>
      <c r="G224" s="34"/>
      <c r="H224" s="34"/>
      <c r="I224" s="191"/>
      <c r="J224" s="34"/>
      <c r="K224" s="34"/>
      <c r="L224" s="35"/>
      <c r="M224" s="192"/>
      <c r="N224" s="193"/>
      <c r="O224" s="73"/>
      <c r="P224" s="73"/>
      <c r="Q224" s="73"/>
      <c r="R224" s="73"/>
      <c r="S224" s="73"/>
      <c r="T224" s="7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5" t="s">
        <v>156</v>
      </c>
      <c r="AU224" s="15" t="s">
        <v>83</v>
      </c>
    </row>
    <row r="225" s="12" customFormat="1" ht="22.8" customHeight="1">
      <c r="A225" s="12"/>
      <c r="B225" s="162"/>
      <c r="C225" s="12"/>
      <c r="D225" s="163" t="s">
        <v>73</v>
      </c>
      <c r="E225" s="173" t="s">
        <v>309</v>
      </c>
      <c r="F225" s="173" t="s">
        <v>310</v>
      </c>
      <c r="G225" s="12"/>
      <c r="H225" s="12"/>
      <c r="I225" s="165"/>
      <c r="J225" s="174">
        <f>BK225</f>
        <v>0</v>
      </c>
      <c r="K225" s="12"/>
      <c r="L225" s="162"/>
      <c r="M225" s="167"/>
      <c r="N225" s="168"/>
      <c r="O225" s="168"/>
      <c r="P225" s="169">
        <f>SUM(P226:P237)</f>
        <v>0</v>
      </c>
      <c r="Q225" s="168"/>
      <c r="R225" s="169">
        <f>SUM(R226:R237)</f>
        <v>0</v>
      </c>
      <c r="S225" s="168"/>
      <c r="T225" s="170">
        <f>SUM(T226:T237)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3" t="s">
        <v>81</v>
      </c>
      <c r="AT225" s="171" t="s">
        <v>73</v>
      </c>
      <c r="AU225" s="171" t="s">
        <v>81</v>
      </c>
      <c r="AY225" s="163" t="s">
        <v>145</v>
      </c>
      <c r="BK225" s="172">
        <f>SUM(BK226:BK237)</f>
        <v>0</v>
      </c>
    </row>
    <row r="226" s="2" customFormat="1" ht="33" customHeight="1">
      <c r="A226" s="34"/>
      <c r="B226" s="175"/>
      <c r="C226" s="176" t="s">
        <v>311</v>
      </c>
      <c r="D226" s="176" t="s">
        <v>147</v>
      </c>
      <c r="E226" s="177" t="s">
        <v>312</v>
      </c>
      <c r="F226" s="178" t="s">
        <v>313</v>
      </c>
      <c r="G226" s="179" t="s">
        <v>314</v>
      </c>
      <c r="H226" s="180">
        <v>15.411</v>
      </c>
      <c r="I226" s="181"/>
      <c r="J226" s="182">
        <f>ROUND(I226*H226,2)</f>
        <v>0</v>
      </c>
      <c r="K226" s="178" t="s">
        <v>151</v>
      </c>
      <c r="L226" s="35"/>
      <c r="M226" s="183" t="s">
        <v>1</v>
      </c>
      <c r="N226" s="184" t="s">
        <v>39</v>
      </c>
      <c r="O226" s="73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7" t="s">
        <v>152</v>
      </c>
      <c r="AT226" s="187" t="s">
        <v>147</v>
      </c>
      <c r="AU226" s="187" t="s">
        <v>83</v>
      </c>
      <c r="AY226" s="15" t="s">
        <v>145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15" t="s">
        <v>81</v>
      </c>
      <c r="BK226" s="188">
        <f>ROUND(I226*H226,2)</f>
        <v>0</v>
      </c>
      <c r="BL226" s="15" t="s">
        <v>152</v>
      </c>
      <c r="BM226" s="187" t="s">
        <v>315</v>
      </c>
    </row>
    <row r="227" s="2" customFormat="1">
      <c r="A227" s="34"/>
      <c r="B227" s="35"/>
      <c r="C227" s="34"/>
      <c r="D227" s="189" t="s">
        <v>154</v>
      </c>
      <c r="E227" s="34"/>
      <c r="F227" s="190" t="s">
        <v>316</v>
      </c>
      <c r="G227" s="34"/>
      <c r="H227" s="34"/>
      <c r="I227" s="191"/>
      <c r="J227" s="34"/>
      <c r="K227" s="34"/>
      <c r="L227" s="35"/>
      <c r="M227" s="192"/>
      <c r="N227" s="193"/>
      <c r="O227" s="73"/>
      <c r="P227" s="73"/>
      <c r="Q227" s="73"/>
      <c r="R227" s="73"/>
      <c r="S227" s="73"/>
      <c r="T227" s="7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5" t="s">
        <v>154</v>
      </c>
      <c r="AU227" s="15" t="s">
        <v>83</v>
      </c>
    </row>
    <row r="228" s="2" customFormat="1">
      <c r="A228" s="34"/>
      <c r="B228" s="35"/>
      <c r="C228" s="34"/>
      <c r="D228" s="194" t="s">
        <v>156</v>
      </c>
      <c r="E228" s="34"/>
      <c r="F228" s="195" t="s">
        <v>317</v>
      </c>
      <c r="G228" s="34"/>
      <c r="H228" s="34"/>
      <c r="I228" s="191"/>
      <c r="J228" s="34"/>
      <c r="K228" s="34"/>
      <c r="L228" s="35"/>
      <c r="M228" s="192"/>
      <c r="N228" s="193"/>
      <c r="O228" s="73"/>
      <c r="P228" s="73"/>
      <c r="Q228" s="73"/>
      <c r="R228" s="73"/>
      <c r="S228" s="73"/>
      <c r="T228" s="7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5" t="s">
        <v>156</v>
      </c>
      <c r="AU228" s="15" t="s">
        <v>83</v>
      </c>
    </row>
    <row r="229" s="2" customFormat="1" ht="24.15" customHeight="1">
      <c r="A229" s="34"/>
      <c r="B229" s="175"/>
      <c r="C229" s="176" t="s">
        <v>318</v>
      </c>
      <c r="D229" s="176" t="s">
        <v>147</v>
      </c>
      <c r="E229" s="177" t="s">
        <v>319</v>
      </c>
      <c r="F229" s="178" t="s">
        <v>320</v>
      </c>
      <c r="G229" s="179" t="s">
        <v>314</v>
      </c>
      <c r="H229" s="180">
        <v>15.411</v>
      </c>
      <c r="I229" s="181"/>
      <c r="J229" s="182">
        <f>ROUND(I229*H229,2)</f>
        <v>0</v>
      </c>
      <c r="K229" s="178" t="s">
        <v>151</v>
      </c>
      <c r="L229" s="35"/>
      <c r="M229" s="183" t="s">
        <v>1</v>
      </c>
      <c r="N229" s="184" t="s">
        <v>39</v>
      </c>
      <c r="O229" s="73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7" t="s">
        <v>152</v>
      </c>
      <c r="AT229" s="187" t="s">
        <v>147</v>
      </c>
      <c r="AU229" s="187" t="s">
        <v>83</v>
      </c>
      <c r="AY229" s="15" t="s">
        <v>145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5" t="s">
        <v>81</v>
      </c>
      <c r="BK229" s="188">
        <f>ROUND(I229*H229,2)</f>
        <v>0</v>
      </c>
      <c r="BL229" s="15" t="s">
        <v>152</v>
      </c>
      <c r="BM229" s="187" t="s">
        <v>321</v>
      </c>
    </row>
    <row r="230" s="2" customFormat="1">
      <c r="A230" s="34"/>
      <c r="B230" s="35"/>
      <c r="C230" s="34"/>
      <c r="D230" s="189" t="s">
        <v>154</v>
      </c>
      <c r="E230" s="34"/>
      <c r="F230" s="190" t="s">
        <v>322</v>
      </c>
      <c r="G230" s="34"/>
      <c r="H230" s="34"/>
      <c r="I230" s="191"/>
      <c r="J230" s="34"/>
      <c r="K230" s="34"/>
      <c r="L230" s="35"/>
      <c r="M230" s="192"/>
      <c r="N230" s="193"/>
      <c r="O230" s="73"/>
      <c r="P230" s="73"/>
      <c r="Q230" s="73"/>
      <c r="R230" s="73"/>
      <c r="S230" s="73"/>
      <c r="T230" s="7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5" t="s">
        <v>154</v>
      </c>
      <c r="AU230" s="15" t="s">
        <v>83</v>
      </c>
    </row>
    <row r="231" s="2" customFormat="1">
      <c r="A231" s="34"/>
      <c r="B231" s="35"/>
      <c r="C231" s="34"/>
      <c r="D231" s="194" t="s">
        <v>156</v>
      </c>
      <c r="E231" s="34"/>
      <c r="F231" s="195" t="s">
        <v>323</v>
      </c>
      <c r="G231" s="34"/>
      <c r="H231" s="34"/>
      <c r="I231" s="191"/>
      <c r="J231" s="34"/>
      <c r="K231" s="34"/>
      <c r="L231" s="35"/>
      <c r="M231" s="192"/>
      <c r="N231" s="193"/>
      <c r="O231" s="73"/>
      <c r="P231" s="73"/>
      <c r="Q231" s="73"/>
      <c r="R231" s="73"/>
      <c r="S231" s="73"/>
      <c r="T231" s="7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T231" s="15" t="s">
        <v>156</v>
      </c>
      <c r="AU231" s="15" t="s">
        <v>83</v>
      </c>
    </row>
    <row r="232" s="2" customFormat="1" ht="24.15" customHeight="1">
      <c r="A232" s="34"/>
      <c r="B232" s="175"/>
      <c r="C232" s="176" t="s">
        <v>324</v>
      </c>
      <c r="D232" s="176" t="s">
        <v>147</v>
      </c>
      <c r="E232" s="177" t="s">
        <v>325</v>
      </c>
      <c r="F232" s="178" t="s">
        <v>326</v>
      </c>
      <c r="G232" s="179" t="s">
        <v>314</v>
      </c>
      <c r="H232" s="180">
        <v>215.75399999999999</v>
      </c>
      <c r="I232" s="181"/>
      <c r="J232" s="182">
        <f>ROUND(I232*H232,2)</f>
        <v>0</v>
      </c>
      <c r="K232" s="178" t="s">
        <v>151</v>
      </c>
      <c r="L232" s="35"/>
      <c r="M232" s="183" t="s">
        <v>1</v>
      </c>
      <c r="N232" s="184" t="s">
        <v>39</v>
      </c>
      <c r="O232" s="73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7" t="s">
        <v>152</v>
      </c>
      <c r="AT232" s="187" t="s">
        <v>147</v>
      </c>
      <c r="AU232" s="187" t="s">
        <v>83</v>
      </c>
      <c r="AY232" s="15" t="s">
        <v>145</v>
      </c>
      <c r="BE232" s="188">
        <f>IF(N232="základní",J232,0)</f>
        <v>0</v>
      </c>
      <c r="BF232" s="188">
        <f>IF(N232="snížená",J232,0)</f>
        <v>0</v>
      </c>
      <c r="BG232" s="188">
        <f>IF(N232="zákl. přenesená",J232,0)</f>
        <v>0</v>
      </c>
      <c r="BH232" s="188">
        <f>IF(N232="sníž. přenesená",J232,0)</f>
        <v>0</v>
      </c>
      <c r="BI232" s="188">
        <f>IF(N232="nulová",J232,0)</f>
        <v>0</v>
      </c>
      <c r="BJ232" s="15" t="s">
        <v>81</v>
      </c>
      <c r="BK232" s="188">
        <f>ROUND(I232*H232,2)</f>
        <v>0</v>
      </c>
      <c r="BL232" s="15" t="s">
        <v>152</v>
      </c>
      <c r="BM232" s="187" t="s">
        <v>327</v>
      </c>
    </row>
    <row r="233" s="2" customFormat="1">
      <c r="A233" s="34"/>
      <c r="B233" s="35"/>
      <c r="C233" s="34"/>
      <c r="D233" s="189" t="s">
        <v>154</v>
      </c>
      <c r="E233" s="34"/>
      <c r="F233" s="190" t="s">
        <v>328</v>
      </c>
      <c r="G233" s="34"/>
      <c r="H233" s="34"/>
      <c r="I233" s="191"/>
      <c r="J233" s="34"/>
      <c r="K233" s="34"/>
      <c r="L233" s="35"/>
      <c r="M233" s="192"/>
      <c r="N233" s="193"/>
      <c r="O233" s="73"/>
      <c r="P233" s="73"/>
      <c r="Q233" s="73"/>
      <c r="R233" s="73"/>
      <c r="S233" s="73"/>
      <c r="T233" s="7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5" t="s">
        <v>154</v>
      </c>
      <c r="AU233" s="15" t="s">
        <v>83</v>
      </c>
    </row>
    <row r="234" s="2" customFormat="1">
      <c r="A234" s="34"/>
      <c r="B234" s="35"/>
      <c r="C234" s="34"/>
      <c r="D234" s="194" t="s">
        <v>156</v>
      </c>
      <c r="E234" s="34"/>
      <c r="F234" s="195" t="s">
        <v>329</v>
      </c>
      <c r="G234" s="34"/>
      <c r="H234" s="34"/>
      <c r="I234" s="191"/>
      <c r="J234" s="34"/>
      <c r="K234" s="34"/>
      <c r="L234" s="35"/>
      <c r="M234" s="192"/>
      <c r="N234" s="193"/>
      <c r="O234" s="73"/>
      <c r="P234" s="73"/>
      <c r="Q234" s="73"/>
      <c r="R234" s="73"/>
      <c r="S234" s="73"/>
      <c r="T234" s="7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5" t="s">
        <v>156</v>
      </c>
      <c r="AU234" s="15" t="s">
        <v>83</v>
      </c>
    </row>
    <row r="235" s="2" customFormat="1" ht="33" customHeight="1">
      <c r="A235" s="34"/>
      <c r="B235" s="175"/>
      <c r="C235" s="176" t="s">
        <v>330</v>
      </c>
      <c r="D235" s="176" t="s">
        <v>147</v>
      </c>
      <c r="E235" s="177" t="s">
        <v>331</v>
      </c>
      <c r="F235" s="178" t="s">
        <v>332</v>
      </c>
      <c r="G235" s="179" t="s">
        <v>314</v>
      </c>
      <c r="H235" s="180">
        <v>15.411</v>
      </c>
      <c r="I235" s="181"/>
      <c r="J235" s="182">
        <f>ROUND(I235*H235,2)</f>
        <v>0</v>
      </c>
      <c r="K235" s="178" t="s">
        <v>151</v>
      </c>
      <c r="L235" s="35"/>
      <c r="M235" s="183" t="s">
        <v>1</v>
      </c>
      <c r="N235" s="184" t="s">
        <v>39</v>
      </c>
      <c r="O235" s="73"/>
      <c r="P235" s="185">
        <f>O235*H235</f>
        <v>0</v>
      </c>
      <c r="Q235" s="185">
        <v>0</v>
      </c>
      <c r="R235" s="185">
        <f>Q235*H235</f>
        <v>0</v>
      </c>
      <c r="S235" s="185">
        <v>0</v>
      </c>
      <c r="T235" s="18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7" t="s">
        <v>152</v>
      </c>
      <c r="AT235" s="187" t="s">
        <v>147</v>
      </c>
      <c r="AU235" s="187" t="s">
        <v>83</v>
      </c>
      <c r="AY235" s="15" t="s">
        <v>145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15" t="s">
        <v>81</v>
      </c>
      <c r="BK235" s="188">
        <f>ROUND(I235*H235,2)</f>
        <v>0</v>
      </c>
      <c r="BL235" s="15" t="s">
        <v>152</v>
      </c>
      <c r="BM235" s="187" t="s">
        <v>333</v>
      </c>
    </row>
    <row r="236" s="2" customFormat="1">
      <c r="A236" s="34"/>
      <c r="B236" s="35"/>
      <c r="C236" s="34"/>
      <c r="D236" s="189" t="s">
        <v>154</v>
      </c>
      <c r="E236" s="34"/>
      <c r="F236" s="190" t="s">
        <v>334</v>
      </c>
      <c r="G236" s="34"/>
      <c r="H236" s="34"/>
      <c r="I236" s="191"/>
      <c r="J236" s="34"/>
      <c r="K236" s="34"/>
      <c r="L236" s="35"/>
      <c r="M236" s="192"/>
      <c r="N236" s="193"/>
      <c r="O236" s="73"/>
      <c r="P236" s="73"/>
      <c r="Q236" s="73"/>
      <c r="R236" s="73"/>
      <c r="S236" s="73"/>
      <c r="T236" s="7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5" t="s">
        <v>154</v>
      </c>
      <c r="AU236" s="15" t="s">
        <v>83</v>
      </c>
    </row>
    <row r="237" s="2" customFormat="1">
      <c r="A237" s="34"/>
      <c r="B237" s="35"/>
      <c r="C237" s="34"/>
      <c r="D237" s="194" t="s">
        <v>156</v>
      </c>
      <c r="E237" s="34"/>
      <c r="F237" s="195" t="s">
        <v>335</v>
      </c>
      <c r="G237" s="34"/>
      <c r="H237" s="34"/>
      <c r="I237" s="191"/>
      <c r="J237" s="34"/>
      <c r="K237" s="34"/>
      <c r="L237" s="35"/>
      <c r="M237" s="192"/>
      <c r="N237" s="193"/>
      <c r="O237" s="73"/>
      <c r="P237" s="73"/>
      <c r="Q237" s="73"/>
      <c r="R237" s="73"/>
      <c r="S237" s="73"/>
      <c r="T237" s="7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5" t="s">
        <v>156</v>
      </c>
      <c r="AU237" s="15" t="s">
        <v>83</v>
      </c>
    </row>
    <row r="238" s="12" customFormat="1" ht="22.8" customHeight="1">
      <c r="A238" s="12"/>
      <c r="B238" s="162"/>
      <c r="C238" s="12"/>
      <c r="D238" s="163" t="s">
        <v>73</v>
      </c>
      <c r="E238" s="173" t="s">
        <v>336</v>
      </c>
      <c r="F238" s="173" t="s">
        <v>337</v>
      </c>
      <c r="G238" s="12"/>
      <c r="H238" s="12"/>
      <c r="I238" s="165"/>
      <c r="J238" s="174">
        <f>BK238</f>
        <v>0</v>
      </c>
      <c r="K238" s="12"/>
      <c r="L238" s="162"/>
      <c r="M238" s="167"/>
      <c r="N238" s="168"/>
      <c r="O238" s="168"/>
      <c r="P238" s="169">
        <f>SUM(P239:P241)</f>
        <v>0</v>
      </c>
      <c r="Q238" s="168"/>
      <c r="R238" s="169">
        <f>SUM(R239:R241)</f>
        <v>0</v>
      </c>
      <c r="S238" s="168"/>
      <c r="T238" s="170">
        <f>SUM(T239:T241)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63" t="s">
        <v>81</v>
      </c>
      <c r="AT238" s="171" t="s">
        <v>73</v>
      </c>
      <c r="AU238" s="171" t="s">
        <v>81</v>
      </c>
      <c r="AY238" s="163" t="s">
        <v>145</v>
      </c>
      <c r="BK238" s="172">
        <f>SUM(BK239:BK241)</f>
        <v>0</v>
      </c>
    </row>
    <row r="239" s="2" customFormat="1" ht="24.15" customHeight="1">
      <c r="A239" s="34"/>
      <c r="B239" s="175"/>
      <c r="C239" s="176" t="s">
        <v>338</v>
      </c>
      <c r="D239" s="176" t="s">
        <v>147</v>
      </c>
      <c r="E239" s="177" t="s">
        <v>339</v>
      </c>
      <c r="F239" s="178" t="s">
        <v>340</v>
      </c>
      <c r="G239" s="179" t="s">
        <v>314</v>
      </c>
      <c r="H239" s="180">
        <v>5.5069999999999997</v>
      </c>
      <c r="I239" s="181"/>
      <c r="J239" s="182">
        <f>ROUND(I239*H239,2)</f>
        <v>0</v>
      </c>
      <c r="K239" s="178" t="s">
        <v>151</v>
      </c>
      <c r="L239" s="35"/>
      <c r="M239" s="183" t="s">
        <v>1</v>
      </c>
      <c r="N239" s="184" t="s">
        <v>39</v>
      </c>
      <c r="O239" s="73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7" t="s">
        <v>152</v>
      </c>
      <c r="AT239" s="187" t="s">
        <v>147</v>
      </c>
      <c r="AU239" s="187" t="s">
        <v>83</v>
      </c>
      <c r="AY239" s="15" t="s">
        <v>145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5" t="s">
        <v>81</v>
      </c>
      <c r="BK239" s="188">
        <f>ROUND(I239*H239,2)</f>
        <v>0</v>
      </c>
      <c r="BL239" s="15" t="s">
        <v>152</v>
      </c>
      <c r="BM239" s="187" t="s">
        <v>341</v>
      </c>
    </row>
    <row r="240" s="2" customFormat="1">
      <c r="A240" s="34"/>
      <c r="B240" s="35"/>
      <c r="C240" s="34"/>
      <c r="D240" s="189" t="s">
        <v>154</v>
      </c>
      <c r="E240" s="34"/>
      <c r="F240" s="190" t="s">
        <v>342</v>
      </c>
      <c r="G240" s="34"/>
      <c r="H240" s="34"/>
      <c r="I240" s="191"/>
      <c r="J240" s="34"/>
      <c r="K240" s="34"/>
      <c r="L240" s="35"/>
      <c r="M240" s="192"/>
      <c r="N240" s="193"/>
      <c r="O240" s="73"/>
      <c r="P240" s="73"/>
      <c r="Q240" s="73"/>
      <c r="R240" s="73"/>
      <c r="S240" s="73"/>
      <c r="T240" s="7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5" t="s">
        <v>154</v>
      </c>
      <c r="AU240" s="15" t="s">
        <v>83</v>
      </c>
    </row>
    <row r="241" s="2" customFormat="1">
      <c r="A241" s="34"/>
      <c r="B241" s="35"/>
      <c r="C241" s="34"/>
      <c r="D241" s="194" t="s">
        <v>156</v>
      </c>
      <c r="E241" s="34"/>
      <c r="F241" s="195" t="s">
        <v>343</v>
      </c>
      <c r="G241" s="34"/>
      <c r="H241" s="34"/>
      <c r="I241" s="191"/>
      <c r="J241" s="34"/>
      <c r="K241" s="34"/>
      <c r="L241" s="35"/>
      <c r="M241" s="192"/>
      <c r="N241" s="193"/>
      <c r="O241" s="73"/>
      <c r="P241" s="73"/>
      <c r="Q241" s="73"/>
      <c r="R241" s="73"/>
      <c r="S241" s="73"/>
      <c r="T241" s="7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5" t="s">
        <v>156</v>
      </c>
      <c r="AU241" s="15" t="s">
        <v>83</v>
      </c>
    </row>
    <row r="242" s="12" customFormat="1" ht="25.92" customHeight="1">
      <c r="A242" s="12"/>
      <c r="B242" s="162"/>
      <c r="C242" s="12"/>
      <c r="D242" s="163" t="s">
        <v>73</v>
      </c>
      <c r="E242" s="164" t="s">
        <v>344</v>
      </c>
      <c r="F242" s="164" t="s">
        <v>345</v>
      </c>
      <c r="G242" s="12"/>
      <c r="H242" s="12"/>
      <c r="I242" s="165"/>
      <c r="J242" s="166">
        <f>BK242</f>
        <v>0</v>
      </c>
      <c r="K242" s="12"/>
      <c r="L242" s="162"/>
      <c r="M242" s="167"/>
      <c r="N242" s="168"/>
      <c r="O242" s="168"/>
      <c r="P242" s="169">
        <f>P243+P267+P301+P317+P331+P347+P375+P387+P409</f>
        <v>0</v>
      </c>
      <c r="Q242" s="168"/>
      <c r="R242" s="169">
        <f>R243+R267+R301+R317+R331+R347+R375+R387+R409</f>
        <v>2.01104393</v>
      </c>
      <c r="S242" s="168"/>
      <c r="T242" s="170">
        <f>T243+T267+T301+T317+T331+T347+T375+T387+T409</f>
        <v>8.1023247000000005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3" t="s">
        <v>83</v>
      </c>
      <c r="AT242" s="171" t="s">
        <v>73</v>
      </c>
      <c r="AU242" s="171" t="s">
        <v>74</v>
      </c>
      <c r="AY242" s="163" t="s">
        <v>145</v>
      </c>
      <c r="BK242" s="172">
        <f>BK243+BK267+BK301+BK317+BK331+BK347+BK375+BK387+BK409</f>
        <v>0</v>
      </c>
    </row>
    <row r="243" s="12" customFormat="1" ht="22.8" customHeight="1">
      <c r="A243" s="12"/>
      <c r="B243" s="162"/>
      <c r="C243" s="12"/>
      <c r="D243" s="163" t="s">
        <v>73</v>
      </c>
      <c r="E243" s="173" t="s">
        <v>346</v>
      </c>
      <c r="F243" s="173" t="s">
        <v>347</v>
      </c>
      <c r="G243" s="12"/>
      <c r="H243" s="12"/>
      <c r="I243" s="165"/>
      <c r="J243" s="174">
        <f>BK243</f>
        <v>0</v>
      </c>
      <c r="K243" s="12"/>
      <c r="L243" s="162"/>
      <c r="M243" s="167"/>
      <c r="N243" s="168"/>
      <c r="O243" s="168"/>
      <c r="P243" s="169">
        <f>SUM(P244:P266)</f>
        <v>0</v>
      </c>
      <c r="Q243" s="168"/>
      <c r="R243" s="169">
        <f>SUM(R244:R266)</f>
        <v>0.0049099999999999994</v>
      </c>
      <c r="S243" s="168"/>
      <c r="T243" s="170">
        <f>SUM(T244:T266)</f>
        <v>0.038059999999999997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63" t="s">
        <v>83</v>
      </c>
      <c r="AT243" s="171" t="s">
        <v>73</v>
      </c>
      <c r="AU243" s="171" t="s">
        <v>81</v>
      </c>
      <c r="AY243" s="163" t="s">
        <v>145</v>
      </c>
      <c r="BK243" s="172">
        <f>SUM(BK244:BK266)</f>
        <v>0</v>
      </c>
    </row>
    <row r="244" s="2" customFormat="1" ht="16.5" customHeight="1">
      <c r="A244" s="34"/>
      <c r="B244" s="175"/>
      <c r="C244" s="176" t="s">
        <v>348</v>
      </c>
      <c r="D244" s="176" t="s">
        <v>147</v>
      </c>
      <c r="E244" s="177" t="s">
        <v>349</v>
      </c>
      <c r="F244" s="178" t="s">
        <v>350</v>
      </c>
      <c r="G244" s="179" t="s">
        <v>164</v>
      </c>
      <c r="H244" s="180">
        <v>3</v>
      </c>
      <c r="I244" s="181"/>
      <c r="J244" s="182">
        <f>ROUND(I244*H244,2)</f>
        <v>0</v>
      </c>
      <c r="K244" s="178" t="s">
        <v>351</v>
      </c>
      <c r="L244" s="35"/>
      <c r="M244" s="183" t="s">
        <v>1</v>
      </c>
      <c r="N244" s="184" t="s">
        <v>39</v>
      </c>
      <c r="O244" s="73"/>
      <c r="P244" s="185">
        <f>O244*H244</f>
        <v>0</v>
      </c>
      <c r="Q244" s="185">
        <v>0</v>
      </c>
      <c r="R244" s="185">
        <f>Q244*H244</f>
        <v>0</v>
      </c>
      <c r="S244" s="185">
        <v>0</v>
      </c>
      <c r="T244" s="18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7" t="s">
        <v>246</v>
      </c>
      <c r="AT244" s="187" t="s">
        <v>147</v>
      </c>
      <c r="AU244" s="187" t="s">
        <v>83</v>
      </c>
      <c r="AY244" s="15" t="s">
        <v>145</v>
      </c>
      <c r="BE244" s="188">
        <f>IF(N244="základní",J244,0)</f>
        <v>0</v>
      </c>
      <c r="BF244" s="188">
        <f>IF(N244="snížená",J244,0)</f>
        <v>0</v>
      </c>
      <c r="BG244" s="188">
        <f>IF(N244="zákl. přenesená",J244,0)</f>
        <v>0</v>
      </c>
      <c r="BH244" s="188">
        <f>IF(N244="sníž. přenesená",J244,0)</f>
        <v>0</v>
      </c>
      <c r="BI244" s="188">
        <f>IF(N244="nulová",J244,0)</f>
        <v>0</v>
      </c>
      <c r="BJ244" s="15" t="s">
        <v>81</v>
      </c>
      <c r="BK244" s="188">
        <f>ROUND(I244*H244,2)</f>
        <v>0</v>
      </c>
      <c r="BL244" s="15" t="s">
        <v>246</v>
      </c>
      <c r="BM244" s="187" t="s">
        <v>352</v>
      </c>
    </row>
    <row r="245" s="2" customFormat="1">
      <c r="A245" s="34"/>
      <c r="B245" s="35"/>
      <c r="C245" s="34"/>
      <c r="D245" s="189" t="s">
        <v>154</v>
      </c>
      <c r="E245" s="34"/>
      <c r="F245" s="190" t="s">
        <v>353</v>
      </c>
      <c r="G245" s="34"/>
      <c r="H245" s="34"/>
      <c r="I245" s="191"/>
      <c r="J245" s="34"/>
      <c r="K245" s="34"/>
      <c r="L245" s="35"/>
      <c r="M245" s="192"/>
      <c r="N245" s="193"/>
      <c r="O245" s="73"/>
      <c r="P245" s="73"/>
      <c r="Q245" s="73"/>
      <c r="R245" s="73"/>
      <c r="S245" s="73"/>
      <c r="T245" s="7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T245" s="15" t="s">
        <v>154</v>
      </c>
      <c r="AU245" s="15" t="s">
        <v>83</v>
      </c>
    </row>
    <row r="246" s="2" customFormat="1">
      <c r="A246" s="34"/>
      <c r="B246" s="35"/>
      <c r="C246" s="34"/>
      <c r="D246" s="194" t="s">
        <v>156</v>
      </c>
      <c r="E246" s="34"/>
      <c r="F246" s="195" t="s">
        <v>354</v>
      </c>
      <c r="G246" s="34"/>
      <c r="H246" s="34"/>
      <c r="I246" s="191"/>
      <c r="J246" s="34"/>
      <c r="K246" s="34"/>
      <c r="L246" s="35"/>
      <c r="M246" s="192"/>
      <c r="N246" s="193"/>
      <c r="O246" s="73"/>
      <c r="P246" s="73"/>
      <c r="Q246" s="73"/>
      <c r="R246" s="73"/>
      <c r="S246" s="73"/>
      <c r="T246" s="7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5" t="s">
        <v>156</v>
      </c>
      <c r="AU246" s="15" t="s">
        <v>83</v>
      </c>
    </row>
    <row r="247" s="2" customFormat="1" ht="16.5" customHeight="1">
      <c r="A247" s="34"/>
      <c r="B247" s="175"/>
      <c r="C247" s="176" t="s">
        <v>355</v>
      </c>
      <c r="D247" s="176" t="s">
        <v>147</v>
      </c>
      <c r="E247" s="177" t="s">
        <v>356</v>
      </c>
      <c r="F247" s="178" t="s">
        <v>357</v>
      </c>
      <c r="G247" s="179" t="s">
        <v>275</v>
      </c>
      <c r="H247" s="180">
        <v>5</v>
      </c>
      <c r="I247" s="181"/>
      <c r="J247" s="182">
        <f>ROUND(I247*H247,2)</f>
        <v>0</v>
      </c>
      <c r="K247" s="178" t="s">
        <v>351</v>
      </c>
      <c r="L247" s="35"/>
      <c r="M247" s="183" t="s">
        <v>1</v>
      </c>
      <c r="N247" s="184" t="s">
        <v>39</v>
      </c>
      <c r="O247" s="73"/>
      <c r="P247" s="185">
        <f>O247*H247</f>
        <v>0</v>
      </c>
      <c r="Q247" s="185">
        <v>0</v>
      </c>
      <c r="R247" s="185">
        <f>Q247*H247</f>
        <v>0</v>
      </c>
      <c r="S247" s="185">
        <v>0.0020999999999999999</v>
      </c>
      <c r="T247" s="186">
        <f>S247*H247</f>
        <v>0.010499999999999999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7" t="s">
        <v>246</v>
      </c>
      <c r="AT247" s="187" t="s">
        <v>147</v>
      </c>
      <c r="AU247" s="187" t="s">
        <v>83</v>
      </c>
      <c r="AY247" s="15" t="s">
        <v>145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5" t="s">
        <v>81</v>
      </c>
      <c r="BK247" s="188">
        <f>ROUND(I247*H247,2)</f>
        <v>0</v>
      </c>
      <c r="BL247" s="15" t="s">
        <v>246</v>
      </c>
      <c r="BM247" s="187" t="s">
        <v>358</v>
      </c>
    </row>
    <row r="248" s="2" customFormat="1">
      <c r="A248" s="34"/>
      <c r="B248" s="35"/>
      <c r="C248" s="34"/>
      <c r="D248" s="189" t="s">
        <v>154</v>
      </c>
      <c r="E248" s="34"/>
      <c r="F248" s="190" t="s">
        <v>359</v>
      </c>
      <c r="G248" s="34"/>
      <c r="H248" s="34"/>
      <c r="I248" s="191"/>
      <c r="J248" s="34"/>
      <c r="K248" s="34"/>
      <c r="L248" s="35"/>
      <c r="M248" s="192"/>
      <c r="N248" s="193"/>
      <c r="O248" s="73"/>
      <c r="P248" s="73"/>
      <c r="Q248" s="73"/>
      <c r="R248" s="73"/>
      <c r="S248" s="73"/>
      <c r="T248" s="7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5" t="s">
        <v>154</v>
      </c>
      <c r="AU248" s="15" t="s">
        <v>83</v>
      </c>
    </row>
    <row r="249" s="2" customFormat="1">
      <c r="A249" s="34"/>
      <c r="B249" s="35"/>
      <c r="C249" s="34"/>
      <c r="D249" s="194" t="s">
        <v>156</v>
      </c>
      <c r="E249" s="34"/>
      <c r="F249" s="195" t="s">
        <v>360</v>
      </c>
      <c r="G249" s="34"/>
      <c r="H249" s="34"/>
      <c r="I249" s="191"/>
      <c r="J249" s="34"/>
      <c r="K249" s="34"/>
      <c r="L249" s="35"/>
      <c r="M249" s="192"/>
      <c r="N249" s="193"/>
      <c r="O249" s="73"/>
      <c r="P249" s="73"/>
      <c r="Q249" s="73"/>
      <c r="R249" s="73"/>
      <c r="S249" s="73"/>
      <c r="T249" s="7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5" t="s">
        <v>156</v>
      </c>
      <c r="AU249" s="15" t="s">
        <v>83</v>
      </c>
    </row>
    <row r="250" s="2" customFormat="1" ht="16.5" customHeight="1">
      <c r="A250" s="34"/>
      <c r="B250" s="175"/>
      <c r="C250" s="176" t="s">
        <v>361</v>
      </c>
      <c r="D250" s="176" t="s">
        <v>147</v>
      </c>
      <c r="E250" s="177" t="s">
        <v>362</v>
      </c>
      <c r="F250" s="178" t="s">
        <v>363</v>
      </c>
      <c r="G250" s="179" t="s">
        <v>164</v>
      </c>
      <c r="H250" s="180">
        <v>3</v>
      </c>
      <c r="I250" s="181"/>
      <c r="J250" s="182">
        <f>ROUND(I250*H250,2)</f>
        <v>0</v>
      </c>
      <c r="K250" s="178" t="s">
        <v>351</v>
      </c>
      <c r="L250" s="35"/>
      <c r="M250" s="183" t="s">
        <v>1</v>
      </c>
      <c r="N250" s="184" t="s">
        <v>39</v>
      </c>
      <c r="O250" s="73"/>
      <c r="P250" s="185">
        <f>O250*H250</f>
        <v>0</v>
      </c>
      <c r="Q250" s="185">
        <v>0.00031</v>
      </c>
      <c r="R250" s="185">
        <f>Q250*H250</f>
        <v>0.00093000000000000005</v>
      </c>
      <c r="S250" s="185">
        <v>0</v>
      </c>
      <c r="T250" s="18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7" t="s">
        <v>246</v>
      </c>
      <c r="AT250" s="187" t="s">
        <v>147</v>
      </c>
      <c r="AU250" s="187" t="s">
        <v>83</v>
      </c>
      <c r="AY250" s="15" t="s">
        <v>145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15" t="s">
        <v>81</v>
      </c>
      <c r="BK250" s="188">
        <f>ROUND(I250*H250,2)</f>
        <v>0</v>
      </c>
      <c r="BL250" s="15" t="s">
        <v>246</v>
      </c>
      <c r="BM250" s="187" t="s">
        <v>364</v>
      </c>
    </row>
    <row r="251" s="2" customFormat="1">
      <c r="A251" s="34"/>
      <c r="B251" s="35"/>
      <c r="C251" s="34"/>
      <c r="D251" s="189" t="s">
        <v>154</v>
      </c>
      <c r="E251" s="34"/>
      <c r="F251" s="190" t="s">
        <v>365</v>
      </c>
      <c r="G251" s="34"/>
      <c r="H251" s="34"/>
      <c r="I251" s="191"/>
      <c r="J251" s="34"/>
      <c r="K251" s="34"/>
      <c r="L251" s="35"/>
      <c r="M251" s="192"/>
      <c r="N251" s="193"/>
      <c r="O251" s="73"/>
      <c r="P251" s="73"/>
      <c r="Q251" s="73"/>
      <c r="R251" s="73"/>
      <c r="S251" s="73"/>
      <c r="T251" s="7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T251" s="15" t="s">
        <v>154</v>
      </c>
      <c r="AU251" s="15" t="s">
        <v>83</v>
      </c>
    </row>
    <row r="252" s="2" customFormat="1">
      <c r="A252" s="34"/>
      <c r="B252" s="35"/>
      <c r="C252" s="34"/>
      <c r="D252" s="194" t="s">
        <v>156</v>
      </c>
      <c r="E252" s="34"/>
      <c r="F252" s="195" t="s">
        <v>366</v>
      </c>
      <c r="G252" s="34"/>
      <c r="H252" s="34"/>
      <c r="I252" s="191"/>
      <c r="J252" s="34"/>
      <c r="K252" s="34"/>
      <c r="L252" s="35"/>
      <c r="M252" s="192"/>
      <c r="N252" s="193"/>
      <c r="O252" s="73"/>
      <c r="P252" s="73"/>
      <c r="Q252" s="73"/>
      <c r="R252" s="73"/>
      <c r="S252" s="73"/>
      <c r="T252" s="7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5" t="s">
        <v>156</v>
      </c>
      <c r="AU252" s="15" t="s">
        <v>83</v>
      </c>
    </row>
    <row r="253" s="2" customFormat="1" ht="16.5" customHeight="1">
      <c r="A253" s="34"/>
      <c r="B253" s="175"/>
      <c r="C253" s="176" t="s">
        <v>367</v>
      </c>
      <c r="D253" s="176" t="s">
        <v>147</v>
      </c>
      <c r="E253" s="177" t="s">
        <v>368</v>
      </c>
      <c r="F253" s="178" t="s">
        <v>369</v>
      </c>
      <c r="G253" s="179" t="s">
        <v>275</v>
      </c>
      <c r="H253" s="180">
        <v>5</v>
      </c>
      <c r="I253" s="181"/>
      <c r="J253" s="182">
        <f>ROUND(I253*H253,2)</f>
        <v>0</v>
      </c>
      <c r="K253" s="178" t="s">
        <v>351</v>
      </c>
      <c r="L253" s="35"/>
      <c r="M253" s="183" t="s">
        <v>1</v>
      </c>
      <c r="N253" s="184" t="s">
        <v>39</v>
      </c>
      <c r="O253" s="73"/>
      <c r="P253" s="185">
        <f>O253*H253</f>
        <v>0</v>
      </c>
      <c r="Q253" s="185">
        <v>0.00050000000000000001</v>
      </c>
      <c r="R253" s="185">
        <f>Q253*H253</f>
        <v>0.0025000000000000001</v>
      </c>
      <c r="S253" s="185">
        <v>0</v>
      </c>
      <c r="T253" s="18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7" t="s">
        <v>246</v>
      </c>
      <c r="AT253" s="187" t="s">
        <v>147</v>
      </c>
      <c r="AU253" s="187" t="s">
        <v>83</v>
      </c>
      <c r="AY253" s="15" t="s">
        <v>145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15" t="s">
        <v>81</v>
      </c>
      <c r="BK253" s="188">
        <f>ROUND(I253*H253,2)</f>
        <v>0</v>
      </c>
      <c r="BL253" s="15" t="s">
        <v>246</v>
      </c>
      <c r="BM253" s="187" t="s">
        <v>370</v>
      </c>
    </row>
    <row r="254" s="2" customFormat="1">
      <c r="A254" s="34"/>
      <c r="B254" s="35"/>
      <c r="C254" s="34"/>
      <c r="D254" s="189" t="s">
        <v>154</v>
      </c>
      <c r="E254" s="34"/>
      <c r="F254" s="190" t="s">
        <v>371</v>
      </c>
      <c r="G254" s="34"/>
      <c r="H254" s="34"/>
      <c r="I254" s="191"/>
      <c r="J254" s="34"/>
      <c r="K254" s="34"/>
      <c r="L254" s="35"/>
      <c r="M254" s="192"/>
      <c r="N254" s="193"/>
      <c r="O254" s="73"/>
      <c r="P254" s="73"/>
      <c r="Q254" s="73"/>
      <c r="R254" s="73"/>
      <c r="S254" s="73"/>
      <c r="T254" s="7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5" t="s">
        <v>154</v>
      </c>
      <c r="AU254" s="15" t="s">
        <v>83</v>
      </c>
    </row>
    <row r="255" s="2" customFormat="1">
      <c r="A255" s="34"/>
      <c r="B255" s="35"/>
      <c r="C255" s="34"/>
      <c r="D255" s="194" t="s">
        <v>156</v>
      </c>
      <c r="E255" s="34"/>
      <c r="F255" s="195" t="s">
        <v>372</v>
      </c>
      <c r="G255" s="34"/>
      <c r="H255" s="34"/>
      <c r="I255" s="191"/>
      <c r="J255" s="34"/>
      <c r="K255" s="34"/>
      <c r="L255" s="35"/>
      <c r="M255" s="192"/>
      <c r="N255" s="193"/>
      <c r="O255" s="73"/>
      <c r="P255" s="73"/>
      <c r="Q255" s="73"/>
      <c r="R255" s="73"/>
      <c r="S255" s="73"/>
      <c r="T255" s="7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5" t="s">
        <v>156</v>
      </c>
      <c r="AU255" s="15" t="s">
        <v>83</v>
      </c>
    </row>
    <row r="256" s="2" customFormat="1" ht="16.5" customHeight="1">
      <c r="A256" s="34"/>
      <c r="B256" s="175"/>
      <c r="C256" s="176" t="s">
        <v>373</v>
      </c>
      <c r="D256" s="176" t="s">
        <v>147</v>
      </c>
      <c r="E256" s="177" t="s">
        <v>374</v>
      </c>
      <c r="F256" s="178" t="s">
        <v>375</v>
      </c>
      <c r="G256" s="179" t="s">
        <v>164</v>
      </c>
      <c r="H256" s="180">
        <v>1</v>
      </c>
      <c r="I256" s="181"/>
      <c r="J256" s="182">
        <f>ROUND(I256*H256,2)</f>
        <v>0</v>
      </c>
      <c r="K256" s="178" t="s">
        <v>1</v>
      </c>
      <c r="L256" s="35"/>
      <c r="M256" s="183" t="s">
        <v>1</v>
      </c>
      <c r="N256" s="184" t="s">
        <v>39</v>
      </c>
      <c r="O256" s="73"/>
      <c r="P256" s="185">
        <f>O256*H256</f>
        <v>0</v>
      </c>
      <c r="Q256" s="185">
        <v>0</v>
      </c>
      <c r="R256" s="185">
        <f>Q256*H256</f>
        <v>0</v>
      </c>
      <c r="S256" s="185">
        <v>0.027560000000000001</v>
      </c>
      <c r="T256" s="186">
        <f>S256*H256</f>
        <v>0.027560000000000001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7" t="s">
        <v>246</v>
      </c>
      <c r="AT256" s="187" t="s">
        <v>147</v>
      </c>
      <c r="AU256" s="187" t="s">
        <v>83</v>
      </c>
      <c r="AY256" s="15" t="s">
        <v>145</v>
      </c>
      <c r="BE256" s="188">
        <f>IF(N256="základní",J256,0)</f>
        <v>0</v>
      </c>
      <c r="BF256" s="188">
        <f>IF(N256="snížená",J256,0)</f>
        <v>0</v>
      </c>
      <c r="BG256" s="188">
        <f>IF(N256="zákl. přenesená",J256,0)</f>
        <v>0</v>
      </c>
      <c r="BH256" s="188">
        <f>IF(N256="sníž. přenesená",J256,0)</f>
        <v>0</v>
      </c>
      <c r="BI256" s="188">
        <f>IF(N256="nulová",J256,0)</f>
        <v>0</v>
      </c>
      <c r="BJ256" s="15" t="s">
        <v>81</v>
      </c>
      <c r="BK256" s="188">
        <f>ROUND(I256*H256,2)</f>
        <v>0</v>
      </c>
      <c r="BL256" s="15" t="s">
        <v>246</v>
      </c>
      <c r="BM256" s="187" t="s">
        <v>376</v>
      </c>
    </row>
    <row r="257" s="2" customFormat="1">
      <c r="A257" s="34"/>
      <c r="B257" s="35"/>
      <c r="C257" s="34"/>
      <c r="D257" s="189" t="s">
        <v>154</v>
      </c>
      <c r="E257" s="34"/>
      <c r="F257" s="190" t="s">
        <v>377</v>
      </c>
      <c r="G257" s="34"/>
      <c r="H257" s="34"/>
      <c r="I257" s="191"/>
      <c r="J257" s="34"/>
      <c r="K257" s="34"/>
      <c r="L257" s="35"/>
      <c r="M257" s="192"/>
      <c r="N257" s="193"/>
      <c r="O257" s="73"/>
      <c r="P257" s="73"/>
      <c r="Q257" s="73"/>
      <c r="R257" s="73"/>
      <c r="S257" s="73"/>
      <c r="T257" s="7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5" t="s">
        <v>154</v>
      </c>
      <c r="AU257" s="15" t="s">
        <v>83</v>
      </c>
    </row>
    <row r="258" s="2" customFormat="1" ht="24.15" customHeight="1">
      <c r="A258" s="34"/>
      <c r="B258" s="175"/>
      <c r="C258" s="176" t="s">
        <v>378</v>
      </c>
      <c r="D258" s="176" t="s">
        <v>147</v>
      </c>
      <c r="E258" s="177" t="s">
        <v>379</v>
      </c>
      <c r="F258" s="178" t="s">
        <v>380</v>
      </c>
      <c r="G258" s="179" t="s">
        <v>164</v>
      </c>
      <c r="H258" s="180">
        <v>1</v>
      </c>
      <c r="I258" s="181"/>
      <c r="J258" s="182">
        <f>ROUND(I258*H258,2)</f>
        <v>0</v>
      </c>
      <c r="K258" s="178" t="s">
        <v>151</v>
      </c>
      <c r="L258" s="35"/>
      <c r="M258" s="183" t="s">
        <v>1</v>
      </c>
      <c r="N258" s="184" t="s">
        <v>39</v>
      </c>
      <c r="O258" s="73"/>
      <c r="P258" s="185">
        <f>O258*H258</f>
        <v>0</v>
      </c>
      <c r="Q258" s="185">
        <v>0.00148</v>
      </c>
      <c r="R258" s="185">
        <f>Q258*H258</f>
        <v>0.00148</v>
      </c>
      <c r="S258" s="185">
        <v>0</v>
      </c>
      <c r="T258" s="18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7" t="s">
        <v>246</v>
      </c>
      <c r="AT258" s="187" t="s">
        <v>147</v>
      </c>
      <c r="AU258" s="187" t="s">
        <v>83</v>
      </c>
      <c r="AY258" s="15" t="s">
        <v>145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15" t="s">
        <v>81</v>
      </c>
      <c r="BK258" s="188">
        <f>ROUND(I258*H258,2)</f>
        <v>0</v>
      </c>
      <c r="BL258" s="15" t="s">
        <v>246</v>
      </c>
      <c r="BM258" s="187" t="s">
        <v>381</v>
      </c>
    </row>
    <row r="259" s="2" customFormat="1">
      <c r="A259" s="34"/>
      <c r="B259" s="35"/>
      <c r="C259" s="34"/>
      <c r="D259" s="189" t="s">
        <v>154</v>
      </c>
      <c r="E259" s="34"/>
      <c r="F259" s="190" t="s">
        <v>382</v>
      </c>
      <c r="G259" s="34"/>
      <c r="H259" s="34"/>
      <c r="I259" s="191"/>
      <c r="J259" s="34"/>
      <c r="K259" s="34"/>
      <c r="L259" s="35"/>
      <c r="M259" s="192"/>
      <c r="N259" s="193"/>
      <c r="O259" s="73"/>
      <c r="P259" s="73"/>
      <c r="Q259" s="73"/>
      <c r="R259" s="73"/>
      <c r="S259" s="73"/>
      <c r="T259" s="7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5" t="s">
        <v>154</v>
      </c>
      <c r="AU259" s="15" t="s">
        <v>83</v>
      </c>
    </row>
    <row r="260" s="2" customFormat="1">
      <c r="A260" s="34"/>
      <c r="B260" s="35"/>
      <c r="C260" s="34"/>
      <c r="D260" s="194" t="s">
        <v>156</v>
      </c>
      <c r="E260" s="34"/>
      <c r="F260" s="195" t="s">
        <v>383</v>
      </c>
      <c r="G260" s="34"/>
      <c r="H260" s="34"/>
      <c r="I260" s="191"/>
      <c r="J260" s="34"/>
      <c r="K260" s="34"/>
      <c r="L260" s="35"/>
      <c r="M260" s="192"/>
      <c r="N260" s="193"/>
      <c r="O260" s="73"/>
      <c r="P260" s="73"/>
      <c r="Q260" s="73"/>
      <c r="R260" s="73"/>
      <c r="S260" s="73"/>
      <c r="T260" s="7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T260" s="15" t="s">
        <v>156</v>
      </c>
      <c r="AU260" s="15" t="s">
        <v>83</v>
      </c>
    </row>
    <row r="261" s="2" customFormat="1" ht="16.5" customHeight="1">
      <c r="A261" s="34"/>
      <c r="B261" s="175"/>
      <c r="C261" s="176" t="s">
        <v>384</v>
      </c>
      <c r="D261" s="176" t="s">
        <v>147</v>
      </c>
      <c r="E261" s="177" t="s">
        <v>385</v>
      </c>
      <c r="F261" s="178" t="s">
        <v>386</v>
      </c>
      <c r="G261" s="179" t="s">
        <v>275</v>
      </c>
      <c r="H261" s="180">
        <v>3</v>
      </c>
      <c r="I261" s="181"/>
      <c r="J261" s="182">
        <f>ROUND(I261*H261,2)</f>
        <v>0</v>
      </c>
      <c r="K261" s="178" t="s">
        <v>351</v>
      </c>
      <c r="L261" s="35"/>
      <c r="M261" s="183" t="s">
        <v>1</v>
      </c>
      <c r="N261" s="184" t="s">
        <v>39</v>
      </c>
      <c r="O261" s="73"/>
      <c r="P261" s="185">
        <f>O261*H261</f>
        <v>0</v>
      </c>
      <c r="Q261" s="185">
        <v>0</v>
      </c>
      <c r="R261" s="185">
        <f>Q261*H261</f>
        <v>0</v>
      </c>
      <c r="S261" s="185">
        <v>0</v>
      </c>
      <c r="T261" s="18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7" t="s">
        <v>246</v>
      </c>
      <c r="AT261" s="187" t="s">
        <v>147</v>
      </c>
      <c r="AU261" s="187" t="s">
        <v>83</v>
      </c>
      <c r="AY261" s="15" t="s">
        <v>145</v>
      </c>
      <c r="BE261" s="188">
        <f>IF(N261="základní",J261,0)</f>
        <v>0</v>
      </c>
      <c r="BF261" s="188">
        <f>IF(N261="snížená",J261,0)</f>
        <v>0</v>
      </c>
      <c r="BG261" s="188">
        <f>IF(N261="zákl. přenesená",J261,0)</f>
        <v>0</v>
      </c>
      <c r="BH261" s="188">
        <f>IF(N261="sníž. přenesená",J261,0)</f>
        <v>0</v>
      </c>
      <c r="BI261" s="188">
        <f>IF(N261="nulová",J261,0)</f>
        <v>0</v>
      </c>
      <c r="BJ261" s="15" t="s">
        <v>81</v>
      </c>
      <c r="BK261" s="188">
        <f>ROUND(I261*H261,2)</f>
        <v>0</v>
      </c>
      <c r="BL261" s="15" t="s">
        <v>246</v>
      </c>
      <c r="BM261" s="187" t="s">
        <v>387</v>
      </c>
    </row>
    <row r="262" s="2" customFormat="1">
      <c r="A262" s="34"/>
      <c r="B262" s="35"/>
      <c r="C262" s="34"/>
      <c r="D262" s="189" t="s">
        <v>154</v>
      </c>
      <c r="E262" s="34"/>
      <c r="F262" s="190" t="s">
        <v>388</v>
      </c>
      <c r="G262" s="34"/>
      <c r="H262" s="34"/>
      <c r="I262" s="191"/>
      <c r="J262" s="34"/>
      <c r="K262" s="34"/>
      <c r="L262" s="35"/>
      <c r="M262" s="192"/>
      <c r="N262" s="193"/>
      <c r="O262" s="73"/>
      <c r="P262" s="73"/>
      <c r="Q262" s="73"/>
      <c r="R262" s="73"/>
      <c r="S262" s="73"/>
      <c r="T262" s="7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T262" s="15" t="s">
        <v>154</v>
      </c>
      <c r="AU262" s="15" t="s">
        <v>83</v>
      </c>
    </row>
    <row r="263" s="2" customFormat="1">
      <c r="A263" s="34"/>
      <c r="B263" s="35"/>
      <c r="C263" s="34"/>
      <c r="D263" s="194" t="s">
        <v>156</v>
      </c>
      <c r="E263" s="34"/>
      <c r="F263" s="195" t="s">
        <v>389</v>
      </c>
      <c r="G263" s="34"/>
      <c r="H263" s="34"/>
      <c r="I263" s="191"/>
      <c r="J263" s="34"/>
      <c r="K263" s="34"/>
      <c r="L263" s="35"/>
      <c r="M263" s="192"/>
      <c r="N263" s="193"/>
      <c r="O263" s="73"/>
      <c r="P263" s="73"/>
      <c r="Q263" s="73"/>
      <c r="R263" s="73"/>
      <c r="S263" s="73"/>
      <c r="T263" s="7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5" t="s">
        <v>156</v>
      </c>
      <c r="AU263" s="15" t="s">
        <v>83</v>
      </c>
    </row>
    <row r="264" s="2" customFormat="1" ht="33" customHeight="1">
      <c r="A264" s="34"/>
      <c r="B264" s="175"/>
      <c r="C264" s="176" t="s">
        <v>390</v>
      </c>
      <c r="D264" s="176" t="s">
        <v>147</v>
      </c>
      <c r="E264" s="177" t="s">
        <v>391</v>
      </c>
      <c r="F264" s="178" t="s">
        <v>392</v>
      </c>
      <c r="G264" s="179" t="s">
        <v>314</v>
      </c>
      <c r="H264" s="180">
        <v>0.0050000000000000001</v>
      </c>
      <c r="I264" s="181"/>
      <c r="J264" s="182">
        <f>ROUND(I264*H264,2)</f>
        <v>0</v>
      </c>
      <c r="K264" s="178" t="s">
        <v>151</v>
      </c>
      <c r="L264" s="35"/>
      <c r="M264" s="183" t="s">
        <v>1</v>
      </c>
      <c r="N264" s="184" t="s">
        <v>39</v>
      </c>
      <c r="O264" s="73"/>
      <c r="P264" s="185">
        <f>O264*H264</f>
        <v>0</v>
      </c>
      <c r="Q264" s="185">
        <v>0</v>
      </c>
      <c r="R264" s="185">
        <f>Q264*H264</f>
        <v>0</v>
      </c>
      <c r="S264" s="185">
        <v>0</v>
      </c>
      <c r="T264" s="18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7" t="s">
        <v>152</v>
      </c>
      <c r="AT264" s="187" t="s">
        <v>147</v>
      </c>
      <c r="AU264" s="187" t="s">
        <v>83</v>
      </c>
      <c r="AY264" s="15" t="s">
        <v>145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15" t="s">
        <v>81</v>
      </c>
      <c r="BK264" s="188">
        <f>ROUND(I264*H264,2)</f>
        <v>0</v>
      </c>
      <c r="BL264" s="15" t="s">
        <v>152</v>
      </c>
      <c r="BM264" s="187" t="s">
        <v>393</v>
      </c>
    </row>
    <row r="265" s="2" customFormat="1">
      <c r="A265" s="34"/>
      <c r="B265" s="35"/>
      <c r="C265" s="34"/>
      <c r="D265" s="189" t="s">
        <v>154</v>
      </c>
      <c r="E265" s="34"/>
      <c r="F265" s="190" t="s">
        <v>394</v>
      </c>
      <c r="G265" s="34"/>
      <c r="H265" s="34"/>
      <c r="I265" s="191"/>
      <c r="J265" s="34"/>
      <c r="K265" s="34"/>
      <c r="L265" s="35"/>
      <c r="M265" s="192"/>
      <c r="N265" s="193"/>
      <c r="O265" s="73"/>
      <c r="P265" s="73"/>
      <c r="Q265" s="73"/>
      <c r="R265" s="73"/>
      <c r="S265" s="73"/>
      <c r="T265" s="7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T265" s="15" t="s">
        <v>154</v>
      </c>
      <c r="AU265" s="15" t="s">
        <v>83</v>
      </c>
    </row>
    <row r="266" s="2" customFormat="1">
      <c r="A266" s="34"/>
      <c r="B266" s="35"/>
      <c r="C266" s="34"/>
      <c r="D266" s="194" t="s">
        <v>156</v>
      </c>
      <c r="E266" s="34"/>
      <c r="F266" s="195" t="s">
        <v>395</v>
      </c>
      <c r="G266" s="34"/>
      <c r="H266" s="34"/>
      <c r="I266" s="191"/>
      <c r="J266" s="34"/>
      <c r="K266" s="34"/>
      <c r="L266" s="35"/>
      <c r="M266" s="192"/>
      <c r="N266" s="193"/>
      <c r="O266" s="73"/>
      <c r="P266" s="73"/>
      <c r="Q266" s="73"/>
      <c r="R266" s="73"/>
      <c r="S266" s="73"/>
      <c r="T266" s="7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T266" s="15" t="s">
        <v>156</v>
      </c>
      <c r="AU266" s="15" t="s">
        <v>83</v>
      </c>
    </row>
    <row r="267" s="12" customFormat="1" ht="22.8" customHeight="1">
      <c r="A267" s="12"/>
      <c r="B267" s="162"/>
      <c r="C267" s="12"/>
      <c r="D267" s="163" t="s">
        <v>73</v>
      </c>
      <c r="E267" s="173" t="s">
        <v>396</v>
      </c>
      <c r="F267" s="173" t="s">
        <v>397</v>
      </c>
      <c r="G267" s="12"/>
      <c r="H267" s="12"/>
      <c r="I267" s="165"/>
      <c r="J267" s="174">
        <f>BK267</f>
        <v>0</v>
      </c>
      <c r="K267" s="12"/>
      <c r="L267" s="162"/>
      <c r="M267" s="167"/>
      <c r="N267" s="168"/>
      <c r="O267" s="168"/>
      <c r="P267" s="169">
        <f>SUM(P268:P300)</f>
        <v>0</v>
      </c>
      <c r="Q267" s="168"/>
      <c r="R267" s="169">
        <f>SUM(R268:R300)</f>
        <v>0.0055599999999999998</v>
      </c>
      <c r="S267" s="168"/>
      <c r="T267" s="170">
        <f>SUM(T268:T300)</f>
        <v>0.0092099999999999994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63" t="s">
        <v>83</v>
      </c>
      <c r="AT267" s="171" t="s">
        <v>73</v>
      </c>
      <c r="AU267" s="171" t="s">
        <v>81</v>
      </c>
      <c r="AY267" s="163" t="s">
        <v>145</v>
      </c>
      <c r="BK267" s="172">
        <f>SUM(BK268:BK300)</f>
        <v>0</v>
      </c>
    </row>
    <row r="268" s="2" customFormat="1" ht="24.15" customHeight="1">
      <c r="A268" s="34"/>
      <c r="B268" s="175"/>
      <c r="C268" s="176" t="s">
        <v>398</v>
      </c>
      <c r="D268" s="176" t="s">
        <v>147</v>
      </c>
      <c r="E268" s="177" t="s">
        <v>399</v>
      </c>
      <c r="F268" s="178" t="s">
        <v>400</v>
      </c>
      <c r="G268" s="179" t="s">
        <v>275</v>
      </c>
      <c r="H268" s="180">
        <v>4</v>
      </c>
      <c r="I268" s="181"/>
      <c r="J268" s="182">
        <f>ROUND(I268*H268,2)</f>
        <v>0</v>
      </c>
      <c r="K268" s="178" t="s">
        <v>351</v>
      </c>
      <c r="L268" s="35"/>
      <c r="M268" s="183" t="s">
        <v>1</v>
      </c>
      <c r="N268" s="184" t="s">
        <v>39</v>
      </c>
      <c r="O268" s="73"/>
      <c r="P268" s="185">
        <f>O268*H268</f>
        <v>0</v>
      </c>
      <c r="Q268" s="185">
        <v>0</v>
      </c>
      <c r="R268" s="185">
        <f>Q268*H268</f>
        <v>0</v>
      </c>
      <c r="S268" s="185">
        <v>0.0021299999999999999</v>
      </c>
      <c r="T268" s="186">
        <f>S268*H268</f>
        <v>0.0085199999999999998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7" t="s">
        <v>246</v>
      </c>
      <c r="AT268" s="187" t="s">
        <v>147</v>
      </c>
      <c r="AU268" s="187" t="s">
        <v>83</v>
      </c>
      <c r="AY268" s="15" t="s">
        <v>145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15" t="s">
        <v>81</v>
      </c>
      <c r="BK268" s="188">
        <f>ROUND(I268*H268,2)</f>
        <v>0</v>
      </c>
      <c r="BL268" s="15" t="s">
        <v>246</v>
      </c>
      <c r="BM268" s="187" t="s">
        <v>401</v>
      </c>
    </row>
    <row r="269" s="2" customFormat="1">
      <c r="A269" s="34"/>
      <c r="B269" s="35"/>
      <c r="C269" s="34"/>
      <c r="D269" s="189" t="s">
        <v>154</v>
      </c>
      <c r="E269" s="34"/>
      <c r="F269" s="190" t="s">
        <v>402</v>
      </c>
      <c r="G269" s="34"/>
      <c r="H269" s="34"/>
      <c r="I269" s="191"/>
      <c r="J269" s="34"/>
      <c r="K269" s="34"/>
      <c r="L269" s="35"/>
      <c r="M269" s="192"/>
      <c r="N269" s="193"/>
      <c r="O269" s="73"/>
      <c r="P269" s="73"/>
      <c r="Q269" s="73"/>
      <c r="R269" s="73"/>
      <c r="S269" s="73"/>
      <c r="T269" s="7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5" t="s">
        <v>154</v>
      </c>
      <c r="AU269" s="15" t="s">
        <v>83</v>
      </c>
    </row>
    <row r="270" s="2" customFormat="1">
      <c r="A270" s="34"/>
      <c r="B270" s="35"/>
      <c r="C270" s="34"/>
      <c r="D270" s="194" t="s">
        <v>156</v>
      </c>
      <c r="E270" s="34"/>
      <c r="F270" s="195" t="s">
        <v>403</v>
      </c>
      <c r="G270" s="34"/>
      <c r="H270" s="34"/>
      <c r="I270" s="191"/>
      <c r="J270" s="34"/>
      <c r="K270" s="34"/>
      <c r="L270" s="35"/>
      <c r="M270" s="192"/>
      <c r="N270" s="193"/>
      <c r="O270" s="73"/>
      <c r="P270" s="73"/>
      <c r="Q270" s="73"/>
      <c r="R270" s="73"/>
      <c r="S270" s="73"/>
      <c r="T270" s="7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5" t="s">
        <v>156</v>
      </c>
      <c r="AU270" s="15" t="s">
        <v>83</v>
      </c>
    </row>
    <row r="271" s="2" customFormat="1" ht="24.15" customHeight="1">
      <c r="A271" s="34"/>
      <c r="B271" s="175"/>
      <c r="C271" s="176" t="s">
        <v>404</v>
      </c>
      <c r="D271" s="176" t="s">
        <v>147</v>
      </c>
      <c r="E271" s="177" t="s">
        <v>405</v>
      </c>
      <c r="F271" s="178" t="s">
        <v>406</v>
      </c>
      <c r="G271" s="179" t="s">
        <v>164</v>
      </c>
      <c r="H271" s="180">
        <v>1</v>
      </c>
      <c r="I271" s="181"/>
      <c r="J271" s="182">
        <f>ROUND(I271*H271,2)</f>
        <v>0</v>
      </c>
      <c r="K271" s="178" t="s">
        <v>351</v>
      </c>
      <c r="L271" s="35"/>
      <c r="M271" s="183" t="s">
        <v>1</v>
      </c>
      <c r="N271" s="184" t="s">
        <v>39</v>
      </c>
      <c r="O271" s="73"/>
      <c r="P271" s="185">
        <f>O271*H271</f>
        <v>0</v>
      </c>
      <c r="Q271" s="185">
        <v>0</v>
      </c>
      <c r="R271" s="185">
        <f>Q271*H271</f>
        <v>0</v>
      </c>
      <c r="S271" s="185">
        <v>0</v>
      </c>
      <c r="T271" s="18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7" t="s">
        <v>246</v>
      </c>
      <c r="AT271" s="187" t="s">
        <v>147</v>
      </c>
      <c r="AU271" s="187" t="s">
        <v>83</v>
      </c>
      <c r="AY271" s="15" t="s">
        <v>145</v>
      </c>
      <c r="BE271" s="188">
        <f>IF(N271="základní",J271,0)</f>
        <v>0</v>
      </c>
      <c r="BF271" s="188">
        <f>IF(N271="snížená",J271,0)</f>
        <v>0</v>
      </c>
      <c r="BG271" s="188">
        <f>IF(N271="zákl. přenesená",J271,0)</f>
        <v>0</v>
      </c>
      <c r="BH271" s="188">
        <f>IF(N271="sníž. přenesená",J271,0)</f>
        <v>0</v>
      </c>
      <c r="BI271" s="188">
        <f>IF(N271="nulová",J271,0)</f>
        <v>0</v>
      </c>
      <c r="BJ271" s="15" t="s">
        <v>81</v>
      </c>
      <c r="BK271" s="188">
        <f>ROUND(I271*H271,2)</f>
        <v>0</v>
      </c>
      <c r="BL271" s="15" t="s">
        <v>246</v>
      </c>
      <c r="BM271" s="187" t="s">
        <v>407</v>
      </c>
    </row>
    <row r="272" s="2" customFormat="1">
      <c r="A272" s="34"/>
      <c r="B272" s="35"/>
      <c r="C272" s="34"/>
      <c r="D272" s="189" t="s">
        <v>154</v>
      </c>
      <c r="E272" s="34"/>
      <c r="F272" s="190" t="s">
        <v>408</v>
      </c>
      <c r="G272" s="34"/>
      <c r="H272" s="34"/>
      <c r="I272" s="191"/>
      <c r="J272" s="34"/>
      <c r="K272" s="34"/>
      <c r="L272" s="35"/>
      <c r="M272" s="192"/>
      <c r="N272" s="193"/>
      <c r="O272" s="73"/>
      <c r="P272" s="73"/>
      <c r="Q272" s="73"/>
      <c r="R272" s="73"/>
      <c r="S272" s="73"/>
      <c r="T272" s="7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T272" s="15" t="s">
        <v>154</v>
      </c>
      <c r="AU272" s="15" t="s">
        <v>83</v>
      </c>
    </row>
    <row r="273" s="2" customFormat="1">
      <c r="A273" s="34"/>
      <c r="B273" s="35"/>
      <c r="C273" s="34"/>
      <c r="D273" s="194" t="s">
        <v>156</v>
      </c>
      <c r="E273" s="34"/>
      <c r="F273" s="195" t="s">
        <v>409</v>
      </c>
      <c r="G273" s="34"/>
      <c r="H273" s="34"/>
      <c r="I273" s="191"/>
      <c r="J273" s="34"/>
      <c r="K273" s="34"/>
      <c r="L273" s="35"/>
      <c r="M273" s="192"/>
      <c r="N273" s="193"/>
      <c r="O273" s="73"/>
      <c r="P273" s="73"/>
      <c r="Q273" s="73"/>
      <c r="R273" s="73"/>
      <c r="S273" s="73"/>
      <c r="T273" s="7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5" t="s">
        <v>156</v>
      </c>
      <c r="AU273" s="15" t="s">
        <v>83</v>
      </c>
    </row>
    <row r="274" s="2" customFormat="1" ht="21.75" customHeight="1">
      <c r="A274" s="34"/>
      <c r="B274" s="175"/>
      <c r="C274" s="176" t="s">
        <v>410</v>
      </c>
      <c r="D274" s="176" t="s">
        <v>147</v>
      </c>
      <c r="E274" s="177" t="s">
        <v>411</v>
      </c>
      <c r="F274" s="178" t="s">
        <v>412</v>
      </c>
      <c r="G274" s="179" t="s">
        <v>164</v>
      </c>
      <c r="H274" s="180">
        <v>1</v>
      </c>
      <c r="I274" s="181"/>
      <c r="J274" s="182">
        <f>ROUND(I274*H274,2)</f>
        <v>0</v>
      </c>
      <c r="K274" s="178" t="s">
        <v>351</v>
      </c>
      <c r="L274" s="35"/>
      <c r="M274" s="183" t="s">
        <v>1</v>
      </c>
      <c r="N274" s="184" t="s">
        <v>39</v>
      </c>
      <c r="O274" s="73"/>
      <c r="P274" s="185">
        <f>O274*H274</f>
        <v>0</v>
      </c>
      <c r="Q274" s="185">
        <v>0.00036000000000000002</v>
      </c>
      <c r="R274" s="185">
        <f>Q274*H274</f>
        <v>0.00036000000000000002</v>
      </c>
      <c r="S274" s="185">
        <v>0</v>
      </c>
      <c r="T274" s="18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7" t="s">
        <v>246</v>
      </c>
      <c r="AT274" s="187" t="s">
        <v>147</v>
      </c>
      <c r="AU274" s="187" t="s">
        <v>83</v>
      </c>
      <c r="AY274" s="15" t="s">
        <v>145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15" t="s">
        <v>81</v>
      </c>
      <c r="BK274" s="188">
        <f>ROUND(I274*H274,2)</f>
        <v>0</v>
      </c>
      <c r="BL274" s="15" t="s">
        <v>246</v>
      </c>
      <c r="BM274" s="187" t="s">
        <v>413</v>
      </c>
    </row>
    <row r="275" s="2" customFormat="1">
      <c r="A275" s="34"/>
      <c r="B275" s="35"/>
      <c r="C275" s="34"/>
      <c r="D275" s="189" t="s">
        <v>154</v>
      </c>
      <c r="E275" s="34"/>
      <c r="F275" s="190" t="s">
        <v>414</v>
      </c>
      <c r="G275" s="34"/>
      <c r="H275" s="34"/>
      <c r="I275" s="191"/>
      <c r="J275" s="34"/>
      <c r="K275" s="34"/>
      <c r="L275" s="35"/>
      <c r="M275" s="192"/>
      <c r="N275" s="193"/>
      <c r="O275" s="73"/>
      <c r="P275" s="73"/>
      <c r="Q275" s="73"/>
      <c r="R275" s="73"/>
      <c r="S275" s="73"/>
      <c r="T275" s="7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5" t="s">
        <v>154</v>
      </c>
      <c r="AU275" s="15" t="s">
        <v>83</v>
      </c>
    </row>
    <row r="276" s="2" customFormat="1">
      <c r="A276" s="34"/>
      <c r="B276" s="35"/>
      <c r="C276" s="34"/>
      <c r="D276" s="194" t="s">
        <v>156</v>
      </c>
      <c r="E276" s="34"/>
      <c r="F276" s="195" t="s">
        <v>415</v>
      </c>
      <c r="G276" s="34"/>
      <c r="H276" s="34"/>
      <c r="I276" s="191"/>
      <c r="J276" s="34"/>
      <c r="K276" s="34"/>
      <c r="L276" s="35"/>
      <c r="M276" s="192"/>
      <c r="N276" s="193"/>
      <c r="O276" s="73"/>
      <c r="P276" s="73"/>
      <c r="Q276" s="73"/>
      <c r="R276" s="73"/>
      <c r="S276" s="73"/>
      <c r="T276" s="7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5" t="s">
        <v>156</v>
      </c>
      <c r="AU276" s="15" t="s">
        <v>83</v>
      </c>
    </row>
    <row r="277" s="2" customFormat="1" ht="24.15" customHeight="1">
      <c r="A277" s="34"/>
      <c r="B277" s="175"/>
      <c r="C277" s="176" t="s">
        <v>416</v>
      </c>
      <c r="D277" s="176" t="s">
        <v>147</v>
      </c>
      <c r="E277" s="177" t="s">
        <v>417</v>
      </c>
      <c r="F277" s="178" t="s">
        <v>418</v>
      </c>
      <c r="G277" s="179" t="s">
        <v>275</v>
      </c>
      <c r="H277" s="180">
        <v>4</v>
      </c>
      <c r="I277" s="181"/>
      <c r="J277" s="182">
        <f>ROUND(I277*H277,2)</f>
        <v>0</v>
      </c>
      <c r="K277" s="178" t="s">
        <v>351</v>
      </c>
      <c r="L277" s="35"/>
      <c r="M277" s="183" t="s">
        <v>1</v>
      </c>
      <c r="N277" s="184" t="s">
        <v>39</v>
      </c>
      <c r="O277" s="73"/>
      <c r="P277" s="185">
        <f>O277*H277</f>
        <v>0</v>
      </c>
      <c r="Q277" s="185">
        <v>0.00085999999999999998</v>
      </c>
      <c r="R277" s="185">
        <f>Q277*H277</f>
        <v>0.0034399999999999999</v>
      </c>
      <c r="S277" s="185">
        <v>0</v>
      </c>
      <c r="T277" s="18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7" t="s">
        <v>246</v>
      </c>
      <c r="AT277" s="187" t="s">
        <v>147</v>
      </c>
      <c r="AU277" s="187" t="s">
        <v>83</v>
      </c>
      <c r="AY277" s="15" t="s">
        <v>145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15" t="s">
        <v>81</v>
      </c>
      <c r="BK277" s="188">
        <f>ROUND(I277*H277,2)</f>
        <v>0</v>
      </c>
      <c r="BL277" s="15" t="s">
        <v>246</v>
      </c>
      <c r="BM277" s="187" t="s">
        <v>419</v>
      </c>
    </row>
    <row r="278" s="2" customFormat="1">
      <c r="A278" s="34"/>
      <c r="B278" s="35"/>
      <c r="C278" s="34"/>
      <c r="D278" s="189" t="s">
        <v>154</v>
      </c>
      <c r="E278" s="34"/>
      <c r="F278" s="190" t="s">
        <v>420</v>
      </c>
      <c r="G278" s="34"/>
      <c r="H278" s="34"/>
      <c r="I278" s="191"/>
      <c r="J278" s="34"/>
      <c r="K278" s="34"/>
      <c r="L278" s="35"/>
      <c r="M278" s="192"/>
      <c r="N278" s="193"/>
      <c r="O278" s="73"/>
      <c r="P278" s="73"/>
      <c r="Q278" s="73"/>
      <c r="R278" s="73"/>
      <c r="S278" s="73"/>
      <c r="T278" s="7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T278" s="15" t="s">
        <v>154</v>
      </c>
      <c r="AU278" s="15" t="s">
        <v>83</v>
      </c>
    </row>
    <row r="279" s="2" customFormat="1">
      <c r="A279" s="34"/>
      <c r="B279" s="35"/>
      <c r="C279" s="34"/>
      <c r="D279" s="194" t="s">
        <v>156</v>
      </c>
      <c r="E279" s="34"/>
      <c r="F279" s="195" t="s">
        <v>421</v>
      </c>
      <c r="G279" s="34"/>
      <c r="H279" s="34"/>
      <c r="I279" s="191"/>
      <c r="J279" s="34"/>
      <c r="K279" s="34"/>
      <c r="L279" s="35"/>
      <c r="M279" s="192"/>
      <c r="N279" s="193"/>
      <c r="O279" s="73"/>
      <c r="P279" s="73"/>
      <c r="Q279" s="73"/>
      <c r="R279" s="73"/>
      <c r="S279" s="73"/>
      <c r="T279" s="7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T279" s="15" t="s">
        <v>156</v>
      </c>
      <c r="AU279" s="15" t="s">
        <v>83</v>
      </c>
    </row>
    <row r="280" s="2" customFormat="1" ht="24.15" customHeight="1">
      <c r="A280" s="34"/>
      <c r="B280" s="175"/>
      <c r="C280" s="176" t="s">
        <v>422</v>
      </c>
      <c r="D280" s="176" t="s">
        <v>147</v>
      </c>
      <c r="E280" s="177" t="s">
        <v>423</v>
      </c>
      <c r="F280" s="178" t="s">
        <v>424</v>
      </c>
      <c r="G280" s="179" t="s">
        <v>425</v>
      </c>
      <c r="H280" s="180">
        <v>1</v>
      </c>
      <c r="I280" s="181"/>
      <c r="J280" s="182">
        <f>ROUND(I280*H280,2)</f>
        <v>0</v>
      </c>
      <c r="K280" s="178" t="s">
        <v>351</v>
      </c>
      <c r="L280" s="35"/>
      <c r="M280" s="183" t="s">
        <v>1</v>
      </c>
      <c r="N280" s="184" t="s">
        <v>39</v>
      </c>
      <c r="O280" s="73"/>
      <c r="P280" s="185">
        <f>O280*H280</f>
        <v>0</v>
      </c>
      <c r="Q280" s="185">
        <v>0</v>
      </c>
      <c r="R280" s="185">
        <f>Q280*H280</f>
        <v>0</v>
      </c>
      <c r="S280" s="185">
        <v>0</v>
      </c>
      <c r="T280" s="18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7" t="s">
        <v>246</v>
      </c>
      <c r="AT280" s="187" t="s">
        <v>147</v>
      </c>
      <c r="AU280" s="187" t="s">
        <v>83</v>
      </c>
      <c r="AY280" s="15" t="s">
        <v>145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15" t="s">
        <v>81</v>
      </c>
      <c r="BK280" s="188">
        <f>ROUND(I280*H280,2)</f>
        <v>0</v>
      </c>
      <c r="BL280" s="15" t="s">
        <v>246</v>
      </c>
      <c r="BM280" s="187" t="s">
        <v>426</v>
      </c>
    </row>
    <row r="281" s="2" customFormat="1">
      <c r="A281" s="34"/>
      <c r="B281" s="35"/>
      <c r="C281" s="34"/>
      <c r="D281" s="189" t="s">
        <v>154</v>
      </c>
      <c r="E281" s="34"/>
      <c r="F281" s="190" t="s">
        <v>427</v>
      </c>
      <c r="G281" s="34"/>
      <c r="H281" s="34"/>
      <c r="I281" s="191"/>
      <c r="J281" s="34"/>
      <c r="K281" s="34"/>
      <c r="L281" s="35"/>
      <c r="M281" s="192"/>
      <c r="N281" s="193"/>
      <c r="O281" s="73"/>
      <c r="P281" s="73"/>
      <c r="Q281" s="73"/>
      <c r="R281" s="73"/>
      <c r="S281" s="73"/>
      <c r="T281" s="7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T281" s="15" t="s">
        <v>154</v>
      </c>
      <c r="AU281" s="15" t="s">
        <v>83</v>
      </c>
    </row>
    <row r="282" s="2" customFormat="1">
      <c r="A282" s="34"/>
      <c r="B282" s="35"/>
      <c r="C282" s="34"/>
      <c r="D282" s="194" t="s">
        <v>156</v>
      </c>
      <c r="E282" s="34"/>
      <c r="F282" s="195" t="s">
        <v>428</v>
      </c>
      <c r="G282" s="34"/>
      <c r="H282" s="34"/>
      <c r="I282" s="191"/>
      <c r="J282" s="34"/>
      <c r="K282" s="34"/>
      <c r="L282" s="35"/>
      <c r="M282" s="192"/>
      <c r="N282" s="193"/>
      <c r="O282" s="73"/>
      <c r="P282" s="73"/>
      <c r="Q282" s="73"/>
      <c r="R282" s="73"/>
      <c r="S282" s="73"/>
      <c r="T282" s="7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T282" s="15" t="s">
        <v>156</v>
      </c>
      <c r="AU282" s="15" t="s">
        <v>83</v>
      </c>
    </row>
    <row r="283" s="2" customFormat="1" ht="37.8" customHeight="1">
      <c r="A283" s="34"/>
      <c r="B283" s="175"/>
      <c r="C283" s="176" t="s">
        <v>429</v>
      </c>
      <c r="D283" s="176" t="s">
        <v>147</v>
      </c>
      <c r="E283" s="177" t="s">
        <v>430</v>
      </c>
      <c r="F283" s="178" t="s">
        <v>431</v>
      </c>
      <c r="G283" s="179" t="s">
        <v>275</v>
      </c>
      <c r="H283" s="180">
        <v>5</v>
      </c>
      <c r="I283" s="181"/>
      <c r="J283" s="182">
        <f>ROUND(I283*H283,2)</f>
        <v>0</v>
      </c>
      <c r="K283" s="178" t="s">
        <v>351</v>
      </c>
      <c r="L283" s="35"/>
      <c r="M283" s="183" t="s">
        <v>1</v>
      </c>
      <c r="N283" s="184" t="s">
        <v>39</v>
      </c>
      <c r="O283" s="73"/>
      <c r="P283" s="185">
        <f>O283*H283</f>
        <v>0</v>
      </c>
      <c r="Q283" s="185">
        <v>8.0000000000000007E-05</v>
      </c>
      <c r="R283" s="185">
        <f>Q283*H283</f>
        <v>0.00040000000000000002</v>
      </c>
      <c r="S283" s="185">
        <v>0</v>
      </c>
      <c r="T283" s="18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7" t="s">
        <v>246</v>
      </c>
      <c r="AT283" s="187" t="s">
        <v>147</v>
      </c>
      <c r="AU283" s="187" t="s">
        <v>83</v>
      </c>
      <c r="AY283" s="15" t="s">
        <v>145</v>
      </c>
      <c r="BE283" s="188">
        <f>IF(N283="základní",J283,0)</f>
        <v>0</v>
      </c>
      <c r="BF283" s="188">
        <f>IF(N283="snížená",J283,0)</f>
        <v>0</v>
      </c>
      <c r="BG283" s="188">
        <f>IF(N283="zákl. přenesená",J283,0)</f>
        <v>0</v>
      </c>
      <c r="BH283" s="188">
        <f>IF(N283="sníž. přenesená",J283,0)</f>
        <v>0</v>
      </c>
      <c r="BI283" s="188">
        <f>IF(N283="nulová",J283,0)</f>
        <v>0</v>
      </c>
      <c r="BJ283" s="15" t="s">
        <v>81</v>
      </c>
      <c r="BK283" s="188">
        <f>ROUND(I283*H283,2)</f>
        <v>0</v>
      </c>
      <c r="BL283" s="15" t="s">
        <v>246</v>
      </c>
      <c r="BM283" s="187" t="s">
        <v>432</v>
      </c>
    </row>
    <row r="284" s="2" customFormat="1">
      <c r="A284" s="34"/>
      <c r="B284" s="35"/>
      <c r="C284" s="34"/>
      <c r="D284" s="189" t="s">
        <v>154</v>
      </c>
      <c r="E284" s="34"/>
      <c r="F284" s="190" t="s">
        <v>433</v>
      </c>
      <c r="G284" s="34"/>
      <c r="H284" s="34"/>
      <c r="I284" s="191"/>
      <c r="J284" s="34"/>
      <c r="K284" s="34"/>
      <c r="L284" s="35"/>
      <c r="M284" s="192"/>
      <c r="N284" s="193"/>
      <c r="O284" s="73"/>
      <c r="P284" s="73"/>
      <c r="Q284" s="73"/>
      <c r="R284" s="73"/>
      <c r="S284" s="73"/>
      <c r="T284" s="7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5" t="s">
        <v>154</v>
      </c>
      <c r="AU284" s="15" t="s">
        <v>83</v>
      </c>
    </row>
    <row r="285" s="2" customFormat="1">
      <c r="A285" s="34"/>
      <c r="B285" s="35"/>
      <c r="C285" s="34"/>
      <c r="D285" s="194" t="s">
        <v>156</v>
      </c>
      <c r="E285" s="34"/>
      <c r="F285" s="195" t="s">
        <v>434</v>
      </c>
      <c r="G285" s="34"/>
      <c r="H285" s="34"/>
      <c r="I285" s="191"/>
      <c r="J285" s="34"/>
      <c r="K285" s="34"/>
      <c r="L285" s="35"/>
      <c r="M285" s="192"/>
      <c r="N285" s="193"/>
      <c r="O285" s="73"/>
      <c r="P285" s="73"/>
      <c r="Q285" s="73"/>
      <c r="R285" s="73"/>
      <c r="S285" s="73"/>
      <c r="T285" s="7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5" t="s">
        <v>156</v>
      </c>
      <c r="AU285" s="15" t="s">
        <v>83</v>
      </c>
    </row>
    <row r="286" s="2" customFormat="1" ht="37.8" customHeight="1">
      <c r="A286" s="34"/>
      <c r="B286" s="175"/>
      <c r="C286" s="176" t="s">
        <v>435</v>
      </c>
      <c r="D286" s="176" t="s">
        <v>147</v>
      </c>
      <c r="E286" s="177" t="s">
        <v>436</v>
      </c>
      <c r="F286" s="178" t="s">
        <v>437</v>
      </c>
      <c r="G286" s="179" t="s">
        <v>275</v>
      </c>
      <c r="H286" s="180">
        <v>4</v>
      </c>
      <c r="I286" s="181"/>
      <c r="J286" s="182">
        <f>ROUND(I286*H286,2)</f>
        <v>0</v>
      </c>
      <c r="K286" s="178" t="s">
        <v>351</v>
      </c>
      <c r="L286" s="35"/>
      <c r="M286" s="183" t="s">
        <v>1</v>
      </c>
      <c r="N286" s="184" t="s">
        <v>39</v>
      </c>
      <c r="O286" s="73"/>
      <c r="P286" s="185">
        <f>O286*H286</f>
        <v>0</v>
      </c>
      <c r="Q286" s="185">
        <v>0.00034000000000000002</v>
      </c>
      <c r="R286" s="185">
        <f>Q286*H286</f>
        <v>0.0013600000000000001</v>
      </c>
      <c r="S286" s="185">
        <v>0</v>
      </c>
      <c r="T286" s="18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7" t="s">
        <v>246</v>
      </c>
      <c r="AT286" s="187" t="s">
        <v>147</v>
      </c>
      <c r="AU286" s="187" t="s">
        <v>83</v>
      </c>
      <c r="AY286" s="15" t="s">
        <v>145</v>
      </c>
      <c r="BE286" s="188">
        <f>IF(N286="základní",J286,0)</f>
        <v>0</v>
      </c>
      <c r="BF286" s="188">
        <f>IF(N286="snížená",J286,0)</f>
        <v>0</v>
      </c>
      <c r="BG286" s="188">
        <f>IF(N286="zákl. přenesená",J286,0)</f>
        <v>0</v>
      </c>
      <c r="BH286" s="188">
        <f>IF(N286="sníž. přenesená",J286,0)</f>
        <v>0</v>
      </c>
      <c r="BI286" s="188">
        <f>IF(N286="nulová",J286,0)</f>
        <v>0</v>
      </c>
      <c r="BJ286" s="15" t="s">
        <v>81</v>
      </c>
      <c r="BK286" s="188">
        <f>ROUND(I286*H286,2)</f>
        <v>0</v>
      </c>
      <c r="BL286" s="15" t="s">
        <v>246</v>
      </c>
      <c r="BM286" s="187" t="s">
        <v>438</v>
      </c>
    </row>
    <row r="287" s="2" customFormat="1">
      <c r="A287" s="34"/>
      <c r="B287" s="35"/>
      <c r="C287" s="34"/>
      <c r="D287" s="189" t="s">
        <v>154</v>
      </c>
      <c r="E287" s="34"/>
      <c r="F287" s="190" t="s">
        <v>439</v>
      </c>
      <c r="G287" s="34"/>
      <c r="H287" s="34"/>
      <c r="I287" s="191"/>
      <c r="J287" s="34"/>
      <c r="K287" s="34"/>
      <c r="L287" s="35"/>
      <c r="M287" s="192"/>
      <c r="N287" s="193"/>
      <c r="O287" s="73"/>
      <c r="P287" s="73"/>
      <c r="Q287" s="73"/>
      <c r="R287" s="73"/>
      <c r="S287" s="73"/>
      <c r="T287" s="7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5" t="s">
        <v>154</v>
      </c>
      <c r="AU287" s="15" t="s">
        <v>83</v>
      </c>
    </row>
    <row r="288" s="2" customFormat="1">
      <c r="A288" s="34"/>
      <c r="B288" s="35"/>
      <c r="C288" s="34"/>
      <c r="D288" s="194" t="s">
        <v>156</v>
      </c>
      <c r="E288" s="34"/>
      <c r="F288" s="195" t="s">
        <v>440</v>
      </c>
      <c r="G288" s="34"/>
      <c r="H288" s="34"/>
      <c r="I288" s="191"/>
      <c r="J288" s="34"/>
      <c r="K288" s="34"/>
      <c r="L288" s="35"/>
      <c r="M288" s="192"/>
      <c r="N288" s="193"/>
      <c r="O288" s="73"/>
      <c r="P288" s="73"/>
      <c r="Q288" s="73"/>
      <c r="R288" s="73"/>
      <c r="S288" s="73"/>
      <c r="T288" s="7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T288" s="15" t="s">
        <v>156</v>
      </c>
      <c r="AU288" s="15" t="s">
        <v>83</v>
      </c>
    </row>
    <row r="289" s="2" customFormat="1" ht="16.5" customHeight="1">
      <c r="A289" s="34"/>
      <c r="B289" s="175"/>
      <c r="C289" s="176" t="s">
        <v>441</v>
      </c>
      <c r="D289" s="176" t="s">
        <v>147</v>
      </c>
      <c r="E289" s="177" t="s">
        <v>442</v>
      </c>
      <c r="F289" s="178" t="s">
        <v>443</v>
      </c>
      <c r="G289" s="179" t="s">
        <v>164</v>
      </c>
      <c r="H289" s="180">
        <v>1</v>
      </c>
      <c r="I289" s="181"/>
      <c r="J289" s="182">
        <f>ROUND(I289*H289,2)</f>
        <v>0</v>
      </c>
      <c r="K289" s="178" t="s">
        <v>351</v>
      </c>
      <c r="L289" s="35"/>
      <c r="M289" s="183" t="s">
        <v>1</v>
      </c>
      <c r="N289" s="184" t="s">
        <v>39</v>
      </c>
      <c r="O289" s="73"/>
      <c r="P289" s="185">
        <f>O289*H289</f>
        <v>0</v>
      </c>
      <c r="Q289" s="185">
        <v>0</v>
      </c>
      <c r="R289" s="185">
        <f>Q289*H289</f>
        <v>0</v>
      </c>
      <c r="S289" s="185">
        <v>0</v>
      </c>
      <c r="T289" s="18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7" t="s">
        <v>246</v>
      </c>
      <c r="AT289" s="187" t="s">
        <v>147</v>
      </c>
      <c r="AU289" s="187" t="s">
        <v>83</v>
      </c>
      <c r="AY289" s="15" t="s">
        <v>145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15" t="s">
        <v>81</v>
      </c>
      <c r="BK289" s="188">
        <f>ROUND(I289*H289,2)</f>
        <v>0</v>
      </c>
      <c r="BL289" s="15" t="s">
        <v>246</v>
      </c>
      <c r="BM289" s="187" t="s">
        <v>444</v>
      </c>
    </row>
    <row r="290" s="2" customFormat="1">
      <c r="A290" s="34"/>
      <c r="B290" s="35"/>
      <c r="C290" s="34"/>
      <c r="D290" s="189" t="s">
        <v>154</v>
      </c>
      <c r="E290" s="34"/>
      <c r="F290" s="190" t="s">
        <v>445</v>
      </c>
      <c r="G290" s="34"/>
      <c r="H290" s="34"/>
      <c r="I290" s="191"/>
      <c r="J290" s="34"/>
      <c r="K290" s="34"/>
      <c r="L290" s="35"/>
      <c r="M290" s="192"/>
      <c r="N290" s="193"/>
      <c r="O290" s="73"/>
      <c r="P290" s="73"/>
      <c r="Q290" s="73"/>
      <c r="R290" s="73"/>
      <c r="S290" s="73"/>
      <c r="T290" s="7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T290" s="15" t="s">
        <v>154</v>
      </c>
      <c r="AU290" s="15" t="s">
        <v>83</v>
      </c>
    </row>
    <row r="291" s="2" customFormat="1">
      <c r="A291" s="34"/>
      <c r="B291" s="35"/>
      <c r="C291" s="34"/>
      <c r="D291" s="194" t="s">
        <v>156</v>
      </c>
      <c r="E291" s="34"/>
      <c r="F291" s="195" t="s">
        <v>446</v>
      </c>
      <c r="G291" s="34"/>
      <c r="H291" s="34"/>
      <c r="I291" s="191"/>
      <c r="J291" s="34"/>
      <c r="K291" s="34"/>
      <c r="L291" s="35"/>
      <c r="M291" s="192"/>
      <c r="N291" s="193"/>
      <c r="O291" s="73"/>
      <c r="P291" s="73"/>
      <c r="Q291" s="73"/>
      <c r="R291" s="73"/>
      <c r="S291" s="73"/>
      <c r="T291" s="7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5" t="s">
        <v>156</v>
      </c>
      <c r="AU291" s="15" t="s">
        <v>83</v>
      </c>
    </row>
    <row r="292" s="2" customFormat="1" ht="24.15" customHeight="1">
      <c r="A292" s="34"/>
      <c r="B292" s="175"/>
      <c r="C292" s="176" t="s">
        <v>447</v>
      </c>
      <c r="D292" s="176" t="s">
        <v>147</v>
      </c>
      <c r="E292" s="177" t="s">
        <v>448</v>
      </c>
      <c r="F292" s="178" t="s">
        <v>449</v>
      </c>
      <c r="G292" s="179" t="s">
        <v>164</v>
      </c>
      <c r="H292" s="180">
        <v>2</v>
      </c>
      <c r="I292" s="181"/>
      <c r="J292" s="182">
        <f>ROUND(I292*H292,2)</f>
        <v>0</v>
      </c>
      <c r="K292" s="178" t="s">
        <v>351</v>
      </c>
      <c r="L292" s="35"/>
      <c r="M292" s="183" t="s">
        <v>1</v>
      </c>
      <c r="N292" s="184" t="s">
        <v>39</v>
      </c>
      <c r="O292" s="73"/>
      <c r="P292" s="185">
        <f>O292*H292</f>
        <v>0</v>
      </c>
      <c r="Q292" s="185">
        <v>0</v>
      </c>
      <c r="R292" s="185">
        <f>Q292*H292</f>
        <v>0</v>
      </c>
      <c r="S292" s="185">
        <v>0</v>
      </c>
      <c r="T292" s="18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7" t="s">
        <v>246</v>
      </c>
      <c r="AT292" s="187" t="s">
        <v>147</v>
      </c>
      <c r="AU292" s="187" t="s">
        <v>83</v>
      </c>
      <c r="AY292" s="15" t="s">
        <v>145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15" t="s">
        <v>81</v>
      </c>
      <c r="BK292" s="188">
        <f>ROUND(I292*H292,2)</f>
        <v>0</v>
      </c>
      <c r="BL292" s="15" t="s">
        <v>246</v>
      </c>
      <c r="BM292" s="187" t="s">
        <v>450</v>
      </c>
    </row>
    <row r="293" s="2" customFormat="1">
      <c r="A293" s="34"/>
      <c r="B293" s="35"/>
      <c r="C293" s="34"/>
      <c r="D293" s="189" t="s">
        <v>154</v>
      </c>
      <c r="E293" s="34"/>
      <c r="F293" s="190" t="s">
        <v>451</v>
      </c>
      <c r="G293" s="34"/>
      <c r="H293" s="34"/>
      <c r="I293" s="191"/>
      <c r="J293" s="34"/>
      <c r="K293" s="34"/>
      <c r="L293" s="35"/>
      <c r="M293" s="192"/>
      <c r="N293" s="193"/>
      <c r="O293" s="73"/>
      <c r="P293" s="73"/>
      <c r="Q293" s="73"/>
      <c r="R293" s="73"/>
      <c r="S293" s="73"/>
      <c r="T293" s="7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5" t="s">
        <v>154</v>
      </c>
      <c r="AU293" s="15" t="s">
        <v>83</v>
      </c>
    </row>
    <row r="294" s="2" customFormat="1">
      <c r="A294" s="34"/>
      <c r="B294" s="35"/>
      <c r="C294" s="34"/>
      <c r="D294" s="194" t="s">
        <v>156</v>
      </c>
      <c r="E294" s="34"/>
      <c r="F294" s="195" t="s">
        <v>452</v>
      </c>
      <c r="G294" s="34"/>
      <c r="H294" s="34"/>
      <c r="I294" s="191"/>
      <c r="J294" s="34"/>
      <c r="K294" s="34"/>
      <c r="L294" s="35"/>
      <c r="M294" s="192"/>
      <c r="N294" s="193"/>
      <c r="O294" s="73"/>
      <c r="P294" s="73"/>
      <c r="Q294" s="73"/>
      <c r="R294" s="73"/>
      <c r="S294" s="73"/>
      <c r="T294" s="7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T294" s="15" t="s">
        <v>156</v>
      </c>
      <c r="AU294" s="15" t="s">
        <v>83</v>
      </c>
    </row>
    <row r="295" s="2" customFormat="1" ht="24.15" customHeight="1">
      <c r="A295" s="34"/>
      <c r="B295" s="175"/>
      <c r="C295" s="176" t="s">
        <v>453</v>
      </c>
      <c r="D295" s="176" t="s">
        <v>147</v>
      </c>
      <c r="E295" s="177" t="s">
        <v>454</v>
      </c>
      <c r="F295" s="178" t="s">
        <v>455</v>
      </c>
      <c r="G295" s="179" t="s">
        <v>164</v>
      </c>
      <c r="H295" s="180">
        <v>1</v>
      </c>
      <c r="I295" s="181"/>
      <c r="J295" s="182">
        <f>ROUND(I295*H295,2)</f>
        <v>0</v>
      </c>
      <c r="K295" s="178" t="s">
        <v>351</v>
      </c>
      <c r="L295" s="35"/>
      <c r="M295" s="183" t="s">
        <v>1</v>
      </c>
      <c r="N295" s="184" t="s">
        <v>39</v>
      </c>
      <c r="O295" s="73"/>
      <c r="P295" s="185">
        <f>O295*H295</f>
        <v>0</v>
      </c>
      <c r="Q295" s="185">
        <v>0</v>
      </c>
      <c r="R295" s="185">
        <f>Q295*H295</f>
        <v>0</v>
      </c>
      <c r="S295" s="185">
        <v>0.00068999999999999997</v>
      </c>
      <c r="T295" s="186">
        <f>S295*H295</f>
        <v>0.00068999999999999997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7" t="s">
        <v>246</v>
      </c>
      <c r="AT295" s="187" t="s">
        <v>147</v>
      </c>
      <c r="AU295" s="187" t="s">
        <v>83</v>
      </c>
      <c r="AY295" s="15" t="s">
        <v>145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15" t="s">
        <v>81</v>
      </c>
      <c r="BK295" s="188">
        <f>ROUND(I295*H295,2)</f>
        <v>0</v>
      </c>
      <c r="BL295" s="15" t="s">
        <v>246</v>
      </c>
      <c r="BM295" s="187" t="s">
        <v>456</v>
      </c>
    </row>
    <row r="296" s="2" customFormat="1">
      <c r="A296" s="34"/>
      <c r="B296" s="35"/>
      <c r="C296" s="34"/>
      <c r="D296" s="189" t="s">
        <v>154</v>
      </c>
      <c r="E296" s="34"/>
      <c r="F296" s="190" t="s">
        <v>457</v>
      </c>
      <c r="G296" s="34"/>
      <c r="H296" s="34"/>
      <c r="I296" s="191"/>
      <c r="J296" s="34"/>
      <c r="K296" s="34"/>
      <c r="L296" s="35"/>
      <c r="M296" s="192"/>
      <c r="N296" s="193"/>
      <c r="O296" s="73"/>
      <c r="P296" s="73"/>
      <c r="Q296" s="73"/>
      <c r="R296" s="73"/>
      <c r="S296" s="73"/>
      <c r="T296" s="7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T296" s="15" t="s">
        <v>154</v>
      </c>
      <c r="AU296" s="15" t="s">
        <v>83</v>
      </c>
    </row>
    <row r="297" s="2" customFormat="1">
      <c r="A297" s="34"/>
      <c r="B297" s="35"/>
      <c r="C297" s="34"/>
      <c r="D297" s="194" t="s">
        <v>156</v>
      </c>
      <c r="E297" s="34"/>
      <c r="F297" s="195" t="s">
        <v>458</v>
      </c>
      <c r="G297" s="34"/>
      <c r="H297" s="34"/>
      <c r="I297" s="191"/>
      <c r="J297" s="34"/>
      <c r="K297" s="34"/>
      <c r="L297" s="35"/>
      <c r="M297" s="192"/>
      <c r="N297" s="193"/>
      <c r="O297" s="73"/>
      <c r="P297" s="73"/>
      <c r="Q297" s="73"/>
      <c r="R297" s="73"/>
      <c r="S297" s="73"/>
      <c r="T297" s="7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5" t="s">
        <v>156</v>
      </c>
      <c r="AU297" s="15" t="s">
        <v>83</v>
      </c>
    </row>
    <row r="298" s="2" customFormat="1" ht="33" customHeight="1">
      <c r="A298" s="34"/>
      <c r="B298" s="175"/>
      <c r="C298" s="176" t="s">
        <v>459</v>
      </c>
      <c r="D298" s="176" t="s">
        <v>147</v>
      </c>
      <c r="E298" s="177" t="s">
        <v>460</v>
      </c>
      <c r="F298" s="178" t="s">
        <v>461</v>
      </c>
      <c r="G298" s="179" t="s">
        <v>314</v>
      </c>
      <c r="H298" s="180">
        <v>0.0060000000000000001</v>
      </c>
      <c r="I298" s="181"/>
      <c r="J298" s="182">
        <f>ROUND(I298*H298,2)</f>
        <v>0</v>
      </c>
      <c r="K298" s="178" t="s">
        <v>151</v>
      </c>
      <c r="L298" s="35"/>
      <c r="M298" s="183" t="s">
        <v>1</v>
      </c>
      <c r="N298" s="184" t="s">
        <v>39</v>
      </c>
      <c r="O298" s="73"/>
      <c r="P298" s="185">
        <f>O298*H298</f>
        <v>0</v>
      </c>
      <c r="Q298" s="185">
        <v>0</v>
      </c>
      <c r="R298" s="185">
        <f>Q298*H298</f>
        <v>0</v>
      </c>
      <c r="S298" s="185">
        <v>0</v>
      </c>
      <c r="T298" s="18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7" t="s">
        <v>246</v>
      </c>
      <c r="AT298" s="187" t="s">
        <v>147</v>
      </c>
      <c r="AU298" s="187" t="s">
        <v>83</v>
      </c>
      <c r="AY298" s="15" t="s">
        <v>145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15" t="s">
        <v>81</v>
      </c>
      <c r="BK298" s="188">
        <f>ROUND(I298*H298,2)</f>
        <v>0</v>
      </c>
      <c r="BL298" s="15" t="s">
        <v>246</v>
      </c>
      <c r="BM298" s="187" t="s">
        <v>462</v>
      </c>
    </row>
    <row r="299" s="2" customFormat="1">
      <c r="A299" s="34"/>
      <c r="B299" s="35"/>
      <c r="C299" s="34"/>
      <c r="D299" s="189" t="s">
        <v>154</v>
      </c>
      <c r="E299" s="34"/>
      <c r="F299" s="190" t="s">
        <v>463</v>
      </c>
      <c r="G299" s="34"/>
      <c r="H299" s="34"/>
      <c r="I299" s="191"/>
      <c r="J299" s="34"/>
      <c r="K299" s="34"/>
      <c r="L299" s="35"/>
      <c r="M299" s="192"/>
      <c r="N299" s="193"/>
      <c r="O299" s="73"/>
      <c r="P299" s="73"/>
      <c r="Q299" s="73"/>
      <c r="R299" s="73"/>
      <c r="S299" s="73"/>
      <c r="T299" s="7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5" t="s">
        <v>154</v>
      </c>
      <c r="AU299" s="15" t="s">
        <v>83</v>
      </c>
    </row>
    <row r="300" s="2" customFormat="1">
      <c r="A300" s="34"/>
      <c r="B300" s="35"/>
      <c r="C300" s="34"/>
      <c r="D300" s="194" t="s">
        <v>156</v>
      </c>
      <c r="E300" s="34"/>
      <c r="F300" s="195" t="s">
        <v>464</v>
      </c>
      <c r="G300" s="34"/>
      <c r="H300" s="34"/>
      <c r="I300" s="191"/>
      <c r="J300" s="34"/>
      <c r="K300" s="34"/>
      <c r="L300" s="35"/>
      <c r="M300" s="192"/>
      <c r="N300" s="193"/>
      <c r="O300" s="73"/>
      <c r="P300" s="73"/>
      <c r="Q300" s="73"/>
      <c r="R300" s="73"/>
      <c r="S300" s="73"/>
      <c r="T300" s="7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T300" s="15" t="s">
        <v>156</v>
      </c>
      <c r="AU300" s="15" t="s">
        <v>83</v>
      </c>
    </row>
    <row r="301" s="12" customFormat="1" ht="22.8" customHeight="1">
      <c r="A301" s="12"/>
      <c r="B301" s="162"/>
      <c r="C301" s="12"/>
      <c r="D301" s="163" t="s">
        <v>73</v>
      </c>
      <c r="E301" s="173" t="s">
        <v>465</v>
      </c>
      <c r="F301" s="173" t="s">
        <v>466</v>
      </c>
      <c r="G301" s="12"/>
      <c r="H301" s="12"/>
      <c r="I301" s="165"/>
      <c r="J301" s="174">
        <f>BK301</f>
        <v>0</v>
      </c>
      <c r="K301" s="12"/>
      <c r="L301" s="162"/>
      <c r="M301" s="167"/>
      <c r="N301" s="168"/>
      <c r="O301" s="168"/>
      <c r="P301" s="169">
        <f>SUM(P302:P316)</f>
        <v>0</v>
      </c>
      <c r="Q301" s="168"/>
      <c r="R301" s="169">
        <f>SUM(R302:R316)</f>
        <v>0.01736</v>
      </c>
      <c r="S301" s="168"/>
      <c r="T301" s="170">
        <f>SUM(T302:T316)</f>
        <v>0.020310000000000002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163" t="s">
        <v>83</v>
      </c>
      <c r="AT301" s="171" t="s">
        <v>73</v>
      </c>
      <c r="AU301" s="171" t="s">
        <v>81</v>
      </c>
      <c r="AY301" s="163" t="s">
        <v>145</v>
      </c>
      <c r="BK301" s="172">
        <f>SUM(BK302:BK316)</f>
        <v>0</v>
      </c>
    </row>
    <row r="302" s="2" customFormat="1" ht="16.5" customHeight="1">
      <c r="A302" s="34"/>
      <c r="B302" s="175"/>
      <c r="C302" s="176" t="s">
        <v>467</v>
      </c>
      <c r="D302" s="176" t="s">
        <v>147</v>
      </c>
      <c r="E302" s="177" t="s">
        <v>468</v>
      </c>
      <c r="F302" s="178" t="s">
        <v>469</v>
      </c>
      <c r="G302" s="179" t="s">
        <v>425</v>
      </c>
      <c r="H302" s="180">
        <v>1</v>
      </c>
      <c r="I302" s="181"/>
      <c r="J302" s="182">
        <f>ROUND(I302*H302,2)</f>
        <v>0</v>
      </c>
      <c r="K302" s="178" t="s">
        <v>151</v>
      </c>
      <c r="L302" s="35"/>
      <c r="M302" s="183" t="s">
        <v>1</v>
      </c>
      <c r="N302" s="184" t="s">
        <v>39</v>
      </c>
      <c r="O302" s="73"/>
      <c r="P302" s="185">
        <f>O302*H302</f>
        <v>0</v>
      </c>
      <c r="Q302" s="185">
        <v>0</v>
      </c>
      <c r="R302" s="185">
        <f>Q302*H302</f>
        <v>0</v>
      </c>
      <c r="S302" s="185">
        <v>0.019460000000000002</v>
      </c>
      <c r="T302" s="186">
        <f>S302*H302</f>
        <v>0.019460000000000002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7" t="s">
        <v>246</v>
      </c>
      <c r="AT302" s="187" t="s">
        <v>147</v>
      </c>
      <c r="AU302" s="187" t="s">
        <v>83</v>
      </c>
      <c r="AY302" s="15" t="s">
        <v>145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15" t="s">
        <v>81</v>
      </c>
      <c r="BK302" s="188">
        <f>ROUND(I302*H302,2)</f>
        <v>0</v>
      </c>
      <c r="BL302" s="15" t="s">
        <v>246</v>
      </c>
      <c r="BM302" s="187" t="s">
        <v>470</v>
      </c>
    </row>
    <row r="303" s="2" customFormat="1">
      <c r="A303" s="34"/>
      <c r="B303" s="35"/>
      <c r="C303" s="34"/>
      <c r="D303" s="189" t="s">
        <v>154</v>
      </c>
      <c r="E303" s="34"/>
      <c r="F303" s="190" t="s">
        <v>471</v>
      </c>
      <c r="G303" s="34"/>
      <c r="H303" s="34"/>
      <c r="I303" s="191"/>
      <c r="J303" s="34"/>
      <c r="K303" s="34"/>
      <c r="L303" s="35"/>
      <c r="M303" s="192"/>
      <c r="N303" s="193"/>
      <c r="O303" s="73"/>
      <c r="P303" s="73"/>
      <c r="Q303" s="73"/>
      <c r="R303" s="73"/>
      <c r="S303" s="73"/>
      <c r="T303" s="7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T303" s="15" t="s">
        <v>154</v>
      </c>
      <c r="AU303" s="15" t="s">
        <v>83</v>
      </c>
    </row>
    <row r="304" s="2" customFormat="1">
      <c r="A304" s="34"/>
      <c r="B304" s="35"/>
      <c r="C304" s="34"/>
      <c r="D304" s="194" t="s">
        <v>156</v>
      </c>
      <c r="E304" s="34"/>
      <c r="F304" s="195" t="s">
        <v>472</v>
      </c>
      <c r="G304" s="34"/>
      <c r="H304" s="34"/>
      <c r="I304" s="191"/>
      <c r="J304" s="34"/>
      <c r="K304" s="34"/>
      <c r="L304" s="35"/>
      <c r="M304" s="192"/>
      <c r="N304" s="193"/>
      <c r="O304" s="73"/>
      <c r="P304" s="73"/>
      <c r="Q304" s="73"/>
      <c r="R304" s="73"/>
      <c r="S304" s="73"/>
      <c r="T304" s="7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T304" s="15" t="s">
        <v>156</v>
      </c>
      <c r="AU304" s="15" t="s">
        <v>83</v>
      </c>
    </row>
    <row r="305" s="2" customFormat="1" ht="24.15" customHeight="1">
      <c r="A305" s="34"/>
      <c r="B305" s="175"/>
      <c r="C305" s="176" t="s">
        <v>473</v>
      </c>
      <c r="D305" s="176" t="s">
        <v>147</v>
      </c>
      <c r="E305" s="177" t="s">
        <v>474</v>
      </c>
      <c r="F305" s="178" t="s">
        <v>475</v>
      </c>
      <c r="G305" s="179" t="s">
        <v>425</v>
      </c>
      <c r="H305" s="180">
        <v>1</v>
      </c>
      <c r="I305" s="181"/>
      <c r="J305" s="182">
        <f>ROUND(I305*H305,2)</f>
        <v>0</v>
      </c>
      <c r="K305" s="178" t="s">
        <v>351</v>
      </c>
      <c r="L305" s="35"/>
      <c r="M305" s="183" t="s">
        <v>1</v>
      </c>
      <c r="N305" s="184" t="s">
        <v>39</v>
      </c>
      <c r="O305" s="73"/>
      <c r="P305" s="185">
        <f>O305*H305</f>
        <v>0</v>
      </c>
      <c r="Q305" s="185">
        <v>0.015469999999999999</v>
      </c>
      <c r="R305" s="185">
        <f>Q305*H305</f>
        <v>0.015469999999999999</v>
      </c>
      <c r="S305" s="185">
        <v>0</v>
      </c>
      <c r="T305" s="18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7" t="s">
        <v>246</v>
      </c>
      <c r="AT305" s="187" t="s">
        <v>147</v>
      </c>
      <c r="AU305" s="187" t="s">
        <v>83</v>
      </c>
      <c r="AY305" s="15" t="s">
        <v>145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5" t="s">
        <v>81</v>
      </c>
      <c r="BK305" s="188">
        <f>ROUND(I305*H305,2)</f>
        <v>0</v>
      </c>
      <c r="BL305" s="15" t="s">
        <v>246</v>
      </c>
      <c r="BM305" s="187" t="s">
        <v>476</v>
      </c>
    </row>
    <row r="306" s="2" customFormat="1">
      <c r="A306" s="34"/>
      <c r="B306" s="35"/>
      <c r="C306" s="34"/>
      <c r="D306" s="189" t="s">
        <v>154</v>
      </c>
      <c r="E306" s="34"/>
      <c r="F306" s="190" t="s">
        <v>477</v>
      </c>
      <c r="G306" s="34"/>
      <c r="H306" s="34"/>
      <c r="I306" s="191"/>
      <c r="J306" s="34"/>
      <c r="K306" s="34"/>
      <c r="L306" s="35"/>
      <c r="M306" s="192"/>
      <c r="N306" s="193"/>
      <c r="O306" s="73"/>
      <c r="P306" s="73"/>
      <c r="Q306" s="73"/>
      <c r="R306" s="73"/>
      <c r="S306" s="73"/>
      <c r="T306" s="7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T306" s="15" t="s">
        <v>154</v>
      </c>
      <c r="AU306" s="15" t="s">
        <v>83</v>
      </c>
    </row>
    <row r="307" s="2" customFormat="1">
      <c r="A307" s="34"/>
      <c r="B307" s="35"/>
      <c r="C307" s="34"/>
      <c r="D307" s="194" t="s">
        <v>156</v>
      </c>
      <c r="E307" s="34"/>
      <c r="F307" s="195" t="s">
        <v>478</v>
      </c>
      <c r="G307" s="34"/>
      <c r="H307" s="34"/>
      <c r="I307" s="191"/>
      <c r="J307" s="34"/>
      <c r="K307" s="34"/>
      <c r="L307" s="35"/>
      <c r="M307" s="192"/>
      <c r="N307" s="193"/>
      <c r="O307" s="73"/>
      <c r="P307" s="73"/>
      <c r="Q307" s="73"/>
      <c r="R307" s="73"/>
      <c r="S307" s="73"/>
      <c r="T307" s="7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T307" s="15" t="s">
        <v>156</v>
      </c>
      <c r="AU307" s="15" t="s">
        <v>83</v>
      </c>
    </row>
    <row r="308" s="2" customFormat="1" ht="16.5" customHeight="1">
      <c r="A308" s="34"/>
      <c r="B308" s="175"/>
      <c r="C308" s="176" t="s">
        <v>479</v>
      </c>
      <c r="D308" s="176" t="s">
        <v>147</v>
      </c>
      <c r="E308" s="177" t="s">
        <v>480</v>
      </c>
      <c r="F308" s="178" t="s">
        <v>481</v>
      </c>
      <c r="G308" s="179" t="s">
        <v>425</v>
      </c>
      <c r="H308" s="180">
        <v>1</v>
      </c>
      <c r="I308" s="181"/>
      <c r="J308" s="182">
        <f>ROUND(I308*H308,2)</f>
        <v>0</v>
      </c>
      <c r="K308" s="178" t="s">
        <v>351</v>
      </c>
      <c r="L308" s="35"/>
      <c r="M308" s="183" t="s">
        <v>1</v>
      </c>
      <c r="N308" s="184" t="s">
        <v>39</v>
      </c>
      <c r="O308" s="73"/>
      <c r="P308" s="185">
        <f>O308*H308</f>
        <v>0</v>
      </c>
      <c r="Q308" s="185">
        <v>0.00189</v>
      </c>
      <c r="R308" s="185">
        <f>Q308*H308</f>
        <v>0.00189</v>
      </c>
      <c r="S308" s="185">
        <v>0</v>
      </c>
      <c r="T308" s="18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7" t="s">
        <v>246</v>
      </c>
      <c r="AT308" s="187" t="s">
        <v>147</v>
      </c>
      <c r="AU308" s="187" t="s">
        <v>83</v>
      </c>
      <c r="AY308" s="15" t="s">
        <v>145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15" t="s">
        <v>81</v>
      </c>
      <c r="BK308" s="188">
        <f>ROUND(I308*H308,2)</f>
        <v>0</v>
      </c>
      <c r="BL308" s="15" t="s">
        <v>246</v>
      </c>
      <c r="BM308" s="187" t="s">
        <v>482</v>
      </c>
    </row>
    <row r="309" s="2" customFormat="1">
      <c r="A309" s="34"/>
      <c r="B309" s="35"/>
      <c r="C309" s="34"/>
      <c r="D309" s="189" t="s">
        <v>154</v>
      </c>
      <c r="E309" s="34"/>
      <c r="F309" s="190" t="s">
        <v>483</v>
      </c>
      <c r="G309" s="34"/>
      <c r="H309" s="34"/>
      <c r="I309" s="191"/>
      <c r="J309" s="34"/>
      <c r="K309" s="34"/>
      <c r="L309" s="35"/>
      <c r="M309" s="192"/>
      <c r="N309" s="193"/>
      <c r="O309" s="73"/>
      <c r="P309" s="73"/>
      <c r="Q309" s="73"/>
      <c r="R309" s="73"/>
      <c r="S309" s="73"/>
      <c r="T309" s="7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5" t="s">
        <v>154</v>
      </c>
      <c r="AU309" s="15" t="s">
        <v>83</v>
      </c>
    </row>
    <row r="310" s="2" customFormat="1">
      <c r="A310" s="34"/>
      <c r="B310" s="35"/>
      <c r="C310" s="34"/>
      <c r="D310" s="194" t="s">
        <v>156</v>
      </c>
      <c r="E310" s="34"/>
      <c r="F310" s="195" t="s">
        <v>484</v>
      </c>
      <c r="G310" s="34"/>
      <c r="H310" s="34"/>
      <c r="I310" s="191"/>
      <c r="J310" s="34"/>
      <c r="K310" s="34"/>
      <c r="L310" s="35"/>
      <c r="M310" s="192"/>
      <c r="N310" s="193"/>
      <c r="O310" s="73"/>
      <c r="P310" s="73"/>
      <c r="Q310" s="73"/>
      <c r="R310" s="73"/>
      <c r="S310" s="73"/>
      <c r="T310" s="7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T310" s="15" t="s">
        <v>156</v>
      </c>
      <c r="AU310" s="15" t="s">
        <v>83</v>
      </c>
    </row>
    <row r="311" s="2" customFormat="1" ht="16.5" customHeight="1">
      <c r="A311" s="34"/>
      <c r="B311" s="175"/>
      <c r="C311" s="176" t="s">
        <v>485</v>
      </c>
      <c r="D311" s="176" t="s">
        <v>147</v>
      </c>
      <c r="E311" s="177" t="s">
        <v>486</v>
      </c>
      <c r="F311" s="178" t="s">
        <v>487</v>
      </c>
      <c r="G311" s="179" t="s">
        <v>164</v>
      </c>
      <c r="H311" s="180">
        <v>1</v>
      </c>
      <c r="I311" s="181"/>
      <c r="J311" s="182">
        <f>ROUND(I311*H311,2)</f>
        <v>0</v>
      </c>
      <c r="K311" s="178" t="s">
        <v>351</v>
      </c>
      <c r="L311" s="35"/>
      <c r="M311" s="183" t="s">
        <v>1</v>
      </c>
      <c r="N311" s="184" t="s">
        <v>39</v>
      </c>
      <c r="O311" s="73"/>
      <c r="P311" s="185">
        <f>O311*H311</f>
        <v>0</v>
      </c>
      <c r="Q311" s="185">
        <v>0</v>
      </c>
      <c r="R311" s="185">
        <f>Q311*H311</f>
        <v>0</v>
      </c>
      <c r="S311" s="185">
        <v>0.00084999999999999995</v>
      </c>
      <c r="T311" s="186">
        <f>S311*H311</f>
        <v>0.00084999999999999995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7" t="s">
        <v>246</v>
      </c>
      <c r="AT311" s="187" t="s">
        <v>147</v>
      </c>
      <c r="AU311" s="187" t="s">
        <v>83</v>
      </c>
      <c r="AY311" s="15" t="s">
        <v>145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15" t="s">
        <v>81</v>
      </c>
      <c r="BK311" s="188">
        <f>ROUND(I311*H311,2)</f>
        <v>0</v>
      </c>
      <c r="BL311" s="15" t="s">
        <v>246</v>
      </c>
      <c r="BM311" s="187" t="s">
        <v>488</v>
      </c>
    </row>
    <row r="312" s="2" customFormat="1">
      <c r="A312" s="34"/>
      <c r="B312" s="35"/>
      <c r="C312" s="34"/>
      <c r="D312" s="189" t="s">
        <v>154</v>
      </c>
      <c r="E312" s="34"/>
      <c r="F312" s="190" t="s">
        <v>489</v>
      </c>
      <c r="G312" s="34"/>
      <c r="H312" s="34"/>
      <c r="I312" s="191"/>
      <c r="J312" s="34"/>
      <c r="K312" s="34"/>
      <c r="L312" s="35"/>
      <c r="M312" s="192"/>
      <c r="N312" s="193"/>
      <c r="O312" s="73"/>
      <c r="P312" s="73"/>
      <c r="Q312" s="73"/>
      <c r="R312" s="73"/>
      <c r="S312" s="73"/>
      <c r="T312" s="7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5" t="s">
        <v>154</v>
      </c>
      <c r="AU312" s="15" t="s">
        <v>83</v>
      </c>
    </row>
    <row r="313" s="2" customFormat="1">
      <c r="A313" s="34"/>
      <c r="B313" s="35"/>
      <c r="C313" s="34"/>
      <c r="D313" s="194" t="s">
        <v>156</v>
      </c>
      <c r="E313" s="34"/>
      <c r="F313" s="195" t="s">
        <v>490</v>
      </c>
      <c r="G313" s="34"/>
      <c r="H313" s="34"/>
      <c r="I313" s="191"/>
      <c r="J313" s="34"/>
      <c r="K313" s="34"/>
      <c r="L313" s="35"/>
      <c r="M313" s="192"/>
      <c r="N313" s="193"/>
      <c r="O313" s="73"/>
      <c r="P313" s="73"/>
      <c r="Q313" s="73"/>
      <c r="R313" s="73"/>
      <c r="S313" s="73"/>
      <c r="T313" s="7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T313" s="15" t="s">
        <v>156</v>
      </c>
      <c r="AU313" s="15" t="s">
        <v>83</v>
      </c>
    </row>
    <row r="314" s="2" customFormat="1" ht="33" customHeight="1">
      <c r="A314" s="34"/>
      <c r="B314" s="175"/>
      <c r="C314" s="176" t="s">
        <v>491</v>
      </c>
      <c r="D314" s="176" t="s">
        <v>147</v>
      </c>
      <c r="E314" s="177" t="s">
        <v>492</v>
      </c>
      <c r="F314" s="178" t="s">
        <v>493</v>
      </c>
      <c r="G314" s="179" t="s">
        <v>314</v>
      </c>
      <c r="H314" s="180">
        <v>0.017000000000000001</v>
      </c>
      <c r="I314" s="181"/>
      <c r="J314" s="182">
        <f>ROUND(I314*H314,2)</f>
        <v>0</v>
      </c>
      <c r="K314" s="178" t="s">
        <v>151</v>
      </c>
      <c r="L314" s="35"/>
      <c r="M314" s="183" t="s">
        <v>1</v>
      </c>
      <c r="N314" s="184" t="s">
        <v>39</v>
      </c>
      <c r="O314" s="73"/>
      <c r="P314" s="185">
        <f>O314*H314</f>
        <v>0</v>
      </c>
      <c r="Q314" s="185">
        <v>0</v>
      </c>
      <c r="R314" s="185">
        <f>Q314*H314</f>
        <v>0</v>
      </c>
      <c r="S314" s="185">
        <v>0</v>
      </c>
      <c r="T314" s="18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7" t="s">
        <v>246</v>
      </c>
      <c r="AT314" s="187" t="s">
        <v>147</v>
      </c>
      <c r="AU314" s="187" t="s">
        <v>83</v>
      </c>
      <c r="AY314" s="15" t="s">
        <v>145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15" t="s">
        <v>81</v>
      </c>
      <c r="BK314" s="188">
        <f>ROUND(I314*H314,2)</f>
        <v>0</v>
      </c>
      <c r="BL314" s="15" t="s">
        <v>246</v>
      </c>
      <c r="BM314" s="187" t="s">
        <v>494</v>
      </c>
    </row>
    <row r="315" s="2" customFormat="1">
      <c r="A315" s="34"/>
      <c r="B315" s="35"/>
      <c r="C315" s="34"/>
      <c r="D315" s="189" t="s">
        <v>154</v>
      </c>
      <c r="E315" s="34"/>
      <c r="F315" s="190" t="s">
        <v>495</v>
      </c>
      <c r="G315" s="34"/>
      <c r="H315" s="34"/>
      <c r="I315" s="191"/>
      <c r="J315" s="34"/>
      <c r="K315" s="34"/>
      <c r="L315" s="35"/>
      <c r="M315" s="192"/>
      <c r="N315" s="193"/>
      <c r="O315" s="73"/>
      <c r="P315" s="73"/>
      <c r="Q315" s="73"/>
      <c r="R315" s="73"/>
      <c r="S315" s="73"/>
      <c r="T315" s="7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T315" s="15" t="s">
        <v>154</v>
      </c>
      <c r="AU315" s="15" t="s">
        <v>83</v>
      </c>
    </row>
    <row r="316" s="2" customFormat="1">
      <c r="A316" s="34"/>
      <c r="B316" s="35"/>
      <c r="C316" s="34"/>
      <c r="D316" s="194" t="s">
        <v>156</v>
      </c>
      <c r="E316" s="34"/>
      <c r="F316" s="195" t="s">
        <v>496</v>
      </c>
      <c r="G316" s="34"/>
      <c r="H316" s="34"/>
      <c r="I316" s="191"/>
      <c r="J316" s="34"/>
      <c r="K316" s="34"/>
      <c r="L316" s="35"/>
      <c r="M316" s="192"/>
      <c r="N316" s="193"/>
      <c r="O316" s="73"/>
      <c r="P316" s="73"/>
      <c r="Q316" s="73"/>
      <c r="R316" s="73"/>
      <c r="S316" s="73"/>
      <c r="T316" s="7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T316" s="15" t="s">
        <v>156</v>
      </c>
      <c r="AU316" s="15" t="s">
        <v>83</v>
      </c>
    </row>
    <row r="317" s="12" customFormat="1" ht="22.8" customHeight="1">
      <c r="A317" s="12"/>
      <c r="B317" s="162"/>
      <c r="C317" s="12"/>
      <c r="D317" s="163" t="s">
        <v>73</v>
      </c>
      <c r="E317" s="173" t="s">
        <v>497</v>
      </c>
      <c r="F317" s="173" t="s">
        <v>498</v>
      </c>
      <c r="G317" s="12"/>
      <c r="H317" s="12"/>
      <c r="I317" s="165"/>
      <c r="J317" s="174">
        <f>BK317</f>
        <v>0</v>
      </c>
      <c r="K317" s="12"/>
      <c r="L317" s="162"/>
      <c r="M317" s="167"/>
      <c r="N317" s="168"/>
      <c r="O317" s="168"/>
      <c r="P317" s="169">
        <f>SUM(P318:P330)</f>
        <v>0</v>
      </c>
      <c r="Q317" s="168"/>
      <c r="R317" s="169">
        <f>SUM(R318:R330)</f>
        <v>0.0109</v>
      </c>
      <c r="S317" s="168"/>
      <c r="T317" s="170">
        <f>SUM(T318:T330)</f>
        <v>0.002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63" t="s">
        <v>83</v>
      </c>
      <c r="AT317" s="171" t="s">
        <v>73</v>
      </c>
      <c r="AU317" s="171" t="s">
        <v>81</v>
      </c>
      <c r="AY317" s="163" t="s">
        <v>145</v>
      </c>
      <c r="BK317" s="172">
        <f>SUM(BK318:BK330)</f>
        <v>0</v>
      </c>
    </row>
    <row r="318" s="2" customFormat="1" ht="24.15" customHeight="1">
      <c r="A318" s="34"/>
      <c r="B318" s="175"/>
      <c r="C318" s="176" t="s">
        <v>499</v>
      </c>
      <c r="D318" s="176" t="s">
        <v>147</v>
      </c>
      <c r="E318" s="177" t="s">
        <v>500</v>
      </c>
      <c r="F318" s="178" t="s">
        <v>501</v>
      </c>
      <c r="G318" s="179" t="s">
        <v>164</v>
      </c>
      <c r="H318" s="180">
        <v>1</v>
      </c>
      <c r="I318" s="181"/>
      <c r="J318" s="182">
        <f>ROUND(I318*H318,2)</f>
        <v>0</v>
      </c>
      <c r="K318" s="178" t="s">
        <v>151</v>
      </c>
      <c r="L318" s="35"/>
      <c r="M318" s="183" t="s">
        <v>1</v>
      </c>
      <c r="N318" s="184" t="s">
        <v>39</v>
      </c>
      <c r="O318" s="73"/>
      <c r="P318" s="185">
        <f>O318*H318</f>
        <v>0</v>
      </c>
      <c r="Q318" s="185">
        <v>0</v>
      </c>
      <c r="R318" s="185">
        <f>Q318*H318</f>
        <v>0</v>
      </c>
      <c r="S318" s="185">
        <v>0</v>
      </c>
      <c r="T318" s="186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7" t="s">
        <v>246</v>
      </c>
      <c r="AT318" s="187" t="s">
        <v>147</v>
      </c>
      <c r="AU318" s="187" t="s">
        <v>83</v>
      </c>
      <c r="AY318" s="15" t="s">
        <v>145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15" t="s">
        <v>81</v>
      </c>
      <c r="BK318" s="188">
        <f>ROUND(I318*H318,2)</f>
        <v>0</v>
      </c>
      <c r="BL318" s="15" t="s">
        <v>246</v>
      </c>
      <c r="BM318" s="187" t="s">
        <v>502</v>
      </c>
    </row>
    <row r="319" s="2" customFormat="1">
      <c r="A319" s="34"/>
      <c r="B319" s="35"/>
      <c r="C319" s="34"/>
      <c r="D319" s="189" t="s">
        <v>154</v>
      </c>
      <c r="E319" s="34"/>
      <c r="F319" s="190" t="s">
        <v>503</v>
      </c>
      <c r="G319" s="34"/>
      <c r="H319" s="34"/>
      <c r="I319" s="191"/>
      <c r="J319" s="34"/>
      <c r="K319" s="34"/>
      <c r="L319" s="35"/>
      <c r="M319" s="192"/>
      <c r="N319" s="193"/>
      <c r="O319" s="73"/>
      <c r="P319" s="73"/>
      <c r="Q319" s="73"/>
      <c r="R319" s="73"/>
      <c r="S319" s="73"/>
      <c r="T319" s="7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T319" s="15" t="s">
        <v>154</v>
      </c>
      <c r="AU319" s="15" t="s">
        <v>83</v>
      </c>
    </row>
    <row r="320" s="2" customFormat="1">
      <c r="A320" s="34"/>
      <c r="B320" s="35"/>
      <c r="C320" s="34"/>
      <c r="D320" s="194" t="s">
        <v>156</v>
      </c>
      <c r="E320" s="34"/>
      <c r="F320" s="195" t="s">
        <v>504</v>
      </c>
      <c r="G320" s="34"/>
      <c r="H320" s="34"/>
      <c r="I320" s="191"/>
      <c r="J320" s="34"/>
      <c r="K320" s="34"/>
      <c r="L320" s="35"/>
      <c r="M320" s="192"/>
      <c r="N320" s="193"/>
      <c r="O320" s="73"/>
      <c r="P320" s="73"/>
      <c r="Q320" s="73"/>
      <c r="R320" s="73"/>
      <c r="S320" s="73"/>
      <c r="T320" s="7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5" t="s">
        <v>156</v>
      </c>
      <c r="AU320" s="15" t="s">
        <v>83</v>
      </c>
    </row>
    <row r="321" s="2" customFormat="1" ht="24.15" customHeight="1">
      <c r="A321" s="34"/>
      <c r="B321" s="175"/>
      <c r="C321" s="197" t="s">
        <v>505</v>
      </c>
      <c r="D321" s="197" t="s">
        <v>242</v>
      </c>
      <c r="E321" s="198" t="s">
        <v>506</v>
      </c>
      <c r="F321" s="199" t="s">
        <v>507</v>
      </c>
      <c r="G321" s="200" t="s">
        <v>164</v>
      </c>
      <c r="H321" s="201">
        <v>1</v>
      </c>
      <c r="I321" s="202"/>
      <c r="J321" s="203">
        <f>ROUND(I321*H321,2)</f>
        <v>0</v>
      </c>
      <c r="K321" s="199" t="s">
        <v>1</v>
      </c>
      <c r="L321" s="204"/>
      <c r="M321" s="205" t="s">
        <v>1</v>
      </c>
      <c r="N321" s="206" t="s">
        <v>39</v>
      </c>
      <c r="O321" s="73"/>
      <c r="P321" s="185">
        <f>O321*H321</f>
        <v>0</v>
      </c>
      <c r="Q321" s="185">
        <v>0.0109</v>
      </c>
      <c r="R321" s="185">
        <f>Q321*H321</f>
        <v>0.0109</v>
      </c>
      <c r="S321" s="185">
        <v>0</v>
      </c>
      <c r="T321" s="186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7" t="s">
        <v>348</v>
      </c>
      <c r="AT321" s="187" t="s">
        <v>242</v>
      </c>
      <c r="AU321" s="187" t="s">
        <v>83</v>
      </c>
      <c r="AY321" s="15" t="s">
        <v>145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15" t="s">
        <v>81</v>
      </c>
      <c r="BK321" s="188">
        <f>ROUND(I321*H321,2)</f>
        <v>0</v>
      </c>
      <c r="BL321" s="15" t="s">
        <v>246</v>
      </c>
      <c r="BM321" s="187" t="s">
        <v>508</v>
      </c>
    </row>
    <row r="322" s="2" customFormat="1">
      <c r="A322" s="34"/>
      <c r="B322" s="35"/>
      <c r="C322" s="34"/>
      <c r="D322" s="189" t="s">
        <v>154</v>
      </c>
      <c r="E322" s="34"/>
      <c r="F322" s="190" t="s">
        <v>509</v>
      </c>
      <c r="G322" s="34"/>
      <c r="H322" s="34"/>
      <c r="I322" s="191"/>
      <c r="J322" s="34"/>
      <c r="K322" s="34"/>
      <c r="L322" s="35"/>
      <c r="M322" s="192"/>
      <c r="N322" s="193"/>
      <c r="O322" s="73"/>
      <c r="P322" s="73"/>
      <c r="Q322" s="73"/>
      <c r="R322" s="73"/>
      <c r="S322" s="73"/>
      <c r="T322" s="7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T322" s="15" t="s">
        <v>154</v>
      </c>
      <c r="AU322" s="15" t="s">
        <v>83</v>
      </c>
    </row>
    <row r="323" s="2" customFormat="1" ht="33" customHeight="1">
      <c r="A323" s="34"/>
      <c r="B323" s="175"/>
      <c r="C323" s="176" t="s">
        <v>510</v>
      </c>
      <c r="D323" s="176" t="s">
        <v>147</v>
      </c>
      <c r="E323" s="177" t="s">
        <v>511</v>
      </c>
      <c r="F323" s="178" t="s">
        <v>512</v>
      </c>
      <c r="G323" s="179" t="s">
        <v>164</v>
      </c>
      <c r="H323" s="180">
        <v>1</v>
      </c>
      <c r="I323" s="181"/>
      <c r="J323" s="182">
        <f>ROUND(I323*H323,2)</f>
        <v>0</v>
      </c>
      <c r="K323" s="178" t="s">
        <v>151</v>
      </c>
      <c r="L323" s="35"/>
      <c r="M323" s="183" t="s">
        <v>1</v>
      </c>
      <c r="N323" s="184" t="s">
        <v>39</v>
      </c>
      <c r="O323" s="73"/>
      <c r="P323" s="185">
        <f>O323*H323</f>
        <v>0</v>
      </c>
      <c r="Q323" s="185">
        <v>0</v>
      </c>
      <c r="R323" s="185">
        <f>Q323*H323</f>
        <v>0</v>
      </c>
      <c r="S323" s="185">
        <v>0.002</v>
      </c>
      <c r="T323" s="186">
        <f>S323*H323</f>
        <v>0.002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7" t="s">
        <v>246</v>
      </c>
      <c r="AT323" s="187" t="s">
        <v>147</v>
      </c>
      <c r="AU323" s="187" t="s">
        <v>83</v>
      </c>
      <c r="AY323" s="15" t="s">
        <v>145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15" t="s">
        <v>81</v>
      </c>
      <c r="BK323" s="188">
        <f>ROUND(I323*H323,2)</f>
        <v>0</v>
      </c>
      <c r="BL323" s="15" t="s">
        <v>246</v>
      </c>
      <c r="BM323" s="187" t="s">
        <v>513</v>
      </c>
    </row>
    <row r="324" s="2" customFormat="1">
      <c r="A324" s="34"/>
      <c r="B324" s="35"/>
      <c r="C324" s="34"/>
      <c r="D324" s="189" t="s">
        <v>154</v>
      </c>
      <c r="E324" s="34"/>
      <c r="F324" s="190" t="s">
        <v>514</v>
      </c>
      <c r="G324" s="34"/>
      <c r="H324" s="34"/>
      <c r="I324" s="191"/>
      <c r="J324" s="34"/>
      <c r="K324" s="34"/>
      <c r="L324" s="35"/>
      <c r="M324" s="192"/>
      <c r="N324" s="193"/>
      <c r="O324" s="73"/>
      <c r="P324" s="73"/>
      <c r="Q324" s="73"/>
      <c r="R324" s="73"/>
      <c r="S324" s="73"/>
      <c r="T324" s="7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T324" s="15" t="s">
        <v>154</v>
      </c>
      <c r="AU324" s="15" t="s">
        <v>83</v>
      </c>
    </row>
    <row r="325" s="2" customFormat="1">
      <c r="A325" s="34"/>
      <c r="B325" s="35"/>
      <c r="C325" s="34"/>
      <c r="D325" s="194" t="s">
        <v>156</v>
      </c>
      <c r="E325" s="34"/>
      <c r="F325" s="195" t="s">
        <v>515</v>
      </c>
      <c r="G325" s="34"/>
      <c r="H325" s="34"/>
      <c r="I325" s="191"/>
      <c r="J325" s="34"/>
      <c r="K325" s="34"/>
      <c r="L325" s="35"/>
      <c r="M325" s="192"/>
      <c r="N325" s="193"/>
      <c r="O325" s="73"/>
      <c r="P325" s="73"/>
      <c r="Q325" s="73"/>
      <c r="R325" s="73"/>
      <c r="S325" s="73"/>
      <c r="T325" s="7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5" t="s">
        <v>156</v>
      </c>
      <c r="AU325" s="15" t="s">
        <v>83</v>
      </c>
    </row>
    <row r="326" s="2" customFormat="1" ht="33" customHeight="1">
      <c r="A326" s="34"/>
      <c r="B326" s="175"/>
      <c r="C326" s="176" t="s">
        <v>516</v>
      </c>
      <c r="D326" s="176" t="s">
        <v>147</v>
      </c>
      <c r="E326" s="177" t="s">
        <v>517</v>
      </c>
      <c r="F326" s="178" t="s">
        <v>518</v>
      </c>
      <c r="G326" s="179" t="s">
        <v>1</v>
      </c>
      <c r="H326" s="180">
        <v>1</v>
      </c>
      <c r="I326" s="181"/>
      <c r="J326" s="182">
        <f>ROUND(I326*H326,2)</f>
        <v>0</v>
      </c>
      <c r="K326" s="178" t="s">
        <v>1</v>
      </c>
      <c r="L326" s="35"/>
      <c r="M326" s="183" t="s">
        <v>1</v>
      </c>
      <c r="N326" s="184" t="s">
        <v>39</v>
      </c>
      <c r="O326" s="73"/>
      <c r="P326" s="185">
        <f>O326*H326</f>
        <v>0</v>
      </c>
      <c r="Q326" s="185">
        <v>0</v>
      </c>
      <c r="R326" s="185">
        <f>Q326*H326</f>
        <v>0</v>
      </c>
      <c r="S326" s="185">
        <v>0</v>
      </c>
      <c r="T326" s="186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7" t="s">
        <v>246</v>
      </c>
      <c r="AT326" s="187" t="s">
        <v>147</v>
      </c>
      <c r="AU326" s="187" t="s">
        <v>83</v>
      </c>
      <c r="AY326" s="15" t="s">
        <v>145</v>
      </c>
      <c r="BE326" s="188">
        <f>IF(N326="základní",J326,0)</f>
        <v>0</v>
      </c>
      <c r="BF326" s="188">
        <f>IF(N326="snížená",J326,0)</f>
        <v>0</v>
      </c>
      <c r="BG326" s="188">
        <f>IF(N326="zákl. přenesená",J326,0)</f>
        <v>0</v>
      </c>
      <c r="BH326" s="188">
        <f>IF(N326="sníž. přenesená",J326,0)</f>
        <v>0</v>
      </c>
      <c r="BI326" s="188">
        <f>IF(N326="nulová",J326,0)</f>
        <v>0</v>
      </c>
      <c r="BJ326" s="15" t="s">
        <v>81</v>
      </c>
      <c r="BK326" s="188">
        <f>ROUND(I326*H326,2)</f>
        <v>0</v>
      </c>
      <c r="BL326" s="15" t="s">
        <v>246</v>
      </c>
      <c r="BM326" s="187" t="s">
        <v>519</v>
      </c>
    </row>
    <row r="327" s="2" customFormat="1">
      <c r="A327" s="34"/>
      <c r="B327" s="35"/>
      <c r="C327" s="34"/>
      <c r="D327" s="189" t="s">
        <v>154</v>
      </c>
      <c r="E327" s="34"/>
      <c r="F327" s="190" t="s">
        <v>518</v>
      </c>
      <c r="G327" s="34"/>
      <c r="H327" s="34"/>
      <c r="I327" s="191"/>
      <c r="J327" s="34"/>
      <c r="K327" s="34"/>
      <c r="L327" s="35"/>
      <c r="M327" s="192"/>
      <c r="N327" s="193"/>
      <c r="O327" s="73"/>
      <c r="P327" s="73"/>
      <c r="Q327" s="73"/>
      <c r="R327" s="73"/>
      <c r="S327" s="73"/>
      <c r="T327" s="7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T327" s="15" t="s">
        <v>154</v>
      </c>
      <c r="AU327" s="15" t="s">
        <v>83</v>
      </c>
    </row>
    <row r="328" s="2" customFormat="1" ht="33" customHeight="1">
      <c r="A328" s="34"/>
      <c r="B328" s="175"/>
      <c r="C328" s="176" t="s">
        <v>520</v>
      </c>
      <c r="D328" s="176" t="s">
        <v>147</v>
      </c>
      <c r="E328" s="177" t="s">
        <v>521</v>
      </c>
      <c r="F328" s="178" t="s">
        <v>522</v>
      </c>
      <c r="G328" s="179" t="s">
        <v>314</v>
      </c>
      <c r="H328" s="180">
        <v>0.010999999999999999</v>
      </c>
      <c r="I328" s="181"/>
      <c r="J328" s="182">
        <f>ROUND(I328*H328,2)</f>
        <v>0</v>
      </c>
      <c r="K328" s="178" t="s">
        <v>151</v>
      </c>
      <c r="L328" s="35"/>
      <c r="M328" s="183" t="s">
        <v>1</v>
      </c>
      <c r="N328" s="184" t="s">
        <v>39</v>
      </c>
      <c r="O328" s="73"/>
      <c r="P328" s="185">
        <f>O328*H328</f>
        <v>0</v>
      </c>
      <c r="Q328" s="185">
        <v>0</v>
      </c>
      <c r="R328" s="185">
        <f>Q328*H328</f>
        <v>0</v>
      </c>
      <c r="S328" s="185">
        <v>0</v>
      </c>
      <c r="T328" s="18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87" t="s">
        <v>246</v>
      </c>
      <c r="AT328" s="187" t="s">
        <v>147</v>
      </c>
      <c r="AU328" s="187" t="s">
        <v>83</v>
      </c>
      <c r="AY328" s="15" t="s">
        <v>145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15" t="s">
        <v>81</v>
      </c>
      <c r="BK328" s="188">
        <f>ROUND(I328*H328,2)</f>
        <v>0</v>
      </c>
      <c r="BL328" s="15" t="s">
        <v>246</v>
      </c>
      <c r="BM328" s="187" t="s">
        <v>523</v>
      </c>
    </row>
    <row r="329" s="2" customFormat="1">
      <c r="A329" s="34"/>
      <c r="B329" s="35"/>
      <c r="C329" s="34"/>
      <c r="D329" s="189" t="s">
        <v>154</v>
      </c>
      <c r="E329" s="34"/>
      <c r="F329" s="190" t="s">
        <v>524</v>
      </c>
      <c r="G329" s="34"/>
      <c r="H329" s="34"/>
      <c r="I329" s="191"/>
      <c r="J329" s="34"/>
      <c r="K329" s="34"/>
      <c r="L329" s="35"/>
      <c r="M329" s="192"/>
      <c r="N329" s="193"/>
      <c r="O329" s="73"/>
      <c r="P329" s="73"/>
      <c r="Q329" s="73"/>
      <c r="R329" s="73"/>
      <c r="S329" s="73"/>
      <c r="T329" s="7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T329" s="15" t="s">
        <v>154</v>
      </c>
      <c r="AU329" s="15" t="s">
        <v>83</v>
      </c>
    </row>
    <row r="330" s="2" customFormat="1">
      <c r="A330" s="34"/>
      <c r="B330" s="35"/>
      <c r="C330" s="34"/>
      <c r="D330" s="194" t="s">
        <v>156</v>
      </c>
      <c r="E330" s="34"/>
      <c r="F330" s="195" t="s">
        <v>525</v>
      </c>
      <c r="G330" s="34"/>
      <c r="H330" s="34"/>
      <c r="I330" s="191"/>
      <c r="J330" s="34"/>
      <c r="K330" s="34"/>
      <c r="L330" s="35"/>
      <c r="M330" s="192"/>
      <c r="N330" s="193"/>
      <c r="O330" s="73"/>
      <c r="P330" s="73"/>
      <c r="Q330" s="73"/>
      <c r="R330" s="73"/>
      <c r="S330" s="73"/>
      <c r="T330" s="7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T330" s="15" t="s">
        <v>156</v>
      </c>
      <c r="AU330" s="15" t="s">
        <v>83</v>
      </c>
    </row>
    <row r="331" s="12" customFormat="1" ht="22.8" customHeight="1">
      <c r="A331" s="12"/>
      <c r="B331" s="162"/>
      <c r="C331" s="12"/>
      <c r="D331" s="163" t="s">
        <v>73</v>
      </c>
      <c r="E331" s="173" t="s">
        <v>526</v>
      </c>
      <c r="F331" s="173" t="s">
        <v>527</v>
      </c>
      <c r="G331" s="12"/>
      <c r="H331" s="12"/>
      <c r="I331" s="165"/>
      <c r="J331" s="174">
        <f>BK331</f>
        <v>0</v>
      </c>
      <c r="K331" s="12"/>
      <c r="L331" s="162"/>
      <c r="M331" s="167"/>
      <c r="N331" s="168"/>
      <c r="O331" s="168"/>
      <c r="P331" s="169">
        <f>SUM(P332:P346)</f>
        <v>0</v>
      </c>
      <c r="Q331" s="168"/>
      <c r="R331" s="169">
        <f>SUM(R332:R346)</f>
        <v>0.165792</v>
      </c>
      <c r="S331" s="168"/>
      <c r="T331" s="170">
        <f>SUM(T332:T346)</f>
        <v>0.059399999999999994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163" t="s">
        <v>83</v>
      </c>
      <c r="AT331" s="171" t="s">
        <v>73</v>
      </c>
      <c r="AU331" s="171" t="s">
        <v>81</v>
      </c>
      <c r="AY331" s="163" t="s">
        <v>145</v>
      </c>
      <c r="BK331" s="172">
        <f>SUM(BK332:BK346)</f>
        <v>0</v>
      </c>
    </row>
    <row r="332" s="2" customFormat="1" ht="16.5" customHeight="1">
      <c r="A332" s="34"/>
      <c r="B332" s="175"/>
      <c r="C332" s="176" t="s">
        <v>528</v>
      </c>
      <c r="D332" s="176" t="s">
        <v>147</v>
      </c>
      <c r="E332" s="177" t="s">
        <v>529</v>
      </c>
      <c r="F332" s="178" t="s">
        <v>530</v>
      </c>
      <c r="G332" s="179" t="s">
        <v>150</v>
      </c>
      <c r="H332" s="180">
        <v>3.2999999999999998</v>
      </c>
      <c r="I332" s="181"/>
      <c r="J332" s="182">
        <f>ROUND(I332*H332,2)</f>
        <v>0</v>
      </c>
      <c r="K332" s="178" t="s">
        <v>151</v>
      </c>
      <c r="L332" s="35"/>
      <c r="M332" s="183" t="s">
        <v>1</v>
      </c>
      <c r="N332" s="184" t="s">
        <v>39</v>
      </c>
      <c r="O332" s="73"/>
      <c r="P332" s="185">
        <f>O332*H332</f>
        <v>0</v>
      </c>
      <c r="Q332" s="185">
        <v>0</v>
      </c>
      <c r="R332" s="185">
        <f>Q332*H332</f>
        <v>0</v>
      </c>
      <c r="S332" s="185">
        <v>0.017999999999999999</v>
      </c>
      <c r="T332" s="186">
        <f>S332*H332</f>
        <v>0.059399999999999994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7" t="s">
        <v>246</v>
      </c>
      <c r="AT332" s="187" t="s">
        <v>147</v>
      </c>
      <c r="AU332" s="187" t="s">
        <v>83</v>
      </c>
      <c r="AY332" s="15" t="s">
        <v>145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5" t="s">
        <v>81</v>
      </c>
      <c r="BK332" s="188">
        <f>ROUND(I332*H332,2)</f>
        <v>0</v>
      </c>
      <c r="BL332" s="15" t="s">
        <v>246</v>
      </c>
      <c r="BM332" s="187" t="s">
        <v>531</v>
      </c>
    </row>
    <row r="333" s="2" customFormat="1">
      <c r="A333" s="34"/>
      <c r="B333" s="35"/>
      <c r="C333" s="34"/>
      <c r="D333" s="189" t="s">
        <v>154</v>
      </c>
      <c r="E333" s="34"/>
      <c r="F333" s="190" t="s">
        <v>532</v>
      </c>
      <c r="G333" s="34"/>
      <c r="H333" s="34"/>
      <c r="I333" s="191"/>
      <c r="J333" s="34"/>
      <c r="K333" s="34"/>
      <c r="L333" s="35"/>
      <c r="M333" s="192"/>
      <c r="N333" s="193"/>
      <c r="O333" s="73"/>
      <c r="P333" s="73"/>
      <c r="Q333" s="73"/>
      <c r="R333" s="73"/>
      <c r="S333" s="73"/>
      <c r="T333" s="7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T333" s="15" t="s">
        <v>154</v>
      </c>
      <c r="AU333" s="15" t="s">
        <v>83</v>
      </c>
    </row>
    <row r="334" s="2" customFormat="1">
      <c r="A334" s="34"/>
      <c r="B334" s="35"/>
      <c r="C334" s="34"/>
      <c r="D334" s="194" t="s">
        <v>156</v>
      </c>
      <c r="E334" s="34"/>
      <c r="F334" s="195" t="s">
        <v>533</v>
      </c>
      <c r="G334" s="34"/>
      <c r="H334" s="34"/>
      <c r="I334" s="191"/>
      <c r="J334" s="34"/>
      <c r="K334" s="34"/>
      <c r="L334" s="35"/>
      <c r="M334" s="192"/>
      <c r="N334" s="193"/>
      <c r="O334" s="73"/>
      <c r="P334" s="73"/>
      <c r="Q334" s="73"/>
      <c r="R334" s="73"/>
      <c r="S334" s="73"/>
      <c r="T334" s="7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T334" s="15" t="s">
        <v>156</v>
      </c>
      <c r="AU334" s="15" t="s">
        <v>83</v>
      </c>
    </row>
    <row r="335" s="2" customFormat="1" ht="24.15" customHeight="1">
      <c r="A335" s="34"/>
      <c r="B335" s="175"/>
      <c r="C335" s="176" t="s">
        <v>534</v>
      </c>
      <c r="D335" s="176" t="s">
        <v>147</v>
      </c>
      <c r="E335" s="177" t="s">
        <v>535</v>
      </c>
      <c r="F335" s="178" t="s">
        <v>536</v>
      </c>
      <c r="G335" s="179" t="s">
        <v>150</v>
      </c>
      <c r="H335" s="180">
        <v>3.2999999999999998</v>
      </c>
      <c r="I335" s="181"/>
      <c r="J335" s="182">
        <f>ROUND(I335*H335,2)</f>
        <v>0</v>
      </c>
      <c r="K335" s="178" t="s">
        <v>151</v>
      </c>
      <c r="L335" s="35"/>
      <c r="M335" s="183" t="s">
        <v>1</v>
      </c>
      <c r="N335" s="184" t="s">
        <v>39</v>
      </c>
      <c r="O335" s="73"/>
      <c r="P335" s="185">
        <f>O335*H335</f>
        <v>0</v>
      </c>
      <c r="Q335" s="185">
        <v>0.00024000000000000001</v>
      </c>
      <c r="R335" s="185">
        <f>Q335*H335</f>
        <v>0.00079199999999999995</v>
      </c>
      <c r="S335" s="185">
        <v>0</v>
      </c>
      <c r="T335" s="186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7" t="s">
        <v>246</v>
      </c>
      <c r="AT335" s="187" t="s">
        <v>147</v>
      </c>
      <c r="AU335" s="187" t="s">
        <v>83</v>
      </c>
      <c r="AY335" s="15" t="s">
        <v>145</v>
      </c>
      <c r="BE335" s="188">
        <f>IF(N335="základní",J335,0)</f>
        <v>0</v>
      </c>
      <c r="BF335" s="188">
        <f>IF(N335="snížená",J335,0)</f>
        <v>0</v>
      </c>
      <c r="BG335" s="188">
        <f>IF(N335="zákl. přenesená",J335,0)</f>
        <v>0</v>
      </c>
      <c r="BH335" s="188">
        <f>IF(N335="sníž. přenesená",J335,0)</f>
        <v>0</v>
      </c>
      <c r="BI335" s="188">
        <f>IF(N335="nulová",J335,0)</f>
        <v>0</v>
      </c>
      <c r="BJ335" s="15" t="s">
        <v>81</v>
      </c>
      <c r="BK335" s="188">
        <f>ROUND(I335*H335,2)</f>
        <v>0</v>
      </c>
      <c r="BL335" s="15" t="s">
        <v>246</v>
      </c>
      <c r="BM335" s="187" t="s">
        <v>537</v>
      </c>
    </row>
    <row r="336" s="2" customFormat="1">
      <c r="A336" s="34"/>
      <c r="B336" s="35"/>
      <c r="C336" s="34"/>
      <c r="D336" s="189" t="s">
        <v>154</v>
      </c>
      <c r="E336" s="34"/>
      <c r="F336" s="190" t="s">
        <v>538</v>
      </c>
      <c r="G336" s="34"/>
      <c r="H336" s="34"/>
      <c r="I336" s="191"/>
      <c r="J336" s="34"/>
      <c r="K336" s="34"/>
      <c r="L336" s="35"/>
      <c r="M336" s="192"/>
      <c r="N336" s="193"/>
      <c r="O336" s="73"/>
      <c r="P336" s="73"/>
      <c r="Q336" s="73"/>
      <c r="R336" s="73"/>
      <c r="S336" s="73"/>
      <c r="T336" s="7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T336" s="15" t="s">
        <v>154</v>
      </c>
      <c r="AU336" s="15" t="s">
        <v>83</v>
      </c>
    </row>
    <row r="337" s="2" customFormat="1">
      <c r="A337" s="34"/>
      <c r="B337" s="35"/>
      <c r="C337" s="34"/>
      <c r="D337" s="194" t="s">
        <v>156</v>
      </c>
      <c r="E337" s="34"/>
      <c r="F337" s="195" t="s">
        <v>539</v>
      </c>
      <c r="G337" s="34"/>
      <c r="H337" s="34"/>
      <c r="I337" s="191"/>
      <c r="J337" s="34"/>
      <c r="K337" s="34"/>
      <c r="L337" s="35"/>
      <c r="M337" s="192"/>
      <c r="N337" s="193"/>
      <c r="O337" s="73"/>
      <c r="P337" s="73"/>
      <c r="Q337" s="73"/>
      <c r="R337" s="73"/>
      <c r="S337" s="73"/>
      <c r="T337" s="7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5" t="s">
        <v>156</v>
      </c>
      <c r="AU337" s="15" t="s">
        <v>83</v>
      </c>
    </row>
    <row r="338" s="2" customFormat="1" ht="24.15" customHeight="1">
      <c r="A338" s="34"/>
      <c r="B338" s="175"/>
      <c r="C338" s="197" t="s">
        <v>540</v>
      </c>
      <c r="D338" s="197" t="s">
        <v>242</v>
      </c>
      <c r="E338" s="198" t="s">
        <v>541</v>
      </c>
      <c r="F338" s="199" t="s">
        <v>542</v>
      </c>
      <c r="G338" s="200" t="s">
        <v>164</v>
      </c>
      <c r="H338" s="201">
        <v>1</v>
      </c>
      <c r="I338" s="202"/>
      <c r="J338" s="203">
        <f>ROUND(I338*H338,2)</f>
        <v>0</v>
      </c>
      <c r="K338" s="199" t="s">
        <v>1</v>
      </c>
      <c r="L338" s="204"/>
      <c r="M338" s="205" t="s">
        <v>1</v>
      </c>
      <c r="N338" s="206" t="s">
        <v>39</v>
      </c>
      <c r="O338" s="73"/>
      <c r="P338" s="185">
        <f>O338*H338</f>
        <v>0</v>
      </c>
      <c r="Q338" s="185">
        <v>0.16500000000000001</v>
      </c>
      <c r="R338" s="185">
        <f>Q338*H338</f>
        <v>0.16500000000000001</v>
      </c>
      <c r="S338" s="185">
        <v>0</v>
      </c>
      <c r="T338" s="186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7" t="s">
        <v>348</v>
      </c>
      <c r="AT338" s="187" t="s">
        <v>242</v>
      </c>
      <c r="AU338" s="187" t="s">
        <v>83</v>
      </c>
      <c r="AY338" s="15" t="s">
        <v>145</v>
      </c>
      <c r="BE338" s="188">
        <f>IF(N338="základní",J338,0)</f>
        <v>0</v>
      </c>
      <c r="BF338" s="188">
        <f>IF(N338="snížená",J338,0)</f>
        <v>0</v>
      </c>
      <c r="BG338" s="188">
        <f>IF(N338="zákl. přenesená",J338,0)</f>
        <v>0</v>
      </c>
      <c r="BH338" s="188">
        <f>IF(N338="sníž. přenesená",J338,0)</f>
        <v>0</v>
      </c>
      <c r="BI338" s="188">
        <f>IF(N338="nulová",J338,0)</f>
        <v>0</v>
      </c>
      <c r="BJ338" s="15" t="s">
        <v>81</v>
      </c>
      <c r="BK338" s="188">
        <f>ROUND(I338*H338,2)</f>
        <v>0</v>
      </c>
      <c r="BL338" s="15" t="s">
        <v>246</v>
      </c>
      <c r="BM338" s="187" t="s">
        <v>543</v>
      </c>
    </row>
    <row r="339" s="2" customFormat="1">
      <c r="A339" s="34"/>
      <c r="B339" s="35"/>
      <c r="C339" s="34"/>
      <c r="D339" s="189" t="s">
        <v>154</v>
      </c>
      <c r="E339" s="34"/>
      <c r="F339" s="190" t="s">
        <v>542</v>
      </c>
      <c r="G339" s="34"/>
      <c r="H339" s="34"/>
      <c r="I339" s="191"/>
      <c r="J339" s="34"/>
      <c r="K339" s="34"/>
      <c r="L339" s="35"/>
      <c r="M339" s="192"/>
      <c r="N339" s="193"/>
      <c r="O339" s="73"/>
      <c r="P339" s="73"/>
      <c r="Q339" s="73"/>
      <c r="R339" s="73"/>
      <c r="S339" s="73"/>
      <c r="T339" s="7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T339" s="15" t="s">
        <v>154</v>
      </c>
      <c r="AU339" s="15" t="s">
        <v>83</v>
      </c>
    </row>
    <row r="340" s="2" customFormat="1">
      <c r="A340" s="34"/>
      <c r="B340" s="35"/>
      <c r="C340" s="34"/>
      <c r="D340" s="189" t="s">
        <v>158</v>
      </c>
      <c r="E340" s="34"/>
      <c r="F340" s="196" t="s">
        <v>544</v>
      </c>
      <c r="G340" s="34"/>
      <c r="H340" s="34"/>
      <c r="I340" s="191"/>
      <c r="J340" s="34"/>
      <c r="K340" s="34"/>
      <c r="L340" s="35"/>
      <c r="M340" s="192"/>
      <c r="N340" s="193"/>
      <c r="O340" s="73"/>
      <c r="P340" s="73"/>
      <c r="Q340" s="73"/>
      <c r="R340" s="73"/>
      <c r="S340" s="73"/>
      <c r="T340" s="7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T340" s="15" t="s">
        <v>158</v>
      </c>
      <c r="AU340" s="15" t="s">
        <v>83</v>
      </c>
    </row>
    <row r="341" s="2" customFormat="1" ht="21.75" customHeight="1">
      <c r="A341" s="34"/>
      <c r="B341" s="175"/>
      <c r="C341" s="176" t="s">
        <v>545</v>
      </c>
      <c r="D341" s="176" t="s">
        <v>147</v>
      </c>
      <c r="E341" s="177" t="s">
        <v>546</v>
      </c>
      <c r="F341" s="178" t="s">
        <v>547</v>
      </c>
      <c r="G341" s="179" t="s">
        <v>164</v>
      </c>
      <c r="H341" s="180">
        <v>2</v>
      </c>
      <c r="I341" s="181"/>
      <c r="J341" s="182">
        <f>ROUND(I341*H341,2)</f>
        <v>0</v>
      </c>
      <c r="K341" s="178" t="s">
        <v>151</v>
      </c>
      <c r="L341" s="35"/>
      <c r="M341" s="183" t="s">
        <v>1</v>
      </c>
      <c r="N341" s="184" t="s">
        <v>39</v>
      </c>
      <c r="O341" s="73"/>
      <c r="P341" s="185">
        <f>O341*H341</f>
        <v>0</v>
      </c>
      <c r="Q341" s="185">
        <v>0</v>
      </c>
      <c r="R341" s="185">
        <f>Q341*H341</f>
        <v>0</v>
      </c>
      <c r="S341" s="185">
        <v>0</v>
      </c>
      <c r="T341" s="18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7" t="s">
        <v>246</v>
      </c>
      <c r="AT341" s="187" t="s">
        <v>147</v>
      </c>
      <c r="AU341" s="187" t="s">
        <v>83</v>
      </c>
      <c r="AY341" s="15" t="s">
        <v>145</v>
      </c>
      <c r="BE341" s="188">
        <f>IF(N341="základní",J341,0)</f>
        <v>0</v>
      </c>
      <c r="BF341" s="188">
        <f>IF(N341="snížená",J341,0)</f>
        <v>0</v>
      </c>
      <c r="BG341" s="188">
        <f>IF(N341="zákl. přenesená",J341,0)</f>
        <v>0</v>
      </c>
      <c r="BH341" s="188">
        <f>IF(N341="sníž. přenesená",J341,0)</f>
        <v>0</v>
      </c>
      <c r="BI341" s="188">
        <f>IF(N341="nulová",J341,0)</f>
        <v>0</v>
      </c>
      <c r="BJ341" s="15" t="s">
        <v>81</v>
      </c>
      <c r="BK341" s="188">
        <f>ROUND(I341*H341,2)</f>
        <v>0</v>
      </c>
      <c r="BL341" s="15" t="s">
        <v>246</v>
      </c>
      <c r="BM341" s="187" t="s">
        <v>548</v>
      </c>
    </row>
    <row r="342" s="2" customFormat="1">
      <c r="A342" s="34"/>
      <c r="B342" s="35"/>
      <c r="C342" s="34"/>
      <c r="D342" s="189" t="s">
        <v>154</v>
      </c>
      <c r="E342" s="34"/>
      <c r="F342" s="190" t="s">
        <v>549</v>
      </c>
      <c r="G342" s="34"/>
      <c r="H342" s="34"/>
      <c r="I342" s="191"/>
      <c r="J342" s="34"/>
      <c r="K342" s="34"/>
      <c r="L342" s="35"/>
      <c r="M342" s="192"/>
      <c r="N342" s="193"/>
      <c r="O342" s="73"/>
      <c r="P342" s="73"/>
      <c r="Q342" s="73"/>
      <c r="R342" s="73"/>
      <c r="S342" s="73"/>
      <c r="T342" s="7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T342" s="15" t="s">
        <v>154</v>
      </c>
      <c r="AU342" s="15" t="s">
        <v>83</v>
      </c>
    </row>
    <row r="343" s="2" customFormat="1">
      <c r="A343" s="34"/>
      <c r="B343" s="35"/>
      <c r="C343" s="34"/>
      <c r="D343" s="194" t="s">
        <v>156</v>
      </c>
      <c r="E343" s="34"/>
      <c r="F343" s="195" t="s">
        <v>550</v>
      </c>
      <c r="G343" s="34"/>
      <c r="H343" s="34"/>
      <c r="I343" s="191"/>
      <c r="J343" s="34"/>
      <c r="K343" s="34"/>
      <c r="L343" s="35"/>
      <c r="M343" s="192"/>
      <c r="N343" s="193"/>
      <c r="O343" s="73"/>
      <c r="P343" s="73"/>
      <c r="Q343" s="73"/>
      <c r="R343" s="73"/>
      <c r="S343" s="73"/>
      <c r="T343" s="7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T343" s="15" t="s">
        <v>156</v>
      </c>
      <c r="AU343" s="15" t="s">
        <v>83</v>
      </c>
    </row>
    <row r="344" s="2" customFormat="1" ht="33" customHeight="1">
      <c r="A344" s="34"/>
      <c r="B344" s="175"/>
      <c r="C344" s="176" t="s">
        <v>551</v>
      </c>
      <c r="D344" s="176" t="s">
        <v>147</v>
      </c>
      <c r="E344" s="177" t="s">
        <v>552</v>
      </c>
      <c r="F344" s="178" t="s">
        <v>553</v>
      </c>
      <c r="G344" s="179" t="s">
        <v>314</v>
      </c>
      <c r="H344" s="180">
        <v>0.16600000000000001</v>
      </c>
      <c r="I344" s="181"/>
      <c r="J344" s="182">
        <f>ROUND(I344*H344,2)</f>
        <v>0</v>
      </c>
      <c r="K344" s="178" t="s">
        <v>151</v>
      </c>
      <c r="L344" s="35"/>
      <c r="M344" s="183" t="s">
        <v>1</v>
      </c>
      <c r="N344" s="184" t="s">
        <v>39</v>
      </c>
      <c r="O344" s="73"/>
      <c r="P344" s="185">
        <f>O344*H344</f>
        <v>0</v>
      </c>
      <c r="Q344" s="185">
        <v>0</v>
      </c>
      <c r="R344" s="185">
        <f>Q344*H344</f>
        <v>0</v>
      </c>
      <c r="S344" s="185">
        <v>0</v>
      </c>
      <c r="T344" s="186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7" t="s">
        <v>246</v>
      </c>
      <c r="AT344" s="187" t="s">
        <v>147</v>
      </c>
      <c r="AU344" s="187" t="s">
        <v>83</v>
      </c>
      <c r="AY344" s="15" t="s">
        <v>145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15" t="s">
        <v>81</v>
      </c>
      <c r="BK344" s="188">
        <f>ROUND(I344*H344,2)</f>
        <v>0</v>
      </c>
      <c r="BL344" s="15" t="s">
        <v>246</v>
      </c>
      <c r="BM344" s="187" t="s">
        <v>554</v>
      </c>
    </row>
    <row r="345" s="2" customFormat="1">
      <c r="A345" s="34"/>
      <c r="B345" s="35"/>
      <c r="C345" s="34"/>
      <c r="D345" s="189" t="s">
        <v>154</v>
      </c>
      <c r="E345" s="34"/>
      <c r="F345" s="190" t="s">
        <v>555</v>
      </c>
      <c r="G345" s="34"/>
      <c r="H345" s="34"/>
      <c r="I345" s="191"/>
      <c r="J345" s="34"/>
      <c r="K345" s="34"/>
      <c r="L345" s="35"/>
      <c r="M345" s="192"/>
      <c r="N345" s="193"/>
      <c r="O345" s="73"/>
      <c r="P345" s="73"/>
      <c r="Q345" s="73"/>
      <c r="R345" s="73"/>
      <c r="S345" s="73"/>
      <c r="T345" s="7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T345" s="15" t="s">
        <v>154</v>
      </c>
      <c r="AU345" s="15" t="s">
        <v>83</v>
      </c>
    </row>
    <row r="346" s="2" customFormat="1">
      <c r="A346" s="34"/>
      <c r="B346" s="35"/>
      <c r="C346" s="34"/>
      <c r="D346" s="194" t="s">
        <v>156</v>
      </c>
      <c r="E346" s="34"/>
      <c r="F346" s="195" t="s">
        <v>556</v>
      </c>
      <c r="G346" s="34"/>
      <c r="H346" s="34"/>
      <c r="I346" s="191"/>
      <c r="J346" s="34"/>
      <c r="K346" s="34"/>
      <c r="L346" s="35"/>
      <c r="M346" s="192"/>
      <c r="N346" s="193"/>
      <c r="O346" s="73"/>
      <c r="P346" s="73"/>
      <c r="Q346" s="73"/>
      <c r="R346" s="73"/>
      <c r="S346" s="73"/>
      <c r="T346" s="7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T346" s="15" t="s">
        <v>156</v>
      </c>
      <c r="AU346" s="15" t="s">
        <v>83</v>
      </c>
    </row>
    <row r="347" s="12" customFormat="1" ht="22.8" customHeight="1">
      <c r="A347" s="12"/>
      <c r="B347" s="162"/>
      <c r="C347" s="12"/>
      <c r="D347" s="163" t="s">
        <v>73</v>
      </c>
      <c r="E347" s="173" t="s">
        <v>557</v>
      </c>
      <c r="F347" s="173" t="s">
        <v>558</v>
      </c>
      <c r="G347" s="12"/>
      <c r="H347" s="12"/>
      <c r="I347" s="165"/>
      <c r="J347" s="174">
        <f>BK347</f>
        <v>0</v>
      </c>
      <c r="K347" s="12"/>
      <c r="L347" s="162"/>
      <c r="M347" s="167"/>
      <c r="N347" s="168"/>
      <c r="O347" s="168"/>
      <c r="P347" s="169">
        <f>SUM(P348:P374)</f>
        <v>0</v>
      </c>
      <c r="Q347" s="168"/>
      <c r="R347" s="169">
        <f>SUM(R348:R374)</f>
        <v>1.6842887</v>
      </c>
      <c r="S347" s="168"/>
      <c r="T347" s="170">
        <f>SUM(T348:T374)</f>
        <v>3.4315941999999997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63" t="s">
        <v>83</v>
      </c>
      <c r="AT347" s="171" t="s">
        <v>73</v>
      </c>
      <c r="AU347" s="171" t="s">
        <v>81</v>
      </c>
      <c r="AY347" s="163" t="s">
        <v>145</v>
      </c>
      <c r="BK347" s="172">
        <f>SUM(BK348:BK374)</f>
        <v>0</v>
      </c>
    </row>
    <row r="348" s="2" customFormat="1" ht="16.5" customHeight="1">
      <c r="A348" s="34"/>
      <c r="B348" s="175"/>
      <c r="C348" s="176" t="s">
        <v>559</v>
      </c>
      <c r="D348" s="176" t="s">
        <v>147</v>
      </c>
      <c r="E348" s="177" t="s">
        <v>560</v>
      </c>
      <c r="F348" s="178" t="s">
        <v>561</v>
      </c>
      <c r="G348" s="179" t="s">
        <v>150</v>
      </c>
      <c r="H348" s="180">
        <v>41.259999999999998</v>
      </c>
      <c r="I348" s="181"/>
      <c r="J348" s="182">
        <f>ROUND(I348*H348,2)</f>
        <v>0</v>
      </c>
      <c r="K348" s="178" t="s">
        <v>151</v>
      </c>
      <c r="L348" s="35"/>
      <c r="M348" s="183" t="s">
        <v>1</v>
      </c>
      <c r="N348" s="184" t="s">
        <v>39</v>
      </c>
      <c r="O348" s="73"/>
      <c r="P348" s="185">
        <f>O348*H348</f>
        <v>0</v>
      </c>
      <c r="Q348" s="185">
        <v>0.00029999999999999997</v>
      </c>
      <c r="R348" s="185">
        <f>Q348*H348</f>
        <v>0.012377999999999998</v>
      </c>
      <c r="S348" s="185">
        <v>0</v>
      </c>
      <c r="T348" s="18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87" t="s">
        <v>246</v>
      </c>
      <c r="AT348" s="187" t="s">
        <v>147</v>
      </c>
      <c r="AU348" s="187" t="s">
        <v>83</v>
      </c>
      <c r="AY348" s="15" t="s">
        <v>145</v>
      </c>
      <c r="BE348" s="188">
        <f>IF(N348="základní",J348,0)</f>
        <v>0</v>
      </c>
      <c r="BF348" s="188">
        <f>IF(N348="snížená",J348,0)</f>
        <v>0</v>
      </c>
      <c r="BG348" s="188">
        <f>IF(N348="zákl. přenesená",J348,0)</f>
        <v>0</v>
      </c>
      <c r="BH348" s="188">
        <f>IF(N348="sníž. přenesená",J348,0)</f>
        <v>0</v>
      </c>
      <c r="BI348" s="188">
        <f>IF(N348="nulová",J348,0)</f>
        <v>0</v>
      </c>
      <c r="BJ348" s="15" t="s">
        <v>81</v>
      </c>
      <c r="BK348" s="188">
        <f>ROUND(I348*H348,2)</f>
        <v>0</v>
      </c>
      <c r="BL348" s="15" t="s">
        <v>246</v>
      </c>
      <c r="BM348" s="187" t="s">
        <v>562</v>
      </c>
    </row>
    <row r="349" s="2" customFormat="1">
      <c r="A349" s="34"/>
      <c r="B349" s="35"/>
      <c r="C349" s="34"/>
      <c r="D349" s="189" t="s">
        <v>154</v>
      </c>
      <c r="E349" s="34"/>
      <c r="F349" s="190" t="s">
        <v>563</v>
      </c>
      <c r="G349" s="34"/>
      <c r="H349" s="34"/>
      <c r="I349" s="191"/>
      <c r="J349" s="34"/>
      <c r="K349" s="34"/>
      <c r="L349" s="35"/>
      <c r="M349" s="192"/>
      <c r="N349" s="193"/>
      <c r="O349" s="73"/>
      <c r="P349" s="73"/>
      <c r="Q349" s="73"/>
      <c r="R349" s="73"/>
      <c r="S349" s="73"/>
      <c r="T349" s="7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T349" s="15" t="s">
        <v>154</v>
      </c>
      <c r="AU349" s="15" t="s">
        <v>83</v>
      </c>
    </row>
    <row r="350" s="2" customFormat="1">
      <c r="A350" s="34"/>
      <c r="B350" s="35"/>
      <c r="C350" s="34"/>
      <c r="D350" s="194" t="s">
        <v>156</v>
      </c>
      <c r="E350" s="34"/>
      <c r="F350" s="195" t="s">
        <v>564</v>
      </c>
      <c r="G350" s="34"/>
      <c r="H350" s="34"/>
      <c r="I350" s="191"/>
      <c r="J350" s="34"/>
      <c r="K350" s="34"/>
      <c r="L350" s="35"/>
      <c r="M350" s="192"/>
      <c r="N350" s="193"/>
      <c r="O350" s="73"/>
      <c r="P350" s="73"/>
      <c r="Q350" s="73"/>
      <c r="R350" s="73"/>
      <c r="S350" s="73"/>
      <c r="T350" s="7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T350" s="15" t="s">
        <v>156</v>
      </c>
      <c r="AU350" s="15" t="s">
        <v>83</v>
      </c>
    </row>
    <row r="351" s="2" customFormat="1" ht="24.15" customHeight="1">
      <c r="A351" s="34"/>
      <c r="B351" s="175"/>
      <c r="C351" s="176" t="s">
        <v>565</v>
      </c>
      <c r="D351" s="176" t="s">
        <v>147</v>
      </c>
      <c r="E351" s="177" t="s">
        <v>566</v>
      </c>
      <c r="F351" s="178" t="s">
        <v>567</v>
      </c>
      <c r="G351" s="179" t="s">
        <v>150</v>
      </c>
      <c r="H351" s="180">
        <v>41.259999999999998</v>
      </c>
      <c r="I351" s="181"/>
      <c r="J351" s="182">
        <f>ROUND(I351*H351,2)</f>
        <v>0</v>
      </c>
      <c r="K351" s="178" t="s">
        <v>151</v>
      </c>
      <c r="L351" s="35"/>
      <c r="M351" s="183" t="s">
        <v>1</v>
      </c>
      <c r="N351" s="184" t="s">
        <v>39</v>
      </c>
      <c r="O351" s="73"/>
      <c r="P351" s="185">
        <f>O351*H351</f>
        <v>0</v>
      </c>
      <c r="Q351" s="185">
        <v>0</v>
      </c>
      <c r="R351" s="185">
        <f>Q351*H351</f>
        <v>0</v>
      </c>
      <c r="S351" s="185">
        <v>0</v>
      </c>
      <c r="T351" s="186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87" t="s">
        <v>246</v>
      </c>
      <c r="AT351" s="187" t="s">
        <v>147</v>
      </c>
      <c r="AU351" s="187" t="s">
        <v>83</v>
      </c>
      <c r="AY351" s="15" t="s">
        <v>145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15" t="s">
        <v>81</v>
      </c>
      <c r="BK351" s="188">
        <f>ROUND(I351*H351,2)</f>
        <v>0</v>
      </c>
      <c r="BL351" s="15" t="s">
        <v>246</v>
      </c>
      <c r="BM351" s="187" t="s">
        <v>568</v>
      </c>
    </row>
    <row r="352" s="2" customFormat="1">
      <c r="A352" s="34"/>
      <c r="B352" s="35"/>
      <c r="C352" s="34"/>
      <c r="D352" s="189" t="s">
        <v>154</v>
      </c>
      <c r="E352" s="34"/>
      <c r="F352" s="190" t="s">
        <v>569</v>
      </c>
      <c r="G352" s="34"/>
      <c r="H352" s="34"/>
      <c r="I352" s="191"/>
      <c r="J352" s="34"/>
      <c r="K352" s="34"/>
      <c r="L352" s="35"/>
      <c r="M352" s="192"/>
      <c r="N352" s="193"/>
      <c r="O352" s="73"/>
      <c r="P352" s="73"/>
      <c r="Q352" s="73"/>
      <c r="R352" s="73"/>
      <c r="S352" s="73"/>
      <c r="T352" s="7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T352" s="15" t="s">
        <v>154</v>
      </c>
      <c r="AU352" s="15" t="s">
        <v>83</v>
      </c>
    </row>
    <row r="353" s="2" customFormat="1">
      <c r="A353" s="34"/>
      <c r="B353" s="35"/>
      <c r="C353" s="34"/>
      <c r="D353" s="194" t="s">
        <v>156</v>
      </c>
      <c r="E353" s="34"/>
      <c r="F353" s="195" t="s">
        <v>570</v>
      </c>
      <c r="G353" s="34"/>
      <c r="H353" s="34"/>
      <c r="I353" s="191"/>
      <c r="J353" s="34"/>
      <c r="K353" s="34"/>
      <c r="L353" s="35"/>
      <c r="M353" s="192"/>
      <c r="N353" s="193"/>
      <c r="O353" s="73"/>
      <c r="P353" s="73"/>
      <c r="Q353" s="73"/>
      <c r="R353" s="73"/>
      <c r="S353" s="73"/>
      <c r="T353" s="7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T353" s="15" t="s">
        <v>156</v>
      </c>
      <c r="AU353" s="15" t="s">
        <v>83</v>
      </c>
    </row>
    <row r="354" s="2" customFormat="1" ht="21.75" customHeight="1">
      <c r="A354" s="34"/>
      <c r="B354" s="175"/>
      <c r="C354" s="176" t="s">
        <v>571</v>
      </c>
      <c r="D354" s="176" t="s">
        <v>147</v>
      </c>
      <c r="E354" s="177" t="s">
        <v>572</v>
      </c>
      <c r="F354" s="178" t="s">
        <v>573</v>
      </c>
      <c r="G354" s="179" t="s">
        <v>150</v>
      </c>
      <c r="H354" s="180">
        <v>41.259999999999998</v>
      </c>
      <c r="I354" s="181"/>
      <c r="J354" s="182">
        <f>ROUND(I354*H354,2)</f>
        <v>0</v>
      </c>
      <c r="K354" s="178" t="s">
        <v>151</v>
      </c>
      <c r="L354" s="35"/>
      <c r="M354" s="183" t="s">
        <v>1</v>
      </c>
      <c r="N354" s="184" t="s">
        <v>39</v>
      </c>
      <c r="O354" s="73"/>
      <c r="P354" s="185">
        <f>O354*H354</f>
        <v>0</v>
      </c>
      <c r="Q354" s="185">
        <v>0.0045500000000000002</v>
      </c>
      <c r="R354" s="185">
        <f>Q354*H354</f>
        <v>0.18773300000000001</v>
      </c>
      <c r="S354" s="185">
        <v>0</v>
      </c>
      <c r="T354" s="186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87" t="s">
        <v>246</v>
      </c>
      <c r="AT354" s="187" t="s">
        <v>147</v>
      </c>
      <c r="AU354" s="187" t="s">
        <v>83</v>
      </c>
      <c r="AY354" s="15" t="s">
        <v>145</v>
      </c>
      <c r="BE354" s="188">
        <f>IF(N354="základní",J354,0)</f>
        <v>0</v>
      </c>
      <c r="BF354" s="188">
        <f>IF(N354="snížená",J354,0)</f>
        <v>0</v>
      </c>
      <c r="BG354" s="188">
        <f>IF(N354="zákl. přenesená",J354,0)</f>
        <v>0</v>
      </c>
      <c r="BH354" s="188">
        <f>IF(N354="sníž. přenesená",J354,0)</f>
        <v>0</v>
      </c>
      <c r="BI354" s="188">
        <f>IF(N354="nulová",J354,0)</f>
        <v>0</v>
      </c>
      <c r="BJ354" s="15" t="s">
        <v>81</v>
      </c>
      <c r="BK354" s="188">
        <f>ROUND(I354*H354,2)</f>
        <v>0</v>
      </c>
      <c r="BL354" s="15" t="s">
        <v>246</v>
      </c>
      <c r="BM354" s="187" t="s">
        <v>574</v>
      </c>
    </row>
    <row r="355" s="2" customFormat="1">
      <c r="A355" s="34"/>
      <c r="B355" s="35"/>
      <c r="C355" s="34"/>
      <c r="D355" s="189" t="s">
        <v>154</v>
      </c>
      <c r="E355" s="34"/>
      <c r="F355" s="190" t="s">
        <v>575</v>
      </c>
      <c r="G355" s="34"/>
      <c r="H355" s="34"/>
      <c r="I355" s="191"/>
      <c r="J355" s="34"/>
      <c r="K355" s="34"/>
      <c r="L355" s="35"/>
      <c r="M355" s="192"/>
      <c r="N355" s="193"/>
      <c r="O355" s="73"/>
      <c r="P355" s="73"/>
      <c r="Q355" s="73"/>
      <c r="R355" s="73"/>
      <c r="S355" s="73"/>
      <c r="T355" s="7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T355" s="15" t="s">
        <v>154</v>
      </c>
      <c r="AU355" s="15" t="s">
        <v>83</v>
      </c>
    </row>
    <row r="356" s="2" customFormat="1">
      <c r="A356" s="34"/>
      <c r="B356" s="35"/>
      <c r="C356" s="34"/>
      <c r="D356" s="194" t="s">
        <v>156</v>
      </c>
      <c r="E356" s="34"/>
      <c r="F356" s="195" t="s">
        <v>576</v>
      </c>
      <c r="G356" s="34"/>
      <c r="H356" s="34"/>
      <c r="I356" s="191"/>
      <c r="J356" s="34"/>
      <c r="K356" s="34"/>
      <c r="L356" s="35"/>
      <c r="M356" s="192"/>
      <c r="N356" s="193"/>
      <c r="O356" s="73"/>
      <c r="P356" s="73"/>
      <c r="Q356" s="73"/>
      <c r="R356" s="73"/>
      <c r="S356" s="73"/>
      <c r="T356" s="7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T356" s="15" t="s">
        <v>156</v>
      </c>
      <c r="AU356" s="15" t="s">
        <v>83</v>
      </c>
    </row>
    <row r="357" s="2" customFormat="1" ht="37.8" customHeight="1">
      <c r="A357" s="34"/>
      <c r="B357" s="175"/>
      <c r="C357" s="176" t="s">
        <v>577</v>
      </c>
      <c r="D357" s="176" t="s">
        <v>147</v>
      </c>
      <c r="E357" s="177" t="s">
        <v>578</v>
      </c>
      <c r="F357" s="178" t="s">
        <v>579</v>
      </c>
      <c r="G357" s="179" t="s">
        <v>275</v>
      </c>
      <c r="H357" s="180">
        <v>37.079999999999998</v>
      </c>
      <c r="I357" s="181"/>
      <c r="J357" s="182">
        <f>ROUND(I357*H357,2)</f>
        <v>0</v>
      </c>
      <c r="K357" s="178" t="s">
        <v>151</v>
      </c>
      <c r="L357" s="35"/>
      <c r="M357" s="183" t="s">
        <v>1</v>
      </c>
      <c r="N357" s="184" t="s">
        <v>39</v>
      </c>
      <c r="O357" s="73"/>
      <c r="P357" s="185">
        <f>O357*H357</f>
        <v>0</v>
      </c>
      <c r="Q357" s="185">
        <v>0.00073999999999999999</v>
      </c>
      <c r="R357" s="185">
        <f>Q357*H357</f>
        <v>0.027439199999999997</v>
      </c>
      <c r="S357" s="185">
        <v>0</v>
      </c>
      <c r="T357" s="186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87" t="s">
        <v>246</v>
      </c>
      <c r="AT357" s="187" t="s">
        <v>147</v>
      </c>
      <c r="AU357" s="187" t="s">
        <v>83</v>
      </c>
      <c r="AY357" s="15" t="s">
        <v>145</v>
      </c>
      <c r="BE357" s="188">
        <f>IF(N357="základní",J357,0)</f>
        <v>0</v>
      </c>
      <c r="BF357" s="188">
        <f>IF(N357="snížená",J357,0)</f>
        <v>0</v>
      </c>
      <c r="BG357" s="188">
        <f>IF(N357="zákl. přenesená",J357,0)</f>
        <v>0</v>
      </c>
      <c r="BH357" s="188">
        <f>IF(N357="sníž. přenesená",J357,0)</f>
        <v>0</v>
      </c>
      <c r="BI357" s="188">
        <f>IF(N357="nulová",J357,0)</f>
        <v>0</v>
      </c>
      <c r="BJ357" s="15" t="s">
        <v>81</v>
      </c>
      <c r="BK357" s="188">
        <f>ROUND(I357*H357,2)</f>
        <v>0</v>
      </c>
      <c r="BL357" s="15" t="s">
        <v>246</v>
      </c>
      <c r="BM357" s="187" t="s">
        <v>580</v>
      </c>
    </row>
    <row r="358" s="2" customFormat="1">
      <c r="A358" s="34"/>
      <c r="B358" s="35"/>
      <c r="C358" s="34"/>
      <c r="D358" s="189" t="s">
        <v>154</v>
      </c>
      <c r="E358" s="34"/>
      <c r="F358" s="190" t="s">
        <v>581</v>
      </c>
      <c r="G358" s="34"/>
      <c r="H358" s="34"/>
      <c r="I358" s="191"/>
      <c r="J358" s="34"/>
      <c r="K358" s="34"/>
      <c r="L358" s="35"/>
      <c r="M358" s="192"/>
      <c r="N358" s="193"/>
      <c r="O358" s="73"/>
      <c r="P358" s="73"/>
      <c r="Q358" s="73"/>
      <c r="R358" s="73"/>
      <c r="S358" s="73"/>
      <c r="T358" s="7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T358" s="15" t="s">
        <v>154</v>
      </c>
      <c r="AU358" s="15" t="s">
        <v>83</v>
      </c>
    </row>
    <row r="359" s="2" customFormat="1">
      <c r="A359" s="34"/>
      <c r="B359" s="35"/>
      <c r="C359" s="34"/>
      <c r="D359" s="194" t="s">
        <v>156</v>
      </c>
      <c r="E359" s="34"/>
      <c r="F359" s="195" t="s">
        <v>582</v>
      </c>
      <c r="G359" s="34"/>
      <c r="H359" s="34"/>
      <c r="I359" s="191"/>
      <c r="J359" s="34"/>
      <c r="K359" s="34"/>
      <c r="L359" s="35"/>
      <c r="M359" s="192"/>
      <c r="N359" s="193"/>
      <c r="O359" s="73"/>
      <c r="P359" s="73"/>
      <c r="Q359" s="73"/>
      <c r="R359" s="73"/>
      <c r="S359" s="73"/>
      <c r="T359" s="7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T359" s="15" t="s">
        <v>156</v>
      </c>
      <c r="AU359" s="15" t="s">
        <v>83</v>
      </c>
    </row>
    <row r="360" s="2" customFormat="1" ht="24.15" customHeight="1">
      <c r="A360" s="34"/>
      <c r="B360" s="175"/>
      <c r="C360" s="176" t="s">
        <v>583</v>
      </c>
      <c r="D360" s="176" t="s">
        <v>147</v>
      </c>
      <c r="E360" s="177" t="s">
        <v>584</v>
      </c>
      <c r="F360" s="178" t="s">
        <v>585</v>
      </c>
      <c r="G360" s="179" t="s">
        <v>150</v>
      </c>
      <c r="H360" s="180">
        <v>41.259999999999998</v>
      </c>
      <c r="I360" s="181"/>
      <c r="J360" s="182">
        <f>ROUND(I360*H360,2)</f>
        <v>0</v>
      </c>
      <c r="K360" s="178" t="s">
        <v>151</v>
      </c>
      <c r="L360" s="35"/>
      <c r="M360" s="183" t="s">
        <v>1</v>
      </c>
      <c r="N360" s="184" t="s">
        <v>39</v>
      </c>
      <c r="O360" s="73"/>
      <c r="P360" s="185">
        <f>O360*H360</f>
        <v>0</v>
      </c>
      <c r="Q360" s="185">
        <v>0</v>
      </c>
      <c r="R360" s="185">
        <f>Q360*H360</f>
        <v>0</v>
      </c>
      <c r="S360" s="185">
        <v>0.083169999999999994</v>
      </c>
      <c r="T360" s="186">
        <f>S360*H360</f>
        <v>3.4315941999999997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87" t="s">
        <v>246</v>
      </c>
      <c r="AT360" s="187" t="s">
        <v>147</v>
      </c>
      <c r="AU360" s="187" t="s">
        <v>83</v>
      </c>
      <c r="AY360" s="15" t="s">
        <v>145</v>
      </c>
      <c r="BE360" s="188">
        <f>IF(N360="základní",J360,0)</f>
        <v>0</v>
      </c>
      <c r="BF360" s="188">
        <f>IF(N360="snížená",J360,0)</f>
        <v>0</v>
      </c>
      <c r="BG360" s="188">
        <f>IF(N360="zákl. přenesená",J360,0)</f>
        <v>0</v>
      </c>
      <c r="BH360" s="188">
        <f>IF(N360="sníž. přenesená",J360,0)</f>
        <v>0</v>
      </c>
      <c r="BI360" s="188">
        <f>IF(N360="nulová",J360,0)</f>
        <v>0</v>
      </c>
      <c r="BJ360" s="15" t="s">
        <v>81</v>
      </c>
      <c r="BK360" s="188">
        <f>ROUND(I360*H360,2)</f>
        <v>0</v>
      </c>
      <c r="BL360" s="15" t="s">
        <v>246</v>
      </c>
      <c r="BM360" s="187" t="s">
        <v>586</v>
      </c>
    </row>
    <row r="361" s="2" customFormat="1">
      <c r="A361" s="34"/>
      <c r="B361" s="35"/>
      <c r="C361" s="34"/>
      <c r="D361" s="189" t="s">
        <v>154</v>
      </c>
      <c r="E361" s="34"/>
      <c r="F361" s="190" t="s">
        <v>585</v>
      </c>
      <c r="G361" s="34"/>
      <c r="H361" s="34"/>
      <c r="I361" s="191"/>
      <c r="J361" s="34"/>
      <c r="K361" s="34"/>
      <c r="L361" s="35"/>
      <c r="M361" s="192"/>
      <c r="N361" s="193"/>
      <c r="O361" s="73"/>
      <c r="P361" s="73"/>
      <c r="Q361" s="73"/>
      <c r="R361" s="73"/>
      <c r="S361" s="73"/>
      <c r="T361" s="7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T361" s="15" t="s">
        <v>154</v>
      </c>
      <c r="AU361" s="15" t="s">
        <v>83</v>
      </c>
    </row>
    <row r="362" s="2" customFormat="1">
      <c r="A362" s="34"/>
      <c r="B362" s="35"/>
      <c r="C362" s="34"/>
      <c r="D362" s="194" t="s">
        <v>156</v>
      </c>
      <c r="E362" s="34"/>
      <c r="F362" s="195" t="s">
        <v>587</v>
      </c>
      <c r="G362" s="34"/>
      <c r="H362" s="34"/>
      <c r="I362" s="191"/>
      <c r="J362" s="34"/>
      <c r="K362" s="34"/>
      <c r="L362" s="35"/>
      <c r="M362" s="192"/>
      <c r="N362" s="193"/>
      <c r="O362" s="73"/>
      <c r="P362" s="73"/>
      <c r="Q362" s="73"/>
      <c r="R362" s="73"/>
      <c r="S362" s="73"/>
      <c r="T362" s="7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T362" s="15" t="s">
        <v>156</v>
      </c>
      <c r="AU362" s="15" t="s">
        <v>83</v>
      </c>
    </row>
    <row r="363" s="2" customFormat="1" ht="33" customHeight="1">
      <c r="A363" s="34"/>
      <c r="B363" s="175"/>
      <c r="C363" s="176" t="s">
        <v>588</v>
      </c>
      <c r="D363" s="176" t="s">
        <v>147</v>
      </c>
      <c r="E363" s="177" t="s">
        <v>589</v>
      </c>
      <c r="F363" s="178" t="s">
        <v>590</v>
      </c>
      <c r="G363" s="179" t="s">
        <v>150</v>
      </c>
      <c r="H363" s="180">
        <v>42.859999999999999</v>
      </c>
      <c r="I363" s="181"/>
      <c r="J363" s="182">
        <f>ROUND(I363*H363,2)</f>
        <v>0</v>
      </c>
      <c r="K363" s="178" t="s">
        <v>151</v>
      </c>
      <c r="L363" s="35"/>
      <c r="M363" s="183" t="s">
        <v>1</v>
      </c>
      <c r="N363" s="184" t="s">
        <v>39</v>
      </c>
      <c r="O363" s="73"/>
      <c r="P363" s="185">
        <f>O363*H363</f>
        <v>0</v>
      </c>
      <c r="Q363" s="185">
        <v>0.0060000000000000001</v>
      </c>
      <c r="R363" s="185">
        <f>Q363*H363</f>
        <v>0.25716</v>
      </c>
      <c r="S363" s="185">
        <v>0</v>
      </c>
      <c r="T363" s="186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87" t="s">
        <v>246</v>
      </c>
      <c r="AT363" s="187" t="s">
        <v>147</v>
      </c>
      <c r="AU363" s="187" t="s">
        <v>83</v>
      </c>
      <c r="AY363" s="15" t="s">
        <v>145</v>
      </c>
      <c r="BE363" s="188">
        <f>IF(N363="základní",J363,0)</f>
        <v>0</v>
      </c>
      <c r="BF363" s="188">
        <f>IF(N363="snížená",J363,0)</f>
        <v>0</v>
      </c>
      <c r="BG363" s="188">
        <f>IF(N363="zákl. přenesená",J363,0)</f>
        <v>0</v>
      </c>
      <c r="BH363" s="188">
        <f>IF(N363="sníž. přenesená",J363,0)</f>
        <v>0</v>
      </c>
      <c r="BI363" s="188">
        <f>IF(N363="nulová",J363,0)</f>
        <v>0</v>
      </c>
      <c r="BJ363" s="15" t="s">
        <v>81</v>
      </c>
      <c r="BK363" s="188">
        <f>ROUND(I363*H363,2)</f>
        <v>0</v>
      </c>
      <c r="BL363" s="15" t="s">
        <v>246</v>
      </c>
      <c r="BM363" s="187" t="s">
        <v>591</v>
      </c>
    </row>
    <row r="364" s="2" customFormat="1">
      <c r="A364" s="34"/>
      <c r="B364" s="35"/>
      <c r="C364" s="34"/>
      <c r="D364" s="189" t="s">
        <v>154</v>
      </c>
      <c r="E364" s="34"/>
      <c r="F364" s="190" t="s">
        <v>592</v>
      </c>
      <c r="G364" s="34"/>
      <c r="H364" s="34"/>
      <c r="I364" s="191"/>
      <c r="J364" s="34"/>
      <c r="K364" s="34"/>
      <c r="L364" s="35"/>
      <c r="M364" s="192"/>
      <c r="N364" s="193"/>
      <c r="O364" s="73"/>
      <c r="P364" s="73"/>
      <c r="Q364" s="73"/>
      <c r="R364" s="73"/>
      <c r="S364" s="73"/>
      <c r="T364" s="7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T364" s="15" t="s">
        <v>154</v>
      </c>
      <c r="AU364" s="15" t="s">
        <v>83</v>
      </c>
    </row>
    <row r="365" s="2" customFormat="1">
      <c r="A365" s="34"/>
      <c r="B365" s="35"/>
      <c r="C365" s="34"/>
      <c r="D365" s="194" t="s">
        <v>156</v>
      </c>
      <c r="E365" s="34"/>
      <c r="F365" s="195" t="s">
        <v>593</v>
      </c>
      <c r="G365" s="34"/>
      <c r="H365" s="34"/>
      <c r="I365" s="191"/>
      <c r="J365" s="34"/>
      <c r="K365" s="34"/>
      <c r="L365" s="35"/>
      <c r="M365" s="192"/>
      <c r="N365" s="193"/>
      <c r="O365" s="73"/>
      <c r="P365" s="73"/>
      <c r="Q365" s="73"/>
      <c r="R365" s="73"/>
      <c r="S365" s="73"/>
      <c r="T365" s="7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T365" s="15" t="s">
        <v>156</v>
      </c>
      <c r="AU365" s="15" t="s">
        <v>83</v>
      </c>
    </row>
    <row r="366" s="2" customFormat="1" ht="33" customHeight="1">
      <c r="A366" s="34"/>
      <c r="B366" s="175"/>
      <c r="C366" s="197" t="s">
        <v>594</v>
      </c>
      <c r="D366" s="197" t="s">
        <v>242</v>
      </c>
      <c r="E366" s="198" t="s">
        <v>595</v>
      </c>
      <c r="F366" s="199" t="s">
        <v>596</v>
      </c>
      <c r="G366" s="200" t="s">
        <v>150</v>
      </c>
      <c r="H366" s="201">
        <v>51.503999999999998</v>
      </c>
      <c r="I366" s="202"/>
      <c r="J366" s="203">
        <f>ROUND(I366*H366,2)</f>
        <v>0</v>
      </c>
      <c r="K366" s="199" t="s">
        <v>151</v>
      </c>
      <c r="L366" s="204"/>
      <c r="M366" s="205" t="s">
        <v>1</v>
      </c>
      <c r="N366" s="206" t="s">
        <v>39</v>
      </c>
      <c r="O366" s="73"/>
      <c r="P366" s="185">
        <f>O366*H366</f>
        <v>0</v>
      </c>
      <c r="Q366" s="185">
        <v>0.021999999999999999</v>
      </c>
      <c r="R366" s="185">
        <f>Q366*H366</f>
        <v>1.1330879999999999</v>
      </c>
      <c r="S366" s="185">
        <v>0</v>
      </c>
      <c r="T366" s="186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87" t="s">
        <v>348</v>
      </c>
      <c r="AT366" s="187" t="s">
        <v>242</v>
      </c>
      <c r="AU366" s="187" t="s">
        <v>83</v>
      </c>
      <c r="AY366" s="15" t="s">
        <v>145</v>
      </c>
      <c r="BE366" s="188">
        <f>IF(N366="základní",J366,0)</f>
        <v>0</v>
      </c>
      <c r="BF366" s="188">
        <f>IF(N366="snížená",J366,0)</f>
        <v>0</v>
      </c>
      <c r="BG366" s="188">
        <f>IF(N366="zákl. přenesená",J366,0)</f>
        <v>0</v>
      </c>
      <c r="BH366" s="188">
        <f>IF(N366="sníž. přenesená",J366,0)</f>
        <v>0</v>
      </c>
      <c r="BI366" s="188">
        <f>IF(N366="nulová",J366,0)</f>
        <v>0</v>
      </c>
      <c r="BJ366" s="15" t="s">
        <v>81</v>
      </c>
      <c r="BK366" s="188">
        <f>ROUND(I366*H366,2)</f>
        <v>0</v>
      </c>
      <c r="BL366" s="15" t="s">
        <v>246</v>
      </c>
      <c r="BM366" s="187" t="s">
        <v>597</v>
      </c>
    </row>
    <row r="367" s="2" customFormat="1">
      <c r="A367" s="34"/>
      <c r="B367" s="35"/>
      <c r="C367" s="34"/>
      <c r="D367" s="189" t="s">
        <v>154</v>
      </c>
      <c r="E367" s="34"/>
      <c r="F367" s="190" t="s">
        <v>596</v>
      </c>
      <c r="G367" s="34"/>
      <c r="H367" s="34"/>
      <c r="I367" s="191"/>
      <c r="J367" s="34"/>
      <c r="K367" s="34"/>
      <c r="L367" s="35"/>
      <c r="M367" s="192"/>
      <c r="N367" s="193"/>
      <c r="O367" s="73"/>
      <c r="P367" s="73"/>
      <c r="Q367" s="73"/>
      <c r="R367" s="73"/>
      <c r="S367" s="73"/>
      <c r="T367" s="7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T367" s="15" t="s">
        <v>154</v>
      </c>
      <c r="AU367" s="15" t="s">
        <v>83</v>
      </c>
    </row>
    <row r="368" s="2" customFormat="1">
      <c r="A368" s="34"/>
      <c r="B368" s="35"/>
      <c r="C368" s="34"/>
      <c r="D368" s="189" t="s">
        <v>158</v>
      </c>
      <c r="E368" s="34"/>
      <c r="F368" s="196" t="s">
        <v>598</v>
      </c>
      <c r="G368" s="34"/>
      <c r="H368" s="34"/>
      <c r="I368" s="191"/>
      <c r="J368" s="34"/>
      <c r="K368" s="34"/>
      <c r="L368" s="35"/>
      <c r="M368" s="192"/>
      <c r="N368" s="193"/>
      <c r="O368" s="73"/>
      <c r="P368" s="73"/>
      <c r="Q368" s="73"/>
      <c r="R368" s="73"/>
      <c r="S368" s="73"/>
      <c r="T368" s="7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T368" s="15" t="s">
        <v>158</v>
      </c>
      <c r="AU368" s="15" t="s">
        <v>83</v>
      </c>
    </row>
    <row r="369" s="2" customFormat="1" ht="24.15" customHeight="1">
      <c r="A369" s="34"/>
      <c r="B369" s="175"/>
      <c r="C369" s="176" t="s">
        <v>599</v>
      </c>
      <c r="D369" s="176" t="s">
        <v>147</v>
      </c>
      <c r="E369" s="177" t="s">
        <v>600</v>
      </c>
      <c r="F369" s="178" t="s">
        <v>601</v>
      </c>
      <c r="G369" s="179" t="s">
        <v>150</v>
      </c>
      <c r="H369" s="180">
        <v>44.326999999999998</v>
      </c>
      <c r="I369" s="181"/>
      <c r="J369" s="182">
        <f>ROUND(I369*H369,2)</f>
        <v>0</v>
      </c>
      <c r="K369" s="178" t="s">
        <v>151</v>
      </c>
      <c r="L369" s="35"/>
      <c r="M369" s="183" t="s">
        <v>1</v>
      </c>
      <c r="N369" s="184" t="s">
        <v>39</v>
      </c>
      <c r="O369" s="73"/>
      <c r="P369" s="185">
        <f>O369*H369</f>
        <v>0</v>
      </c>
      <c r="Q369" s="185">
        <v>0.0015</v>
      </c>
      <c r="R369" s="185">
        <f>Q369*H369</f>
        <v>0.066490499999999994</v>
      </c>
      <c r="S369" s="185">
        <v>0</v>
      </c>
      <c r="T369" s="186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87" t="s">
        <v>246</v>
      </c>
      <c r="AT369" s="187" t="s">
        <v>147</v>
      </c>
      <c r="AU369" s="187" t="s">
        <v>83</v>
      </c>
      <c r="AY369" s="15" t="s">
        <v>145</v>
      </c>
      <c r="BE369" s="188">
        <f>IF(N369="základní",J369,0)</f>
        <v>0</v>
      </c>
      <c r="BF369" s="188">
        <f>IF(N369="snížená",J369,0)</f>
        <v>0</v>
      </c>
      <c r="BG369" s="188">
        <f>IF(N369="zákl. přenesená",J369,0)</f>
        <v>0</v>
      </c>
      <c r="BH369" s="188">
        <f>IF(N369="sníž. přenesená",J369,0)</f>
        <v>0</v>
      </c>
      <c r="BI369" s="188">
        <f>IF(N369="nulová",J369,0)</f>
        <v>0</v>
      </c>
      <c r="BJ369" s="15" t="s">
        <v>81</v>
      </c>
      <c r="BK369" s="188">
        <f>ROUND(I369*H369,2)</f>
        <v>0</v>
      </c>
      <c r="BL369" s="15" t="s">
        <v>246</v>
      </c>
      <c r="BM369" s="187" t="s">
        <v>602</v>
      </c>
    </row>
    <row r="370" s="2" customFormat="1">
      <c r="A370" s="34"/>
      <c r="B370" s="35"/>
      <c r="C370" s="34"/>
      <c r="D370" s="189" t="s">
        <v>154</v>
      </c>
      <c r="E370" s="34"/>
      <c r="F370" s="190" t="s">
        <v>603</v>
      </c>
      <c r="G370" s="34"/>
      <c r="H370" s="34"/>
      <c r="I370" s="191"/>
      <c r="J370" s="34"/>
      <c r="K370" s="34"/>
      <c r="L370" s="35"/>
      <c r="M370" s="192"/>
      <c r="N370" s="193"/>
      <c r="O370" s="73"/>
      <c r="P370" s="73"/>
      <c r="Q370" s="73"/>
      <c r="R370" s="73"/>
      <c r="S370" s="73"/>
      <c r="T370" s="7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T370" s="15" t="s">
        <v>154</v>
      </c>
      <c r="AU370" s="15" t="s">
        <v>83</v>
      </c>
    </row>
    <row r="371" s="2" customFormat="1">
      <c r="A371" s="34"/>
      <c r="B371" s="35"/>
      <c r="C371" s="34"/>
      <c r="D371" s="194" t="s">
        <v>156</v>
      </c>
      <c r="E371" s="34"/>
      <c r="F371" s="195" t="s">
        <v>604</v>
      </c>
      <c r="G371" s="34"/>
      <c r="H371" s="34"/>
      <c r="I371" s="191"/>
      <c r="J371" s="34"/>
      <c r="K371" s="34"/>
      <c r="L371" s="35"/>
      <c r="M371" s="192"/>
      <c r="N371" s="193"/>
      <c r="O371" s="73"/>
      <c r="P371" s="73"/>
      <c r="Q371" s="73"/>
      <c r="R371" s="73"/>
      <c r="S371" s="73"/>
      <c r="T371" s="7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T371" s="15" t="s">
        <v>156</v>
      </c>
      <c r="AU371" s="15" t="s">
        <v>83</v>
      </c>
    </row>
    <row r="372" s="2" customFormat="1" ht="33" customHeight="1">
      <c r="A372" s="34"/>
      <c r="B372" s="175"/>
      <c r="C372" s="176" t="s">
        <v>605</v>
      </c>
      <c r="D372" s="176" t="s">
        <v>147</v>
      </c>
      <c r="E372" s="177" t="s">
        <v>606</v>
      </c>
      <c r="F372" s="178" t="s">
        <v>607</v>
      </c>
      <c r="G372" s="179" t="s">
        <v>314</v>
      </c>
      <c r="H372" s="180">
        <v>1.6839999999999999</v>
      </c>
      <c r="I372" s="181"/>
      <c r="J372" s="182">
        <f>ROUND(I372*H372,2)</f>
        <v>0</v>
      </c>
      <c r="K372" s="178" t="s">
        <v>151</v>
      </c>
      <c r="L372" s="35"/>
      <c r="M372" s="183" t="s">
        <v>1</v>
      </c>
      <c r="N372" s="184" t="s">
        <v>39</v>
      </c>
      <c r="O372" s="73"/>
      <c r="P372" s="185">
        <f>O372*H372</f>
        <v>0</v>
      </c>
      <c r="Q372" s="185">
        <v>0</v>
      </c>
      <c r="R372" s="185">
        <f>Q372*H372</f>
        <v>0</v>
      </c>
      <c r="S372" s="185">
        <v>0</v>
      </c>
      <c r="T372" s="186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87" t="s">
        <v>246</v>
      </c>
      <c r="AT372" s="187" t="s">
        <v>147</v>
      </c>
      <c r="AU372" s="187" t="s">
        <v>83</v>
      </c>
      <c r="AY372" s="15" t="s">
        <v>145</v>
      </c>
      <c r="BE372" s="188">
        <f>IF(N372="základní",J372,0)</f>
        <v>0</v>
      </c>
      <c r="BF372" s="188">
        <f>IF(N372="snížená",J372,0)</f>
        <v>0</v>
      </c>
      <c r="BG372" s="188">
        <f>IF(N372="zákl. přenesená",J372,0)</f>
        <v>0</v>
      </c>
      <c r="BH372" s="188">
        <f>IF(N372="sníž. přenesená",J372,0)</f>
        <v>0</v>
      </c>
      <c r="BI372" s="188">
        <f>IF(N372="nulová",J372,0)</f>
        <v>0</v>
      </c>
      <c r="BJ372" s="15" t="s">
        <v>81</v>
      </c>
      <c r="BK372" s="188">
        <f>ROUND(I372*H372,2)</f>
        <v>0</v>
      </c>
      <c r="BL372" s="15" t="s">
        <v>246</v>
      </c>
      <c r="BM372" s="187" t="s">
        <v>608</v>
      </c>
    </row>
    <row r="373" s="2" customFormat="1">
      <c r="A373" s="34"/>
      <c r="B373" s="35"/>
      <c r="C373" s="34"/>
      <c r="D373" s="189" t="s">
        <v>154</v>
      </c>
      <c r="E373" s="34"/>
      <c r="F373" s="190" t="s">
        <v>609</v>
      </c>
      <c r="G373" s="34"/>
      <c r="H373" s="34"/>
      <c r="I373" s="191"/>
      <c r="J373" s="34"/>
      <c r="K373" s="34"/>
      <c r="L373" s="35"/>
      <c r="M373" s="192"/>
      <c r="N373" s="193"/>
      <c r="O373" s="73"/>
      <c r="P373" s="73"/>
      <c r="Q373" s="73"/>
      <c r="R373" s="73"/>
      <c r="S373" s="73"/>
      <c r="T373" s="7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T373" s="15" t="s">
        <v>154</v>
      </c>
      <c r="AU373" s="15" t="s">
        <v>83</v>
      </c>
    </row>
    <row r="374" s="2" customFormat="1">
      <c r="A374" s="34"/>
      <c r="B374" s="35"/>
      <c r="C374" s="34"/>
      <c r="D374" s="194" t="s">
        <v>156</v>
      </c>
      <c r="E374" s="34"/>
      <c r="F374" s="195" t="s">
        <v>610</v>
      </c>
      <c r="G374" s="34"/>
      <c r="H374" s="34"/>
      <c r="I374" s="191"/>
      <c r="J374" s="34"/>
      <c r="K374" s="34"/>
      <c r="L374" s="35"/>
      <c r="M374" s="192"/>
      <c r="N374" s="193"/>
      <c r="O374" s="73"/>
      <c r="P374" s="73"/>
      <c r="Q374" s="73"/>
      <c r="R374" s="73"/>
      <c r="S374" s="73"/>
      <c r="T374" s="7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T374" s="15" t="s">
        <v>156</v>
      </c>
      <c r="AU374" s="15" t="s">
        <v>83</v>
      </c>
    </row>
    <row r="375" s="12" customFormat="1" ht="22.8" customHeight="1">
      <c r="A375" s="12"/>
      <c r="B375" s="162"/>
      <c r="C375" s="12"/>
      <c r="D375" s="163" t="s">
        <v>73</v>
      </c>
      <c r="E375" s="173" t="s">
        <v>611</v>
      </c>
      <c r="F375" s="173" t="s">
        <v>612</v>
      </c>
      <c r="G375" s="12"/>
      <c r="H375" s="12"/>
      <c r="I375" s="165"/>
      <c r="J375" s="174">
        <f>BK375</f>
        <v>0</v>
      </c>
      <c r="K375" s="12"/>
      <c r="L375" s="162"/>
      <c r="M375" s="167"/>
      <c r="N375" s="168"/>
      <c r="O375" s="168"/>
      <c r="P375" s="169">
        <f>SUM(P376:P386)</f>
        <v>0</v>
      </c>
      <c r="Q375" s="168"/>
      <c r="R375" s="169">
        <f>SUM(R376:R386)</f>
        <v>0.043717499999999999</v>
      </c>
      <c r="S375" s="168"/>
      <c r="T375" s="170">
        <f>SUM(T376:T386)</f>
        <v>4.5417505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163" t="s">
        <v>83</v>
      </c>
      <c r="AT375" s="171" t="s">
        <v>73</v>
      </c>
      <c r="AU375" s="171" t="s">
        <v>81</v>
      </c>
      <c r="AY375" s="163" t="s">
        <v>145</v>
      </c>
      <c r="BK375" s="172">
        <f>SUM(BK376:BK386)</f>
        <v>0</v>
      </c>
    </row>
    <row r="376" s="2" customFormat="1" ht="24.15" customHeight="1">
      <c r="A376" s="34"/>
      <c r="B376" s="175"/>
      <c r="C376" s="176" t="s">
        <v>613</v>
      </c>
      <c r="D376" s="176" t="s">
        <v>147</v>
      </c>
      <c r="E376" s="177" t="s">
        <v>614</v>
      </c>
      <c r="F376" s="178" t="s">
        <v>615</v>
      </c>
      <c r="G376" s="179" t="s">
        <v>150</v>
      </c>
      <c r="H376" s="180">
        <v>55.726999999999997</v>
      </c>
      <c r="I376" s="181"/>
      <c r="J376" s="182">
        <f>ROUND(I376*H376,2)</f>
        <v>0</v>
      </c>
      <c r="K376" s="178" t="s">
        <v>151</v>
      </c>
      <c r="L376" s="35"/>
      <c r="M376" s="183" t="s">
        <v>1</v>
      </c>
      <c r="N376" s="184" t="s">
        <v>39</v>
      </c>
      <c r="O376" s="73"/>
      <c r="P376" s="185">
        <f>O376*H376</f>
        <v>0</v>
      </c>
      <c r="Q376" s="185">
        <v>0</v>
      </c>
      <c r="R376" s="185">
        <f>Q376*H376</f>
        <v>0</v>
      </c>
      <c r="S376" s="185">
        <v>0.081500000000000003</v>
      </c>
      <c r="T376" s="186">
        <f>S376*H376</f>
        <v>4.5417505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87" t="s">
        <v>246</v>
      </c>
      <c r="AT376" s="187" t="s">
        <v>147</v>
      </c>
      <c r="AU376" s="187" t="s">
        <v>83</v>
      </c>
      <c r="AY376" s="15" t="s">
        <v>145</v>
      </c>
      <c r="BE376" s="188">
        <f>IF(N376="základní",J376,0)</f>
        <v>0</v>
      </c>
      <c r="BF376" s="188">
        <f>IF(N376="snížená",J376,0)</f>
        <v>0</v>
      </c>
      <c r="BG376" s="188">
        <f>IF(N376="zákl. přenesená",J376,0)</f>
        <v>0</v>
      </c>
      <c r="BH376" s="188">
        <f>IF(N376="sníž. přenesená",J376,0)</f>
        <v>0</v>
      </c>
      <c r="BI376" s="188">
        <f>IF(N376="nulová",J376,0)</f>
        <v>0</v>
      </c>
      <c r="BJ376" s="15" t="s">
        <v>81</v>
      </c>
      <c r="BK376" s="188">
        <f>ROUND(I376*H376,2)</f>
        <v>0</v>
      </c>
      <c r="BL376" s="15" t="s">
        <v>246</v>
      </c>
      <c r="BM376" s="187" t="s">
        <v>616</v>
      </c>
    </row>
    <row r="377" s="2" customFormat="1">
      <c r="A377" s="34"/>
      <c r="B377" s="35"/>
      <c r="C377" s="34"/>
      <c r="D377" s="189" t="s">
        <v>154</v>
      </c>
      <c r="E377" s="34"/>
      <c r="F377" s="190" t="s">
        <v>617</v>
      </c>
      <c r="G377" s="34"/>
      <c r="H377" s="34"/>
      <c r="I377" s="191"/>
      <c r="J377" s="34"/>
      <c r="K377" s="34"/>
      <c r="L377" s="35"/>
      <c r="M377" s="192"/>
      <c r="N377" s="193"/>
      <c r="O377" s="73"/>
      <c r="P377" s="73"/>
      <c r="Q377" s="73"/>
      <c r="R377" s="73"/>
      <c r="S377" s="73"/>
      <c r="T377" s="7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T377" s="15" t="s">
        <v>154</v>
      </c>
      <c r="AU377" s="15" t="s">
        <v>83</v>
      </c>
    </row>
    <row r="378" s="2" customFormat="1">
      <c r="A378" s="34"/>
      <c r="B378" s="35"/>
      <c r="C378" s="34"/>
      <c r="D378" s="194" t="s">
        <v>156</v>
      </c>
      <c r="E378" s="34"/>
      <c r="F378" s="195" t="s">
        <v>618</v>
      </c>
      <c r="G378" s="34"/>
      <c r="H378" s="34"/>
      <c r="I378" s="191"/>
      <c r="J378" s="34"/>
      <c r="K378" s="34"/>
      <c r="L378" s="35"/>
      <c r="M378" s="192"/>
      <c r="N378" s="193"/>
      <c r="O378" s="73"/>
      <c r="P378" s="73"/>
      <c r="Q378" s="73"/>
      <c r="R378" s="73"/>
      <c r="S378" s="73"/>
      <c r="T378" s="7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T378" s="15" t="s">
        <v>156</v>
      </c>
      <c r="AU378" s="15" t="s">
        <v>83</v>
      </c>
    </row>
    <row r="379" s="2" customFormat="1" ht="33" customHeight="1">
      <c r="A379" s="34"/>
      <c r="B379" s="175"/>
      <c r="C379" s="176" t="s">
        <v>619</v>
      </c>
      <c r="D379" s="176" t="s">
        <v>147</v>
      </c>
      <c r="E379" s="177" t="s">
        <v>620</v>
      </c>
      <c r="F379" s="178" t="s">
        <v>621</v>
      </c>
      <c r="G379" s="179" t="s">
        <v>150</v>
      </c>
      <c r="H379" s="180">
        <v>2.25</v>
      </c>
      <c r="I379" s="181"/>
      <c r="J379" s="182">
        <f>ROUND(I379*H379,2)</f>
        <v>0</v>
      </c>
      <c r="K379" s="178" t="s">
        <v>151</v>
      </c>
      <c r="L379" s="35"/>
      <c r="M379" s="183" t="s">
        <v>1</v>
      </c>
      <c r="N379" s="184" t="s">
        <v>39</v>
      </c>
      <c r="O379" s="73"/>
      <c r="P379" s="185">
        <f>O379*H379</f>
        <v>0</v>
      </c>
      <c r="Q379" s="185">
        <v>0.0053499999999999997</v>
      </c>
      <c r="R379" s="185">
        <f>Q379*H379</f>
        <v>0.0120375</v>
      </c>
      <c r="S379" s="185">
        <v>0</v>
      </c>
      <c r="T379" s="186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87" t="s">
        <v>246</v>
      </c>
      <c r="AT379" s="187" t="s">
        <v>147</v>
      </c>
      <c r="AU379" s="187" t="s">
        <v>83</v>
      </c>
      <c r="AY379" s="15" t="s">
        <v>145</v>
      </c>
      <c r="BE379" s="188">
        <f>IF(N379="základní",J379,0)</f>
        <v>0</v>
      </c>
      <c r="BF379" s="188">
        <f>IF(N379="snížená",J379,0)</f>
        <v>0</v>
      </c>
      <c r="BG379" s="188">
        <f>IF(N379="zákl. přenesená",J379,0)</f>
        <v>0</v>
      </c>
      <c r="BH379" s="188">
        <f>IF(N379="sníž. přenesená",J379,0)</f>
        <v>0</v>
      </c>
      <c r="BI379" s="188">
        <f>IF(N379="nulová",J379,0)</f>
        <v>0</v>
      </c>
      <c r="BJ379" s="15" t="s">
        <v>81</v>
      </c>
      <c r="BK379" s="188">
        <f>ROUND(I379*H379,2)</f>
        <v>0</v>
      </c>
      <c r="BL379" s="15" t="s">
        <v>246</v>
      </c>
      <c r="BM379" s="187" t="s">
        <v>622</v>
      </c>
    </row>
    <row r="380" s="2" customFormat="1">
      <c r="A380" s="34"/>
      <c r="B380" s="35"/>
      <c r="C380" s="34"/>
      <c r="D380" s="189" t="s">
        <v>154</v>
      </c>
      <c r="E380" s="34"/>
      <c r="F380" s="190" t="s">
        <v>623</v>
      </c>
      <c r="G380" s="34"/>
      <c r="H380" s="34"/>
      <c r="I380" s="191"/>
      <c r="J380" s="34"/>
      <c r="K380" s="34"/>
      <c r="L380" s="35"/>
      <c r="M380" s="192"/>
      <c r="N380" s="193"/>
      <c r="O380" s="73"/>
      <c r="P380" s="73"/>
      <c r="Q380" s="73"/>
      <c r="R380" s="73"/>
      <c r="S380" s="73"/>
      <c r="T380" s="7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T380" s="15" t="s">
        <v>154</v>
      </c>
      <c r="AU380" s="15" t="s">
        <v>83</v>
      </c>
    </row>
    <row r="381" s="2" customFormat="1">
      <c r="A381" s="34"/>
      <c r="B381" s="35"/>
      <c r="C381" s="34"/>
      <c r="D381" s="194" t="s">
        <v>156</v>
      </c>
      <c r="E381" s="34"/>
      <c r="F381" s="195" t="s">
        <v>624</v>
      </c>
      <c r="G381" s="34"/>
      <c r="H381" s="34"/>
      <c r="I381" s="191"/>
      <c r="J381" s="34"/>
      <c r="K381" s="34"/>
      <c r="L381" s="35"/>
      <c r="M381" s="192"/>
      <c r="N381" s="193"/>
      <c r="O381" s="73"/>
      <c r="P381" s="73"/>
      <c r="Q381" s="73"/>
      <c r="R381" s="73"/>
      <c r="S381" s="73"/>
      <c r="T381" s="7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T381" s="15" t="s">
        <v>156</v>
      </c>
      <c r="AU381" s="15" t="s">
        <v>83</v>
      </c>
    </row>
    <row r="382" s="2" customFormat="1" ht="33" customHeight="1">
      <c r="A382" s="34"/>
      <c r="B382" s="175"/>
      <c r="C382" s="197" t="s">
        <v>625</v>
      </c>
      <c r="D382" s="197" t="s">
        <v>242</v>
      </c>
      <c r="E382" s="198" t="s">
        <v>626</v>
      </c>
      <c r="F382" s="199" t="s">
        <v>627</v>
      </c>
      <c r="G382" s="200" t="s">
        <v>150</v>
      </c>
      <c r="H382" s="201">
        <v>2.4750000000000001</v>
      </c>
      <c r="I382" s="202"/>
      <c r="J382" s="203">
        <f>ROUND(I382*H382,2)</f>
        <v>0</v>
      </c>
      <c r="K382" s="199" t="s">
        <v>151</v>
      </c>
      <c r="L382" s="204"/>
      <c r="M382" s="205" t="s">
        <v>1</v>
      </c>
      <c r="N382" s="206" t="s">
        <v>39</v>
      </c>
      <c r="O382" s="73"/>
      <c r="P382" s="185">
        <f>O382*H382</f>
        <v>0</v>
      </c>
      <c r="Q382" s="185">
        <v>0.012800000000000001</v>
      </c>
      <c r="R382" s="185">
        <f>Q382*H382</f>
        <v>0.03168</v>
      </c>
      <c r="S382" s="185">
        <v>0</v>
      </c>
      <c r="T382" s="186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87" t="s">
        <v>348</v>
      </c>
      <c r="AT382" s="187" t="s">
        <v>242</v>
      </c>
      <c r="AU382" s="187" t="s">
        <v>83</v>
      </c>
      <c r="AY382" s="15" t="s">
        <v>145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5" t="s">
        <v>81</v>
      </c>
      <c r="BK382" s="188">
        <f>ROUND(I382*H382,2)</f>
        <v>0</v>
      </c>
      <c r="BL382" s="15" t="s">
        <v>246</v>
      </c>
      <c r="BM382" s="187" t="s">
        <v>628</v>
      </c>
    </row>
    <row r="383" s="2" customFormat="1">
      <c r="A383" s="34"/>
      <c r="B383" s="35"/>
      <c r="C383" s="34"/>
      <c r="D383" s="189" t="s">
        <v>154</v>
      </c>
      <c r="E383" s="34"/>
      <c r="F383" s="190" t="s">
        <v>627</v>
      </c>
      <c r="G383" s="34"/>
      <c r="H383" s="34"/>
      <c r="I383" s="191"/>
      <c r="J383" s="34"/>
      <c r="K383" s="34"/>
      <c r="L383" s="35"/>
      <c r="M383" s="192"/>
      <c r="N383" s="193"/>
      <c r="O383" s="73"/>
      <c r="P383" s="73"/>
      <c r="Q383" s="73"/>
      <c r="R383" s="73"/>
      <c r="S383" s="73"/>
      <c r="T383" s="7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T383" s="15" t="s">
        <v>154</v>
      </c>
      <c r="AU383" s="15" t="s">
        <v>83</v>
      </c>
    </row>
    <row r="384" s="2" customFormat="1" ht="33" customHeight="1">
      <c r="A384" s="34"/>
      <c r="B384" s="175"/>
      <c r="C384" s="176" t="s">
        <v>629</v>
      </c>
      <c r="D384" s="176" t="s">
        <v>147</v>
      </c>
      <c r="E384" s="177" t="s">
        <v>630</v>
      </c>
      <c r="F384" s="178" t="s">
        <v>631</v>
      </c>
      <c r="G384" s="179" t="s">
        <v>314</v>
      </c>
      <c r="H384" s="180">
        <v>0.043999999999999997</v>
      </c>
      <c r="I384" s="181"/>
      <c r="J384" s="182">
        <f>ROUND(I384*H384,2)</f>
        <v>0</v>
      </c>
      <c r="K384" s="178" t="s">
        <v>151</v>
      </c>
      <c r="L384" s="35"/>
      <c r="M384" s="183" t="s">
        <v>1</v>
      </c>
      <c r="N384" s="184" t="s">
        <v>39</v>
      </c>
      <c r="O384" s="73"/>
      <c r="P384" s="185">
        <f>O384*H384</f>
        <v>0</v>
      </c>
      <c r="Q384" s="185">
        <v>0</v>
      </c>
      <c r="R384" s="185">
        <f>Q384*H384</f>
        <v>0</v>
      </c>
      <c r="S384" s="185">
        <v>0</v>
      </c>
      <c r="T384" s="186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87" t="s">
        <v>246</v>
      </c>
      <c r="AT384" s="187" t="s">
        <v>147</v>
      </c>
      <c r="AU384" s="187" t="s">
        <v>83</v>
      </c>
      <c r="AY384" s="15" t="s">
        <v>145</v>
      </c>
      <c r="BE384" s="188">
        <f>IF(N384="základní",J384,0)</f>
        <v>0</v>
      </c>
      <c r="BF384" s="188">
        <f>IF(N384="snížená",J384,0)</f>
        <v>0</v>
      </c>
      <c r="BG384" s="188">
        <f>IF(N384="zákl. přenesená",J384,0)</f>
        <v>0</v>
      </c>
      <c r="BH384" s="188">
        <f>IF(N384="sníž. přenesená",J384,0)</f>
        <v>0</v>
      </c>
      <c r="BI384" s="188">
        <f>IF(N384="nulová",J384,0)</f>
        <v>0</v>
      </c>
      <c r="BJ384" s="15" t="s">
        <v>81</v>
      </c>
      <c r="BK384" s="188">
        <f>ROUND(I384*H384,2)</f>
        <v>0</v>
      </c>
      <c r="BL384" s="15" t="s">
        <v>246</v>
      </c>
      <c r="BM384" s="187" t="s">
        <v>632</v>
      </c>
    </row>
    <row r="385" s="2" customFormat="1">
      <c r="A385" s="34"/>
      <c r="B385" s="35"/>
      <c r="C385" s="34"/>
      <c r="D385" s="189" t="s">
        <v>154</v>
      </c>
      <c r="E385" s="34"/>
      <c r="F385" s="190" t="s">
        <v>633</v>
      </c>
      <c r="G385" s="34"/>
      <c r="H385" s="34"/>
      <c r="I385" s="191"/>
      <c r="J385" s="34"/>
      <c r="K385" s="34"/>
      <c r="L385" s="35"/>
      <c r="M385" s="192"/>
      <c r="N385" s="193"/>
      <c r="O385" s="73"/>
      <c r="P385" s="73"/>
      <c r="Q385" s="73"/>
      <c r="R385" s="73"/>
      <c r="S385" s="73"/>
      <c r="T385" s="7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T385" s="15" t="s">
        <v>154</v>
      </c>
      <c r="AU385" s="15" t="s">
        <v>83</v>
      </c>
    </row>
    <row r="386" s="2" customFormat="1">
      <c r="A386" s="34"/>
      <c r="B386" s="35"/>
      <c r="C386" s="34"/>
      <c r="D386" s="194" t="s">
        <v>156</v>
      </c>
      <c r="E386" s="34"/>
      <c r="F386" s="195" t="s">
        <v>634</v>
      </c>
      <c r="G386" s="34"/>
      <c r="H386" s="34"/>
      <c r="I386" s="191"/>
      <c r="J386" s="34"/>
      <c r="K386" s="34"/>
      <c r="L386" s="35"/>
      <c r="M386" s="192"/>
      <c r="N386" s="193"/>
      <c r="O386" s="73"/>
      <c r="P386" s="73"/>
      <c r="Q386" s="73"/>
      <c r="R386" s="73"/>
      <c r="S386" s="73"/>
      <c r="T386" s="7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T386" s="15" t="s">
        <v>156</v>
      </c>
      <c r="AU386" s="15" t="s">
        <v>83</v>
      </c>
    </row>
    <row r="387" s="12" customFormat="1" ht="22.8" customHeight="1">
      <c r="A387" s="12"/>
      <c r="B387" s="162"/>
      <c r="C387" s="12"/>
      <c r="D387" s="163" t="s">
        <v>73</v>
      </c>
      <c r="E387" s="173" t="s">
        <v>635</v>
      </c>
      <c r="F387" s="173" t="s">
        <v>636</v>
      </c>
      <c r="G387" s="12"/>
      <c r="H387" s="12"/>
      <c r="I387" s="165"/>
      <c r="J387" s="174">
        <f>BK387</f>
        <v>0</v>
      </c>
      <c r="K387" s="12"/>
      <c r="L387" s="162"/>
      <c r="M387" s="167"/>
      <c r="N387" s="168"/>
      <c r="O387" s="168"/>
      <c r="P387" s="169">
        <f>SUM(P388:P408)</f>
        <v>0</v>
      </c>
      <c r="Q387" s="168"/>
      <c r="R387" s="169">
        <f>SUM(R388:R408)</f>
        <v>0.0070009300000000007</v>
      </c>
      <c r="S387" s="168"/>
      <c r="T387" s="170">
        <f>SUM(T388:T408)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163" t="s">
        <v>83</v>
      </c>
      <c r="AT387" s="171" t="s">
        <v>73</v>
      </c>
      <c r="AU387" s="171" t="s">
        <v>81</v>
      </c>
      <c r="AY387" s="163" t="s">
        <v>145</v>
      </c>
      <c r="BK387" s="172">
        <f>SUM(BK388:BK408)</f>
        <v>0</v>
      </c>
    </row>
    <row r="388" s="2" customFormat="1" ht="24.15" customHeight="1">
      <c r="A388" s="34"/>
      <c r="B388" s="175"/>
      <c r="C388" s="176" t="s">
        <v>637</v>
      </c>
      <c r="D388" s="176" t="s">
        <v>147</v>
      </c>
      <c r="E388" s="177" t="s">
        <v>638</v>
      </c>
      <c r="F388" s="178" t="s">
        <v>639</v>
      </c>
      <c r="G388" s="179" t="s">
        <v>275</v>
      </c>
      <c r="H388" s="180">
        <v>3.7999999999999998</v>
      </c>
      <c r="I388" s="181"/>
      <c r="J388" s="182">
        <f>ROUND(I388*H388,2)</f>
        <v>0</v>
      </c>
      <c r="K388" s="178" t="s">
        <v>151</v>
      </c>
      <c r="L388" s="35"/>
      <c r="M388" s="183" t="s">
        <v>1</v>
      </c>
      <c r="N388" s="184" t="s">
        <v>39</v>
      </c>
      <c r="O388" s="73"/>
      <c r="P388" s="185">
        <f>O388*H388</f>
        <v>0</v>
      </c>
      <c r="Q388" s="185">
        <v>0.00021000000000000001</v>
      </c>
      <c r="R388" s="185">
        <f>Q388*H388</f>
        <v>0.00079799999999999999</v>
      </c>
      <c r="S388" s="185">
        <v>0</v>
      </c>
      <c r="T388" s="186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87" t="s">
        <v>246</v>
      </c>
      <c r="AT388" s="187" t="s">
        <v>147</v>
      </c>
      <c r="AU388" s="187" t="s">
        <v>83</v>
      </c>
      <c r="AY388" s="15" t="s">
        <v>145</v>
      </c>
      <c r="BE388" s="188">
        <f>IF(N388="základní",J388,0)</f>
        <v>0</v>
      </c>
      <c r="BF388" s="188">
        <f>IF(N388="snížená",J388,0)</f>
        <v>0</v>
      </c>
      <c r="BG388" s="188">
        <f>IF(N388="zákl. přenesená",J388,0)</f>
        <v>0</v>
      </c>
      <c r="BH388" s="188">
        <f>IF(N388="sníž. přenesená",J388,0)</f>
        <v>0</v>
      </c>
      <c r="BI388" s="188">
        <f>IF(N388="nulová",J388,0)</f>
        <v>0</v>
      </c>
      <c r="BJ388" s="15" t="s">
        <v>81</v>
      </c>
      <c r="BK388" s="188">
        <f>ROUND(I388*H388,2)</f>
        <v>0</v>
      </c>
      <c r="BL388" s="15" t="s">
        <v>246</v>
      </c>
      <c r="BM388" s="187" t="s">
        <v>640</v>
      </c>
    </row>
    <row r="389" s="2" customFormat="1">
      <c r="A389" s="34"/>
      <c r="B389" s="35"/>
      <c r="C389" s="34"/>
      <c r="D389" s="189" t="s">
        <v>154</v>
      </c>
      <c r="E389" s="34"/>
      <c r="F389" s="190" t="s">
        <v>641</v>
      </c>
      <c r="G389" s="34"/>
      <c r="H389" s="34"/>
      <c r="I389" s="191"/>
      <c r="J389" s="34"/>
      <c r="K389" s="34"/>
      <c r="L389" s="35"/>
      <c r="M389" s="192"/>
      <c r="N389" s="193"/>
      <c r="O389" s="73"/>
      <c r="P389" s="73"/>
      <c r="Q389" s="73"/>
      <c r="R389" s="73"/>
      <c r="S389" s="73"/>
      <c r="T389" s="7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T389" s="15" t="s">
        <v>154</v>
      </c>
      <c r="AU389" s="15" t="s">
        <v>83</v>
      </c>
    </row>
    <row r="390" s="2" customFormat="1">
      <c r="A390" s="34"/>
      <c r="B390" s="35"/>
      <c r="C390" s="34"/>
      <c r="D390" s="194" t="s">
        <v>156</v>
      </c>
      <c r="E390" s="34"/>
      <c r="F390" s="195" t="s">
        <v>642</v>
      </c>
      <c r="G390" s="34"/>
      <c r="H390" s="34"/>
      <c r="I390" s="191"/>
      <c r="J390" s="34"/>
      <c r="K390" s="34"/>
      <c r="L390" s="35"/>
      <c r="M390" s="192"/>
      <c r="N390" s="193"/>
      <c r="O390" s="73"/>
      <c r="P390" s="73"/>
      <c r="Q390" s="73"/>
      <c r="R390" s="73"/>
      <c r="S390" s="73"/>
      <c r="T390" s="7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T390" s="15" t="s">
        <v>156</v>
      </c>
      <c r="AU390" s="15" t="s">
        <v>83</v>
      </c>
    </row>
    <row r="391" s="2" customFormat="1" ht="24.15" customHeight="1">
      <c r="A391" s="34"/>
      <c r="B391" s="175"/>
      <c r="C391" s="176" t="s">
        <v>643</v>
      </c>
      <c r="D391" s="176" t="s">
        <v>147</v>
      </c>
      <c r="E391" s="177" t="s">
        <v>644</v>
      </c>
      <c r="F391" s="178" t="s">
        <v>645</v>
      </c>
      <c r="G391" s="179" t="s">
        <v>150</v>
      </c>
      <c r="H391" s="180">
        <v>9.4909999999999997</v>
      </c>
      <c r="I391" s="181"/>
      <c r="J391" s="182">
        <f>ROUND(I391*H391,2)</f>
        <v>0</v>
      </c>
      <c r="K391" s="178" t="s">
        <v>151</v>
      </c>
      <c r="L391" s="35"/>
      <c r="M391" s="183" t="s">
        <v>1</v>
      </c>
      <c r="N391" s="184" t="s">
        <v>39</v>
      </c>
      <c r="O391" s="73"/>
      <c r="P391" s="185">
        <f>O391*H391</f>
        <v>0</v>
      </c>
      <c r="Q391" s="185">
        <v>0</v>
      </c>
      <c r="R391" s="185">
        <f>Q391*H391</f>
        <v>0</v>
      </c>
      <c r="S391" s="185">
        <v>0</v>
      </c>
      <c r="T391" s="186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87" t="s">
        <v>246</v>
      </c>
      <c r="AT391" s="187" t="s">
        <v>147</v>
      </c>
      <c r="AU391" s="187" t="s">
        <v>83</v>
      </c>
      <c r="AY391" s="15" t="s">
        <v>145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15" t="s">
        <v>81</v>
      </c>
      <c r="BK391" s="188">
        <f>ROUND(I391*H391,2)</f>
        <v>0</v>
      </c>
      <c r="BL391" s="15" t="s">
        <v>246</v>
      </c>
      <c r="BM391" s="187" t="s">
        <v>646</v>
      </c>
    </row>
    <row r="392" s="2" customFormat="1">
      <c r="A392" s="34"/>
      <c r="B392" s="35"/>
      <c r="C392" s="34"/>
      <c r="D392" s="189" t="s">
        <v>154</v>
      </c>
      <c r="E392" s="34"/>
      <c r="F392" s="190" t="s">
        <v>647</v>
      </c>
      <c r="G392" s="34"/>
      <c r="H392" s="34"/>
      <c r="I392" s="191"/>
      <c r="J392" s="34"/>
      <c r="K392" s="34"/>
      <c r="L392" s="35"/>
      <c r="M392" s="192"/>
      <c r="N392" s="193"/>
      <c r="O392" s="73"/>
      <c r="P392" s="73"/>
      <c r="Q392" s="73"/>
      <c r="R392" s="73"/>
      <c r="S392" s="73"/>
      <c r="T392" s="7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T392" s="15" t="s">
        <v>154</v>
      </c>
      <c r="AU392" s="15" t="s">
        <v>83</v>
      </c>
    </row>
    <row r="393" s="2" customFormat="1">
      <c r="A393" s="34"/>
      <c r="B393" s="35"/>
      <c r="C393" s="34"/>
      <c r="D393" s="194" t="s">
        <v>156</v>
      </c>
      <c r="E393" s="34"/>
      <c r="F393" s="195" t="s">
        <v>648</v>
      </c>
      <c r="G393" s="34"/>
      <c r="H393" s="34"/>
      <c r="I393" s="191"/>
      <c r="J393" s="34"/>
      <c r="K393" s="34"/>
      <c r="L393" s="35"/>
      <c r="M393" s="192"/>
      <c r="N393" s="193"/>
      <c r="O393" s="73"/>
      <c r="P393" s="73"/>
      <c r="Q393" s="73"/>
      <c r="R393" s="73"/>
      <c r="S393" s="73"/>
      <c r="T393" s="7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T393" s="15" t="s">
        <v>156</v>
      </c>
      <c r="AU393" s="15" t="s">
        <v>83</v>
      </c>
    </row>
    <row r="394" s="2" customFormat="1" ht="24.15" customHeight="1">
      <c r="A394" s="34"/>
      <c r="B394" s="175"/>
      <c r="C394" s="176" t="s">
        <v>649</v>
      </c>
      <c r="D394" s="176" t="s">
        <v>147</v>
      </c>
      <c r="E394" s="177" t="s">
        <v>650</v>
      </c>
      <c r="F394" s="178" t="s">
        <v>651</v>
      </c>
      <c r="G394" s="179" t="s">
        <v>150</v>
      </c>
      <c r="H394" s="180">
        <v>9.4909999999999997</v>
      </c>
      <c r="I394" s="181"/>
      <c r="J394" s="182">
        <f>ROUND(I394*H394,2)</f>
        <v>0</v>
      </c>
      <c r="K394" s="178" t="s">
        <v>151</v>
      </c>
      <c r="L394" s="35"/>
      <c r="M394" s="183" t="s">
        <v>1</v>
      </c>
      <c r="N394" s="184" t="s">
        <v>39</v>
      </c>
      <c r="O394" s="73"/>
      <c r="P394" s="185">
        <f>O394*H394</f>
        <v>0</v>
      </c>
      <c r="Q394" s="185">
        <v>0.00013999999999999999</v>
      </c>
      <c r="R394" s="185">
        <f>Q394*H394</f>
        <v>0.0013287399999999999</v>
      </c>
      <c r="S394" s="185">
        <v>0</v>
      </c>
      <c r="T394" s="186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87" t="s">
        <v>246</v>
      </c>
      <c r="AT394" s="187" t="s">
        <v>147</v>
      </c>
      <c r="AU394" s="187" t="s">
        <v>83</v>
      </c>
      <c r="AY394" s="15" t="s">
        <v>145</v>
      </c>
      <c r="BE394" s="188">
        <f>IF(N394="základní",J394,0)</f>
        <v>0</v>
      </c>
      <c r="BF394" s="188">
        <f>IF(N394="snížená",J394,0)</f>
        <v>0</v>
      </c>
      <c r="BG394" s="188">
        <f>IF(N394="zákl. přenesená",J394,0)</f>
        <v>0</v>
      </c>
      <c r="BH394" s="188">
        <f>IF(N394="sníž. přenesená",J394,0)</f>
        <v>0</v>
      </c>
      <c r="BI394" s="188">
        <f>IF(N394="nulová",J394,0)</f>
        <v>0</v>
      </c>
      <c r="BJ394" s="15" t="s">
        <v>81</v>
      </c>
      <c r="BK394" s="188">
        <f>ROUND(I394*H394,2)</f>
        <v>0</v>
      </c>
      <c r="BL394" s="15" t="s">
        <v>246</v>
      </c>
      <c r="BM394" s="187" t="s">
        <v>652</v>
      </c>
    </row>
    <row r="395" s="2" customFormat="1">
      <c r="A395" s="34"/>
      <c r="B395" s="35"/>
      <c r="C395" s="34"/>
      <c r="D395" s="189" t="s">
        <v>154</v>
      </c>
      <c r="E395" s="34"/>
      <c r="F395" s="190" t="s">
        <v>653</v>
      </c>
      <c r="G395" s="34"/>
      <c r="H395" s="34"/>
      <c r="I395" s="191"/>
      <c r="J395" s="34"/>
      <c r="K395" s="34"/>
      <c r="L395" s="35"/>
      <c r="M395" s="192"/>
      <c r="N395" s="193"/>
      <c r="O395" s="73"/>
      <c r="P395" s="73"/>
      <c r="Q395" s="73"/>
      <c r="R395" s="73"/>
      <c r="S395" s="73"/>
      <c r="T395" s="7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T395" s="15" t="s">
        <v>154</v>
      </c>
      <c r="AU395" s="15" t="s">
        <v>83</v>
      </c>
    </row>
    <row r="396" s="2" customFormat="1">
      <c r="A396" s="34"/>
      <c r="B396" s="35"/>
      <c r="C396" s="34"/>
      <c r="D396" s="194" t="s">
        <v>156</v>
      </c>
      <c r="E396" s="34"/>
      <c r="F396" s="195" t="s">
        <v>654</v>
      </c>
      <c r="G396" s="34"/>
      <c r="H396" s="34"/>
      <c r="I396" s="191"/>
      <c r="J396" s="34"/>
      <c r="K396" s="34"/>
      <c r="L396" s="35"/>
      <c r="M396" s="192"/>
      <c r="N396" s="193"/>
      <c r="O396" s="73"/>
      <c r="P396" s="73"/>
      <c r="Q396" s="73"/>
      <c r="R396" s="73"/>
      <c r="S396" s="73"/>
      <c r="T396" s="7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T396" s="15" t="s">
        <v>156</v>
      </c>
      <c r="AU396" s="15" t="s">
        <v>83</v>
      </c>
    </row>
    <row r="397" s="2" customFormat="1" ht="24.15" customHeight="1">
      <c r="A397" s="34"/>
      <c r="B397" s="175"/>
      <c r="C397" s="176" t="s">
        <v>655</v>
      </c>
      <c r="D397" s="176" t="s">
        <v>147</v>
      </c>
      <c r="E397" s="177" t="s">
        <v>656</v>
      </c>
      <c r="F397" s="178" t="s">
        <v>657</v>
      </c>
      <c r="G397" s="179" t="s">
        <v>150</v>
      </c>
      <c r="H397" s="180">
        <v>9.4909999999999997</v>
      </c>
      <c r="I397" s="181"/>
      <c r="J397" s="182">
        <f>ROUND(I397*H397,2)</f>
        <v>0</v>
      </c>
      <c r="K397" s="178" t="s">
        <v>151</v>
      </c>
      <c r="L397" s="35"/>
      <c r="M397" s="183" t="s">
        <v>1</v>
      </c>
      <c r="N397" s="184" t="s">
        <v>39</v>
      </c>
      <c r="O397" s="73"/>
      <c r="P397" s="185">
        <f>O397*H397</f>
        <v>0</v>
      </c>
      <c r="Q397" s="185">
        <v>9.0000000000000006E-05</v>
      </c>
      <c r="R397" s="185">
        <f>Q397*H397</f>
        <v>0.00085419000000000001</v>
      </c>
      <c r="S397" s="185">
        <v>0</v>
      </c>
      <c r="T397" s="186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87" t="s">
        <v>246</v>
      </c>
      <c r="AT397" s="187" t="s">
        <v>147</v>
      </c>
      <c r="AU397" s="187" t="s">
        <v>83</v>
      </c>
      <c r="AY397" s="15" t="s">
        <v>145</v>
      </c>
      <c r="BE397" s="188">
        <f>IF(N397="základní",J397,0)</f>
        <v>0</v>
      </c>
      <c r="BF397" s="188">
        <f>IF(N397="snížená",J397,0)</f>
        <v>0</v>
      </c>
      <c r="BG397" s="188">
        <f>IF(N397="zákl. přenesená",J397,0)</f>
        <v>0</v>
      </c>
      <c r="BH397" s="188">
        <f>IF(N397="sníž. přenesená",J397,0)</f>
        <v>0</v>
      </c>
      <c r="BI397" s="188">
        <f>IF(N397="nulová",J397,0)</f>
        <v>0</v>
      </c>
      <c r="BJ397" s="15" t="s">
        <v>81</v>
      </c>
      <c r="BK397" s="188">
        <f>ROUND(I397*H397,2)</f>
        <v>0</v>
      </c>
      <c r="BL397" s="15" t="s">
        <v>246</v>
      </c>
      <c r="BM397" s="187" t="s">
        <v>658</v>
      </c>
    </row>
    <row r="398" s="2" customFormat="1">
      <c r="A398" s="34"/>
      <c r="B398" s="35"/>
      <c r="C398" s="34"/>
      <c r="D398" s="189" t="s">
        <v>154</v>
      </c>
      <c r="E398" s="34"/>
      <c r="F398" s="190" t="s">
        <v>659</v>
      </c>
      <c r="G398" s="34"/>
      <c r="H398" s="34"/>
      <c r="I398" s="191"/>
      <c r="J398" s="34"/>
      <c r="K398" s="34"/>
      <c r="L398" s="35"/>
      <c r="M398" s="192"/>
      <c r="N398" s="193"/>
      <c r="O398" s="73"/>
      <c r="P398" s="73"/>
      <c r="Q398" s="73"/>
      <c r="R398" s="73"/>
      <c r="S398" s="73"/>
      <c r="T398" s="7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T398" s="15" t="s">
        <v>154</v>
      </c>
      <c r="AU398" s="15" t="s">
        <v>83</v>
      </c>
    </row>
    <row r="399" s="2" customFormat="1">
      <c r="A399" s="34"/>
      <c r="B399" s="35"/>
      <c r="C399" s="34"/>
      <c r="D399" s="194" t="s">
        <v>156</v>
      </c>
      <c r="E399" s="34"/>
      <c r="F399" s="195" t="s">
        <v>660</v>
      </c>
      <c r="G399" s="34"/>
      <c r="H399" s="34"/>
      <c r="I399" s="191"/>
      <c r="J399" s="34"/>
      <c r="K399" s="34"/>
      <c r="L399" s="35"/>
      <c r="M399" s="192"/>
      <c r="N399" s="193"/>
      <c r="O399" s="73"/>
      <c r="P399" s="73"/>
      <c r="Q399" s="73"/>
      <c r="R399" s="73"/>
      <c r="S399" s="73"/>
      <c r="T399" s="7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T399" s="15" t="s">
        <v>156</v>
      </c>
      <c r="AU399" s="15" t="s">
        <v>83</v>
      </c>
    </row>
    <row r="400" s="2" customFormat="1" ht="21.75" customHeight="1">
      <c r="A400" s="34"/>
      <c r="B400" s="175"/>
      <c r="C400" s="176" t="s">
        <v>661</v>
      </c>
      <c r="D400" s="176" t="s">
        <v>147</v>
      </c>
      <c r="E400" s="177" t="s">
        <v>662</v>
      </c>
      <c r="F400" s="178" t="s">
        <v>663</v>
      </c>
      <c r="G400" s="179" t="s">
        <v>150</v>
      </c>
      <c r="H400" s="180">
        <v>6</v>
      </c>
      <c r="I400" s="181"/>
      <c r="J400" s="182">
        <f>ROUND(I400*H400,2)</f>
        <v>0</v>
      </c>
      <c r="K400" s="178" t="s">
        <v>151</v>
      </c>
      <c r="L400" s="35"/>
      <c r="M400" s="183" t="s">
        <v>1</v>
      </c>
      <c r="N400" s="184" t="s">
        <v>39</v>
      </c>
      <c r="O400" s="73"/>
      <c r="P400" s="185">
        <f>O400*H400</f>
        <v>0</v>
      </c>
      <c r="Q400" s="185">
        <v>6.9999999999999994E-05</v>
      </c>
      <c r="R400" s="185">
        <f>Q400*H400</f>
        <v>0.00041999999999999996</v>
      </c>
      <c r="S400" s="185">
        <v>0</v>
      </c>
      <c r="T400" s="186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87" t="s">
        <v>246</v>
      </c>
      <c r="AT400" s="187" t="s">
        <v>147</v>
      </c>
      <c r="AU400" s="187" t="s">
        <v>83</v>
      </c>
      <c r="AY400" s="15" t="s">
        <v>145</v>
      </c>
      <c r="BE400" s="188">
        <f>IF(N400="základní",J400,0)</f>
        <v>0</v>
      </c>
      <c r="BF400" s="188">
        <f>IF(N400="snížená",J400,0)</f>
        <v>0</v>
      </c>
      <c r="BG400" s="188">
        <f>IF(N400="zákl. přenesená",J400,0)</f>
        <v>0</v>
      </c>
      <c r="BH400" s="188">
        <f>IF(N400="sníž. přenesená",J400,0)</f>
        <v>0</v>
      </c>
      <c r="BI400" s="188">
        <f>IF(N400="nulová",J400,0)</f>
        <v>0</v>
      </c>
      <c r="BJ400" s="15" t="s">
        <v>81</v>
      </c>
      <c r="BK400" s="188">
        <f>ROUND(I400*H400,2)</f>
        <v>0</v>
      </c>
      <c r="BL400" s="15" t="s">
        <v>246</v>
      </c>
      <c r="BM400" s="187" t="s">
        <v>664</v>
      </c>
    </row>
    <row r="401" s="2" customFormat="1">
      <c r="A401" s="34"/>
      <c r="B401" s="35"/>
      <c r="C401" s="34"/>
      <c r="D401" s="189" t="s">
        <v>154</v>
      </c>
      <c r="E401" s="34"/>
      <c r="F401" s="190" t="s">
        <v>665</v>
      </c>
      <c r="G401" s="34"/>
      <c r="H401" s="34"/>
      <c r="I401" s="191"/>
      <c r="J401" s="34"/>
      <c r="K401" s="34"/>
      <c r="L401" s="35"/>
      <c r="M401" s="192"/>
      <c r="N401" s="193"/>
      <c r="O401" s="73"/>
      <c r="P401" s="73"/>
      <c r="Q401" s="73"/>
      <c r="R401" s="73"/>
      <c r="S401" s="73"/>
      <c r="T401" s="7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T401" s="15" t="s">
        <v>154</v>
      </c>
      <c r="AU401" s="15" t="s">
        <v>83</v>
      </c>
    </row>
    <row r="402" s="2" customFormat="1">
      <c r="A402" s="34"/>
      <c r="B402" s="35"/>
      <c r="C402" s="34"/>
      <c r="D402" s="194" t="s">
        <v>156</v>
      </c>
      <c r="E402" s="34"/>
      <c r="F402" s="195" t="s">
        <v>666</v>
      </c>
      <c r="G402" s="34"/>
      <c r="H402" s="34"/>
      <c r="I402" s="191"/>
      <c r="J402" s="34"/>
      <c r="K402" s="34"/>
      <c r="L402" s="35"/>
      <c r="M402" s="192"/>
      <c r="N402" s="193"/>
      <c r="O402" s="73"/>
      <c r="P402" s="73"/>
      <c r="Q402" s="73"/>
      <c r="R402" s="73"/>
      <c r="S402" s="73"/>
      <c r="T402" s="7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T402" s="15" t="s">
        <v>156</v>
      </c>
      <c r="AU402" s="15" t="s">
        <v>83</v>
      </c>
    </row>
    <row r="403" s="2" customFormat="1" ht="24.15" customHeight="1">
      <c r="A403" s="34"/>
      <c r="B403" s="175"/>
      <c r="C403" s="176" t="s">
        <v>667</v>
      </c>
      <c r="D403" s="176" t="s">
        <v>147</v>
      </c>
      <c r="E403" s="177" t="s">
        <v>668</v>
      </c>
      <c r="F403" s="178" t="s">
        <v>669</v>
      </c>
      <c r="G403" s="179" t="s">
        <v>150</v>
      </c>
      <c r="H403" s="180">
        <v>6</v>
      </c>
      <c r="I403" s="181"/>
      <c r="J403" s="182">
        <f>ROUND(I403*H403,2)</f>
        <v>0</v>
      </c>
      <c r="K403" s="178" t="s">
        <v>151</v>
      </c>
      <c r="L403" s="35"/>
      <c r="M403" s="183" t="s">
        <v>1</v>
      </c>
      <c r="N403" s="184" t="s">
        <v>39</v>
      </c>
      <c r="O403" s="73"/>
      <c r="P403" s="185">
        <f>O403*H403</f>
        <v>0</v>
      </c>
      <c r="Q403" s="185">
        <v>0.00013999999999999999</v>
      </c>
      <c r="R403" s="185">
        <f>Q403*H403</f>
        <v>0.00083999999999999993</v>
      </c>
      <c r="S403" s="185">
        <v>0</v>
      </c>
      <c r="T403" s="186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87" t="s">
        <v>246</v>
      </c>
      <c r="AT403" s="187" t="s">
        <v>147</v>
      </c>
      <c r="AU403" s="187" t="s">
        <v>83</v>
      </c>
      <c r="AY403" s="15" t="s">
        <v>145</v>
      </c>
      <c r="BE403" s="188">
        <f>IF(N403="základní",J403,0)</f>
        <v>0</v>
      </c>
      <c r="BF403" s="188">
        <f>IF(N403="snížená",J403,0)</f>
        <v>0</v>
      </c>
      <c r="BG403" s="188">
        <f>IF(N403="zákl. přenesená",J403,0)</f>
        <v>0</v>
      </c>
      <c r="BH403" s="188">
        <f>IF(N403="sníž. přenesená",J403,0)</f>
        <v>0</v>
      </c>
      <c r="BI403" s="188">
        <f>IF(N403="nulová",J403,0)</f>
        <v>0</v>
      </c>
      <c r="BJ403" s="15" t="s">
        <v>81</v>
      </c>
      <c r="BK403" s="188">
        <f>ROUND(I403*H403,2)</f>
        <v>0</v>
      </c>
      <c r="BL403" s="15" t="s">
        <v>246</v>
      </c>
      <c r="BM403" s="187" t="s">
        <v>670</v>
      </c>
    </row>
    <row r="404" s="2" customFormat="1">
      <c r="A404" s="34"/>
      <c r="B404" s="35"/>
      <c r="C404" s="34"/>
      <c r="D404" s="189" t="s">
        <v>154</v>
      </c>
      <c r="E404" s="34"/>
      <c r="F404" s="190" t="s">
        <v>671</v>
      </c>
      <c r="G404" s="34"/>
      <c r="H404" s="34"/>
      <c r="I404" s="191"/>
      <c r="J404" s="34"/>
      <c r="K404" s="34"/>
      <c r="L404" s="35"/>
      <c r="M404" s="192"/>
      <c r="N404" s="193"/>
      <c r="O404" s="73"/>
      <c r="P404" s="73"/>
      <c r="Q404" s="73"/>
      <c r="R404" s="73"/>
      <c r="S404" s="73"/>
      <c r="T404" s="7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T404" s="15" t="s">
        <v>154</v>
      </c>
      <c r="AU404" s="15" t="s">
        <v>83</v>
      </c>
    </row>
    <row r="405" s="2" customFormat="1">
      <c r="A405" s="34"/>
      <c r="B405" s="35"/>
      <c r="C405" s="34"/>
      <c r="D405" s="194" t="s">
        <v>156</v>
      </c>
      <c r="E405" s="34"/>
      <c r="F405" s="195" t="s">
        <v>672</v>
      </c>
      <c r="G405" s="34"/>
      <c r="H405" s="34"/>
      <c r="I405" s="191"/>
      <c r="J405" s="34"/>
      <c r="K405" s="34"/>
      <c r="L405" s="35"/>
      <c r="M405" s="192"/>
      <c r="N405" s="193"/>
      <c r="O405" s="73"/>
      <c r="P405" s="73"/>
      <c r="Q405" s="73"/>
      <c r="R405" s="73"/>
      <c r="S405" s="73"/>
      <c r="T405" s="7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T405" s="15" t="s">
        <v>156</v>
      </c>
      <c r="AU405" s="15" t="s">
        <v>83</v>
      </c>
    </row>
    <row r="406" s="2" customFormat="1" ht="24.15" customHeight="1">
      <c r="A406" s="34"/>
      <c r="B406" s="175"/>
      <c r="C406" s="176" t="s">
        <v>673</v>
      </c>
      <c r="D406" s="176" t="s">
        <v>147</v>
      </c>
      <c r="E406" s="177" t="s">
        <v>674</v>
      </c>
      <c r="F406" s="178" t="s">
        <v>675</v>
      </c>
      <c r="G406" s="179" t="s">
        <v>150</v>
      </c>
      <c r="H406" s="180">
        <v>6</v>
      </c>
      <c r="I406" s="181"/>
      <c r="J406" s="182">
        <f>ROUND(I406*H406,2)</f>
        <v>0</v>
      </c>
      <c r="K406" s="178" t="s">
        <v>151</v>
      </c>
      <c r="L406" s="35"/>
      <c r="M406" s="183" t="s">
        <v>1</v>
      </c>
      <c r="N406" s="184" t="s">
        <v>39</v>
      </c>
      <c r="O406" s="73"/>
      <c r="P406" s="185">
        <f>O406*H406</f>
        <v>0</v>
      </c>
      <c r="Q406" s="185">
        <v>0.00046000000000000001</v>
      </c>
      <c r="R406" s="185">
        <f>Q406*H406</f>
        <v>0.0027600000000000003</v>
      </c>
      <c r="S406" s="185">
        <v>0</v>
      </c>
      <c r="T406" s="186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87" t="s">
        <v>246</v>
      </c>
      <c r="AT406" s="187" t="s">
        <v>147</v>
      </c>
      <c r="AU406" s="187" t="s">
        <v>83</v>
      </c>
      <c r="AY406" s="15" t="s">
        <v>145</v>
      </c>
      <c r="BE406" s="188">
        <f>IF(N406="základní",J406,0)</f>
        <v>0</v>
      </c>
      <c r="BF406" s="188">
        <f>IF(N406="snížená",J406,0)</f>
        <v>0</v>
      </c>
      <c r="BG406" s="188">
        <f>IF(N406="zákl. přenesená",J406,0)</f>
        <v>0</v>
      </c>
      <c r="BH406" s="188">
        <f>IF(N406="sníž. přenesená",J406,0)</f>
        <v>0</v>
      </c>
      <c r="BI406" s="188">
        <f>IF(N406="nulová",J406,0)</f>
        <v>0</v>
      </c>
      <c r="BJ406" s="15" t="s">
        <v>81</v>
      </c>
      <c r="BK406" s="188">
        <f>ROUND(I406*H406,2)</f>
        <v>0</v>
      </c>
      <c r="BL406" s="15" t="s">
        <v>246</v>
      </c>
      <c r="BM406" s="187" t="s">
        <v>676</v>
      </c>
    </row>
    <row r="407" s="2" customFormat="1">
      <c r="A407" s="34"/>
      <c r="B407" s="35"/>
      <c r="C407" s="34"/>
      <c r="D407" s="189" t="s">
        <v>154</v>
      </c>
      <c r="E407" s="34"/>
      <c r="F407" s="190" t="s">
        <v>677</v>
      </c>
      <c r="G407" s="34"/>
      <c r="H407" s="34"/>
      <c r="I407" s="191"/>
      <c r="J407" s="34"/>
      <c r="K407" s="34"/>
      <c r="L407" s="35"/>
      <c r="M407" s="192"/>
      <c r="N407" s="193"/>
      <c r="O407" s="73"/>
      <c r="P407" s="73"/>
      <c r="Q407" s="73"/>
      <c r="R407" s="73"/>
      <c r="S407" s="73"/>
      <c r="T407" s="7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T407" s="15" t="s">
        <v>154</v>
      </c>
      <c r="AU407" s="15" t="s">
        <v>83</v>
      </c>
    </row>
    <row r="408" s="2" customFormat="1">
      <c r="A408" s="34"/>
      <c r="B408" s="35"/>
      <c r="C408" s="34"/>
      <c r="D408" s="194" t="s">
        <v>156</v>
      </c>
      <c r="E408" s="34"/>
      <c r="F408" s="195" t="s">
        <v>678</v>
      </c>
      <c r="G408" s="34"/>
      <c r="H408" s="34"/>
      <c r="I408" s="191"/>
      <c r="J408" s="34"/>
      <c r="K408" s="34"/>
      <c r="L408" s="35"/>
      <c r="M408" s="192"/>
      <c r="N408" s="193"/>
      <c r="O408" s="73"/>
      <c r="P408" s="73"/>
      <c r="Q408" s="73"/>
      <c r="R408" s="73"/>
      <c r="S408" s="73"/>
      <c r="T408" s="7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T408" s="15" t="s">
        <v>156</v>
      </c>
      <c r="AU408" s="15" t="s">
        <v>83</v>
      </c>
    </row>
    <row r="409" s="12" customFormat="1" ht="22.8" customHeight="1">
      <c r="A409" s="12"/>
      <c r="B409" s="162"/>
      <c r="C409" s="12"/>
      <c r="D409" s="163" t="s">
        <v>73</v>
      </c>
      <c r="E409" s="173" t="s">
        <v>679</v>
      </c>
      <c r="F409" s="173" t="s">
        <v>680</v>
      </c>
      <c r="G409" s="12"/>
      <c r="H409" s="12"/>
      <c r="I409" s="165"/>
      <c r="J409" s="174">
        <f>BK409</f>
        <v>0</v>
      </c>
      <c r="K409" s="12"/>
      <c r="L409" s="162"/>
      <c r="M409" s="167"/>
      <c r="N409" s="168"/>
      <c r="O409" s="168"/>
      <c r="P409" s="169">
        <f>SUM(P410:P413)</f>
        <v>0</v>
      </c>
      <c r="Q409" s="168"/>
      <c r="R409" s="169">
        <f>SUM(R410:R413)</f>
        <v>0.071514800000000003</v>
      </c>
      <c r="S409" s="168"/>
      <c r="T409" s="170">
        <f>SUM(T410:T413)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163" t="s">
        <v>83</v>
      </c>
      <c r="AT409" s="171" t="s">
        <v>73</v>
      </c>
      <c r="AU409" s="171" t="s">
        <v>81</v>
      </c>
      <c r="AY409" s="163" t="s">
        <v>145</v>
      </c>
      <c r="BK409" s="172">
        <f>SUM(BK410:BK413)</f>
        <v>0</v>
      </c>
    </row>
    <row r="410" s="2" customFormat="1" ht="24.15" customHeight="1">
      <c r="A410" s="34"/>
      <c r="B410" s="175"/>
      <c r="C410" s="176" t="s">
        <v>681</v>
      </c>
      <c r="D410" s="176" t="s">
        <v>147</v>
      </c>
      <c r="E410" s="177" t="s">
        <v>682</v>
      </c>
      <c r="F410" s="178" t="s">
        <v>683</v>
      </c>
      <c r="G410" s="179" t="s">
        <v>150</v>
      </c>
      <c r="H410" s="180">
        <v>178.78700000000001</v>
      </c>
      <c r="I410" s="181"/>
      <c r="J410" s="182">
        <f>ROUND(I410*H410,2)</f>
        <v>0</v>
      </c>
      <c r="K410" s="178" t="s">
        <v>151</v>
      </c>
      <c r="L410" s="35"/>
      <c r="M410" s="183" t="s">
        <v>1</v>
      </c>
      <c r="N410" s="184" t="s">
        <v>39</v>
      </c>
      <c r="O410" s="73"/>
      <c r="P410" s="185">
        <f>O410*H410</f>
        <v>0</v>
      </c>
      <c r="Q410" s="185">
        <v>0.00040000000000000002</v>
      </c>
      <c r="R410" s="185">
        <f>Q410*H410</f>
        <v>0.071514800000000003</v>
      </c>
      <c r="S410" s="185">
        <v>0</v>
      </c>
      <c r="T410" s="186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87" t="s">
        <v>246</v>
      </c>
      <c r="AT410" s="187" t="s">
        <v>147</v>
      </c>
      <c r="AU410" s="187" t="s">
        <v>83</v>
      </c>
      <c r="AY410" s="15" t="s">
        <v>145</v>
      </c>
      <c r="BE410" s="188">
        <f>IF(N410="základní",J410,0)</f>
        <v>0</v>
      </c>
      <c r="BF410" s="188">
        <f>IF(N410="snížená",J410,0)</f>
        <v>0</v>
      </c>
      <c r="BG410" s="188">
        <f>IF(N410="zákl. přenesená",J410,0)</f>
        <v>0</v>
      </c>
      <c r="BH410" s="188">
        <f>IF(N410="sníž. přenesená",J410,0)</f>
        <v>0</v>
      </c>
      <c r="BI410" s="188">
        <f>IF(N410="nulová",J410,0)</f>
        <v>0</v>
      </c>
      <c r="BJ410" s="15" t="s">
        <v>81</v>
      </c>
      <c r="BK410" s="188">
        <f>ROUND(I410*H410,2)</f>
        <v>0</v>
      </c>
      <c r="BL410" s="15" t="s">
        <v>246</v>
      </c>
      <c r="BM410" s="187" t="s">
        <v>684</v>
      </c>
    </row>
    <row r="411" s="2" customFormat="1">
      <c r="A411" s="34"/>
      <c r="B411" s="35"/>
      <c r="C411" s="34"/>
      <c r="D411" s="189" t="s">
        <v>154</v>
      </c>
      <c r="E411" s="34"/>
      <c r="F411" s="190" t="s">
        <v>685</v>
      </c>
      <c r="G411" s="34"/>
      <c r="H411" s="34"/>
      <c r="I411" s="191"/>
      <c r="J411" s="34"/>
      <c r="K411" s="34"/>
      <c r="L411" s="35"/>
      <c r="M411" s="192"/>
      <c r="N411" s="193"/>
      <c r="O411" s="73"/>
      <c r="P411" s="73"/>
      <c r="Q411" s="73"/>
      <c r="R411" s="73"/>
      <c r="S411" s="73"/>
      <c r="T411" s="7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T411" s="15" t="s">
        <v>154</v>
      </c>
      <c r="AU411" s="15" t="s">
        <v>83</v>
      </c>
    </row>
    <row r="412" s="2" customFormat="1">
      <c r="A412" s="34"/>
      <c r="B412" s="35"/>
      <c r="C412" s="34"/>
      <c r="D412" s="194" t="s">
        <v>156</v>
      </c>
      <c r="E412" s="34"/>
      <c r="F412" s="195" t="s">
        <v>686</v>
      </c>
      <c r="G412" s="34"/>
      <c r="H412" s="34"/>
      <c r="I412" s="191"/>
      <c r="J412" s="34"/>
      <c r="K412" s="34"/>
      <c r="L412" s="35"/>
      <c r="M412" s="192"/>
      <c r="N412" s="193"/>
      <c r="O412" s="73"/>
      <c r="P412" s="73"/>
      <c r="Q412" s="73"/>
      <c r="R412" s="73"/>
      <c r="S412" s="73"/>
      <c r="T412" s="7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T412" s="15" t="s">
        <v>156</v>
      </c>
      <c r="AU412" s="15" t="s">
        <v>83</v>
      </c>
    </row>
    <row r="413" s="2" customFormat="1">
      <c r="A413" s="34"/>
      <c r="B413" s="35"/>
      <c r="C413" s="34"/>
      <c r="D413" s="189" t="s">
        <v>158</v>
      </c>
      <c r="E413" s="34"/>
      <c r="F413" s="196" t="s">
        <v>687</v>
      </c>
      <c r="G413" s="34"/>
      <c r="H413" s="34"/>
      <c r="I413" s="191"/>
      <c r="J413" s="34"/>
      <c r="K413" s="34"/>
      <c r="L413" s="35"/>
      <c r="M413" s="192"/>
      <c r="N413" s="193"/>
      <c r="O413" s="73"/>
      <c r="P413" s="73"/>
      <c r="Q413" s="73"/>
      <c r="R413" s="73"/>
      <c r="S413" s="73"/>
      <c r="T413" s="7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T413" s="15" t="s">
        <v>158</v>
      </c>
      <c r="AU413" s="15" t="s">
        <v>83</v>
      </c>
    </row>
    <row r="414" s="12" customFormat="1" ht="25.92" customHeight="1">
      <c r="A414" s="12"/>
      <c r="B414" s="162"/>
      <c r="C414" s="12"/>
      <c r="D414" s="163" t="s">
        <v>73</v>
      </c>
      <c r="E414" s="164" t="s">
        <v>688</v>
      </c>
      <c r="F414" s="164" t="s">
        <v>689</v>
      </c>
      <c r="G414" s="12"/>
      <c r="H414" s="12"/>
      <c r="I414" s="165"/>
      <c r="J414" s="166">
        <f>BK414</f>
        <v>0</v>
      </c>
      <c r="K414" s="12"/>
      <c r="L414" s="162"/>
      <c r="M414" s="167"/>
      <c r="N414" s="168"/>
      <c r="O414" s="168"/>
      <c r="P414" s="169">
        <f>SUM(P415:P418)</f>
        <v>0</v>
      </c>
      <c r="Q414" s="168"/>
      <c r="R414" s="169">
        <f>SUM(R415:R418)</f>
        <v>0</v>
      </c>
      <c r="S414" s="168"/>
      <c r="T414" s="170">
        <f>SUM(T415:T418)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163" t="s">
        <v>152</v>
      </c>
      <c r="AT414" s="171" t="s">
        <v>73</v>
      </c>
      <c r="AU414" s="171" t="s">
        <v>74</v>
      </c>
      <c r="AY414" s="163" t="s">
        <v>145</v>
      </c>
      <c r="BK414" s="172">
        <f>SUM(BK415:BK418)</f>
        <v>0</v>
      </c>
    </row>
    <row r="415" s="2" customFormat="1" ht="16.5" customHeight="1">
      <c r="A415" s="34"/>
      <c r="B415" s="175"/>
      <c r="C415" s="176" t="s">
        <v>690</v>
      </c>
      <c r="D415" s="176" t="s">
        <v>147</v>
      </c>
      <c r="E415" s="177" t="s">
        <v>691</v>
      </c>
      <c r="F415" s="178" t="s">
        <v>692</v>
      </c>
      <c r="G415" s="179" t="s">
        <v>693</v>
      </c>
      <c r="H415" s="180">
        <v>40</v>
      </c>
      <c r="I415" s="181"/>
      <c r="J415" s="182">
        <f>ROUND(I415*H415,2)</f>
        <v>0</v>
      </c>
      <c r="K415" s="178" t="s">
        <v>151</v>
      </c>
      <c r="L415" s="35"/>
      <c r="M415" s="183" t="s">
        <v>1</v>
      </c>
      <c r="N415" s="184" t="s">
        <v>39</v>
      </c>
      <c r="O415" s="73"/>
      <c r="P415" s="185">
        <f>O415*H415</f>
        <v>0</v>
      </c>
      <c r="Q415" s="185">
        <v>0</v>
      </c>
      <c r="R415" s="185">
        <f>Q415*H415</f>
        <v>0</v>
      </c>
      <c r="S415" s="185">
        <v>0</v>
      </c>
      <c r="T415" s="186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87" t="s">
        <v>694</v>
      </c>
      <c r="AT415" s="187" t="s">
        <v>147</v>
      </c>
      <c r="AU415" s="187" t="s">
        <v>81</v>
      </c>
      <c r="AY415" s="15" t="s">
        <v>145</v>
      </c>
      <c r="BE415" s="188">
        <f>IF(N415="základní",J415,0)</f>
        <v>0</v>
      </c>
      <c r="BF415" s="188">
        <f>IF(N415="snížená",J415,0)</f>
        <v>0</v>
      </c>
      <c r="BG415" s="188">
        <f>IF(N415="zákl. přenesená",J415,0)</f>
        <v>0</v>
      </c>
      <c r="BH415" s="188">
        <f>IF(N415="sníž. přenesená",J415,0)</f>
        <v>0</v>
      </c>
      <c r="BI415" s="188">
        <f>IF(N415="nulová",J415,0)</f>
        <v>0</v>
      </c>
      <c r="BJ415" s="15" t="s">
        <v>81</v>
      </c>
      <c r="BK415" s="188">
        <f>ROUND(I415*H415,2)</f>
        <v>0</v>
      </c>
      <c r="BL415" s="15" t="s">
        <v>694</v>
      </c>
      <c r="BM415" s="187" t="s">
        <v>695</v>
      </c>
    </row>
    <row r="416" s="2" customFormat="1">
      <c r="A416" s="34"/>
      <c r="B416" s="35"/>
      <c r="C416" s="34"/>
      <c r="D416" s="189" t="s">
        <v>154</v>
      </c>
      <c r="E416" s="34"/>
      <c r="F416" s="190" t="s">
        <v>696</v>
      </c>
      <c r="G416" s="34"/>
      <c r="H416" s="34"/>
      <c r="I416" s="191"/>
      <c r="J416" s="34"/>
      <c r="K416" s="34"/>
      <c r="L416" s="35"/>
      <c r="M416" s="192"/>
      <c r="N416" s="193"/>
      <c r="O416" s="73"/>
      <c r="P416" s="73"/>
      <c r="Q416" s="73"/>
      <c r="R416" s="73"/>
      <c r="S416" s="73"/>
      <c r="T416" s="7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T416" s="15" t="s">
        <v>154</v>
      </c>
      <c r="AU416" s="15" t="s">
        <v>81</v>
      </c>
    </row>
    <row r="417" s="2" customFormat="1">
      <c r="A417" s="34"/>
      <c r="B417" s="35"/>
      <c r="C417" s="34"/>
      <c r="D417" s="194" t="s">
        <v>156</v>
      </c>
      <c r="E417" s="34"/>
      <c r="F417" s="195" t="s">
        <v>697</v>
      </c>
      <c r="G417" s="34"/>
      <c r="H417" s="34"/>
      <c r="I417" s="191"/>
      <c r="J417" s="34"/>
      <c r="K417" s="34"/>
      <c r="L417" s="35"/>
      <c r="M417" s="192"/>
      <c r="N417" s="193"/>
      <c r="O417" s="73"/>
      <c r="P417" s="73"/>
      <c r="Q417" s="73"/>
      <c r="R417" s="73"/>
      <c r="S417" s="73"/>
      <c r="T417" s="7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T417" s="15" t="s">
        <v>156</v>
      </c>
      <c r="AU417" s="15" t="s">
        <v>81</v>
      </c>
    </row>
    <row r="418" s="2" customFormat="1">
      <c r="A418" s="34"/>
      <c r="B418" s="35"/>
      <c r="C418" s="34"/>
      <c r="D418" s="189" t="s">
        <v>158</v>
      </c>
      <c r="E418" s="34"/>
      <c r="F418" s="196" t="s">
        <v>698</v>
      </c>
      <c r="G418" s="34"/>
      <c r="H418" s="34"/>
      <c r="I418" s="191"/>
      <c r="J418" s="34"/>
      <c r="K418" s="34"/>
      <c r="L418" s="35"/>
      <c r="M418" s="207"/>
      <c r="N418" s="208"/>
      <c r="O418" s="209"/>
      <c r="P418" s="209"/>
      <c r="Q418" s="209"/>
      <c r="R418" s="209"/>
      <c r="S418" s="209"/>
      <c r="T418" s="210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T418" s="15" t="s">
        <v>158</v>
      </c>
      <c r="AU418" s="15" t="s">
        <v>81</v>
      </c>
    </row>
    <row r="419" s="2" customFormat="1" ht="6.96" customHeight="1">
      <c r="A419" s="34"/>
      <c r="B419" s="56"/>
      <c r="C419" s="57"/>
      <c r="D419" s="57"/>
      <c r="E419" s="57"/>
      <c r="F419" s="57"/>
      <c r="G419" s="57"/>
      <c r="H419" s="57"/>
      <c r="I419" s="57"/>
      <c r="J419" s="57"/>
      <c r="K419" s="57"/>
      <c r="L419" s="35"/>
      <c r="M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</row>
  </sheetData>
  <autoFilter ref="C138:K41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7:H127"/>
    <mergeCell ref="E129:H129"/>
    <mergeCell ref="E131:H131"/>
    <mergeCell ref="L2:V2"/>
  </mergeCells>
  <hyperlinks>
    <hyperlink ref="F144" r:id="rId1" display="https://podminky.urs.cz/item/CS_URS_2025_02/113106123"/>
    <hyperlink ref="F149" r:id="rId2" display="https://podminky.urs.cz/item/CS_URS_2025_02/310236261"/>
    <hyperlink ref="F152" r:id="rId3" display="https://podminky.urs.cz/item/CS_URS_2025_02/310237241"/>
    <hyperlink ref="F156" r:id="rId4" display="https://podminky.urs.cz/item/CS_URS_2025_02/310237281"/>
    <hyperlink ref="F160" r:id="rId5" display="https://podminky.urs.cz/item/CS_URS_2025_02/596211110"/>
    <hyperlink ref="F164" r:id="rId6" display="https://podminky.urs.cz/item/CS_URS_2025_02/611325421"/>
    <hyperlink ref="F167" r:id="rId7" display="https://podminky.urs.cz/item/CS_URS_2025_02/612135101"/>
    <hyperlink ref="F170" r:id="rId8" display="https://podminky.urs.cz/item/CS_URS_2025_02/612321141"/>
    <hyperlink ref="F173" r:id="rId9" display="https://podminky.urs.cz/item/CS_URS_2025_02/612324111"/>
    <hyperlink ref="F176" r:id="rId10" display="https://podminky.urs.cz/item/CS_URS_2025_02/612325131"/>
    <hyperlink ref="F179" r:id="rId11" display="https://podminky.urs.cz/item/CS_URS_2025_02/612325191"/>
    <hyperlink ref="F183" r:id="rId12" display="https://podminky.urs.cz/item/CS_URS_2025_02/949101112"/>
    <hyperlink ref="F186" r:id="rId13" display="https://podminky.urs.cz/item/CS_URS_2025_02/952901111"/>
    <hyperlink ref="F189" r:id="rId14" display="https://podminky.urs.cz/item/CS_URS_2025_02/953943211"/>
    <hyperlink ref="F194" r:id="rId15" display="https://podminky.urs.cz/item/CS_URS_2025_02/953993311"/>
    <hyperlink ref="F200" r:id="rId16" display="https://podminky.urs.cz/item/CS_URS_2025_02/971033341"/>
    <hyperlink ref="F203" r:id="rId17" display="https://podminky.urs.cz/item/CS_URS_2025_02/971033381"/>
    <hyperlink ref="F206" r:id="rId18" display="https://podminky.urs.cz/item/CS_URS_2025_02/971033481"/>
    <hyperlink ref="F209" r:id="rId19" display="https://podminky.urs.cz/item/CS_URS_2025_02/974031132"/>
    <hyperlink ref="F212" r:id="rId20" display="https://podminky.urs.cz/item/CS_URS_2025_02/974031142"/>
    <hyperlink ref="F215" r:id="rId21" display="https://podminky.urs.cz/item/CS_URS_2025_02/978011121"/>
    <hyperlink ref="F218" r:id="rId22" display="https://podminky.urs.cz/item/CS_URS_2025_02/978013191"/>
    <hyperlink ref="F221" r:id="rId23" display="https://podminky.urs.cz/item/CS_URS_2025_02/979054451"/>
    <hyperlink ref="F224" r:id="rId24" display="https://podminky.urs.cz/item/CS_URS_2025_02/985131411"/>
    <hyperlink ref="F228" r:id="rId25" display="https://podminky.urs.cz/item/CS_URS_2025_02/997013151"/>
    <hyperlink ref="F231" r:id="rId26" display="https://podminky.urs.cz/item/CS_URS_2025_02/997013501"/>
    <hyperlink ref="F234" r:id="rId27" display="https://podminky.urs.cz/item/CS_URS_2025_02/997013509"/>
    <hyperlink ref="F237" r:id="rId28" display="https://podminky.urs.cz/item/CS_URS_2025_02/997013631"/>
    <hyperlink ref="F241" r:id="rId29" display="https://podminky.urs.cz/item/CS_URS_2025_02/998011010"/>
    <hyperlink ref="F246" r:id="rId30" display="https://podminky.urs.cz/item/CS_URS_2022_02/721170972"/>
    <hyperlink ref="F249" r:id="rId31" display="https://podminky.urs.cz/item/CS_URS_2022_02/721171803"/>
    <hyperlink ref="F252" r:id="rId32" display="https://podminky.urs.cz/item/CS_URS_2022_02/721171913"/>
    <hyperlink ref="F255" r:id="rId33" display="https://podminky.urs.cz/item/CS_URS_2022_02/721174043"/>
    <hyperlink ref="F260" r:id="rId34" display="https://podminky.urs.cz/item/CS_URS_2025_02/721211422"/>
    <hyperlink ref="F263" r:id="rId35" display="https://podminky.urs.cz/item/CS_URS_2022_02/721910922"/>
    <hyperlink ref="F266" r:id="rId36" display="https://podminky.urs.cz/item/CS_URS_2025_02/998721113"/>
    <hyperlink ref="F270" r:id="rId37" display="https://podminky.urs.cz/item/CS_URS_2022_02/722130801"/>
    <hyperlink ref="F273" r:id="rId38" display="https://podminky.urs.cz/item/CS_URS_2022_02/722130913"/>
    <hyperlink ref="F276" r:id="rId39" display="https://podminky.urs.cz/item/CS_URS_2022_02/722131931"/>
    <hyperlink ref="F279" r:id="rId40" display="https://podminky.urs.cz/item/CS_URS_2022_02/722174022"/>
    <hyperlink ref="F282" r:id="rId41" display="https://podminky.urs.cz/item/CS_URS_2022_02/722179191"/>
    <hyperlink ref="F285" r:id="rId42" display="https://podminky.urs.cz/item/CS_URS_2022_02/722181222"/>
    <hyperlink ref="F288" r:id="rId43" display="https://podminky.urs.cz/item/CS_URS_2022_02/722181231"/>
    <hyperlink ref="F291" r:id="rId44" display="https://podminky.urs.cz/item/CS_URS_2022_02/722190401"/>
    <hyperlink ref="F294" r:id="rId45" display="https://podminky.urs.cz/item/CS_URS_2022_02/722190901"/>
    <hyperlink ref="F297" r:id="rId46" display="https://podminky.urs.cz/item/CS_URS_2022_02/722220851"/>
    <hyperlink ref="F300" r:id="rId47" display="https://podminky.urs.cz/item/CS_URS_2025_02/998722113"/>
    <hyperlink ref="F304" r:id="rId48" display="https://podminky.urs.cz/item/CS_URS_2025_02/725210821"/>
    <hyperlink ref="F307" r:id="rId49" display="https://podminky.urs.cz/item/CS_URS_2022_02/725211602"/>
    <hyperlink ref="F310" r:id="rId50" display="https://podminky.urs.cz/item/CS_URS_2022_02/725811116"/>
    <hyperlink ref="F313" r:id="rId51" display="https://podminky.urs.cz/item/CS_URS_2022_02/725860811"/>
    <hyperlink ref="F316" r:id="rId52" display="https://podminky.urs.cz/item/CS_URS_2025_02/998725113"/>
    <hyperlink ref="F320" r:id="rId53" display="https://podminky.urs.cz/item/CS_URS_2025_02/751398053"/>
    <hyperlink ref="F325" r:id="rId54" display="https://podminky.urs.cz/item/CS_URS_2025_02/751398853"/>
    <hyperlink ref="F330" r:id="rId55" display="https://podminky.urs.cz/item/CS_URS_2025_02/998751112"/>
    <hyperlink ref="F334" r:id="rId56" display="https://podminky.urs.cz/item/CS_URS_2025_02/767132812"/>
    <hyperlink ref="F337" r:id="rId57" display="https://podminky.urs.cz/item/CS_URS_2025_02/767646433"/>
    <hyperlink ref="F343" r:id="rId58" display="https://podminky.urs.cz/item/CS_URS_2025_02/767691822"/>
    <hyperlink ref="F346" r:id="rId59" display="https://podminky.urs.cz/item/CS_URS_2025_02/998767113"/>
    <hyperlink ref="F350" r:id="rId60" display="https://podminky.urs.cz/item/CS_URS_2025_02/771121011"/>
    <hyperlink ref="F353" r:id="rId61" display="https://podminky.urs.cz/item/CS_URS_2025_02/771121027"/>
    <hyperlink ref="F356" r:id="rId62" display="https://podminky.urs.cz/item/CS_URS_2025_02/771151011"/>
    <hyperlink ref="F359" r:id="rId63" display="https://podminky.urs.cz/item/CS_URS_2025_02/771474114"/>
    <hyperlink ref="F362" r:id="rId64" display="https://podminky.urs.cz/item/CS_URS_2025_02/771571810"/>
    <hyperlink ref="F365" r:id="rId65" display="https://podminky.urs.cz/item/CS_URS_2025_02/771574416"/>
    <hyperlink ref="F371" r:id="rId66" display="https://podminky.urs.cz/item/CS_URS_2025_02/771591112"/>
    <hyperlink ref="F374" r:id="rId67" display="https://podminky.urs.cz/item/CS_URS_2025_02/998771113"/>
    <hyperlink ref="F378" r:id="rId68" display="https://podminky.urs.cz/item/CS_URS_2025_02/781471810"/>
    <hyperlink ref="F381" r:id="rId69" display="https://podminky.urs.cz/item/CS_URS_2025_02/781472218"/>
    <hyperlink ref="F386" r:id="rId70" display="https://podminky.urs.cz/item/CS_URS_2025_02/998781113"/>
    <hyperlink ref="F390" r:id="rId71" display="https://podminky.urs.cz/item/CS_URS_2025_02/783009421"/>
    <hyperlink ref="F393" r:id="rId72" display="https://podminky.urs.cz/item/CS_URS_2025_02/783306811"/>
    <hyperlink ref="F396" r:id="rId73" display="https://podminky.urs.cz/item/CS_URS_2025_02/783344201"/>
    <hyperlink ref="F399" r:id="rId74" display="https://podminky.urs.cz/item/CS_URS_2025_02/783347101"/>
    <hyperlink ref="F402" r:id="rId75" display="https://podminky.urs.cz/item/CS_URS_2025_02/783601793"/>
    <hyperlink ref="F405" r:id="rId76" display="https://podminky.urs.cz/item/CS_URS_2025_02/783634691"/>
    <hyperlink ref="F408" r:id="rId77" display="https://podminky.urs.cz/item/CS_URS_2025_02/783637691"/>
    <hyperlink ref="F412" r:id="rId78" display="https://podminky.urs.cz/item/CS_URS_2025_02/784312021"/>
    <hyperlink ref="F417" r:id="rId79" display="https://podminky.urs.cz/item/CS_URS_2025_02/HZS12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="1" customFormat="1" ht="24.96" customHeight="1">
      <c r="B4" s="18"/>
      <c r="D4" s="19" t="s">
        <v>101</v>
      </c>
      <c r="L4" s="18"/>
      <c r="M4" s="124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25" t="str">
        <f>'Rekapitulace stavby'!K6</f>
        <v>SOŠ veterinární</v>
      </c>
      <c r="F7" s="28"/>
      <c r="G7" s="28"/>
      <c r="H7" s="28"/>
      <c r="L7" s="18"/>
    </row>
    <row r="8" s="1" customFormat="1" ht="12" customHeight="1">
      <c r="B8" s="18"/>
      <c r="D8" s="28" t="s">
        <v>102</v>
      </c>
      <c r="L8" s="18"/>
    </row>
    <row r="9" s="2" customFormat="1" ht="16.5" customHeight="1">
      <c r="A9" s="34"/>
      <c r="B9" s="35"/>
      <c r="C9" s="34"/>
      <c r="D9" s="34"/>
      <c r="E9" s="125" t="s">
        <v>103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104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699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700</v>
      </c>
      <c r="G14" s="34"/>
      <c r="H14" s="34"/>
      <c r="I14" s="28" t="s">
        <v>22</v>
      </c>
      <c r="J14" s="65" t="str">
        <f>'Rekapitulace stavby'!AN8</f>
        <v>4. 12. 2025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tr">
        <f>IF('Rekapitulace stavby'!AN10="","",'Rekapitulace stavby'!AN10)</f>
        <v/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IF('Rekapitulace stavby'!E11="","",'Rekapitulace stavby'!E11)</f>
        <v xml:space="preserve"> </v>
      </c>
      <c r="F17" s="34"/>
      <c r="G17" s="34"/>
      <c r="H17" s="34"/>
      <c r="I17" s="28" t="s">
        <v>27</v>
      </c>
      <c r="J17" s="23" t="str">
        <f>IF('Rekapitulace stavby'!AN11="","",'Rekapitulace stavby'!AN11)</f>
        <v/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'Rekapitulace stavby'!E14</f>
        <v>Vyplň údaj</v>
      </c>
      <c r="F20" s="23"/>
      <c r="G20" s="23"/>
      <c r="H20" s="23"/>
      <c r="I20" s="28" t="s">
        <v>27</v>
      </c>
      <c r="J20" s="29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tr">
        <f>IF('Rekapitulace stavby'!AN16="","",'Rekapitulace stavby'!AN16)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IF('Rekapitulace stavby'!E17="","",'Rekapitulace stavby'!E17)</f>
        <v xml:space="preserve"> </v>
      </c>
      <c r="F23" s="34"/>
      <c r="G23" s="34"/>
      <c r="H23" s="34"/>
      <c r="I23" s="28" t="s">
        <v>27</v>
      </c>
      <c r="J23" s="23" t="str">
        <f>IF('Rekapitulace stavby'!AN17="","",'Rekapitulace stavby'!AN17)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tr">
        <f>IF('Rekapitulace stavby'!AN19="","",'Rekapitulace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IF('Rekapitulace stavby'!E20="","",'Rekapitulace stavby'!E20)</f>
        <v xml:space="preserve"> </v>
      </c>
      <c r="F26" s="34"/>
      <c r="G26" s="34"/>
      <c r="H26" s="34"/>
      <c r="I26" s="28" t="s">
        <v>27</v>
      </c>
      <c r="J26" s="23" t="str">
        <f>IF('Rekapitulace stavby'!AN20="","",'Rekapitulace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9" t="s">
        <v>34</v>
      </c>
      <c r="E32" s="34"/>
      <c r="F32" s="34"/>
      <c r="G32" s="34"/>
      <c r="H32" s="34"/>
      <c r="I32" s="34"/>
      <c r="J32" s="92">
        <f>ROUND(J122,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0" t="s">
        <v>38</v>
      </c>
      <c r="E35" s="28" t="s">
        <v>39</v>
      </c>
      <c r="F35" s="131">
        <f>ROUND((SUM(BE122:BE328)),  2)</f>
        <v>0</v>
      </c>
      <c r="G35" s="34"/>
      <c r="H35" s="34"/>
      <c r="I35" s="132">
        <v>0.20999999999999999</v>
      </c>
      <c r="J35" s="131">
        <f>ROUND(((SUM(BE122:BE328))*I35),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31">
        <f>ROUND((SUM(BF122:BF328)),  2)</f>
        <v>0</v>
      </c>
      <c r="G36" s="34"/>
      <c r="H36" s="34"/>
      <c r="I36" s="132">
        <v>0.12</v>
      </c>
      <c r="J36" s="131">
        <f>ROUND(((SUM(BF122:BF328))*I36),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1">
        <f>ROUND((SUM(BG122:BG328)),  2)</f>
        <v>0</v>
      </c>
      <c r="G37" s="34"/>
      <c r="H37" s="34"/>
      <c r="I37" s="132">
        <v>0.20999999999999999</v>
      </c>
      <c r="J37" s="131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1">
        <f>ROUND((SUM(BH122:BH328)),  2)</f>
        <v>0</v>
      </c>
      <c r="G38" s="34"/>
      <c r="H38" s="34"/>
      <c r="I38" s="132">
        <v>0.12</v>
      </c>
      <c r="J38" s="131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31">
        <f>ROUND((SUM(BI122:BI328)),  2)</f>
        <v>0</v>
      </c>
      <c r="G39" s="34"/>
      <c r="H39" s="34"/>
      <c r="I39" s="132">
        <v>0</v>
      </c>
      <c r="J39" s="131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3"/>
      <c r="D41" s="134" t="s">
        <v>44</v>
      </c>
      <c r="E41" s="77"/>
      <c r="F41" s="77"/>
      <c r="G41" s="135" t="s">
        <v>45</v>
      </c>
      <c r="H41" s="136" t="s">
        <v>46</v>
      </c>
      <c r="I41" s="77"/>
      <c r="J41" s="137">
        <f>SUM(J32:J39)</f>
        <v>0</v>
      </c>
      <c r="K41" s="138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9" t="s">
        <v>50</v>
      </c>
      <c r="G61" s="54" t="s">
        <v>49</v>
      </c>
      <c r="H61" s="37"/>
      <c r="I61" s="37"/>
      <c r="J61" s="140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9" t="s">
        <v>50</v>
      </c>
      <c r="G76" s="54" t="s">
        <v>49</v>
      </c>
      <c r="H76" s="37"/>
      <c r="I76" s="37"/>
      <c r="J76" s="140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5" t="str">
        <f>E7</f>
        <v>SOŠ veterinární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102</v>
      </c>
      <c r="L86" s="18"/>
    </row>
    <row r="87" s="2" customFormat="1" ht="16.5" customHeight="1">
      <c r="A87" s="34"/>
      <c r="B87" s="35"/>
      <c r="C87" s="34"/>
      <c r="D87" s="34"/>
      <c r="E87" s="125" t="s">
        <v>103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104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 xml:space="preserve">ut - Ústřední vytápění  D.1.2.4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HK, Pražská 68</v>
      </c>
      <c r="G91" s="34"/>
      <c r="H91" s="34"/>
      <c r="I91" s="28" t="s">
        <v>22</v>
      </c>
      <c r="J91" s="65" t="str">
        <f>IF(J14="","",J14)</f>
        <v>4. 12. 2025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 xml:space="preserve"> </v>
      </c>
      <c r="G93" s="34"/>
      <c r="H93" s="34"/>
      <c r="I93" s="28" t="s">
        <v>30</v>
      </c>
      <c r="J93" s="32" t="str">
        <f>E23</f>
        <v xml:space="preserve"> 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1" t="s">
        <v>107</v>
      </c>
      <c r="D96" s="133"/>
      <c r="E96" s="133"/>
      <c r="F96" s="133"/>
      <c r="G96" s="133"/>
      <c r="H96" s="133"/>
      <c r="I96" s="133"/>
      <c r="J96" s="142" t="s">
        <v>108</v>
      </c>
      <c r="K96" s="133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3" t="s">
        <v>109</v>
      </c>
      <c r="D98" s="34"/>
      <c r="E98" s="34"/>
      <c r="F98" s="34"/>
      <c r="G98" s="34"/>
      <c r="H98" s="34"/>
      <c r="I98" s="34"/>
      <c r="J98" s="92">
        <f>J122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110</v>
      </c>
    </row>
    <row r="99" s="9" customFormat="1" ht="24.96" customHeight="1">
      <c r="A99" s="9"/>
      <c r="B99" s="144"/>
      <c r="C99" s="9"/>
      <c r="D99" s="145" t="s">
        <v>701</v>
      </c>
      <c r="E99" s="146"/>
      <c r="F99" s="146"/>
      <c r="G99" s="146"/>
      <c r="H99" s="146"/>
      <c r="I99" s="146"/>
      <c r="J99" s="147">
        <f>J123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702</v>
      </c>
      <c r="E100" s="146"/>
      <c r="F100" s="146"/>
      <c r="G100" s="146"/>
      <c r="H100" s="146"/>
      <c r="I100" s="146"/>
      <c r="J100" s="147">
        <f>J308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130</v>
      </c>
      <c r="D107" s="34"/>
      <c r="E107" s="34"/>
      <c r="F107" s="34"/>
      <c r="G107" s="34"/>
      <c r="H107" s="34"/>
      <c r="I107" s="34"/>
      <c r="J107" s="34"/>
      <c r="K107" s="34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16</v>
      </c>
      <c r="D109" s="34"/>
      <c r="E109" s="34"/>
      <c r="F109" s="34"/>
      <c r="G109" s="34"/>
      <c r="H109" s="34"/>
      <c r="I109" s="34"/>
      <c r="J109" s="34"/>
      <c r="K109" s="34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125" t="str">
        <f>E7</f>
        <v>SOŠ veterinární</v>
      </c>
      <c r="F110" s="28"/>
      <c r="G110" s="28"/>
      <c r="H110" s="28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1" customFormat="1" ht="12" customHeight="1">
      <c r="B111" s="18"/>
      <c r="C111" s="28" t="s">
        <v>102</v>
      </c>
      <c r="L111" s="18"/>
    </row>
    <row r="112" s="2" customFormat="1" ht="16.5" customHeight="1">
      <c r="A112" s="34"/>
      <c r="B112" s="35"/>
      <c r="C112" s="34"/>
      <c r="D112" s="34"/>
      <c r="E112" s="125" t="s">
        <v>103</v>
      </c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104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3" t="str">
        <f>E11</f>
        <v xml:space="preserve">ut - Ústřední vytápění  D.1.2.4</v>
      </c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20</v>
      </c>
      <c r="D116" s="34"/>
      <c r="E116" s="34"/>
      <c r="F116" s="23" t="str">
        <f>F14</f>
        <v>HK, Pražská 68</v>
      </c>
      <c r="G116" s="34"/>
      <c r="H116" s="34"/>
      <c r="I116" s="28" t="s">
        <v>22</v>
      </c>
      <c r="J116" s="65" t="str">
        <f>IF(J14="","",J14)</f>
        <v>4. 12. 2025</v>
      </c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24</v>
      </c>
      <c r="D118" s="34"/>
      <c r="E118" s="34"/>
      <c r="F118" s="23" t="str">
        <f>E17</f>
        <v xml:space="preserve"> </v>
      </c>
      <c r="G118" s="34"/>
      <c r="H118" s="34"/>
      <c r="I118" s="28" t="s">
        <v>30</v>
      </c>
      <c r="J118" s="32" t="str">
        <f>E23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28</v>
      </c>
      <c r="D119" s="34"/>
      <c r="E119" s="34"/>
      <c r="F119" s="23" t="str">
        <f>IF(E20="","",E20)</f>
        <v>Vyplň údaj</v>
      </c>
      <c r="G119" s="34"/>
      <c r="H119" s="34"/>
      <c r="I119" s="28" t="s">
        <v>32</v>
      </c>
      <c r="J119" s="32" t="str">
        <f>E26</f>
        <v xml:space="preserve"> </v>
      </c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52"/>
      <c r="B121" s="153"/>
      <c r="C121" s="154" t="s">
        <v>131</v>
      </c>
      <c r="D121" s="155" t="s">
        <v>59</v>
      </c>
      <c r="E121" s="155" t="s">
        <v>55</v>
      </c>
      <c r="F121" s="155" t="s">
        <v>56</v>
      </c>
      <c r="G121" s="155" t="s">
        <v>132</v>
      </c>
      <c r="H121" s="155" t="s">
        <v>133</v>
      </c>
      <c r="I121" s="155" t="s">
        <v>134</v>
      </c>
      <c r="J121" s="155" t="s">
        <v>108</v>
      </c>
      <c r="K121" s="156" t="s">
        <v>135</v>
      </c>
      <c r="L121" s="157"/>
      <c r="M121" s="82" t="s">
        <v>1</v>
      </c>
      <c r="N121" s="83" t="s">
        <v>38</v>
      </c>
      <c r="O121" s="83" t="s">
        <v>136</v>
      </c>
      <c r="P121" s="83" t="s">
        <v>137</v>
      </c>
      <c r="Q121" s="83" t="s">
        <v>138</v>
      </c>
      <c r="R121" s="83" t="s">
        <v>139</v>
      </c>
      <c r="S121" s="83" t="s">
        <v>140</v>
      </c>
      <c r="T121" s="84" t="s">
        <v>141</v>
      </c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</row>
    <row r="122" s="2" customFormat="1" ht="22.8" customHeight="1">
      <c r="A122" s="34"/>
      <c r="B122" s="35"/>
      <c r="C122" s="89" t="s">
        <v>142</v>
      </c>
      <c r="D122" s="34"/>
      <c r="E122" s="34"/>
      <c r="F122" s="34"/>
      <c r="G122" s="34"/>
      <c r="H122" s="34"/>
      <c r="I122" s="34"/>
      <c r="J122" s="158">
        <f>BK122</f>
        <v>0</v>
      </c>
      <c r="K122" s="34"/>
      <c r="L122" s="35"/>
      <c r="M122" s="85"/>
      <c r="N122" s="69"/>
      <c r="O122" s="86"/>
      <c r="P122" s="159">
        <f>P123+P308</f>
        <v>0</v>
      </c>
      <c r="Q122" s="86"/>
      <c r="R122" s="159">
        <f>R123+R308</f>
        <v>0</v>
      </c>
      <c r="S122" s="86"/>
      <c r="T122" s="160">
        <f>T123+T308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73</v>
      </c>
      <c r="AU122" s="15" t="s">
        <v>110</v>
      </c>
      <c r="BK122" s="161">
        <f>BK123+BK308</f>
        <v>0</v>
      </c>
    </row>
    <row r="123" s="12" customFormat="1" ht="25.92" customHeight="1">
      <c r="A123" s="12"/>
      <c r="B123" s="162"/>
      <c r="C123" s="12"/>
      <c r="D123" s="163" t="s">
        <v>73</v>
      </c>
      <c r="E123" s="164" t="s">
        <v>703</v>
      </c>
      <c r="F123" s="164" t="s">
        <v>704</v>
      </c>
      <c r="G123" s="12"/>
      <c r="H123" s="12"/>
      <c r="I123" s="165"/>
      <c r="J123" s="166">
        <f>BK123</f>
        <v>0</v>
      </c>
      <c r="K123" s="12"/>
      <c r="L123" s="162"/>
      <c r="M123" s="167"/>
      <c r="N123" s="168"/>
      <c r="O123" s="168"/>
      <c r="P123" s="169">
        <f>SUM(P124:P307)</f>
        <v>0</v>
      </c>
      <c r="Q123" s="168"/>
      <c r="R123" s="169">
        <f>SUM(R124:R307)</f>
        <v>0</v>
      </c>
      <c r="S123" s="168"/>
      <c r="T123" s="170">
        <f>SUM(T124:T307)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3" t="s">
        <v>81</v>
      </c>
      <c r="AT123" s="171" t="s">
        <v>73</v>
      </c>
      <c r="AU123" s="171" t="s">
        <v>74</v>
      </c>
      <c r="AY123" s="163" t="s">
        <v>145</v>
      </c>
      <c r="BK123" s="172">
        <f>SUM(BK124:BK307)</f>
        <v>0</v>
      </c>
    </row>
    <row r="124" s="2" customFormat="1" ht="66.75" customHeight="1">
      <c r="A124" s="34"/>
      <c r="B124" s="175"/>
      <c r="C124" s="176" t="s">
        <v>81</v>
      </c>
      <c r="D124" s="176" t="s">
        <v>147</v>
      </c>
      <c r="E124" s="177" t="s">
        <v>81</v>
      </c>
      <c r="F124" s="178" t="s">
        <v>705</v>
      </c>
      <c r="G124" s="179" t="s">
        <v>706</v>
      </c>
      <c r="H124" s="180">
        <v>1</v>
      </c>
      <c r="I124" s="181"/>
      <c r="J124" s="182">
        <f>ROUND(I124*H124,2)</f>
        <v>0</v>
      </c>
      <c r="K124" s="178" t="s">
        <v>1</v>
      </c>
      <c r="L124" s="35"/>
      <c r="M124" s="183" t="s">
        <v>1</v>
      </c>
      <c r="N124" s="184" t="s">
        <v>39</v>
      </c>
      <c r="O124" s="73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7" t="s">
        <v>246</v>
      </c>
      <c r="AT124" s="187" t="s">
        <v>147</v>
      </c>
      <c r="AU124" s="187" t="s">
        <v>81</v>
      </c>
      <c r="AY124" s="15" t="s">
        <v>145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5" t="s">
        <v>81</v>
      </c>
      <c r="BK124" s="188">
        <f>ROUND(I124*H124,2)</f>
        <v>0</v>
      </c>
      <c r="BL124" s="15" t="s">
        <v>246</v>
      </c>
      <c r="BM124" s="187" t="s">
        <v>83</v>
      </c>
    </row>
    <row r="125" s="2" customFormat="1">
      <c r="A125" s="34"/>
      <c r="B125" s="35"/>
      <c r="C125" s="34"/>
      <c r="D125" s="189" t="s">
        <v>154</v>
      </c>
      <c r="E125" s="34"/>
      <c r="F125" s="190" t="s">
        <v>707</v>
      </c>
      <c r="G125" s="34"/>
      <c r="H125" s="34"/>
      <c r="I125" s="191"/>
      <c r="J125" s="34"/>
      <c r="K125" s="34"/>
      <c r="L125" s="35"/>
      <c r="M125" s="192"/>
      <c r="N125" s="193"/>
      <c r="O125" s="73"/>
      <c r="P125" s="73"/>
      <c r="Q125" s="73"/>
      <c r="R125" s="73"/>
      <c r="S125" s="73"/>
      <c r="T125" s="7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154</v>
      </c>
      <c r="AU125" s="15" t="s">
        <v>81</v>
      </c>
    </row>
    <row r="126" s="2" customFormat="1" ht="21.75" customHeight="1">
      <c r="A126" s="34"/>
      <c r="B126" s="175"/>
      <c r="C126" s="176" t="s">
        <v>83</v>
      </c>
      <c r="D126" s="176" t="s">
        <v>147</v>
      </c>
      <c r="E126" s="177" t="s">
        <v>708</v>
      </c>
      <c r="F126" s="178" t="s">
        <v>709</v>
      </c>
      <c r="G126" s="179" t="s">
        <v>706</v>
      </c>
      <c r="H126" s="180">
        <v>1</v>
      </c>
      <c r="I126" s="181"/>
      <c r="J126" s="182">
        <f>ROUND(I126*H126,2)</f>
        <v>0</v>
      </c>
      <c r="K126" s="178" t="s">
        <v>1</v>
      </c>
      <c r="L126" s="35"/>
      <c r="M126" s="183" t="s">
        <v>1</v>
      </c>
      <c r="N126" s="184" t="s">
        <v>39</v>
      </c>
      <c r="O126" s="73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7" t="s">
        <v>246</v>
      </c>
      <c r="AT126" s="187" t="s">
        <v>147</v>
      </c>
      <c r="AU126" s="187" t="s">
        <v>81</v>
      </c>
      <c r="AY126" s="15" t="s">
        <v>145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15" t="s">
        <v>81</v>
      </c>
      <c r="BK126" s="188">
        <f>ROUND(I126*H126,2)</f>
        <v>0</v>
      </c>
      <c r="BL126" s="15" t="s">
        <v>246</v>
      </c>
      <c r="BM126" s="187" t="s">
        <v>152</v>
      </c>
    </row>
    <row r="127" s="2" customFormat="1">
      <c r="A127" s="34"/>
      <c r="B127" s="35"/>
      <c r="C127" s="34"/>
      <c r="D127" s="189" t="s">
        <v>154</v>
      </c>
      <c r="E127" s="34"/>
      <c r="F127" s="190" t="s">
        <v>709</v>
      </c>
      <c r="G127" s="34"/>
      <c r="H127" s="34"/>
      <c r="I127" s="191"/>
      <c r="J127" s="34"/>
      <c r="K127" s="34"/>
      <c r="L127" s="35"/>
      <c r="M127" s="192"/>
      <c r="N127" s="193"/>
      <c r="O127" s="73"/>
      <c r="P127" s="73"/>
      <c r="Q127" s="73"/>
      <c r="R127" s="73"/>
      <c r="S127" s="73"/>
      <c r="T127" s="7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154</v>
      </c>
      <c r="AU127" s="15" t="s">
        <v>81</v>
      </c>
    </row>
    <row r="128" s="2" customFormat="1">
      <c r="A128" s="34"/>
      <c r="B128" s="35"/>
      <c r="C128" s="34"/>
      <c r="D128" s="189" t="s">
        <v>710</v>
      </c>
      <c r="E128" s="34"/>
      <c r="F128" s="196" t="s">
        <v>711</v>
      </c>
      <c r="G128" s="34"/>
      <c r="H128" s="34"/>
      <c r="I128" s="191"/>
      <c r="J128" s="34"/>
      <c r="K128" s="34"/>
      <c r="L128" s="35"/>
      <c r="M128" s="192"/>
      <c r="N128" s="193"/>
      <c r="O128" s="73"/>
      <c r="P128" s="73"/>
      <c r="Q128" s="73"/>
      <c r="R128" s="73"/>
      <c r="S128" s="73"/>
      <c r="T128" s="7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710</v>
      </c>
      <c r="AU128" s="15" t="s">
        <v>81</v>
      </c>
    </row>
    <row r="129" s="2" customFormat="1" ht="24.15" customHeight="1">
      <c r="A129" s="34"/>
      <c r="B129" s="175"/>
      <c r="C129" s="176" t="s">
        <v>160</v>
      </c>
      <c r="D129" s="176" t="s">
        <v>147</v>
      </c>
      <c r="E129" s="177" t="s">
        <v>712</v>
      </c>
      <c r="F129" s="178" t="s">
        <v>713</v>
      </c>
      <c r="G129" s="179" t="s">
        <v>164</v>
      </c>
      <c r="H129" s="180">
        <v>2</v>
      </c>
      <c r="I129" s="181"/>
      <c r="J129" s="182">
        <f>ROUND(I129*H129,2)</f>
        <v>0</v>
      </c>
      <c r="K129" s="178" t="s">
        <v>1</v>
      </c>
      <c r="L129" s="35"/>
      <c r="M129" s="183" t="s">
        <v>1</v>
      </c>
      <c r="N129" s="184" t="s">
        <v>39</v>
      </c>
      <c r="O129" s="73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7" t="s">
        <v>246</v>
      </c>
      <c r="AT129" s="187" t="s">
        <v>147</v>
      </c>
      <c r="AU129" s="187" t="s">
        <v>81</v>
      </c>
      <c r="AY129" s="15" t="s">
        <v>145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15" t="s">
        <v>81</v>
      </c>
      <c r="BK129" s="188">
        <f>ROUND(I129*H129,2)</f>
        <v>0</v>
      </c>
      <c r="BL129" s="15" t="s">
        <v>246</v>
      </c>
      <c r="BM129" s="187" t="s">
        <v>186</v>
      </c>
    </row>
    <row r="130" s="2" customFormat="1">
      <c r="A130" s="34"/>
      <c r="B130" s="35"/>
      <c r="C130" s="34"/>
      <c r="D130" s="189" t="s">
        <v>154</v>
      </c>
      <c r="E130" s="34"/>
      <c r="F130" s="190" t="s">
        <v>713</v>
      </c>
      <c r="G130" s="34"/>
      <c r="H130" s="34"/>
      <c r="I130" s="191"/>
      <c r="J130" s="34"/>
      <c r="K130" s="34"/>
      <c r="L130" s="35"/>
      <c r="M130" s="192"/>
      <c r="N130" s="193"/>
      <c r="O130" s="73"/>
      <c r="P130" s="73"/>
      <c r="Q130" s="73"/>
      <c r="R130" s="73"/>
      <c r="S130" s="73"/>
      <c r="T130" s="7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154</v>
      </c>
      <c r="AU130" s="15" t="s">
        <v>81</v>
      </c>
    </row>
    <row r="131" s="2" customFormat="1" ht="24.15" customHeight="1">
      <c r="A131" s="34"/>
      <c r="B131" s="175"/>
      <c r="C131" s="176" t="s">
        <v>152</v>
      </c>
      <c r="D131" s="176" t="s">
        <v>147</v>
      </c>
      <c r="E131" s="177" t="s">
        <v>714</v>
      </c>
      <c r="F131" s="178" t="s">
        <v>715</v>
      </c>
      <c r="G131" s="179" t="s">
        <v>164</v>
      </c>
      <c r="H131" s="180">
        <v>4</v>
      </c>
      <c r="I131" s="181"/>
      <c r="J131" s="182">
        <f>ROUND(I131*H131,2)</f>
        <v>0</v>
      </c>
      <c r="K131" s="178" t="s">
        <v>1</v>
      </c>
      <c r="L131" s="35"/>
      <c r="M131" s="183" t="s">
        <v>1</v>
      </c>
      <c r="N131" s="184" t="s">
        <v>39</v>
      </c>
      <c r="O131" s="73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7" t="s">
        <v>246</v>
      </c>
      <c r="AT131" s="187" t="s">
        <v>147</v>
      </c>
      <c r="AU131" s="187" t="s">
        <v>81</v>
      </c>
      <c r="AY131" s="15" t="s">
        <v>145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5" t="s">
        <v>81</v>
      </c>
      <c r="BK131" s="188">
        <f>ROUND(I131*H131,2)</f>
        <v>0</v>
      </c>
      <c r="BL131" s="15" t="s">
        <v>246</v>
      </c>
      <c r="BM131" s="187" t="s">
        <v>199</v>
      </c>
    </row>
    <row r="132" s="2" customFormat="1">
      <c r="A132" s="34"/>
      <c r="B132" s="35"/>
      <c r="C132" s="34"/>
      <c r="D132" s="189" t="s">
        <v>154</v>
      </c>
      <c r="E132" s="34"/>
      <c r="F132" s="190" t="s">
        <v>715</v>
      </c>
      <c r="G132" s="34"/>
      <c r="H132" s="34"/>
      <c r="I132" s="191"/>
      <c r="J132" s="34"/>
      <c r="K132" s="34"/>
      <c r="L132" s="35"/>
      <c r="M132" s="192"/>
      <c r="N132" s="193"/>
      <c r="O132" s="73"/>
      <c r="P132" s="73"/>
      <c r="Q132" s="73"/>
      <c r="R132" s="73"/>
      <c r="S132" s="73"/>
      <c r="T132" s="7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154</v>
      </c>
      <c r="AU132" s="15" t="s">
        <v>81</v>
      </c>
    </row>
    <row r="133" s="2" customFormat="1" ht="24.15" customHeight="1">
      <c r="A133" s="34"/>
      <c r="B133" s="175"/>
      <c r="C133" s="176" t="s">
        <v>179</v>
      </c>
      <c r="D133" s="176" t="s">
        <v>147</v>
      </c>
      <c r="E133" s="177" t="s">
        <v>716</v>
      </c>
      <c r="F133" s="178" t="s">
        <v>717</v>
      </c>
      <c r="G133" s="179" t="s">
        <v>164</v>
      </c>
      <c r="H133" s="180">
        <v>4</v>
      </c>
      <c r="I133" s="181"/>
      <c r="J133" s="182">
        <f>ROUND(I133*H133,2)</f>
        <v>0</v>
      </c>
      <c r="K133" s="178" t="s">
        <v>1</v>
      </c>
      <c r="L133" s="35"/>
      <c r="M133" s="183" t="s">
        <v>1</v>
      </c>
      <c r="N133" s="184" t="s">
        <v>39</v>
      </c>
      <c r="O133" s="73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7" t="s">
        <v>246</v>
      </c>
      <c r="AT133" s="187" t="s">
        <v>147</v>
      </c>
      <c r="AU133" s="187" t="s">
        <v>81</v>
      </c>
      <c r="AY133" s="15" t="s">
        <v>145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5" t="s">
        <v>81</v>
      </c>
      <c r="BK133" s="188">
        <f>ROUND(I133*H133,2)</f>
        <v>0</v>
      </c>
      <c r="BL133" s="15" t="s">
        <v>246</v>
      </c>
      <c r="BM133" s="187" t="s">
        <v>211</v>
      </c>
    </row>
    <row r="134" s="2" customFormat="1">
      <c r="A134" s="34"/>
      <c r="B134" s="35"/>
      <c r="C134" s="34"/>
      <c r="D134" s="189" t="s">
        <v>154</v>
      </c>
      <c r="E134" s="34"/>
      <c r="F134" s="190" t="s">
        <v>717</v>
      </c>
      <c r="G134" s="34"/>
      <c r="H134" s="34"/>
      <c r="I134" s="191"/>
      <c r="J134" s="34"/>
      <c r="K134" s="34"/>
      <c r="L134" s="35"/>
      <c r="M134" s="192"/>
      <c r="N134" s="193"/>
      <c r="O134" s="73"/>
      <c r="P134" s="73"/>
      <c r="Q134" s="73"/>
      <c r="R134" s="73"/>
      <c r="S134" s="73"/>
      <c r="T134" s="7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154</v>
      </c>
      <c r="AU134" s="15" t="s">
        <v>81</v>
      </c>
    </row>
    <row r="135" s="2" customFormat="1" ht="24.15" customHeight="1">
      <c r="A135" s="34"/>
      <c r="B135" s="175"/>
      <c r="C135" s="176" t="s">
        <v>186</v>
      </c>
      <c r="D135" s="176" t="s">
        <v>147</v>
      </c>
      <c r="E135" s="177" t="s">
        <v>718</v>
      </c>
      <c r="F135" s="178" t="s">
        <v>719</v>
      </c>
      <c r="G135" s="179" t="s">
        <v>164</v>
      </c>
      <c r="H135" s="180">
        <v>2</v>
      </c>
      <c r="I135" s="181"/>
      <c r="J135" s="182">
        <f>ROUND(I135*H135,2)</f>
        <v>0</v>
      </c>
      <c r="K135" s="178" t="s">
        <v>1</v>
      </c>
      <c r="L135" s="35"/>
      <c r="M135" s="183" t="s">
        <v>1</v>
      </c>
      <c r="N135" s="184" t="s">
        <v>39</v>
      </c>
      <c r="O135" s="73"/>
      <c r="P135" s="185">
        <f>O135*H135</f>
        <v>0</v>
      </c>
      <c r="Q135" s="185">
        <v>0</v>
      </c>
      <c r="R135" s="185">
        <f>Q135*H135</f>
        <v>0</v>
      </c>
      <c r="S135" s="185">
        <v>0</v>
      </c>
      <c r="T135" s="18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7" t="s">
        <v>246</v>
      </c>
      <c r="AT135" s="187" t="s">
        <v>147</v>
      </c>
      <c r="AU135" s="187" t="s">
        <v>81</v>
      </c>
      <c r="AY135" s="15" t="s">
        <v>145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15" t="s">
        <v>81</v>
      </c>
      <c r="BK135" s="188">
        <f>ROUND(I135*H135,2)</f>
        <v>0</v>
      </c>
      <c r="BL135" s="15" t="s">
        <v>246</v>
      </c>
      <c r="BM135" s="187" t="s">
        <v>8</v>
      </c>
    </row>
    <row r="136" s="2" customFormat="1">
      <c r="A136" s="34"/>
      <c r="B136" s="35"/>
      <c r="C136" s="34"/>
      <c r="D136" s="189" t="s">
        <v>154</v>
      </c>
      <c r="E136" s="34"/>
      <c r="F136" s="190" t="s">
        <v>719</v>
      </c>
      <c r="G136" s="34"/>
      <c r="H136" s="34"/>
      <c r="I136" s="191"/>
      <c r="J136" s="34"/>
      <c r="K136" s="34"/>
      <c r="L136" s="35"/>
      <c r="M136" s="192"/>
      <c r="N136" s="193"/>
      <c r="O136" s="73"/>
      <c r="P136" s="73"/>
      <c r="Q136" s="73"/>
      <c r="R136" s="73"/>
      <c r="S136" s="73"/>
      <c r="T136" s="7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5" t="s">
        <v>154</v>
      </c>
      <c r="AU136" s="15" t="s">
        <v>81</v>
      </c>
    </row>
    <row r="137" s="2" customFormat="1" ht="24.15" customHeight="1">
      <c r="A137" s="34"/>
      <c r="B137" s="175"/>
      <c r="C137" s="176" t="s">
        <v>193</v>
      </c>
      <c r="D137" s="176" t="s">
        <v>147</v>
      </c>
      <c r="E137" s="177" t="s">
        <v>720</v>
      </c>
      <c r="F137" s="178" t="s">
        <v>721</v>
      </c>
      <c r="G137" s="179" t="s">
        <v>164</v>
      </c>
      <c r="H137" s="180">
        <v>4</v>
      </c>
      <c r="I137" s="181"/>
      <c r="J137" s="182">
        <f>ROUND(I137*H137,2)</f>
        <v>0</v>
      </c>
      <c r="K137" s="178" t="s">
        <v>1</v>
      </c>
      <c r="L137" s="35"/>
      <c r="M137" s="183" t="s">
        <v>1</v>
      </c>
      <c r="N137" s="184" t="s">
        <v>39</v>
      </c>
      <c r="O137" s="73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7" t="s">
        <v>246</v>
      </c>
      <c r="AT137" s="187" t="s">
        <v>147</v>
      </c>
      <c r="AU137" s="187" t="s">
        <v>81</v>
      </c>
      <c r="AY137" s="15" t="s">
        <v>145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15" t="s">
        <v>81</v>
      </c>
      <c r="BK137" s="188">
        <f>ROUND(I137*H137,2)</f>
        <v>0</v>
      </c>
      <c r="BL137" s="15" t="s">
        <v>246</v>
      </c>
      <c r="BM137" s="187" t="s">
        <v>235</v>
      </c>
    </row>
    <row r="138" s="2" customFormat="1">
      <c r="A138" s="34"/>
      <c r="B138" s="35"/>
      <c r="C138" s="34"/>
      <c r="D138" s="189" t="s">
        <v>154</v>
      </c>
      <c r="E138" s="34"/>
      <c r="F138" s="190" t="s">
        <v>721</v>
      </c>
      <c r="G138" s="34"/>
      <c r="H138" s="34"/>
      <c r="I138" s="191"/>
      <c r="J138" s="34"/>
      <c r="K138" s="34"/>
      <c r="L138" s="35"/>
      <c r="M138" s="192"/>
      <c r="N138" s="193"/>
      <c r="O138" s="73"/>
      <c r="P138" s="73"/>
      <c r="Q138" s="73"/>
      <c r="R138" s="73"/>
      <c r="S138" s="73"/>
      <c r="T138" s="7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5" t="s">
        <v>154</v>
      </c>
      <c r="AU138" s="15" t="s">
        <v>81</v>
      </c>
    </row>
    <row r="139" s="2" customFormat="1" ht="24.15" customHeight="1">
      <c r="A139" s="34"/>
      <c r="B139" s="175"/>
      <c r="C139" s="176" t="s">
        <v>199</v>
      </c>
      <c r="D139" s="176" t="s">
        <v>147</v>
      </c>
      <c r="E139" s="177" t="s">
        <v>722</v>
      </c>
      <c r="F139" s="178" t="s">
        <v>723</v>
      </c>
      <c r="G139" s="179" t="s">
        <v>164</v>
      </c>
      <c r="H139" s="180">
        <v>4</v>
      </c>
      <c r="I139" s="181"/>
      <c r="J139" s="182">
        <f>ROUND(I139*H139,2)</f>
        <v>0</v>
      </c>
      <c r="K139" s="178" t="s">
        <v>1</v>
      </c>
      <c r="L139" s="35"/>
      <c r="M139" s="183" t="s">
        <v>1</v>
      </c>
      <c r="N139" s="184" t="s">
        <v>39</v>
      </c>
      <c r="O139" s="73"/>
      <c r="P139" s="185">
        <f>O139*H139</f>
        <v>0</v>
      </c>
      <c r="Q139" s="185">
        <v>0</v>
      </c>
      <c r="R139" s="185">
        <f>Q139*H139</f>
        <v>0</v>
      </c>
      <c r="S139" s="185">
        <v>0</v>
      </c>
      <c r="T139" s="18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7" t="s">
        <v>246</v>
      </c>
      <c r="AT139" s="187" t="s">
        <v>147</v>
      </c>
      <c r="AU139" s="187" t="s">
        <v>81</v>
      </c>
      <c r="AY139" s="15" t="s">
        <v>145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15" t="s">
        <v>81</v>
      </c>
      <c r="BK139" s="188">
        <f>ROUND(I139*H139,2)</f>
        <v>0</v>
      </c>
      <c r="BL139" s="15" t="s">
        <v>246</v>
      </c>
      <c r="BM139" s="187" t="s">
        <v>246</v>
      </c>
    </row>
    <row r="140" s="2" customFormat="1">
      <c r="A140" s="34"/>
      <c r="B140" s="35"/>
      <c r="C140" s="34"/>
      <c r="D140" s="189" t="s">
        <v>154</v>
      </c>
      <c r="E140" s="34"/>
      <c r="F140" s="190" t="s">
        <v>723</v>
      </c>
      <c r="G140" s="34"/>
      <c r="H140" s="34"/>
      <c r="I140" s="191"/>
      <c r="J140" s="34"/>
      <c r="K140" s="34"/>
      <c r="L140" s="35"/>
      <c r="M140" s="192"/>
      <c r="N140" s="193"/>
      <c r="O140" s="73"/>
      <c r="P140" s="73"/>
      <c r="Q140" s="73"/>
      <c r="R140" s="73"/>
      <c r="S140" s="73"/>
      <c r="T140" s="7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5" t="s">
        <v>154</v>
      </c>
      <c r="AU140" s="15" t="s">
        <v>81</v>
      </c>
    </row>
    <row r="141" s="2" customFormat="1" ht="24.15" customHeight="1">
      <c r="A141" s="34"/>
      <c r="B141" s="175"/>
      <c r="C141" s="176" t="s">
        <v>205</v>
      </c>
      <c r="D141" s="176" t="s">
        <v>147</v>
      </c>
      <c r="E141" s="177" t="s">
        <v>724</v>
      </c>
      <c r="F141" s="178" t="s">
        <v>725</v>
      </c>
      <c r="G141" s="179" t="s">
        <v>164</v>
      </c>
      <c r="H141" s="180">
        <v>2</v>
      </c>
      <c r="I141" s="181"/>
      <c r="J141" s="182">
        <f>ROUND(I141*H141,2)</f>
        <v>0</v>
      </c>
      <c r="K141" s="178" t="s">
        <v>1</v>
      </c>
      <c r="L141" s="35"/>
      <c r="M141" s="183" t="s">
        <v>1</v>
      </c>
      <c r="N141" s="184" t="s">
        <v>39</v>
      </c>
      <c r="O141" s="73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7" t="s">
        <v>246</v>
      </c>
      <c r="AT141" s="187" t="s">
        <v>147</v>
      </c>
      <c r="AU141" s="187" t="s">
        <v>81</v>
      </c>
      <c r="AY141" s="15" t="s">
        <v>145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5" t="s">
        <v>81</v>
      </c>
      <c r="BK141" s="188">
        <f>ROUND(I141*H141,2)</f>
        <v>0</v>
      </c>
      <c r="BL141" s="15" t="s">
        <v>246</v>
      </c>
      <c r="BM141" s="187" t="s">
        <v>255</v>
      </c>
    </row>
    <row r="142" s="2" customFormat="1">
      <c r="A142" s="34"/>
      <c r="B142" s="35"/>
      <c r="C142" s="34"/>
      <c r="D142" s="189" t="s">
        <v>154</v>
      </c>
      <c r="E142" s="34"/>
      <c r="F142" s="190" t="s">
        <v>725</v>
      </c>
      <c r="G142" s="34"/>
      <c r="H142" s="34"/>
      <c r="I142" s="191"/>
      <c r="J142" s="34"/>
      <c r="K142" s="34"/>
      <c r="L142" s="35"/>
      <c r="M142" s="192"/>
      <c r="N142" s="193"/>
      <c r="O142" s="73"/>
      <c r="P142" s="73"/>
      <c r="Q142" s="73"/>
      <c r="R142" s="73"/>
      <c r="S142" s="73"/>
      <c r="T142" s="7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154</v>
      </c>
      <c r="AU142" s="15" t="s">
        <v>81</v>
      </c>
    </row>
    <row r="143" s="2" customFormat="1" ht="16.5" customHeight="1">
      <c r="A143" s="34"/>
      <c r="B143" s="175"/>
      <c r="C143" s="176" t="s">
        <v>211</v>
      </c>
      <c r="D143" s="176" t="s">
        <v>147</v>
      </c>
      <c r="E143" s="177" t="s">
        <v>726</v>
      </c>
      <c r="F143" s="178" t="s">
        <v>727</v>
      </c>
      <c r="G143" s="179" t="s">
        <v>164</v>
      </c>
      <c r="H143" s="180">
        <v>2</v>
      </c>
      <c r="I143" s="181"/>
      <c r="J143" s="182">
        <f>ROUND(I143*H143,2)</f>
        <v>0</v>
      </c>
      <c r="K143" s="178" t="s">
        <v>1</v>
      </c>
      <c r="L143" s="35"/>
      <c r="M143" s="183" t="s">
        <v>1</v>
      </c>
      <c r="N143" s="184" t="s">
        <v>39</v>
      </c>
      <c r="O143" s="73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7" t="s">
        <v>246</v>
      </c>
      <c r="AT143" s="187" t="s">
        <v>147</v>
      </c>
      <c r="AU143" s="187" t="s">
        <v>81</v>
      </c>
      <c r="AY143" s="15" t="s">
        <v>145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15" t="s">
        <v>81</v>
      </c>
      <c r="BK143" s="188">
        <f>ROUND(I143*H143,2)</f>
        <v>0</v>
      </c>
      <c r="BL143" s="15" t="s">
        <v>246</v>
      </c>
      <c r="BM143" s="187" t="s">
        <v>267</v>
      </c>
    </row>
    <row r="144" s="2" customFormat="1">
      <c r="A144" s="34"/>
      <c r="B144" s="35"/>
      <c r="C144" s="34"/>
      <c r="D144" s="189" t="s">
        <v>154</v>
      </c>
      <c r="E144" s="34"/>
      <c r="F144" s="190" t="s">
        <v>727</v>
      </c>
      <c r="G144" s="34"/>
      <c r="H144" s="34"/>
      <c r="I144" s="191"/>
      <c r="J144" s="34"/>
      <c r="K144" s="34"/>
      <c r="L144" s="35"/>
      <c r="M144" s="192"/>
      <c r="N144" s="193"/>
      <c r="O144" s="73"/>
      <c r="P144" s="73"/>
      <c r="Q144" s="73"/>
      <c r="R144" s="73"/>
      <c r="S144" s="73"/>
      <c r="T144" s="7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154</v>
      </c>
      <c r="AU144" s="15" t="s">
        <v>81</v>
      </c>
    </row>
    <row r="145" s="2" customFormat="1" ht="24.15" customHeight="1">
      <c r="A145" s="34"/>
      <c r="B145" s="175"/>
      <c r="C145" s="176" t="s">
        <v>217</v>
      </c>
      <c r="D145" s="176" t="s">
        <v>147</v>
      </c>
      <c r="E145" s="177" t="s">
        <v>728</v>
      </c>
      <c r="F145" s="178" t="s">
        <v>729</v>
      </c>
      <c r="G145" s="179" t="s">
        <v>164</v>
      </c>
      <c r="H145" s="180">
        <v>1</v>
      </c>
      <c r="I145" s="181"/>
      <c r="J145" s="182">
        <f>ROUND(I145*H145,2)</f>
        <v>0</v>
      </c>
      <c r="K145" s="178" t="s">
        <v>1</v>
      </c>
      <c r="L145" s="35"/>
      <c r="M145" s="183" t="s">
        <v>1</v>
      </c>
      <c r="N145" s="184" t="s">
        <v>39</v>
      </c>
      <c r="O145" s="73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7" t="s">
        <v>246</v>
      </c>
      <c r="AT145" s="187" t="s">
        <v>147</v>
      </c>
      <c r="AU145" s="187" t="s">
        <v>81</v>
      </c>
      <c r="AY145" s="15" t="s">
        <v>145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15" t="s">
        <v>81</v>
      </c>
      <c r="BK145" s="188">
        <f>ROUND(I145*H145,2)</f>
        <v>0</v>
      </c>
      <c r="BL145" s="15" t="s">
        <v>246</v>
      </c>
      <c r="BM145" s="187" t="s">
        <v>279</v>
      </c>
    </row>
    <row r="146" s="2" customFormat="1">
      <c r="A146" s="34"/>
      <c r="B146" s="35"/>
      <c r="C146" s="34"/>
      <c r="D146" s="189" t="s">
        <v>154</v>
      </c>
      <c r="E146" s="34"/>
      <c r="F146" s="190" t="s">
        <v>729</v>
      </c>
      <c r="G146" s="34"/>
      <c r="H146" s="34"/>
      <c r="I146" s="191"/>
      <c r="J146" s="34"/>
      <c r="K146" s="34"/>
      <c r="L146" s="35"/>
      <c r="M146" s="192"/>
      <c r="N146" s="193"/>
      <c r="O146" s="73"/>
      <c r="P146" s="73"/>
      <c r="Q146" s="73"/>
      <c r="R146" s="73"/>
      <c r="S146" s="73"/>
      <c r="T146" s="7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5" t="s">
        <v>154</v>
      </c>
      <c r="AU146" s="15" t="s">
        <v>81</v>
      </c>
    </row>
    <row r="147" s="2" customFormat="1" ht="24.15" customHeight="1">
      <c r="A147" s="34"/>
      <c r="B147" s="175"/>
      <c r="C147" s="176" t="s">
        <v>8</v>
      </c>
      <c r="D147" s="176" t="s">
        <v>147</v>
      </c>
      <c r="E147" s="177" t="s">
        <v>730</v>
      </c>
      <c r="F147" s="178" t="s">
        <v>731</v>
      </c>
      <c r="G147" s="179" t="s">
        <v>164</v>
      </c>
      <c r="H147" s="180">
        <v>2</v>
      </c>
      <c r="I147" s="181"/>
      <c r="J147" s="182">
        <f>ROUND(I147*H147,2)</f>
        <v>0</v>
      </c>
      <c r="K147" s="178" t="s">
        <v>1</v>
      </c>
      <c r="L147" s="35"/>
      <c r="M147" s="183" t="s">
        <v>1</v>
      </c>
      <c r="N147" s="184" t="s">
        <v>39</v>
      </c>
      <c r="O147" s="73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7" t="s">
        <v>246</v>
      </c>
      <c r="AT147" s="187" t="s">
        <v>147</v>
      </c>
      <c r="AU147" s="187" t="s">
        <v>81</v>
      </c>
      <c r="AY147" s="15" t="s">
        <v>145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5" t="s">
        <v>81</v>
      </c>
      <c r="BK147" s="188">
        <f>ROUND(I147*H147,2)</f>
        <v>0</v>
      </c>
      <c r="BL147" s="15" t="s">
        <v>246</v>
      </c>
      <c r="BM147" s="187" t="s">
        <v>291</v>
      </c>
    </row>
    <row r="148" s="2" customFormat="1">
      <c r="A148" s="34"/>
      <c r="B148" s="35"/>
      <c r="C148" s="34"/>
      <c r="D148" s="189" t="s">
        <v>154</v>
      </c>
      <c r="E148" s="34"/>
      <c r="F148" s="190" t="s">
        <v>731</v>
      </c>
      <c r="G148" s="34"/>
      <c r="H148" s="34"/>
      <c r="I148" s="191"/>
      <c r="J148" s="34"/>
      <c r="K148" s="34"/>
      <c r="L148" s="35"/>
      <c r="M148" s="192"/>
      <c r="N148" s="193"/>
      <c r="O148" s="73"/>
      <c r="P148" s="73"/>
      <c r="Q148" s="73"/>
      <c r="R148" s="73"/>
      <c r="S148" s="73"/>
      <c r="T148" s="7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5" t="s">
        <v>154</v>
      </c>
      <c r="AU148" s="15" t="s">
        <v>81</v>
      </c>
    </row>
    <row r="149" s="2" customFormat="1" ht="24.15" customHeight="1">
      <c r="A149" s="34"/>
      <c r="B149" s="175"/>
      <c r="C149" s="176" t="s">
        <v>229</v>
      </c>
      <c r="D149" s="176" t="s">
        <v>147</v>
      </c>
      <c r="E149" s="177" t="s">
        <v>732</v>
      </c>
      <c r="F149" s="178" t="s">
        <v>733</v>
      </c>
      <c r="G149" s="179" t="s">
        <v>164</v>
      </c>
      <c r="H149" s="180">
        <v>3</v>
      </c>
      <c r="I149" s="181"/>
      <c r="J149" s="182">
        <f>ROUND(I149*H149,2)</f>
        <v>0</v>
      </c>
      <c r="K149" s="178" t="s">
        <v>1</v>
      </c>
      <c r="L149" s="35"/>
      <c r="M149" s="183" t="s">
        <v>1</v>
      </c>
      <c r="N149" s="184" t="s">
        <v>39</v>
      </c>
      <c r="O149" s="73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7" t="s">
        <v>246</v>
      </c>
      <c r="AT149" s="187" t="s">
        <v>147</v>
      </c>
      <c r="AU149" s="187" t="s">
        <v>81</v>
      </c>
      <c r="AY149" s="15" t="s">
        <v>145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15" t="s">
        <v>81</v>
      </c>
      <c r="BK149" s="188">
        <f>ROUND(I149*H149,2)</f>
        <v>0</v>
      </c>
      <c r="BL149" s="15" t="s">
        <v>246</v>
      </c>
      <c r="BM149" s="187" t="s">
        <v>303</v>
      </c>
    </row>
    <row r="150" s="2" customFormat="1">
      <c r="A150" s="34"/>
      <c r="B150" s="35"/>
      <c r="C150" s="34"/>
      <c r="D150" s="189" t="s">
        <v>154</v>
      </c>
      <c r="E150" s="34"/>
      <c r="F150" s="190" t="s">
        <v>733</v>
      </c>
      <c r="G150" s="34"/>
      <c r="H150" s="34"/>
      <c r="I150" s="191"/>
      <c r="J150" s="34"/>
      <c r="K150" s="34"/>
      <c r="L150" s="35"/>
      <c r="M150" s="192"/>
      <c r="N150" s="193"/>
      <c r="O150" s="73"/>
      <c r="P150" s="73"/>
      <c r="Q150" s="73"/>
      <c r="R150" s="73"/>
      <c r="S150" s="73"/>
      <c r="T150" s="7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5" t="s">
        <v>154</v>
      </c>
      <c r="AU150" s="15" t="s">
        <v>81</v>
      </c>
    </row>
    <row r="151" s="2" customFormat="1" ht="55.5" customHeight="1">
      <c r="A151" s="34"/>
      <c r="B151" s="175"/>
      <c r="C151" s="176" t="s">
        <v>235</v>
      </c>
      <c r="D151" s="176" t="s">
        <v>147</v>
      </c>
      <c r="E151" s="177" t="s">
        <v>160</v>
      </c>
      <c r="F151" s="178" t="s">
        <v>734</v>
      </c>
      <c r="G151" s="179" t="s">
        <v>164</v>
      </c>
      <c r="H151" s="180">
        <v>1</v>
      </c>
      <c r="I151" s="181"/>
      <c r="J151" s="182">
        <f>ROUND(I151*H151,2)</f>
        <v>0</v>
      </c>
      <c r="K151" s="178" t="s">
        <v>1</v>
      </c>
      <c r="L151" s="35"/>
      <c r="M151" s="183" t="s">
        <v>1</v>
      </c>
      <c r="N151" s="184" t="s">
        <v>39</v>
      </c>
      <c r="O151" s="73"/>
      <c r="P151" s="185">
        <f>O151*H151</f>
        <v>0</v>
      </c>
      <c r="Q151" s="185">
        <v>0</v>
      </c>
      <c r="R151" s="185">
        <f>Q151*H151</f>
        <v>0</v>
      </c>
      <c r="S151" s="185">
        <v>0</v>
      </c>
      <c r="T151" s="18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7" t="s">
        <v>246</v>
      </c>
      <c r="AT151" s="187" t="s">
        <v>147</v>
      </c>
      <c r="AU151" s="187" t="s">
        <v>81</v>
      </c>
      <c r="AY151" s="15" t="s">
        <v>145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15" t="s">
        <v>81</v>
      </c>
      <c r="BK151" s="188">
        <f>ROUND(I151*H151,2)</f>
        <v>0</v>
      </c>
      <c r="BL151" s="15" t="s">
        <v>246</v>
      </c>
      <c r="BM151" s="187" t="s">
        <v>318</v>
      </c>
    </row>
    <row r="152" s="2" customFormat="1">
      <c r="A152" s="34"/>
      <c r="B152" s="35"/>
      <c r="C152" s="34"/>
      <c r="D152" s="189" t="s">
        <v>154</v>
      </c>
      <c r="E152" s="34"/>
      <c r="F152" s="190" t="s">
        <v>734</v>
      </c>
      <c r="G152" s="34"/>
      <c r="H152" s="34"/>
      <c r="I152" s="191"/>
      <c r="J152" s="34"/>
      <c r="K152" s="34"/>
      <c r="L152" s="35"/>
      <c r="M152" s="192"/>
      <c r="N152" s="193"/>
      <c r="O152" s="73"/>
      <c r="P152" s="73"/>
      <c r="Q152" s="73"/>
      <c r="R152" s="73"/>
      <c r="S152" s="73"/>
      <c r="T152" s="7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5" t="s">
        <v>154</v>
      </c>
      <c r="AU152" s="15" t="s">
        <v>81</v>
      </c>
    </row>
    <row r="153" s="2" customFormat="1" ht="55.5" customHeight="1">
      <c r="A153" s="34"/>
      <c r="B153" s="175"/>
      <c r="C153" s="176" t="s">
        <v>241</v>
      </c>
      <c r="D153" s="176" t="s">
        <v>147</v>
      </c>
      <c r="E153" s="177" t="s">
        <v>152</v>
      </c>
      <c r="F153" s="178" t="s">
        <v>735</v>
      </c>
      <c r="G153" s="179" t="s">
        <v>164</v>
      </c>
      <c r="H153" s="180">
        <v>1</v>
      </c>
      <c r="I153" s="181"/>
      <c r="J153" s="182">
        <f>ROUND(I153*H153,2)</f>
        <v>0</v>
      </c>
      <c r="K153" s="178" t="s">
        <v>1</v>
      </c>
      <c r="L153" s="35"/>
      <c r="M153" s="183" t="s">
        <v>1</v>
      </c>
      <c r="N153" s="184" t="s">
        <v>39</v>
      </c>
      <c r="O153" s="73"/>
      <c r="P153" s="185">
        <f>O153*H153</f>
        <v>0</v>
      </c>
      <c r="Q153" s="185">
        <v>0</v>
      </c>
      <c r="R153" s="185">
        <f>Q153*H153</f>
        <v>0</v>
      </c>
      <c r="S153" s="185">
        <v>0</v>
      </c>
      <c r="T153" s="18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7" t="s">
        <v>246</v>
      </c>
      <c r="AT153" s="187" t="s">
        <v>147</v>
      </c>
      <c r="AU153" s="187" t="s">
        <v>81</v>
      </c>
      <c r="AY153" s="15" t="s">
        <v>145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15" t="s">
        <v>81</v>
      </c>
      <c r="BK153" s="188">
        <f>ROUND(I153*H153,2)</f>
        <v>0</v>
      </c>
      <c r="BL153" s="15" t="s">
        <v>246</v>
      </c>
      <c r="BM153" s="187" t="s">
        <v>330</v>
      </c>
    </row>
    <row r="154" s="2" customFormat="1">
      <c r="A154" s="34"/>
      <c r="B154" s="35"/>
      <c r="C154" s="34"/>
      <c r="D154" s="189" t="s">
        <v>154</v>
      </c>
      <c r="E154" s="34"/>
      <c r="F154" s="190" t="s">
        <v>735</v>
      </c>
      <c r="G154" s="34"/>
      <c r="H154" s="34"/>
      <c r="I154" s="191"/>
      <c r="J154" s="34"/>
      <c r="K154" s="34"/>
      <c r="L154" s="35"/>
      <c r="M154" s="192"/>
      <c r="N154" s="193"/>
      <c r="O154" s="73"/>
      <c r="P154" s="73"/>
      <c r="Q154" s="73"/>
      <c r="R154" s="73"/>
      <c r="S154" s="73"/>
      <c r="T154" s="7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5" t="s">
        <v>154</v>
      </c>
      <c r="AU154" s="15" t="s">
        <v>81</v>
      </c>
    </row>
    <row r="155" s="2" customFormat="1" ht="55.5" customHeight="1">
      <c r="A155" s="34"/>
      <c r="B155" s="175"/>
      <c r="C155" s="176" t="s">
        <v>246</v>
      </c>
      <c r="D155" s="176" t="s">
        <v>147</v>
      </c>
      <c r="E155" s="177" t="s">
        <v>179</v>
      </c>
      <c r="F155" s="178" t="s">
        <v>736</v>
      </c>
      <c r="G155" s="179" t="s">
        <v>164</v>
      </c>
      <c r="H155" s="180">
        <v>1</v>
      </c>
      <c r="I155" s="181"/>
      <c r="J155" s="182">
        <f>ROUND(I155*H155,2)</f>
        <v>0</v>
      </c>
      <c r="K155" s="178" t="s">
        <v>1</v>
      </c>
      <c r="L155" s="35"/>
      <c r="M155" s="183" t="s">
        <v>1</v>
      </c>
      <c r="N155" s="184" t="s">
        <v>39</v>
      </c>
      <c r="O155" s="73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7" t="s">
        <v>246</v>
      </c>
      <c r="AT155" s="187" t="s">
        <v>147</v>
      </c>
      <c r="AU155" s="187" t="s">
        <v>81</v>
      </c>
      <c r="AY155" s="15" t="s">
        <v>145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15" t="s">
        <v>81</v>
      </c>
      <c r="BK155" s="188">
        <f>ROUND(I155*H155,2)</f>
        <v>0</v>
      </c>
      <c r="BL155" s="15" t="s">
        <v>246</v>
      </c>
      <c r="BM155" s="187" t="s">
        <v>348</v>
      </c>
    </row>
    <row r="156" s="2" customFormat="1">
      <c r="A156" s="34"/>
      <c r="B156" s="35"/>
      <c r="C156" s="34"/>
      <c r="D156" s="189" t="s">
        <v>154</v>
      </c>
      <c r="E156" s="34"/>
      <c r="F156" s="190" t="s">
        <v>736</v>
      </c>
      <c r="G156" s="34"/>
      <c r="H156" s="34"/>
      <c r="I156" s="191"/>
      <c r="J156" s="34"/>
      <c r="K156" s="34"/>
      <c r="L156" s="35"/>
      <c r="M156" s="192"/>
      <c r="N156" s="193"/>
      <c r="O156" s="73"/>
      <c r="P156" s="73"/>
      <c r="Q156" s="73"/>
      <c r="R156" s="73"/>
      <c r="S156" s="73"/>
      <c r="T156" s="7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5" t="s">
        <v>154</v>
      </c>
      <c r="AU156" s="15" t="s">
        <v>81</v>
      </c>
    </row>
    <row r="157" s="2" customFormat="1" ht="55.5" customHeight="1">
      <c r="A157" s="34"/>
      <c r="B157" s="175"/>
      <c r="C157" s="176" t="s">
        <v>251</v>
      </c>
      <c r="D157" s="176" t="s">
        <v>147</v>
      </c>
      <c r="E157" s="177" t="s">
        <v>186</v>
      </c>
      <c r="F157" s="178" t="s">
        <v>737</v>
      </c>
      <c r="G157" s="179" t="s">
        <v>164</v>
      </c>
      <c r="H157" s="180">
        <v>1</v>
      </c>
      <c r="I157" s="181"/>
      <c r="J157" s="182">
        <f>ROUND(I157*H157,2)</f>
        <v>0</v>
      </c>
      <c r="K157" s="178" t="s">
        <v>1</v>
      </c>
      <c r="L157" s="35"/>
      <c r="M157" s="183" t="s">
        <v>1</v>
      </c>
      <c r="N157" s="184" t="s">
        <v>39</v>
      </c>
      <c r="O157" s="73"/>
      <c r="P157" s="185">
        <f>O157*H157</f>
        <v>0</v>
      </c>
      <c r="Q157" s="185">
        <v>0</v>
      </c>
      <c r="R157" s="185">
        <f>Q157*H157</f>
        <v>0</v>
      </c>
      <c r="S157" s="185">
        <v>0</v>
      </c>
      <c r="T157" s="18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7" t="s">
        <v>246</v>
      </c>
      <c r="AT157" s="187" t="s">
        <v>147</v>
      </c>
      <c r="AU157" s="187" t="s">
        <v>81</v>
      </c>
      <c r="AY157" s="15" t="s">
        <v>145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15" t="s">
        <v>81</v>
      </c>
      <c r="BK157" s="188">
        <f>ROUND(I157*H157,2)</f>
        <v>0</v>
      </c>
      <c r="BL157" s="15" t="s">
        <v>246</v>
      </c>
      <c r="BM157" s="187" t="s">
        <v>361</v>
      </c>
    </row>
    <row r="158" s="2" customFormat="1">
      <c r="A158" s="34"/>
      <c r="B158" s="35"/>
      <c r="C158" s="34"/>
      <c r="D158" s="189" t="s">
        <v>154</v>
      </c>
      <c r="E158" s="34"/>
      <c r="F158" s="190" t="s">
        <v>737</v>
      </c>
      <c r="G158" s="34"/>
      <c r="H158" s="34"/>
      <c r="I158" s="191"/>
      <c r="J158" s="34"/>
      <c r="K158" s="34"/>
      <c r="L158" s="35"/>
      <c r="M158" s="192"/>
      <c r="N158" s="193"/>
      <c r="O158" s="73"/>
      <c r="P158" s="73"/>
      <c r="Q158" s="73"/>
      <c r="R158" s="73"/>
      <c r="S158" s="73"/>
      <c r="T158" s="7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5" t="s">
        <v>154</v>
      </c>
      <c r="AU158" s="15" t="s">
        <v>81</v>
      </c>
    </row>
    <row r="159" s="2" customFormat="1" ht="55.5" customHeight="1">
      <c r="A159" s="34"/>
      <c r="B159" s="175"/>
      <c r="C159" s="176" t="s">
        <v>255</v>
      </c>
      <c r="D159" s="176" t="s">
        <v>147</v>
      </c>
      <c r="E159" s="177" t="s">
        <v>193</v>
      </c>
      <c r="F159" s="178" t="s">
        <v>738</v>
      </c>
      <c r="G159" s="179" t="s">
        <v>164</v>
      </c>
      <c r="H159" s="180">
        <v>1</v>
      </c>
      <c r="I159" s="181"/>
      <c r="J159" s="182">
        <f>ROUND(I159*H159,2)</f>
        <v>0</v>
      </c>
      <c r="K159" s="178" t="s">
        <v>1</v>
      </c>
      <c r="L159" s="35"/>
      <c r="M159" s="183" t="s">
        <v>1</v>
      </c>
      <c r="N159" s="184" t="s">
        <v>39</v>
      </c>
      <c r="O159" s="73"/>
      <c r="P159" s="185">
        <f>O159*H159</f>
        <v>0</v>
      </c>
      <c r="Q159" s="185">
        <v>0</v>
      </c>
      <c r="R159" s="185">
        <f>Q159*H159</f>
        <v>0</v>
      </c>
      <c r="S159" s="185">
        <v>0</v>
      </c>
      <c r="T159" s="18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7" t="s">
        <v>246</v>
      </c>
      <c r="AT159" s="187" t="s">
        <v>147</v>
      </c>
      <c r="AU159" s="187" t="s">
        <v>81</v>
      </c>
      <c r="AY159" s="15" t="s">
        <v>145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15" t="s">
        <v>81</v>
      </c>
      <c r="BK159" s="188">
        <f>ROUND(I159*H159,2)</f>
        <v>0</v>
      </c>
      <c r="BL159" s="15" t="s">
        <v>246</v>
      </c>
      <c r="BM159" s="187" t="s">
        <v>373</v>
      </c>
    </row>
    <row r="160" s="2" customFormat="1">
      <c r="A160" s="34"/>
      <c r="B160" s="35"/>
      <c r="C160" s="34"/>
      <c r="D160" s="189" t="s">
        <v>154</v>
      </c>
      <c r="E160" s="34"/>
      <c r="F160" s="190" t="s">
        <v>738</v>
      </c>
      <c r="G160" s="34"/>
      <c r="H160" s="34"/>
      <c r="I160" s="191"/>
      <c r="J160" s="34"/>
      <c r="K160" s="34"/>
      <c r="L160" s="35"/>
      <c r="M160" s="192"/>
      <c r="N160" s="193"/>
      <c r="O160" s="73"/>
      <c r="P160" s="73"/>
      <c r="Q160" s="73"/>
      <c r="R160" s="73"/>
      <c r="S160" s="73"/>
      <c r="T160" s="7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5" t="s">
        <v>154</v>
      </c>
      <c r="AU160" s="15" t="s">
        <v>81</v>
      </c>
    </row>
    <row r="161" s="2" customFormat="1" ht="66.75" customHeight="1">
      <c r="A161" s="34"/>
      <c r="B161" s="175"/>
      <c r="C161" s="176" t="s">
        <v>261</v>
      </c>
      <c r="D161" s="176" t="s">
        <v>147</v>
      </c>
      <c r="E161" s="177" t="s">
        <v>199</v>
      </c>
      <c r="F161" s="178" t="s">
        <v>739</v>
      </c>
      <c r="G161" s="179" t="s">
        <v>164</v>
      </c>
      <c r="H161" s="180">
        <v>1</v>
      </c>
      <c r="I161" s="181"/>
      <c r="J161" s="182">
        <f>ROUND(I161*H161,2)</f>
        <v>0</v>
      </c>
      <c r="K161" s="178" t="s">
        <v>1</v>
      </c>
      <c r="L161" s="35"/>
      <c r="M161" s="183" t="s">
        <v>1</v>
      </c>
      <c r="N161" s="184" t="s">
        <v>39</v>
      </c>
      <c r="O161" s="73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7" t="s">
        <v>246</v>
      </c>
      <c r="AT161" s="187" t="s">
        <v>147</v>
      </c>
      <c r="AU161" s="187" t="s">
        <v>81</v>
      </c>
      <c r="AY161" s="15" t="s">
        <v>145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5" t="s">
        <v>81</v>
      </c>
      <c r="BK161" s="188">
        <f>ROUND(I161*H161,2)</f>
        <v>0</v>
      </c>
      <c r="BL161" s="15" t="s">
        <v>246</v>
      </c>
      <c r="BM161" s="187" t="s">
        <v>384</v>
      </c>
    </row>
    <row r="162" s="2" customFormat="1">
      <c r="A162" s="34"/>
      <c r="B162" s="35"/>
      <c r="C162" s="34"/>
      <c r="D162" s="189" t="s">
        <v>154</v>
      </c>
      <c r="E162" s="34"/>
      <c r="F162" s="190" t="s">
        <v>739</v>
      </c>
      <c r="G162" s="34"/>
      <c r="H162" s="34"/>
      <c r="I162" s="191"/>
      <c r="J162" s="34"/>
      <c r="K162" s="34"/>
      <c r="L162" s="35"/>
      <c r="M162" s="192"/>
      <c r="N162" s="193"/>
      <c r="O162" s="73"/>
      <c r="P162" s="73"/>
      <c r="Q162" s="73"/>
      <c r="R162" s="73"/>
      <c r="S162" s="73"/>
      <c r="T162" s="7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5" t="s">
        <v>154</v>
      </c>
      <c r="AU162" s="15" t="s">
        <v>81</v>
      </c>
    </row>
    <row r="163" s="2" customFormat="1" ht="16.5" customHeight="1">
      <c r="A163" s="34"/>
      <c r="B163" s="175"/>
      <c r="C163" s="176" t="s">
        <v>267</v>
      </c>
      <c r="D163" s="176" t="s">
        <v>147</v>
      </c>
      <c r="E163" s="177" t="s">
        <v>740</v>
      </c>
      <c r="F163" s="178" t="s">
        <v>741</v>
      </c>
      <c r="G163" s="179" t="s">
        <v>164</v>
      </c>
      <c r="H163" s="180">
        <v>2</v>
      </c>
      <c r="I163" s="181"/>
      <c r="J163" s="182">
        <f>ROUND(I163*H163,2)</f>
        <v>0</v>
      </c>
      <c r="K163" s="178" t="s">
        <v>1</v>
      </c>
      <c r="L163" s="35"/>
      <c r="M163" s="183" t="s">
        <v>1</v>
      </c>
      <c r="N163" s="184" t="s">
        <v>39</v>
      </c>
      <c r="O163" s="73"/>
      <c r="P163" s="185">
        <f>O163*H163</f>
        <v>0</v>
      </c>
      <c r="Q163" s="185">
        <v>0</v>
      </c>
      <c r="R163" s="185">
        <f>Q163*H163</f>
        <v>0</v>
      </c>
      <c r="S163" s="185">
        <v>0</v>
      </c>
      <c r="T163" s="18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7" t="s">
        <v>246</v>
      </c>
      <c r="AT163" s="187" t="s">
        <v>147</v>
      </c>
      <c r="AU163" s="187" t="s">
        <v>81</v>
      </c>
      <c r="AY163" s="15" t="s">
        <v>145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15" t="s">
        <v>81</v>
      </c>
      <c r="BK163" s="188">
        <f>ROUND(I163*H163,2)</f>
        <v>0</v>
      </c>
      <c r="BL163" s="15" t="s">
        <v>246</v>
      </c>
      <c r="BM163" s="187" t="s">
        <v>398</v>
      </c>
    </row>
    <row r="164" s="2" customFormat="1">
      <c r="A164" s="34"/>
      <c r="B164" s="35"/>
      <c r="C164" s="34"/>
      <c r="D164" s="189" t="s">
        <v>154</v>
      </c>
      <c r="E164" s="34"/>
      <c r="F164" s="190" t="s">
        <v>741</v>
      </c>
      <c r="G164" s="34"/>
      <c r="H164" s="34"/>
      <c r="I164" s="191"/>
      <c r="J164" s="34"/>
      <c r="K164" s="34"/>
      <c r="L164" s="35"/>
      <c r="M164" s="192"/>
      <c r="N164" s="193"/>
      <c r="O164" s="73"/>
      <c r="P164" s="73"/>
      <c r="Q164" s="73"/>
      <c r="R164" s="73"/>
      <c r="S164" s="73"/>
      <c r="T164" s="7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5" t="s">
        <v>154</v>
      </c>
      <c r="AU164" s="15" t="s">
        <v>81</v>
      </c>
    </row>
    <row r="165" s="2" customFormat="1" ht="16.5" customHeight="1">
      <c r="A165" s="34"/>
      <c r="B165" s="175"/>
      <c r="C165" s="176" t="s">
        <v>7</v>
      </c>
      <c r="D165" s="176" t="s">
        <v>147</v>
      </c>
      <c r="E165" s="177" t="s">
        <v>742</v>
      </c>
      <c r="F165" s="178" t="s">
        <v>743</v>
      </c>
      <c r="G165" s="179" t="s">
        <v>164</v>
      </c>
      <c r="H165" s="180">
        <v>3</v>
      </c>
      <c r="I165" s="181"/>
      <c r="J165" s="182">
        <f>ROUND(I165*H165,2)</f>
        <v>0</v>
      </c>
      <c r="K165" s="178" t="s">
        <v>1</v>
      </c>
      <c r="L165" s="35"/>
      <c r="M165" s="183" t="s">
        <v>1</v>
      </c>
      <c r="N165" s="184" t="s">
        <v>39</v>
      </c>
      <c r="O165" s="73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7" t="s">
        <v>246</v>
      </c>
      <c r="AT165" s="187" t="s">
        <v>147</v>
      </c>
      <c r="AU165" s="187" t="s">
        <v>81</v>
      </c>
      <c r="AY165" s="15" t="s">
        <v>145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15" t="s">
        <v>81</v>
      </c>
      <c r="BK165" s="188">
        <f>ROUND(I165*H165,2)</f>
        <v>0</v>
      </c>
      <c r="BL165" s="15" t="s">
        <v>246</v>
      </c>
      <c r="BM165" s="187" t="s">
        <v>410</v>
      </c>
    </row>
    <row r="166" s="2" customFormat="1">
      <c r="A166" s="34"/>
      <c r="B166" s="35"/>
      <c r="C166" s="34"/>
      <c r="D166" s="189" t="s">
        <v>154</v>
      </c>
      <c r="E166" s="34"/>
      <c r="F166" s="190" t="s">
        <v>743</v>
      </c>
      <c r="G166" s="34"/>
      <c r="H166" s="34"/>
      <c r="I166" s="191"/>
      <c r="J166" s="34"/>
      <c r="K166" s="34"/>
      <c r="L166" s="35"/>
      <c r="M166" s="192"/>
      <c r="N166" s="193"/>
      <c r="O166" s="73"/>
      <c r="P166" s="73"/>
      <c r="Q166" s="73"/>
      <c r="R166" s="73"/>
      <c r="S166" s="73"/>
      <c r="T166" s="7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5" t="s">
        <v>154</v>
      </c>
      <c r="AU166" s="15" t="s">
        <v>81</v>
      </c>
    </row>
    <row r="167" s="2" customFormat="1" ht="44.25" customHeight="1">
      <c r="A167" s="34"/>
      <c r="B167" s="175"/>
      <c r="C167" s="176" t="s">
        <v>279</v>
      </c>
      <c r="D167" s="176" t="s">
        <v>147</v>
      </c>
      <c r="E167" s="177" t="s">
        <v>205</v>
      </c>
      <c r="F167" s="178" t="s">
        <v>744</v>
      </c>
      <c r="G167" s="179" t="s">
        <v>164</v>
      </c>
      <c r="H167" s="180">
        <v>1</v>
      </c>
      <c r="I167" s="181"/>
      <c r="J167" s="182">
        <f>ROUND(I167*H167,2)</f>
        <v>0</v>
      </c>
      <c r="K167" s="178" t="s">
        <v>1</v>
      </c>
      <c r="L167" s="35"/>
      <c r="M167" s="183" t="s">
        <v>1</v>
      </c>
      <c r="N167" s="184" t="s">
        <v>39</v>
      </c>
      <c r="O167" s="73"/>
      <c r="P167" s="185">
        <f>O167*H167</f>
        <v>0</v>
      </c>
      <c r="Q167" s="185">
        <v>0</v>
      </c>
      <c r="R167" s="185">
        <f>Q167*H167</f>
        <v>0</v>
      </c>
      <c r="S167" s="185">
        <v>0</v>
      </c>
      <c r="T167" s="18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7" t="s">
        <v>246</v>
      </c>
      <c r="AT167" s="187" t="s">
        <v>147</v>
      </c>
      <c r="AU167" s="187" t="s">
        <v>81</v>
      </c>
      <c r="AY167" s="15" t="s">
        <v>145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15" t="s">
        <v>81</v>
      </c>
      <c r="BK167" s="188">
        <f>ROUND(I167*H167,2)</f>
        <v>0</v>
      </c>
      <c r="BL167" s="15" t="s">
        <v>246</v>
      </c>
      <c r="BM167" s="187" t="s">
        <v>422</v>
      </c>
    </row>
    <row r="168" s="2" customFormat="1">
      <c r="A168" s="34"/>
      <c r="B168" s="35"/>
      <c r="C168" s="34"/>
      <c r="D168" s="189" t="s">
        <v>154</v>
      </c>
      <c r="E168" s="34"/>
      <c r="F168" s="190" t="s">
        <v>744</v>
      </c>
      <c r="G168" s="34"/>
      <c r="H168" s="34"/>
      <c r="I168" s="191"/>
      <c r="J168" s="34"/>
      <c r="K168" s="34"/>
      <c r="L168" s="35"/>
      <c r="M168" s="192"/>
      <c r="N168" s="193"/>
      <c r="O168" s="73"/>
      <c r="P168" s="73"/>
      <c r="Q168" s="73"/>
      <c r="R168" s="73"/>
      <c r="S168" s="73"/>
      <c r="T168" s="7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5" t="s">
        <v>154</v>
      </c>
      <c r="AU168" s="15" t="s">
        <v>81</v>
      </c>
    </row>
    <row r="169" s="2" customFormat="1" ht="44.25" customHeight="1">
      <c r="A169" s="34"/>
      <c r="B169" s="175"/>
      <c r="C169" s="176" t="s">
        <v>285</v>
      </c>
      <c r="D169" s="176" t="s">
        <v>147</v>
      </c>
      <c r="E169" s="177" t="s">
        <v>211</v>
      </c>
      <c r="F169" s="178" t="s">
        <v>745</v>
      </c>
      <c r="G169" s="179" t="s">
        <v>164</v>
      </c>
      <c r="H169" s="180">
        <v>1</v>
      </c>
      <c r="I169" s="181"/>
      <c r="J169" s="182">
        <f>ROUND(I169*H169,2)</f>
        <v>0</v>
      </c>
      <c r="K169" s="178" t="s">
        <v>1</v>
      </c>
      <c r="L169" s="35"/>
      <c r="M169" s="183" t="s">
        <v>1</v>
      </c>
      <c r="N169" s="184" t="s">
        <v>39</v>
      </c>
      <c r="O169" s="73"/>
      <c r="P169" s="185">
        <f>O169*H169</f>
        <v>0</v>
      </c>
      <c r="Q169" s="185">
        <v>0</v>
      </c>
      <c r="R169" s="185">
        <f>Q169*H169</f>
        <v>0</v>
      </c>
      <c r="S169" s="185">
        <v>0</v>
      </c>
      <c r="T169" s="18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7" t="s">
        <v>246</v>
      </c>
      <c r="AT169" s="187" t="s">
        <v>147</v>
      </c>
      <c r="AU169" s="187" t="s">
        <v>81</v>
      </c>
      <c r="AY169" s="15" t="s">
        <v>145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15" t="s">
        <v>81</v>
      </c>
      <c r="BK169" s="188">
        <f>ROUND(I169*H169,2)</f>
        <v>0</v>
      </c>
      <c r="BL169" s="15" t="s">
        <v>246</v>
      </c>
      <c r="BM169" s="187" t="s">
        <v>435</v>
      </c>
    </row>
    <row r="170" s="2" customFormat="1">
      <c r="A170" s="34"/>
      <c r="B170" s="35"/>
      <c r="C170" s="34"/>
      <c r="D170" s="189" t="s">
        <v>154</v>
      </c>
      <c r="E170" s="34"/>
      <c r="F170" s="190" t="s">
        <v>745</v>
      </c>
      <c r="G170" s="34"/>
      <c r="H170" s="34"/>
      <c r="I170" s="191"/>
      <c r="J170" s="34"/>
      <c r="K170" s="34"/>
      <c r="L170" s="35"/>
      <c r="M170" s="192"/>
      <c r="N170" s="193"/>
      <c r="O170" s="73"/>
      <c r="P170" s="73"/>
      <c r="Q170" s="73"/>
      <c r="R170" s="73"/>
      <c r="S170" s="73"/>
      <c r="T170" s="7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5" t="s">
        <v>154</v>
      </c>
      <c r="AU170" s="15" t="s">
        <v>81</v>
      </c>
    </row>
    <row r="171" s="2" customFormat="1" ht="44.25" customHeight="1">
      <c r="A171" s="34"/>
      <c r="B171" s="175"/>
      <c r="C171" s="176" t="s">
        <v>291</v>
      </c>
      <c r="D171" s="176" t="s">
        <v>147</v>
      </c>
      <c r="E171" s="177" t="s">
        <v>217</v>
      </c>
      <c r="F171" s="178" t="s">
        <v>745</v>
      </c>
      <c r="G171" s="179" t="s">
        <v>164</v>
      </c>
      <c r="H171" s="180">
        <v>1</v>
      </c>
      <c r="I171" s="181"/>
      <c r="J171" s="182">
        <f>ROUND(I171*H171,2)</f>
        <v>0</v>
      </c>
      <c r="K171" s="178" t="s">
        <v>1</v>
      </c>
      <c r="L171" s="35"/>
      <c r="M171" s="183" t="s">
        <v>1</v>
      </c>
      <c r="N171" s="184" t="s">
        <v>39</v>
      </c>
      <c r="O171" s="73"/>
      <c r="P171" s="185">
        <f>O171*H171</f>
        <v>0</v>
      </c>
      <c r="Q171" s="185">
        <v>0</v>
      </c>
      <c r="R171" s="185">
        <f>Q171*H171</f>
        <v>0</v>
      </c>
      <c r="S171" s="185">
        <v>0</v>
      </c>
      <c r="T171" s="18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7" t="s">
        <v>246</v>
      </c>
      <c r="AT171" s="187" t="s">
        <v>147</v>
      </c>
      <c r="AU171" s="187" t="s">
        <v>81</v>
      </c>
      <c r="AY171" s="15" t="s">
        <v>145</v>
      </c>
      <c r="BE171" s="188">
        <f>IF(N171="základní",J171,0)</f>
        <v>0</v>
      </c>
      <c r="BF171" s="188">
        <f>IF(N171="snížená",J171,0)</f>
        <v>0</v>
      </c>
      <c r="BG171" s="188">
        <f>IF(N171="zákl. přenesená",J171,0)</f>
        <v>0</v>
      </c>
      <c r="BH171" s="188">
        <f>IF(N171="sníž. přenesená",J171,0)</f>
        <v>0</v>
      </c>
      <c r="BI171" s="188">
        <f>IF(N171="nulová",J171,0)</f>
        <v>0</v>
      </c>
      <c r="BJ171" s="15" t="s">
        <v>81</v>
      </c>
      <c r="BK171" s="188">
        <f>ROUND(I171*H171,2)</f>
        <v>0</v>
      </c>
      <c r="BL171" s="15" t="s">
        <v>246</v>
      </c>
      <c r="BM171" s="187" t="s">
        <v>447</v>
      </c>
    </row>
    <row r="172" s="2" customFormat="1">
      <c r="A172" s="34"/>
      <c r="B172" s="35"/>
      <c r="C172" s="34"/>
      <c r="D172" s="189" t="s">
        <v>154</v>
      </c>
      <c r="E172" s="34"/>
      <c r="F172" s="190" t="s">
        <v>745</v>
      </c>
      <c r="G172" s="34"/>
      <c r="H172" s="34"/>
      <c r="I172" s="191"/>
      <c r="J172" s="34"/>
      <c r="K172" s="34"/>
      <c r="L172" s="35"/>
      <c r="M172" s="192"/>
      <c r="N172" s="193"/>
      <c r="O172" s="73"/>
      <c r="P172" s="73"/>
      <c r="Q172" s="73"/>
      <c r="R172" s="73"/>
      <c r="S172" s="73"/>
      <c r="T172" s="7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5" t="s">
        <v>154</v>
      </c>
      <c r="AU172" s="15" t="s">
        <v>81</v>
      </c>
    </row>
    <row r="173" s="2" customFormat="1" ht="44.25" customHeight="1">
      <c r="A173" s="34"/>
      <c r="B173" s="175"/>
      <c r="C173" s="176" t="s">
        <v>297</v>
      </c>
      <c r="D173" s="176" t="s">
        <v>147</v>
      </c>
      <c r="E173" s="177" t="s">
        <v>8</v>
      </c>
      <c r="F173" s="178" t="s">
        <v>744</v>
      </c>
      <c r="G173" s="179" t="s">
        <v>164</v>
      </c>
      <c r="H173" s="180">
        <v>1</v>
      </c>
      <c r="I173" s="181"/>
      <c r="J173" s="182">
        <f>ROUND(I173*H173,2)</f>
        <v>0</v>
      </c>
      <c r="K173" s="178" t="s">
        <v>1</v>
      </c>
      <c r="L173" s="35"/>
      <c r="M173" s="183" t="s">
        <v>1</v>
      </c>
      <c r="N173" s="184" t="s">
        <v>39</v>
      </c>
      <c r="O173" s="73"/>
      <c r="P173" s="185">
        <f>O173*H173</f>
        <v>0</v>
      </c>
      <c r="Q173" s="185">
        <v>0</v>
      </c>
      <c r="R173" s="185">
        <f>Q173*H173</f>
        <v>0</v>
      </c>
      <c r="S173" s="185">
        <v>0</v>
      </c>
      <c r="T173" s="18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7" t="s">
        <v>246</v>
      </c>
      <c r="AT173" s="187" t="s">
        <v>147</v>
      </c>
      <c r="AU173" s="187" t="s">
        <v>81</v>
      </c>
      <c r="AY173" s="15" t="s">
        <v>145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15" t="s">
        <v>81</v>
      </c>
      <c r="BK173" s="188">
        <f>ROUND(I173*H173,2)</f>
        <v>0</v>
      </c>
      <c r="BL173" s="15" t="s">
        <v>246</v>
      </c>
      <c r="BM173" s="187" t="s">
        <v>459</v>
      </c>
    </row>
    <row r="174" s="2" customFormat="1">
      <c r="A174" s="34"/>
      <c r="B174" s="35"/>
      <c r="C174" s="34"/>
      <c r="D174" s="189" t="s">
        <v>154</v>
      </c>
      <c r="E174" s="34"/>
      <c r="F174" s="190" t="s">
        <v>744</v>
      </c>
      <c r="G174" s="34"/>
      <c r="H174" s="34"/>
      <c r="I174" s="191"/>
      <c r="J174" s="34"/>
      <c r="K174" s="34"/>
      <c r="L174" s="35"/>
      <c r="M174" s="192"/>
      <c r="N174" s="193"/>
      <c r="O174" s="73"/>
      <c r="P174" s="73"/>
      <c r="Q174" s="73"/>
      <c r="R174" s="73"/>
      <c r="S174" s="73"/>
      <c r="T174" s="7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5" t="s">
        <v>154</v>
      </c>
      <c r="AU174" s="15" t="s">
        <v>81</v>
      </c>
    </row>
    <row r="175" s="2" customFormat="1" ht="44.25" customHeight="1">
      <c r="A175" s="34"/>
      <c r="B175" s="175"/>
      <c r="C175" s="176" t="s">
        <v>303</v>
      </c>
      <c r="D175" s="176" t="s">
        <v>147</v>
      </c>
      <c r="E175" s="177" t="s">
        <v>229</v>
      </c>
      <c r="F175" s="178" t="s">
        <v>745</v>
      </c>
      <c r="G175" s="179" t="s">
        <v>164</v>
      </c>
      <c r="H175" s="180">
        <v>1</v>
      </c>
      <c r="I175" s="181"/>
      <c r="J175" s="182">
        <f>ROUND(I175*H175,2)</f>
        <v>0</v>
      </c>
      <c r="K175" s="178" t="s">
        <v>1</v>
      </c>
      <c r="L175" s="35"/>
      <c r="M175" s="183" t="s">
        <v>1</v>
      </c>
      <c r="N175" s="184" t="s">
        <v>39</v>
      </c>
      <c r="O175" s="73"/>
      <c r="P175" s="185">
        <f>O175*H175</f>
        <v>0</v>
      </c>
      <c r="Q175" s="185">
        <v>0</v>
      </c>
      <c r="R175" s="185">
        <f>Q175*H175</f>
        <v>0</v>
      </c>
      <c r="S175" s="185">
        <v>0</v>
      </c>
      <c r="T175" s="18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7" t="s">
        <v>246</v>
      </c>
      <c r="AT175" s="187" t="s">
        <v>147</v>
      </c>
      <c r="AU175" s="187" t="s">
        <v>81</v>
      </c>
      <c r="AY175" s="15" t="s">
        <v>145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15" t="s">
        <v>81</v>
      </c>
      <c r="BK175" s="188">
        <f>ROUND(I175*H175,2)</f>
        <v>0</v>
      </c>
      <c r="BL175" s="15" t="s">
        <v>246</v>
      </c>
      <c r="BM175" s="187" t="s">
        <v>473</v>
      </c>
    </row>
    <row r="176" s="2" customFormat="1">
      <c r="A176" s="34"/>
      <c r="B176" s="35"/>
      <c r="C176" s="34"/>
      <c r="D176" s="189" t="s">
        <v>154</v>
      </c>
      <c r="E176" s="34"/>
      <c r="F176" s="190" t="s">
        <v>745</v>
      </c>
      <c r="G176" s="34"/>
      <c r="H176" s="34"/>
      <c r="I176" s="191"/>
      <c r="J176" s="34"/>
      <c r="K176" s="34"/>
      <c r="L176" s="35"/>
      <c r="M176" s="192"/>
      <c r="N176" s="193"/>
      <c r="O176" s="73"/>
      <c r="P176" s="73"/>
      <c r="Q176" s="73"/>
      <c r="R176" s="73"/>
      <c r="S176" s="73"/>
      <c r="T176" s="7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5" t="s">
        <v>154</v>
      </c>
      <c r="AU176" s="15" t="s">
        <v>81</v>
      </c>
    </row>
    <row r="177" s="2" customFormat="1" ht="24.15" customHeight="1">
      <c r="A177" s="34"/>
      <c r="B177" s="175"/>
      <c r="C177" s="176" t="s">
        <v>311</v>
      </c>
      <c r="D177" s="176" t="s">
        <v>147</v>
      </c>
      <c r="E177" s="177" t="s">
        <v>746</v>
      </c>
      <c r="F177" s="178" t="s">
        <v>747</v>
      </c>
      <c r="G177" s="179" t="s">
        <v>164</v>
      </c>
      <c r="H177" s="180">
        <v>4</v>
      </c>
      <c r="I177" s="181"/>
      <c r="J177" s="182">
        <f>ROUND(I177*H177,2)</f>
        <v>0</v>
      </c>
      <c r="K177" s="178" t="s">
        <v>1</v>
      </c>
      <c r="L177" s="35"/>
      <c r="M177" s="183" t="s">
        <v>1</v>
      </c>
      <c r="N177" s="184" t="s">
        <v>39</v>
      </c>
      <c r="O177" s="73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7" t="s">
        <v>246</v>
      </c>
      <c r="AT177" s="187" t="s">
        <v>147</v>
      </c>
      <c r="AU177" s="187" t="s">
        <v>81</v>
      </c>
      <c r="AY177" s="15" t="s">
        <v>145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15" t="s">
        <v>81</v>
      </c>
      <c r="BK177" s="188">
        <f>ROUND(I177*H177,2)</f>
        <v>0</v>
      </c>
      <c r="BL177" s="15" t="s">
        <v>246</v>
      </c>
      <c r="BM177" s="187" t="s">
        <v>485</v>
      </c>
    </row>
    <row r="178" s="2" customFormat="1">
      <c r="A178" s="34"/>
      <c r="B178" s="35"/>
      <c r="C178" s="34"/>
      <c r="D178" s="189" t="s">
        <v>154</v>
      </c>
      <c r="E178" s="34"/>
      <c r="F178" s="190" t="s">
        <v>747</v>
      </c>
      <c r="G178" s="34"/>
      <c r="H178" s="34"/>
      <c r="I178" s="191"/>
      <c r="J178" s="34"/>
      <c r="K178" s="34"/>
      <c r="L178" s="35"/>
      <c r="M178" s="192"/>
      <c r="N178" s="193"/>
      <c r="O178" s="73"/>
      <c r="P178" s="73"/>
      <c r="Q178" s="73"/>
      <c r="R178" s="73"/>
      <c r="S178" s="73"/>
      <c r="T178" s="7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5" t="s">
        <v>154</v>
      </c>
      <c r="AU178" s="15" t="s">
        <v>81</v>
      </c>
    </row>
    <row r="179" s="2" customFormat="1" ht="21.75" customHeight="1">
      <c r="A179" s="34"/>
      <c r="B179" s="175"/>
      <c r="C179" s="176" t="s">
        <v>318</v>
      </c>
      <c r="D179" s="176" t="s">
        <v>147</v>
      </c>
      <c r="E179" s="177" t="s">
        <v>748</v>
      </c>
      <c r="F179" s="178" t="s">
        <v>749</v>
      </c>
      <c r="G179" s="179" t="s">
        <v>164</v>
      </c>
      <c r="H179" s="180">
        <v>8</v>
      </c>
      <c r="I179" s="181"/>
      <c r="J179" s="182">
        <f>ROUND(I179*H179,2)</f>
        <v>0</v>
      </c>
      <c r="K179" s="178" t="s">
        <v>1</v>
      </c>
      <c r="L179" s="35"/>
      <c r="M179" s="183" t="s">
        <v>1</v>
      </c>
      <c r="N179" s="184" t="s">
        <v>39</v>
      </c>
      <c r="O179" s="73"/>
      <c r="P179" s="185">
        <f>O179*H179</f>
        <v>0</v>
      </c>
      <c r="Q179" s="185">
        <v>0</v>
      </c>
      <c r="R179" s="185">
        <f>Q179*H179</f>
        <v>0</v>
      </c>
      <c r="S179" s="185">
        <v>0</v>
      </c>
      <c r="T179" s="18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7" t="s">
        <v>246</v>
      </c>
      <c r="AT179" s="187" t="s">
        <v>147</v>
      </c>
      <c r="AU179" s="187" t="s">
        <v>81</v>
      </c>
      <c r="AY179" s="15" t="s">
        <v>145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15" t="s">
        <v>81</v>
      </c>
      <c r="BK179" s="188">
        <f>ROUND(I179*H179,2)</f>
        <v>0</v>
      </c>
      <c r="BL179" s="15" t="s">
        <v>246</v>
      </c>
      <c r="BM179" s="187" t="s">
        <v>499</v>
      </c>
    </row>
    <row r="180" s="2" customFormat="1">
      <c r="A180" s="34"/>
      <c r="B180" s="35"/>
      <c r="C180" s="34"/>
      <c r="D180" s="189" t="s">
        <v>154</v>
      </c>
      <c r="E180" s="34"/>
      <c r="F180" s="190" t="s">
        <v>749</v>
      </c>
      <c r="G180" s="34"/>
      <c r="H180" s="34"/>
      <c r="I180" s="191"/>
      <c r="J180" s="34"/>
      <c r="K180" s="34"/>
      <c r="L180" s="35"/>
      <c r="M180" s="192"/>
      <c r="N180" s="193"/>
      <c r="O180" s="73"/>
      <c r="P180" s="73"/>
      <c r="Q180" s="73"/>
      <c r="R180" s="73"/>
      <c r="S180" s="73"/>
      <c r="T180" s="7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5" t="s">
        <v>154</v>
      </c>
      <c r="AU180" s="15" t="s">
        <v>81</v>
      </c>
    </row>
    <row r="181" s="2" customFormat="1" ht="24.15" customHeight="1">
      <c r="A181" s="34"/>
      <c r="B181" s="175"/>
      <c r="C181" s="176" t="s">
        <v>324</v>
      </c>
      <c r="D181" s="176" t="s">
        <v>147</v>
      </c>
      <c r="E181" s="177" t="s">
        <v>750</v>
      </c>
      <c r="F181" s="178" t="s">
        <v>751</v>
      </c>
      <c r="G181" s="179" t="s">
        <v>164</v>
      </c>
      <c r="H181" s="180">
        <v>8</v>
      </c>
      <c r="I181" s="181"/>
      <c r="J181" s="182">
        <f>ROUND(I181*H181,2)</f>
        <v>0</v>
      </c>
      <c r="K181" s="178" t="s">
        <v>1</v>
      </c>
      <c r="L181" s="35"/>
      <c r="M181" s="183" t="s">
        <v>1</v>
      </c>
      <c r="N181" s="184" t="s">
        <v>39</v>
      </c>
      <c r="O181" s="73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7" t="s">
        <v>246</v>
      </c>
      <c r="AT181" s="187" t="s">
        <v>147</v>
      </c>
      <c r="AU181" s="187" t="s">
        <v>81</v>
      </c>
      <c r="AY181" s="15" t="s">
        <v>145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15" t="s">
        <v>81</v>
      </c>
      <c r="BK181" s="188">
        <f>ROUND(I181*H181,2)</f>
        <v>0</v>
      </c>
      <c r="BL181" s="15" t="s">
        <v>246</v>
      </c>
      <c r="BM181" s="187" t="s">
        <v>510</v>
      </c>
    </row>
    <row r="182" s="2" customFormat="1">
      <c r="A182" s="34"/>
      <c r="B182" s="35"/>
      <c r="C182" s="34"/>
      <c r="D182" s="189" t="s">
        <v>154</v>
      </c>
      <c r="E182" s="34"/>
      <c r="F182" s="190" t="s">
        <v>751</v>
      </c>
      <c r="G182" s="34"/>
      <c r="H182" s="34"/>
      <c r="I182" s="191"/>
      <c r="J182" s="34"/>
      <c r="K182" s="34"/>
      <c r="L182" s="35"/>
      <c r="M182" s="192"/>
      <c r="N182" s="193"/>
      <c r="O182" s="73"/>
      <c r="P182" s="73"/>
      <c r="Q182" s="73"/>
      <c r="R182" s="73"/>
      <c r="S182" s="73"/>
      <c r="T182" s="7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5" t="s">
        <v>154</v>
      </c>
      <c r="AU182" s="15" t="s">
        <v>81</v>
      </c>
    </row>
    <row r="183" s="2" customFormat="1" ht="24.15" customHeight="1">
      <c r="A183" s="34"/>
      <c r="B183" s="175"/>
      <c r="C183" s="176" t="s">
        <v>330</v>
      </c>
      <c r="D183" s="176" t="s">
        <v>147</v>
      </c>
      <c r="E183" s="177" t="s">
        <v>752</v>
      </c>
      <c r="F183" s="178" t="s">
        <v>753</v>
      </c>
      <c r="G183" s="179" t="s">
        <v>164</v>
      </c>
      <c r="H183" s="180">
        <v>2</v>
      </c>
      <c r="I183" s="181"/>
      <c r="J183" s="182">
        <f>ROUND(I183*H183,2)</f>
        <v>0</v>
      </c>
      <c r="K183" s="178" t="s">
        <v>1</v>
      </c>
      <c r="L183" s="35"/>
      <c r="M183" s="183" t="s">
        <v>1</v>
      </c>
      <c r="N183" s="184" t="s">
        <v>39</v>
      </c>
      <c r="O183" s="73"/>
      <c r="P183" s="185">
        <f>O183*H183</f>
        <v>0</v>
      </c>
      <c r="Q183" s="185">
        <v>0</v>
      </c>
      <c r="R183" s="185">
        <f>Q183*H183</f>
        <v>0</v>
      </c>
      <c r="S183" s="185">
        <v>0</v>
      </c>
      <c r="T183" s="18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7" t="s">
        <v>246</v>
      </c>
      <c r="AT183" s="187" t="s">
        <v>147</v>
      </c>
      <c r="AU183" s="187" t="s">
        <v>81</v>
      </c>
      <c r="AY183" s="15" t="s">
        <v>145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15" t="s">
        <v>81</v>
      </c>
      <c r="BK183" s="188">
        <f>ROUND(I183*H183,2)</f>
        <v>0</v>
      </c>
      <c r="BL183" s="15" t="s">
        <v>246</v>
      </c>
      <c r="BM183" s="187" t="s">
        <v>520</v>
      </c>
    </row>
    <row r="184" s="2" customFormat="1">
      <c r="A184" s="34"/>
      <c r="B184" s="35"/>
      <c r="C184" s="34"/>
      <c r="D184" s="189" t="s">
        <v>154</v>
      </c>
      <c r="E184" s="34"/>
      <c r="F184" s="190" t="s">
        <v>753</v>
      </c>
      <c r="G184" s="34"/>
      <c r="H184" s="34"/>
      <c r="I184" s="191"/>
      <c r="J184" s="34"/>
      <c r="K184" s="34"/>
      <c r="L184" s="35"/>
      <c r="M184" s="192"/>
      <c r="N184" s="193"/>
      <c r="O184" s="73"/>
      <c r="P184" s="73"/>
      <c r="Q184" s="73"/>
      <c r="R184" s="73"/>
      <c r="S184" s="73"/>
      <c r="T184" s="7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5" t="s">
        <v>154</v>
      </c>
      <c r="AU184" s="15" t="s">
        <v>81</v>
      </c>
    </row>
    <row r="185" s="2" customFormat="1" ht="24.15" customHeight="1">
      <c r="A185" s="34"/>
      <c r="B185" s="175"/>
      <c r="C185" s="176" t="s">
        <v>338</v>
      </c>
      <c r="D185" s="176" t="s">
        <v>147</v>
      </c>
      <c r="E185" s="177" t="s">
        <v>754</v>
      </c>
      <c r="F185" s="178" t="s">
        <v>755</v>
      </c>
      <c r="G185" s="179" t="s">
        <v>164</v>
      </c>
      <c r="H185" s="180">
        <v>12</v>
      </c>
      <c r="I185" s="181"/>
      <c r="J185" s="182">
        <f>ROUND(I185*H185,2)</f>
        <v>0</v>
      </c>
      <c r="K185" s="178" t="s">
        <v>1</v>
      </c>
      <c r="L185" s="35"/>
      <c r="M185" s="183" t="s">
        <v>1</v>
      </c>
      <c r="N185" s="184" t="s">
        <v>39</v>
      </c>
      <c r="O185" s="73"/>
      <c r="P185" s="185">
        <f>O185*H185</f>
        <v>0</v>
      </c>
      <c r="Q185" s="185">
        <v>0</v>
      </c>
      <c r="R185" s="185">
        <f>Q185*H185</f>
        <v>0</v>
      </c>
      <c r="S185" s="185">
        <v>0</v>
      </c>
      <c r="T185" s="18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7" t="s">
        <v>246</v>
      </c>
      <c r="AT185" s="187" t="s">
        <v>147</v>
      </c>
      <c r="AU185" s="187" t="s">
        <v>81</v>
      </c>
      <c r="AY185" s="15" t="s">
        <v>145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15" t="s">
        <v>81</v>
      </c>
      <c r="BK185" s="188">
        <f>ROUND(I185*H185,2)</f>
        <v>0</v>
      </c>
      <c r="BL185" s="15" t="s">
        <v>246</v>
      </c>
      <c r="BM185" s="187" t="s">
        <v>534</v>
      </c>
    </row>
    <row r="186" s="2" customFormat="1">
      <c r="A186" s="34"/>
      <c r="B186" s="35"/>
      <c r="C186" s="34"/>
      <c r="D186" s="189" t="s">
        <v>154</v>
      </c>
      <c r="E186" s="34"/>
      <c r="F186" s="190" t="s">
        <v>755</v>
      </c>
      <c r="G186" s="34"/>
      <c r="H186" s="34"/>
      <c r="I186" s="191"/>
      <c r="J186" s="34"/>
      <c r="K186" s="34"/>
      <c r="L186" s="35"/>
      <c r="M186" s="192"/>
      <c r="N186" s="193"/>
      <c r="O186" s="73"/>
      <c r="P186" s="73"/>
      <c r="Q186" s="73"/>
      <c r="R186" s="73"/>
      <c r="S186" s="73"/>
      <c r="T186" s="7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5" t="s">
        <v>154</v>
      </c>
      <c r="AU186" s="15" t="s">
        <v>81</v>
      </c>
    </row>
    <row r="187" s="2" customFormat="1" ht="24.15" customHeight="1">
      <c r="A187" s="34"/>
      <c r="B187" s="175"/>
      <c r="C187" s="176" t="s">
        <v>348</v>
      </c>
      <c r="D187" s="176" t="s">
        <v>147</v>
      </c>
      <c r="E187" s="177" t="s">
        <v>235</v>
      </c>
      <c r="F187" s="178" t="s">
        <v>756</v>
      </c>
      <c r="G187" s="179" t="s">
        <v>164</v>
      </c>
      <c r="H187" s="180">
        <v>12</v>
      </c>
      <c r="I187" s="181"/>
      <c r="J187" s="182">
        <f>ROUND(I187*H187,2)</f>
        <v>0</v>
      </c>
      <c r="K187" s="178" t="s">
        <v>1</v>
      </c>
      <c r="L187" s="35"/>
      <c r="M187" s="183" t="s">
        <v>1</v>
      </c>
      <c r="N187" s="184" t="s">
        <v>39</v>
      </c>
      <c r="O187" s="73"/>
      <c r="P187" s="185">
        <f>O187*H187</f>
        <v>0</v>
      </c>
      <c r="Q187" s="185">
        <v>0</v>
      </c>
      <c r="R187" s="185">
        <f>Q187*H187</f>
        <v>0</v>
      </c>
      <c r="S187" s="185">
        <v>0</v>
      </c>
      <c r="T187" s="18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7" t="s">
        <v>246</v>
      </c>
      <c r="AT187" s="187" t="s">
        <v>147</v>
      </c>
      <c r="AU187" s="187" t="s">
        <v>81</v>
      </c>
      <c r="AY187" s="15" t="s">
        <v>145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15" t="s">
        <v>81</v>
      </c>
      <c r="BK187" s="188">
        <f>ROUND(I187*H187,2)</f>
        <v>0</v>
      </c>
      <c r="BL187" s="15" t="s">
        <v>246</v>
      </c>
      <c r="BM187" s="187" t="s">
        <v>545</v>
      </c>
    </row>
    <row r="188" s="2" customFormat="1">
      <c r="A188" s="34"/>
      <c r="B188" s="35"/>
      <c r="C188" s="34"/>
      <c r="D188" s="189" t="s">
        <v>154</v>
      </c>
      <c r="E188" s="34"/>
      <c r="F188" s="190" t="s">
        <v>756</v>
      </c>
      <c r="G188" s="34"/>
      <c r="H188" s="34"/>
      <c r="I188" s="191"/>
      <c r="J188" s="34"/>
      <c r="K188" s="34"/>
      <c r="L188" s="35"/>
      <c r="M188" s="192"/>
      <c r="N188" s="193"/>
      <c r="O188" s="73"/>
      <c r="P188" s="73"/>
      <c r="Q188" s="73"/>
      <c r="R188" s="73"/>
      <c r="S188" s="73"/>
      <c r="T188" s="7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5" t="s">
        <v>154</v>
      </c>
      <c r="AU188" s="15" t="s">
        <v>81</v>
      </c>
    </row>
    <row r="189" s="2" customFormat="1" ht="24.15" customHeight="1">
      <c r="A189" s="34"/>
      <c r="B189" s="175"/>
      <c r="C189" s="176" t="s">
        <v>355</v>
      </c>
      <c r="D189" s="176" t="s">
        <v>147</v>
      </c>
      <c r="E189" s="177" t="s">
        <v>241</v>
      </c>
      <c r="F189" s="178" t="s">
        <v>757</v>
      </c>
      <c r="G189" s="179" t="s">
        <v>164</v>
      </c>
      <c r="H189" s="180">
        <v>2</v>
      </c>
      <c r="I189" s="181"/>
      <c r="J189" s="182">
        <f>ROUND(I189*H189,2)</f>
        <v>0</v>
      </c>
      <c r="K189" s="178" t="s">
        <v>1</v>
      </c>
      <c r="L189" s="35"/>
      <c r="M189" s="183" t="s">
        <v>1</v>
      </c>
      <c r="N189" s="184" t="s">
        <v>39</v>
      </c>
      <c r="O189" s="73"/>
      <c r="P189" s="185">
        <f>O189*H189</f>
        <v>0</v>
      </c>
      <c r="Q189" s="185">
        <v>0</v>
      </c>
      <c r="R189" s="185">
        <f>Q189*H189</f>
        <v>0</v>
      </c>
      <c r="S189" s="185">
        <v>0</v>
      </c>
      <c r="T189" s="18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7" t="s">
        <v>246</v>
      </c>
      <c r="AT189" s="187" t="s">
        <v>147</v>
      </c>
      <c r="AU189" s="187" t="s">
        <v>81</v>
      </c>
      <c r="AY189" s="15" t="s">
        <v>145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15" t="s">
        <v>81</v>
      </c>
      <c r="BK189" s="188">
        <f>ROUND(I189*H189,2)</f>
        <v>0</v>
      </c>
      <c r="BL189" s="15" t="s">
        <v>246</v>
      </c>
      <c r="BM189" s="187" t="s">
        <v>559</v>
      </c>
    </row>
    <row r="190" s="2" customFormat="1">
      <c r="A190" s="34"/>
      <c r="B190" s="35"/>
      <c r="C190" s="34"/>
      <c r="D190" s="189" t="s">
        <v>154</v>
      </c>
      <c r="E190" s="34"/>
      <c r="F190" s="190" t="s">
        <v>757</v>
      </c>
      <c r="G190" s="34"/>
      <c r="H190" s="34"/>
      <c r="I190" s="191"/>
      <c r="J190" s="34"/>
      <c r="K190" s="34"/>
      <c r="L190" s="35"/>
      <c r="M190" s="192"/>
      <c r="N190" s="193"/>
      <c r="O190" s="73"/>
      <c r="P190" s="73"/>
      <c r="Q190" s="73"/>
      <c r="R190" s="73"/>
      <c r="S190" s="73"/>
      <c r="T190" s="7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5" t="s">
        <v>154</v>
      </c>
      <c r="AU190" s="15" t="s">
        <v>81</v>
      </c>
    </row>
    <row r="191" s="2" customFormat="1" ht="16.5" customHeight="1">
      <c r="A191" s="34"/>
      <c r="B191" s="175"/>
      <c r="C191" s="176" t="s">
        <v>361</v>
      </c>
      <c r="D191" s="176" t="s">
        <v>147</v>
      </c>
      <c r="E191" s="177" t="s">
        <v>758</v>
      </c>
      <c r="F191" s="178" t="s">
        <v>759</v>
      </c>
      <c r="G191" s="179" t="s">
        <v>164</v>
      </c>
      <c r="H191" s="180">
        <v>1</v>
      </c>
      <c r="I191" s="181"/>
      <c r="J191" s="182">
        <f>ROUND(I191*H191,2)</f>
        <v>0</v>
      </c>
      <c r="K191" s="178" t="s">
        <v>1</v>
      </c>
      <c r="L191" s="35"/>
      <c r="M191" s="183" t="s">
        <v>1</v>
      </c>
      <c r="N191" s="184" t="s">
        <v>39</v>
      </c>
      <c r="O191" s="73"/>
      <c r="P191" s="185">
        <f>O191*H191</f>
        <v>0</v>
      </c>
      <c r="Q191" s="185">
        <v>0</v>
      </c>
      <c r="R191" s="185">
        <f>Q191*H191</f>
        <v>0</v>
      </c>
      <c r="S191" s="185">
        <v>0</v>
      </c>
      <c r="T191" s="18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7" t="s">
        <v>246</v>
      </c>
      <c r="AT191" s="187" t="s">
        <v>147</v>
      </c>
      <c r="AU191" s="187" t="s">
        <v>81</v>
      </c>
      <c r="AY191" s="15" t="s">
        <v>145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15" t="s">
        <v>81</v>
      </c>
      <c r="BK191" s="188">
        <f>ROUND(I191*H191,2)</f>
        <v>0</v>
      </c>
      <c r="BL191" s="15" t="s">
        <v>246</v>
      </c>
      <c r="BM191" s="187" t="s">
        <v>571</v>
      </c>
    </row>
    <row r="192" s="2" customFormat="1">
      <c r="A192" s="34"/>
      <c r="B192" s="35"/>
      <c r="C192" s="34"/>
      <c r="D192" s="189" t="s">
        <v>154</v>
      </c>
      <c r="E192" s="34"/>
      <c r="F192" s="190" t="s">
        <v>759</v>
      </c>
      <c r="G192" s="34"/>
      <c r="H192" s="34"/>
      <c r="I192" s="191"/>
      <c r="J192" s="34"/>
      <c r="K192" s="34"/>
      <c r="L192" s="35"/>
      <c r="M192" s="192"/>
      <c r="N192" s="193"/>
      <c r="O192" s="73"/>
      <c r="P192" s="73"/>
      <c r="Q192" s="73"/>
      <c r="R192" s="73"/>
      <c r="S192" s="73"/>
      <c r="T192" s="7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5" t="s">
        <v>154</v>
      </c>
      <c r="AU192" s="15" t="s">
        <v>81</v>
      </c>
    </row>
    <row r="193" s="2" customFormat="1" ht="24.15" customHeight="1">
      <c r="A193" s="34"/>
      <c r="B193" s="175"/>
      <c r="C193" s="176" t="s">
        <v>367</v>
      </c>
      <c r="D193" s="176" t="s">
        <v>147</v>
      </c>
      <c r="E193" s="177" t="s">
        <v>760</v>
      </c>
      <c r="F193" s="178" t="s">
        <v>761</v>
      </c>
      <c r="G193" s="179" t="s">
        <v>164</v>
      </c>
      <c r="H193" s="180">
        <v>2</v>
      </c>
      <c r="I193" s="181"/>
      <c r="J193" s="182">
        <f>ROUND(I193*H193,2)</f>
        <v>0</v>
      </c>
      <c r="K193" s="178" t="s">
        <v>1</v>
      </c>
      <c r="L193" s="35"/>
      <c r="M193" s="183" t="s">
        <v>1</v>
      </c>
      <c r="N193" s="184" t="s">
        <v>39</v>
      </c>
      <c r="O193" s="73"/>
      <c r="P193" s="185">
        <f>O193*H193</f>
        <v>0</v>
      </c>
      <c r="Q193" s="185">
        <v>0</v>
      </c>
      <c r="R193" s="185">
        <f>Q193*H193</f>
        <v>0</v>
      </c>
      <c r="S193" s="185">
        <v>0</v>
      </c>
      <c r="T193" s="18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7" t="s">
        <v>246</v>
      </c>
      <c r="AT193" s="187" t="s">
        <v>147</v>
      </c>
      <c r="AU193" s="187" t="s">
        <v>81</v>
      </c>
      <c r="AY193" s="15" t="s">
        <v>145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15" t="s">
        <v>81</v>
      </c>
      <c r="BK193" s="188">
        <f>ROUND(I193*H193,2)</f>
        <v>0</v>
      </c>
      <c r="BL193" s="15" t="s">
        <v>246</v>
      </c>
      <c r="BM193" s="187" t="s">
        <v>583</v>
      </c>
    </row>
    <row r="194" s="2" customFormat="1">
      <c r="A194" s="34"/>
      <c r="B194" s="35"/>
      <c r="C194" s="34"/>
      <c r="D194" s="189" t="s">
        <v>154</v>
      </c>
      <c r="E194" s="34"/>
      <c r="F194" s="190" t="s">
        <v>761</v>
      </c>
      <c r="G194" s="34"/>
      <c r="H194" s="34"/>
      <c r="I194" s="191"/>
      <c r="J194" s="34"/>
      <c r="K194" s="34"/>
      <c r="L194" s="35"/>
      <c r="M194" s="192"/>
      <c r="N194" s="193"/>
      <c r="O194" s="73"/>
      <c r="P194" s="73"/>
      <c r="Q194" s="73"/>
      <c r="R194" s="73"/>
      <c r="S194" s="73"/>
      <c r="T194" s="7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5" t="s">
        <v>154</v>
      </c>
      <c r="AU194" s="15" t="s">
        <v>81</v>
      </c>
    </row>
    <row r="195" s="2" customFormat="1" ht="24.15" customHeight="1">
      <c r="A195" s="34"/>
      <c r="B195" s="175"/>
      <c r="C195" s="176" t="s">
        <v>373</v>
      </c>
      <c r="D195" s="176" t="s">
        <v>147</v>
      </c>
      <c r="E195" s="177" t="s">
        <v>762</v>
      </c>
      <c r="F195" s="178" t="s">
        <v>763</v>
      </c>
      <c r="G195" s="179" t="s">
        <v>164</v>
      </c>
      <c r="H195" s="180">
        <v>4</v>
      </c>
      <c r="I195" s="181"/>
      <c r="J195" s="182">
        <f>ROUND(I195*H195,2)</f>
        <v>0</v>
      </c>
      <c r="K195" s="178" t="s">
        <v>1</v>
      </c>
      <c r="L195" s="35"/>
      <c r="M195" s="183" t="s">
        <v>1</v>
      </c>
      <c r="N195" s="184" t="s">
        <v>39</v>
      </c>
      <c r="O195" s="73"/>
      <c r="P195" s="185">
        <f>O195*H195</f>
        <v>0</v>
      </c>
      <c r="Q195" s="185">
        <v>0</v>
      </c>
      <c r="R195" s="185">
        <f>Q195*H195</f>
        <v>0</v>
      </c>
      <c r="S195" s="185">
        <v>0</v>
      </c>
      <c r="T195" s="18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7" t="s">
        <v>246</v>
      </c>
      <c r="AT195" s="187" t="s">
        <v>147</v>
      </c>
      <c r="AU195" s="187" t="s">
        <v>81</v>
      </c>
      <c r="AY195" s="15" t="s">
        <v>145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15" t="s">
        <v>81</v>
      </c>
      <c r="BK195" s="188">
        <f>ROUND(I195*H195,2)</f>
        <v>0</v>
      </c>
      <c r="BL195" s="15" t="s">
        <v>246</v>
      </c>
      <c r="BM195" s="187" t="s">
        <v>594</v>
      </c>
    </row>
    <row r="196" s="2" customFormat="1">
      <c r="A196" s="34"/>
      <c r="B196" s="35"/>
      <c r="C196" s="34"/>
      <c r="D196" s="189" t="s">
        <v>154</v>
      </c>
      <c r="E196" s="34"/>
      <c r="F196" s="190" t="s">
        <v>763</v>
      </c>
      <c r="G196" s="34"/>
      <c r="H196" s="34"/>
      <c r="I196" s="191"/>
      <c r="J196" s="34"/>
      <c r="K196" s="34"/>
      <c r="L196" s="35"/>
      <c r="M196" s="192"/>
      <c r="N196" s="193"/>
      <c r="O196" s="73"/>
      <c r="P196" s="73"/>
      <c r="Q196" s="73"/>
      <c r="R196" s="73"/>
      <c r="S196" s="73"/>
      <c r="T196" s="7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5" t="s">
        <v>154</v>
      </c>
      <c r="AU196" s="15" t="s">
        <v>81</v>
      </c>
    </row>
    <row r="197" s="2" customFormat="1" ht="55.5" customHeight="1">
      <c r="A197" s="34"/>
      <c r="B197" s="175"/>
      <c r="C197" s="176" t="s">
        <v>378</v>
      </c>
      <c r="D197" s="176" t="s">
        <v>147</v>
      </c>
      <c r="E197" s="177" t="s">
        <v>246</v>
      </c>
      <c r="F197" s="178" t="s">
        <v>764</v>
      </c>
      <c r="G197" s="179" t="s">
        <v>164</v>
      </c>
      <c r="H197" s="180">
        <v>1</v>
      </c>
      <c r="I197" s="181"/>
      <c r="J197" s="182">
        <f>ROUND(I197*H197,2)</f>
        <v>0</v>
      </c>
      <c r="K197" s="178" t="s">
        <v>1</v>
      </c>
      <c r="L197" s="35"/>
      <c r="M197" s="183" t="s">
        <v>1</v>
      </c>
      <c r="N197" s="184" t="s">
        <v>39</v>
      </c>
      <c r="O197" s="73"/>
      <c r="P197" s="185">
        <f>O197*H197</f>
        <v>0</v>
      </c>
      <c r="Q197" s="185">
        <v>0</v>
      </c>
      <c r="R197" s="185">
        <f>Q197*H197</f>
        <v>0</v>
      </c>
      <c r="S197" s="185">
        <v>0</v>
      </c>
      <c r="T197" s="18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7" t="s">
        <v>246</v>
      </c>
      <c r="AT197" s="187" t="s">
        <v>147</v>
      </c>
      <c r="AU197" s="187" t="s">
        <v>81</v>
      </c>
      <c r="AY197" s="15" t="s">
        <v>145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15" t="s">
        <v>81</v>
      </c>
      <c r="BK197" s="188">
        <f>ROUND(I197*H197,2)</f>
        <v>0</v>
      </c>
      <c r="BL197" s="15" t="s">
        <v>246</v>
      </c>
      <c r="BM197" s="187" t="s">
        <v>605</v>
      </c>
    </row>
    <row r="198" s="2" customFormat="1">
      <c r="A198" s="34"/>
      <c r="B198" s="35"/>
      <c r="C198" s="34"/>
      <c r="D198" s="189" t="s">
        <v>154</v>
      </c>
      <c r="E198" s="34"/>
      <c r="F198" s="190" t="s">
        <v>764</v>
      </c>
      <c r="G198" s="34"/>
      <c r="H198" s="34"/>
      <c r="I198" s="191"/>
      <c r="J198" s="34"/>
      <c r="K198" s="34"/>
      <c r="L198" s="35"/>
      <c r="M198" s="192"/>
      <c r="N198" s="193"/>
      <c r="O198" s="73"/>
      <c r="P198" s="73"/>
      <c r="Q198" s="73"/>
      <c r="R198" s="73"/>
      <c r="S198" s="73"/>
      <c r="T198" s="7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5" t="s">
        <v>154</v>
      </c>
      <c r="AU198" s="15" t="s">
        <v>81</v>
      </c>
    </row>
    <row r="199" s="2" customFormat="1" ht="55.5" customHeight="1">
      <c r="A199" s="34"/>
      <c r="B199" s="175"/>
      <c r="C199" s="176" t="s">
        <v>384</v>
      </c>
      <c r="D199" s="176" t="s">
        <v>147</v>
      </c>
      <c r="E199" s="177" t="s">
        <v>251</v>
      </c>
      <c r="F199" s="178" t="s">
        <v>765</v>
      </c>
      <c r="G199" s="179" t="s">
        <v>164</v>
      </c>
      <c r="H199" s="180">
        <v>2</v>
      </c>
      <c r="I199" s="181"/>
      <c r="J199" s="182">
        <f>ROUND(I199*H199,2)</f>
        <v>0</v>
      </c>
      <c r="K199" s="178" t="s">
        <v>1</v>
      </c>
      <c r="L199" s="35"/>
      <c r="M199" s="183" t="s">
        <v>1</v>
      </c>
      <c r="N199" s="184" t="s">
        <v>39</v>
      </c>
      <c r="O199" s="73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7" t="s">
        <v>246</v>
      </c>
      <c r="AT199" s="187" t="s">
        <v>147</v>
      </c>
      <c r="AU199" s="187" t="s">
        <v>81</v>
      </c>
      <c r="AY199" s="15" t="s">
        <v>145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15" t="s">
        <v>81</v>
      </c>
      <c r="BK199" s="188">
        <f>ROUND(I199*H199,2)</f>
        <v>0</v>
      </c>
      <c r="BL199" s="15" t="s">
        <v>246</v>
      </c>
      <c r="BM199" s="187" t="s">
        <v>619</v>
      </c>
    </row>
    <row r="200" s="2" customFormat="1">
      <c r="A200" s="34"/>
      <c r="B200" s="35"/>
      <c r="C200" s="34"/>
      <c r="D200" s="189" t="s">
        <v>154</v>
      </c>
      <c r="E200" s="34"/>
      <c r="F200" s="190" t="s">
        <v>765</v>
      </c>
      <c r="G200" s="34"/>
      <c r="H200" s="34"/>
      <c r="I200" s="191"/>
      <c r="J200" s="34"/>
      <c r="K200" s="34"/>
      <c r="L200" s="35"/>
      <c r="M200" s="192"/>
      <c r="N200" s="193"/>
      <c r="O200" s="73"/>
      <c r="P200" s="73"/>
      <c r="Q200" s="73"/>
      <c r="R200" s="73"/>
      <c r="S200" s="73"/>
      <c r="T200" s="7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5" t="s">
        <v>154</v>
      </c>
      <c r="AU200" s="15" t="s">
        <v>81</v>
      </c>
    </row>
    <row r="201" s="2" customFormat="1" ht="55.5" customHeight="1">
      <c r="A201" s="34"/>
      <c r="B201" s="175"/>
      <c r="C201" s="176" t="s">
        <v>390</v>
      </c>
      <c r="D201" s="176" t="s">
        <v>147</v>
      </c>
      <c r="E201" s="177" t="s">
        <v>255</v>
      </c>
      <c r="F201" s="178" t="s">
        <v>766</v>
      </c>
      <c r="G201" s="179" t="s">
        <v>164</v>
      </c>
      <c r="H201" s="180">
        <v>2</v>
      </c>
      <c r="I201" s="181"/>
      <c r="J201" s="182">
        <f>ROUND(I201*H201,2)</f>
        <v>0</v>
      </c>
      <c r="K201" s="178" t="s">
        <v>1</v>
      </c>
      <c r="L201" s="35"/>
      <c r="M201" s="183" t="s">
        <v>1</v>
      </c>
      <c r="N201" s="184" t="s">
        <v>39</v>
      </c>
      <c r="O201" s="73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7" t="s">
        <v>246</v>
      </c>
      <c r="AT201" s="187" t="s">
        <v>147</v>
      </c>
      <c r="AU201" s="187" t="s">
        <v>81</v>
      </c>
      <c r="AY201" s="15" t="s">
        <v>145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15" t="s">
        <v>81</v>
      </c>
      <c r="BK201" s="188">
        <f>ROUND(I201*H201,2)</f>
        <v>0</v>
      </c>
      <c r="BL201" s="15" t="s">
        <v>246</v>
      </c>
      <c r="BM201" s="187" t="s">
        <v>629</v>
      </c>
    </row>
    <row r="202" s="2" customFormat="1">
      <c r="A202" s="34"/>
      <c r="B202" s="35"/>
      <c r="C202" s="34"/>
      <c r="D202" s="189" t="s">
        <v>154</v>
      </c>
      <c r="E202" s="34"/>
      <c r="F202" s="190" t="s">
        <v>766</v>
      </c>
      <c r="G202" s="34"/>
      <c r="H202" s="34"/>
      <c r="I202" s="191"/>
      <c r="J202" s="34"/>
      <c r="K202" s="34"/>
      <c r="L202" s="35"/>
      <c r="M202" s="192"/>
      <c r="N202" s="193"/>
      <c r="O202" s="73"/>
      <c r="P202" s="73"/>
      <c r="Q202" s="73"/>
      <c r="R202" s="73"/>
      <c r="S202" s="73"/>
      <c r="T202" s="7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5" t="s">
        <v>154</v>
      </c>
      <c r="AU202" s="15" t="s">
        <v>81</v>
      </c>
    </row>
    <row r="203" s="2" customFormat="1" ht="24.15" customHeight="1">
      <c r="A203" s="34"/>
      <c r="B203" s="175"/>
      <c r="C203" s="176" t="s">
        <v>398</v>
      </c>
      <c r="D203" s="176" t="s">
        <v>147</v>
      </c>
      <c r="E203" s="177" t="s">
        <v>261</v>
      </c>
      <c r="F203" s="178" t="s">
        <v>767</v>
      </c>
      <c r="G203" s="179" t="s">
        <v>164</v>
      </c>
      <c r="H203" s="180">
        <v>2</v>
      </c>
      <c r="I203" s="181"/>
      <c r="J203" s="182">
        <f>ROUND(I203*H203,2)</f>
        <v>0</v>
      </c>
      <c r="K203" s="178" t="s">
        <v>1</v>
      </c>
      <c r="L203" s="35"/>
      <c r="M203" s="183" t="s">
        <v>1</v>
      </c>
      <c r="N203" s="184" t="s">
        <v>39</v>
      </c>
      <c r="O203" s="73"/>
      <c r="P203" s="185">
        <f>O203*H203</f>
        <v>0</v>
      </c>
      <c r="Q203" s="185">
        <v>0</v>
      </c>
      <c r="R203" s="185">
        <f>Q203*H203</f>
        <v>0</v>
      </c>
      <c r="S203" s="185">
        <v>0</v>
      </c>
      <c r="T203" s="18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7" t="s">
        <v>246</v>
      </c>
      <c r="AT203" s="187" t="s">
        <v>147</v>
      </c>
      <c r="AU203" s="187" t="s">
        <v>81</v>
      </c>
      <c r="AY203" s="15" t="s">
        <v>145</v>
      </c>
      <c r="BE203" s="188">
        <f>IF(N203="základní",J203,0)</f>
        <v>0</v>
      </c>
      <c r="BF203" s="188">
        <f>IF(N203="snížená",J203,0)</f>
        <v>0</v>
      </c>
      <c r="BG203" s="188">
        <f>IF(N203="zákl. přenesená",J203,0)</f>
        <v>0</v>
      </c>
      <c r="BH203" s="188">
        <f>IF(N203="sníž. přenesená",J203,0)</f>
        <v>0</v>
      </c>
      <c r="BI203" s="188">
        <f>IF(N203="nulová",J203,0)</f>
        <v>0</v>
      </c>
      <c r="BJ203" s="15" t="s">
        <v>81</v>
      </c>
      <c r="BK203" s="188">
        <f>ROUND(I203*H203,2)</f>
        <v>0</v>
      </c>
      <c r="BL203" s="15" t="s">
        <v>246</v>
      </c>
      <c r="BM203" s="187" t="s">
        <v>643</v>
      </c>
    </row>
    <row r="204" s="2" customFormat="1">
      <c r="A204" s="34"/>
      <c r="B204" s="35"/>
      <c r="C204" s="34"/>
      <c r="D204" s="189" t="s">
        <v>154</v>
      </c>
      <c r="E204" s="34"/>
      <c r="F204" s="190" t="s">
        <v>767</v>
      </c>
      <c r="G204" s="34"/>
      <c r="H204" s="34"/>
      <c r="I204" s="191"/>
      <c r="J204" s="34"/>
      <c r="K204" s="34"/>
      <c r="L204" s="35"/>
      <c r="M204" s="192"/>
      <c r="N204" s="193"/>
      <c r="O204" s="73"/>
      <c r="P204" s="73"/>
      <c r="Q204" s="73"/>
      <c r="R204" s="73"/>
      <c r="S204" s="73"/>
      <c r="T204" s="7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5" t="s">
        <v>154</v>
      </c>
      <c r="AU204" s="15" t="s">
        <v>81</v>
      </c>
    </row>
    <row r="205" s="2" customFormat="1" ht="21.75" customHeight="1">
      <c r="A205" s="34"/>
      <c r="B205" s="175"/>
      <c r="C205" s="176" t="s">
        <v>404</v>
      </c>
      <c r="D205" s="176" t="s">
        <v>147</v>
      </c>
      <c r="E205" s="177" t="s">
        <v>768</v>
      </c>
      <c r="F205" s="178" t="s">
        <v>769</v>
      </c>
      <c r="G205" s="179" t="s">
        <v>164</v>
      </c>
      <c r="H205" s="180">
        <v>1</v>
      </c>
      <c r="I205" s="181"/>
      <c r="J205" s="182">
        <f>ROUND(I205*H205,2)</f>
        <v>0</v>
      </c>
      <c r="K205" s="178" t="s">
        <v>1</v>
      </c>
      <c r="L205" s="35"/>
      <c r="M205" s="183" t="s">
        <v>1</v>
      </c>
      <c r="N205" s="184" t="s">
        <v>39</v>
      </c>
      <c r="O205" s="73"/>
      <c r="P205" s="185">
        <f>O205*H205</f>
        <v>0</v>
      </c>
      <c r="Q205" s="185">
        <v>0</v>
      </c>
      <c r="R205" s="185">
        <f>Q205*H205</f>
        <v>0</v>
      </c>
      <c r="S205" s="185">
        <v>0</v>
      </c>
      <c r="T205" s="18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7" t="s">
        <v>246</v>
      </c>
      <c r="AT205" s="187" t="s">
        <v>147</v>
      </c>
      <c r="AU205" s="187" t="s">
        <v>81</v>
      </c>
      <c r="AY205" s="15" t="s">
        <v>145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15" t="s">
        <v>81</v>
      </c>
      <c r="BK205" s="188">
        <f>ROUND(I205*H205,2)</f>
        <v>0</v>
      </c>
      <c r="BL205" s="15" t="s">
        <v>246</v>
      </c>
      <c r="BM205" s="187" t="s">
        <v>655</v>
      </c>
    </row>
    <row r="206" s="2" customFormat="1">
      <c r="A206" s="34"/>
      <c r="B206" s="35"/>
      <c r="C206" s="34"/>
      <c r="D206" s="189" t="s">
        <v>154</v>
      </c>
      <c r="E206" s="34"/>
      <c r="F206" s="190" t="s">
        <v>769</v>
      </c>
      <c r="G206" s="34"/>
      <c r="H206" s="34"/>
      <c r="I206" s="191"/>
      <c r="J206" s="34"/>
      <c r="K206" s="34"/>
      <c r="L206" s="35"/>
      <c r="M206" s="192"/>
      <c r="N206" s="193"/>
      <c r="O206" s="73"/>
      <c r="P206" s="73"/>
      <c r="Q206" s="73"/>
      <c r="R206" s="73"/>
      <c r="S206" s="73"/>
      <c r="T206" s="7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5" t="s">
        <v>154</v>
      </c>
      <c r="AU206" s="15" t="s">
        <v>81</v>
      </c>
    </row>
    <row r="207" s="2" customFormat="1" ht="21.75" customHeight="1">
      <c r="A207" s="34"/>
      <c r="B207" s="175"/>
      <c r="C207" s="176" t="s">
        <v>410</v>
      </c>
      <c r="D207" s="176" t="s">
        <v>147</v>
      </c>
      <c r="E207" s="177" t="s">
        <v>770</v>
      </c>
      <c r="F207" s="178" t="s">
        <v>771</v>
      </c>
      <c r="G207" s="179" t="s">
        <v>164</v>
      </c>
      <c r="H207" s="180">
        <v>2</v>
      </c>
      <c r="I207" s="181"/>
      <c r="J207" s="182">
        <f>ROUND(I207*H207,2)</f>
        <v>0</v>
      </c>
      <c r="K207" s="178" t="s">
        <v>1</v>
      </c>
      <c r="L207" s="35"/>
      <c r="M207" s="183" t="s">
        <v>1</v>
      </c>
      <c r="N207" s="184" t="s">
        <v>39</v>
      </c>
      <c r="O207" s="73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7" t="s">
        <v>246</v>
      </c>
      <c r="AT207" s="187" t="s">
        <v>147</v>
      </c>
      <c r="AU207" s="187" t="s">
        <v>81</v>
      </c>
      <c r="AY207" s="15" t="s">
        <v>145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5" t="s">
        <v>81</v>
      </c>
      <c r="BK207" s="188">
        <f>ROUND(I207*H207,2)</f>
        <v>0</v>
      </c>
      <c r="BL207" s="15" t="s">
        <v>246</v>
      </c>
      <c r="BM207" s="187" t="s">
        <v>667</v>
      </c>
    </row>
    <row r="208" s="2" customFormat="1">
      <c r="A208" s="34"/>
      <c r="B208" s="35"/>
      <c r="C208" s="34"/>
      <c r="D208" s="189" t="s">
        <v>154</v>
      </c>
      <c r="E208" s="34"/>
      <c r="F208" s="190" t="s">
        <v>771</v>
      </c>
      <c r="G208" s="34"/>
      <c r="H208" s="34"/>
      <c r="I208" s="191"/>
      <c r="J208" s="34"/>
      <c r="K208" s="34"/>
      <c r="L208" s="35"/>
      <c r="M208" s="192"/>
      <c r="N208" s="193"/>
      <c r="O208" s="73"/>
      <c r="P208" s="73"/>
      <c r="Q208" s="73"/>
      <c r="R208" s="73"/>
      <c r="S208" s="73"/>
      <c r="T208" s="7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5" t="s">
        <v>154</v>
      </c>
      <c r="AU208" s="15" t="s">
        <v>81</v>
      </c>
    </row>
    <row r="209" s="2" customFormat="1" ht="24.15" customHeight="1">
      <c r="A209" s="34"/>
      <c r="B209" s="175"/>
      <c r="C209" s="176" t="s">
        <v>416</v>
      </c>
      <c r="D209" s="176" t="s">
        <v>147</v>
      </c>
      <c r="E209" s="177" t="s">
        <v>772</v>
      </c>
      <c r="F209" s="178" t="s">
        <v>773</v>
      </c>
      <c r="G209" s="179" t="s">
        <v>164</v>
      </c>
      <c r="H209" s="180">
        <v>12</v>
      </c>
      <c r="I209" s="181"/>
      <c r="J209" s="182">
        <f>ROUND(I209*H209,2)</f>
        <v>0</v>
      </c>
      <c r="K209" s="178" t="s">
        <v>1</v>
      </c>
      <c r="L209" s="35"/>
      <c r="M209" s="183" t="s">
        <v>1</v>
      </c>
      <c r="N209" s="184" t="s">
        <v>39</v>
      </c>
      <c r="O209" s="73"/>
      <c r="P209" s="185">
        <f>O209*H209</f>
        <v>0</v>
      </c>
      <c r="Q209" s="185">
        <v>0</v>
      </c>
      <c r="R209" s="185">
        <f>Q209*H209</f>
        <v>0</v>
      </c>
      <c r="S209" s="185">
        <v>0</v>
      </c>
      <c r="T209" s="18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7" t="s">
        <v>246</v>
      </c>
      <c r="AT209" s="187" t="s">
        <v>147</v>
      </c>
      <c r="AU209" s="187" t="s">
        <v>81</v>
      </c>
      <c r="AY209" s="15" t="s">
        <v>145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15" t="s">
        <v>81</v>
      </c>
      <c r="BK209" s="188">
        <f>ROUND(I209*H209,2)</f>
        <v>0</v>
      </c>
      <c r="BL209" s="15" t="s">
        <v>246</v>
      </c>
      <c r="BM209" s="187" t="s">
        <v>681</v>
      </c>
    </row>
    <row r="210" s="2" customFormat="1">
      <c r="A210" s="34"/>
      <c r="B210" s="35"/>
      <c r="C210" s="34"/>
      <c r="D210" s="189" t="s">
        <v>154</v>
      </c>
      <c r="E210" s="34"/>
      <c r="F210" s="190" t="s">
        <v>773</v>
      </c>
      <c r="G210" s="34"/>
      <c r="H210" s="34"/>
      <c r="I210" s="191"/>
      <c r="J210" s="34"/>
      <c r="K210" s="34"/>
      <c r="L210" s="35"/>
      <c r="M210" s="192"/>
      <c r="N210" s="193"/>
      <c r="O210" s="73"/>
      <c r="P210" s="73"/>
      <c r="Q210" s="73"/>
      <c r="R210" s="73"/>
      <c r="S210" s="73"/>
      <c r="T210" s="7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5" t="s">
        <v>154</v>
      </c>
      <c r="AU210" s="15" t="s">
        <v>81</v>
      </c>
    </row>
    <row r="211" s="2" customFormat="1" ht="21.75" customHeight="1">
      <c r="A211" s="34"/>
      <c r="B211" s="175"/>
      <c r="C211" s="176" t="s">
        <v>422</v>
      </c>
      <c r="D211" s="176" t="s">
        <v>147</v>
      </c>
      <c r="E211" s="177" t="s">
        <v>774</v>
      </c>
      <c r="F211" s="178" t="s">
        <v>775</v>
      </c>
      <c r="G211" s="179" t="s">
        <v>164</v>
      </c>
      <c r="H211" s="180">
        <v>7</v>
      </c>
      <c r="I211" s="181"/>
      <c r="J211" s="182">
        <f>ROUND(I211*H211,2)</f>
        <v>0</v>
      </c>
      <c r="K211" s="178" t="s">
        <v>1</v>
      </c>
      <c r="L211" s="35"/>
      <c r="M211" s="183" t="s">
        <v>1</v>
      </c>
      <c r="N211" s="184" t="s">
        <v>39</v>
      </c>
      <c r="O211" s="73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7" t="s">
        <v>246</v>
      </c>
      <c r="AT211" s="187" t="s">
        <v>147</v>
      </c>
      <c r="AU211" s="187" t="s">
        <v>81</v>
      </c>
      <c r="AY211" s="15" t="s">
        <v>145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15" t="s">
        <v>81</v>
      </c>
      <c r="BK211" s="188">
        <f>ROUND(I211*H211,2)</f>
        <v>0</v>
      </c>
      <c r="BL211" s="15" t="s">
        <v>246</v>
      </c>
      <c r="BM211" s="187" t="s">
        <v>776</v>
      </c>
    </row>
    <row r="212" s="2" customFormat="1">
      <c r="A212" s="34"/>
      <c r="B212" s="35"/>
      <c r="C212" s="34"/>
      <c r="D212" s="189" t="s">
        <v>154</v>
      </c>
      <c r="E212" s="34"/>
      <c r="F212" s="190" t="s">
        <v>775</v>
      </c>
      <c r="G212" s="34"/>
      <c r="H212" s="34"/>
      <c r="I212" s="191"/>
      <c r="J212" s="34"/>
      <c r="K212" s="34"/>
      <c r="L212" s="35"/>
      <c r="M212" s="192"/>
      <c r="N212" s="193"/>
      <c r="O212" s="73"/>
      <c r="P212" s="73"/>
      <c r="Q212" s="73"/>
      <c r="R212" s="73"/>
      <c r="S212" s="73"/>
      <c r="T212" s="7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5" t="s">
        <v>154</v>
      </c>
      <c r="AU212" s="15" t="s">
        <v>81</v>
      </c>
    </row>
    <row r="213" s="2" customFormat="1" ht="24.15" customHeight="1">
      <c r="A213" s="34"/>
      <c r="B213" s="175"/>
      <c r="C213" s="176" t="s">
        <v>429</v>
      </c>
      <c r="D213" s="176" t="s">
        <v>147</v>
      </c>
      <c r="E213" s="177" t="s">
        <v>267</v>
      </c>
      <c r="F213" s="178" t="s">
        <v>777</v>
      </c>
      <c r="G213" s="179" t="s">
        <v>164</v>
      </c>
      <c r="H213" s="180">
        <v>7</v>
      </c>
      <c r="I213" s="181"/>
      <c r="J213" s="182">
        <f>ROUND(I213*H213,2)</f>
        <v>0</v>
      </c>
      <c r="K213" s="178" t="s">
        <v>1</v>
      </c>
      <c r="L213" s="35"/>
      <c r="M213" s="183" t="s">
        <v>1</v>
      </c>
      <c r="N213" s="184" t="s">
        <v>39</v>
      </c>
      <c r="O213" s="73"/>
      <c r="P213" s="185">
        <f>O213*H213</f>
        <v>0</v>
      </c>
      <c r="Q213" s="185">
        <v>0</v>
      </c>
      <c r="R213" s="185">
        <f>Q213*H213</f>
        <v>0</v>
      </c>
      <c r="S213" s="185">
        <v>0</v>
      </c>
      <c r="T213" s="18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7" t="s">
        <v>246</v>
      </c>
      <c r="AT213" s="187" t="s">
        <v>147</v>
      </c>
      <c r="AU213" s="187" t="s">
        <v>81</v>
      </c>
      <c r="AY213" s="15" t="s">
        <v>145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15" t="s">
        <v>81</v>
      </c>
      <c r="BK213" s="188">
        <f>ROUND(I213*H213,2)</f>
        <v>0</v>
      </c>
      <c r="BL213" s="15" t="s">
        <v>246</v>
      </c>
      <c r="BM213" s="187" t="s">
        <v>778</v>
      </c>
    </row>
    <row r="214" s="2" customFormat="1">
      <c r="A214" s="34"/>
      <c r="B214" s="35"/>
      <c r="C214" s="34"/>
      <c r="D214" s="189" t="s">
        <v>154</v>
      </c>
      <c r="E214" s="34"/>
      <c r="F214" s="190" t="s">
        <v>777</v>
      </c>
      <c r="G214" s="34"/>
      <c r="H214" s="34"/>
      <c r="I214" s="191"/>
      <c r="J214" s="34"/>
      <c r="K214" s="34"/>
      <c r="L214" s="35"/>
      <c r="M214" s="192"/>
      <c r="N214" s="193"/>
      <c r="O214" s="73"/>
      <c r="P214" s="73"/>
      <c r="Q214" s="73"/>
      <c r="R214" s="73"/>
      <c r="S214" s="73"/>
      <c r="T214" s="7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5" t="s">
        <v>154</v>
      </c>
      <c r="AU214" s="15" t="s">
        <v>81</v>
      </c>
    </row>
    <row r="215" s="2" customFormat="1" ht="24.15" customHeight="1">
      <c r="A215" s="34"/>
      <c r="B215" s="175"/>
      <c r="C215" s="176" t="s">
        <v>435</v>
      </c>
      <c r="D215" s="176" t="s">
        <v>147</v>
      </c>
      <c r="E215" s="177" t="s">
        <v>779</v>
      </c>
      <c r="F215" s="178" t="s">
        <v>780</v>
      </c>
      <c r="G215" s="179" t="s">
        <v>275</v>
      </c>
      <c r="H215" s="180">
        <v>17</v>
      </c>
      <c r="I215" s="181"/>
      <c r="J215" s="182">
        <f>ROUND(I215*H215,2)</f>
        <v>0</v>
      </c>
      <c r="K215" s="178" t="s">
        <v>1</v>
      </c>
      <c r="L215" s="35"/>
      <c r="M215" s="183" t="s">
        <v>1</v>
      </c>
      <c r="N215" s="184" t="s">
        <v>39</v>
      </c>
      <c r="O215" s="73"/>
      <c r="P215" s="185">
        <f>O215*H215</f>
        <v>0</v>
      </c>
      <c r="Q215" s="185">
        <v>0</v>
      </c>
      <c r="R215" s="185">
        <f>Q215*H215</f>
        <v>0</v>
      </c>
      <c r="S215" s="185">
        <v>0</v>
      </c>
      <c r="T215" s="18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7" t="s">
        <v>246</v>
      </c>
      <c r="AT215" s="187" t="s">
        <v>147</v>
      </c>
      <c r="AU215" s="187" t="s">
        <v>81</v>
      </c>
      <c r="AY215" s="15" t="s">
        <v>145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5" t="s">
        <v>81</v>
      </c>
      <c r="BK215" s="188">
        <f>ROUND(I215*H215,2)</f>
        <v>0</v>
      </c>
      <c r="BL215" s="15" t="s">
        <v>246</v>
      </c>
      <c r="BM215" s="187" t="s">
        <v>781</v>
      </c>
    </row>
    <row r="216" s="2" customFormat="1">
      <c r="A216" s="34"/>
      <c r="B216" s="35"/>
      <c r="C216" s="34"/>
      <c r="D216" s="189" t="s">
        <v>154</v>
      </c>
      <c r="E216" s="34"/>
      <c r="F216" s="190" t="s">
        <v>780</v>
      </c>
      <c r="G216" s="34"/>
      <c r="H216" s="34"/>
      <c r="I216" s="191"/>
      <c r="J216" s="34"/>
      <c r="K216" s="34"/>
      <c r="L216" s="35"/>
      <c r="M216" s="192"/>
      <c r="N216" s="193"/>
      <c r="O216" s="73"/>
      <c r="P216" s="73"/>
      <c r="Q216" s="73"/>
      <c r="R216" s="73"/>
      <c r="S216" s="73"/>
      <c r="T216" s="7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5" t="s">
        <v>154</v>
      </c>
      <c r="AU216" s="15" t="s">
        <v>81</v>
      </c>
    </row>
    <row r="217" s="2" customFormat="1" ht="24.15" customHeight="1">
      <c r="A217" s="34"/>
      <c r="B217" s="175"/>
      <c r="C217" s="176" t="s">
        <v>441</v>
      </c>
      <c r="D217" s="176" t="s">
        <v>147</v>
      </c>
      <c r="E217" s="177" t="s">
        <v>782</v>
      </c>
      <c r="F217" s="178" t="s">
        <v>783</v>
      </c>
      <c r="G217" s="179" t="s">
        <v>275</v>
      </c>
      <c r="H217" s="180">
        <v>20</v>
      </c>
      <c r="I217" s="181"/>
      <c r="J217" s="182">
        <f>ROUND(I217*H217,2)</f>
        <v>0</v>
      </c>
      <c r="K217" s="178" t="s">
        <v>1</v>
      </c>
      <c r="L217" s="35"/>
      <c r="M217" s="183" t="s">
        <v>1</v>
      </c>
      <c r="N217" s="184" t="s">
        <v>39</v>
      </c>
      <c r="O217" s="73"/>
      <c r="P217" s="185">
        <f>O217*H217</f>
        <v>0</v>
      </c>
      <c r="Q217" s="185">
        <v>0</v>
      </c>
      <c r="R217" s="185">
        <f>Q217*H217</f>
        <v>0</v>
      </c>
      <c r="S217" s="185">
        <v>0</v>
      </c>
      <c r="T217" s="18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7" t="s">
        <v>246</v>
      </c>
      <c r="AT217" s="187" t="s">
        <v>147</v>
      </c>
      <c r="AU217" s="187" t="s">
        <v>81</v>
      </c>
      <c r="AY217" s="15" t="s">
        <v>145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15" t="s">
        <v>81</v>
      </c>
      <c r="BK217" s="188">
        <f>ROUND(I217*H217,2)</f>
        <v>0</v>
      </c>
      <c r="BL217" s="15" t="s">
        <v>246</v>
      </c>
      <c r="BM217" s="187" t="s">
        <v>784</v>
      </c>
    </row>
    <row r="218" s="2" customFormat="1">
      <c r="A218" s="34"/>
      <c r="B218" s="35"/>
      <c r="C218" s="34"/>
      <c r="D218" s="189" t="s">
        <v>154</v>
      </c>
      <c r="E218" s="34"/>
      <c r="F218" s="190" t="s">
        <v>783</v>
      </c>
      <c r="G218" s="34"/>
      <c r="H218" s="34"/>
      <c r="I218" s="191"/>
      <c r="J218" s="34"/>
      <c r="K218" s="34"/>
      <c r="L218" s="35"/>
      <c r="M218" s="192"/>
      <c r="N218" s="193"/>
      <c r="O218" s="73"/>
      <c r="P218" s="73"/>
      <c r="Q218" s="73"/>
      <c r="R218" s="73"/>
      <c r="S218" s="73"/>
      <c r="T218" s="7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5" t="s">
        <v>154</v>
      </c>
      <c r="AU218" s="15" t="s">
        <v>81</v>
      </c>
    </row>
    <row r="219" s="2" customFormat="1" ht="24.15" customHeight="1">
      <c r="A219" s="34"/>
      <c r="B219" s="175"/>
      <c r="C219" s="176" t="s">
        <v>447</v>
      </c>
      <c r="D219" s="176" t="s">
        <v>147</v>
      </c>
      <c r="E219" s="177" t="s">
        <v>785</v>
      </c>
      <c r="F219" s="178" t="s">
        <v>786</v>
      </c>
      <c r="G219" s="179" t="s">
        <v>275</v>
      </c>
      <c r="H219" s="180">
        <v>15</v>
      </c>
      <c r="I219" s="181"/>
      <c r="J219" s="182">
        <f>ROUND(I219*H219,2)</f>
        <v>0</v>
      </c>
      <c r="K219" s="178" t="s">
        <v>1</v>
      </c>
      <c r="L219" s="35"/>
      <c r="M219" s="183" t="s">
        <v>1</v>
      </c>
      <c r="N219" s="184" t="s">
        <v>39</v>
      </c>
      <c r="O219" s="73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7" t="s">
        <v>246</v>
      </c>
      <c r="AT219" s="187" t="s">
        <v>147</v>
      </c>
      <c r="AU219" s="187" t="s">
        <v>81</v>
      </c>
      <c r="AY219" s="15" t="s">
        <v>145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15" t="s">
        <v>81</v>
      </c>
      <c r="BK219" s="188">
        <f>ROUND(I219*H219,2)</f>
        <v>0</v>
      </c>
      <c r="BL219" s="15" t="s">
        <v>246</v>
      </c>
      <c r="BM219" s="187" t="s">
        <v>787</v>
      </c>
    </row>
    <row r="220" s="2" customFormat="1">
      <c r="A220" s="34"/>
      <c r="B220" s="35"/>
      <c r="C220" s="34"/>
      <c r="D220" s="189" t="s">
        <v>154</v>
      </c>
      <c r="E220" s="34"/>
      <c r="F220" s="190" t="s">
        <v>786</v>
      </c>
      <c r="G220" s="34"/>
      <c r="H220" s="34"/>
      <c r="I220" s="191"/>
      <c r="J220" s="34"/>
      <c r="K220" s="34"/>
      <c r="L220" s="35"/>
      <c r="M220" s="192"/>
      <c r="N220" s="193"/>
      <c r="O220" s="73"/>
      <c r="P220" s="73"/>
      <c r="Q220" s="73"/>
      <c r="R220" s="73"/>
      <c r="S220" s="73"/>
      <c r="T220" s="7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5" t="s">
        <v>154</v>
      </c>
      <c r="AU220" s="15" t="s">
        <v>81</v>
      </c>
    </row>
    <row r="221" s="2" customFormat="1" ht="33" customHeight="1">
      <c r="A221" s="34"/>
      <c r="B221" s="175"/>
      <c r="C221" s="176" t="s">
        <v>453</v>
      </c>
      <c r="D221" s="176" t="s">
        <v>147</v>
      </c>
      <c r="E221" s="177" t="s">
        <v>788</v>
      </c>
      <c r="F221" s="178" t="s">
        <v>789</v>
      </c>
      <c r="G221" s="179" t="s">
        <v>275</v>
      </c>
      <c r="H221" s="180">
        <v>9</v>
      </c>
      <c r="I221" s="181"/>
      <c r="J221" s="182">
        <f>ROUND(I221*H221,2)</f>
        <v>0</v>
      </c>
      <c r="K221" s="178" t="s">
        <v>1</v>
      </c>
      <c r="L221" s="35"/>
      <c r="M221" s="183" t="s">
        <v>1</v>
      </c>
      <c r="N221" s="184" t="s">
        <v>39</v>
      </c>
      <c r="O221" s="73"/>
      <c r="P221" s="185">
        <f>O221*H221</f>
        <v>0</v>
      </c>
      <c r="Q221" s="185">
        <v>0</v>
      </c>
      <c r="R221" s="185">
        <f>Q221*H221</f>
        <v>0</v>
      </c>
      <c r="S221" s="185">
        <v>0</v>
      </c>
      <c r="T221" s="18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7" t="s">
        <v>246</v>
      </c>
      <c r="AT221" s="187" t="s">
        <v>147</v>
      </c>
      <c r="AU221" s="187" t="s">
        <v>81</v>
      </c>
      <c r="AY221" s="15" t="s">
        <v>145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15" t="s">
        <v>81</v>
      </c>
      <c r="BK221" s="188">
        <f>ROUND(I221*H221,2)</f>
        <v>0</v>
      </c>
      <c r="BL221" s="15" t="s">
        <v>246</v>
      </c>
      <c r="BM221" s="187" t="s">
        <v>790</v>
      </c>
    </row>
    <row r="222" s="2" customFormat="1">
      <c r="A222" s="34"/>
      <c r="B222" s="35"/>
      <c r="C222" s="34"/>
      <c r="D222" s="189" t="s">
        <v>154</v>
      </c>
      <c r="E222" s="34"/>
      <c r="F222" s="190" t="s">
        <v>789</v>
      </c>
      <c r="G222" s="34"/>
      <c r="H222" s="34"/>
      <c r="I222" s="191"/>
      <c r="J222" s="34"/>
      <c r="K222" s="34"/>
      <c r="L222" s="35"/>
      <c r="M222" s="192"/>
      <c r="N222" s="193"/>
      <c r="O222" s="73"/>
      <c r="P222" s="73"/>
      <c r="Q222" s="73"/>
      <c r="R222" s="73"/>
      <c r="S222" s="73"/>
      <c r="T222" s="7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5" t="s">
        <v>154</v>
      </c>
      <c r="AU222" s="15" t="s">
        <v>81</v>
      </c>
    </row>
    <row r="223" s="2" customFormat="1" ht="33" customHeight="1">
      <c r="A223" s="34"/>
      <c r="B223" s="175"/>
      <c r="C223" s="176" t="s">
        <v>459</v>
      </c>
      <c r="D223" s="176" t="s">
        <v>147</v>
      </c>
      <c r="E223" s="177" t="s">
        <v>791</v>
      </c>
      <c r="F223" s="178" t="s">
        <v>792</v>
      </c>
      <c r="G223" s="179" t="s">
        <v>275</v>
      </c>
      <c r="H223" s="180">
        <v>7</v>
      </c>
      <c r="I223" s="181"/>
      <c r="J223" s="182">
        <f>ROUND(I223*H223,2)</f>
        <v>0</v>
      </c>
      <c r="K223" s="178" t="s">
        <v>1</v>
      </c>
      <c r="L223" s="35"/>
      <c r="M223" s="183" t="s">
        <v>1</v>
      </c>
      <c r="N223" s="184" t="s">
        <v>39</v>
      </c>
      <c r="O223" s="73"/>
      <c r="P223" s="185">
        <f>O223*H223</f>
        <v>0</v>
      </c>
      <c r="Q223" s="185">
        <v>0</v>
      </c>
      <c r="R223" s="185">
        <f>Q223*H223</f>
        <v>0</v>
      </c>
      <c r="S223" s="185">
        <v>0</v>
      </c>
      <c r="T223" s="18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7" t="s">
        <v>246</v>
      </c>
      <c r="AT223" s="187" t="s">
        <v>147</v>
      </c>
      <c r="AU223" s="187" t="s">
        <v>81</v>
      </c>
      <c r="AY223" s="15" t="s">
        <v>145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15" t="s">
        <v>81</v>
      </c>
      <c r="BK223" s="188">
        <f>ROUND(I223*H223,2)</f>
        <v>0</v>
      </c>
      <c r="BL223" s="15" t="s">
        <v>246</v>
      </c>
      <c r="BM223" s="187" t="s">
        <v>793</v>
      </c>
    </row>
    <row r="224" s="2" customFormat="1">
      <c r="A224" s="34"/>
      <c r="B224" s="35"/>
      <c r="C224" s="34"/>
      <c r="D224" s="189" t="s">
        <v>154</v>
      </c>
      <c r="E224" s="34"/>
      <c r="F224" s="190" t="s">
        <v>792</v>
      </c>
      <c r="G224" s="34"/>
      <c r="H224" s="34"/>
      <c r="I224" s="191"/>
      <c r="J224" s="34"/>
      <c r="K224" s="34"/>
      <c r="L224" s="35"/>
      <c r="M224" s="192"/>
      <c r="N224" s="193"/>
      <c r="O224" s="73"/>
      <c r="P224" s="73"/>
      <c r="Q224" s="73"/>
      <c r="R224" s="73"/>
      <c r="S224" s="73"/>
      <c r="T224" s="7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5" t="s">
        <v>154</v>
      </c>
      <c r="AU224" s="15" t="s">
        <v>81</v>
      </c>
    </row>
    <row r="225" s="2" customFormat="1" ht="16.5" customHeight="1">
      <c r="A225" s="34"/>
      <c r="B225" s="175"/>
      <c r="C225" s="176" t="s">
        <v>467</v>
      </c>
      <c r="D225" s="176" t="s">
        <v>147</v>
      </c>
      <c r="E225" s="177" t="s">
        <v>7</v>
      </c>
      <c r="F225" s="178" t="s">
        <v>794</v>
      </c>
      <c r="G225" s="179" t="s">
        <v>164</v>
      </c>
      <c r="H225" s="180">
        <v>14</v>
      </c>
      <c r="I225" s="181"/>
      <c r="J225" s="182">
        <f>ROUND(I225*H225,2)</f>
        <v>0</v>
      </c>
      <c r="K225" s="178" t="s">
        <v>1</v>
      </c>
      <c r="L225" s="35"/>
      <c r="M225" s="183" t="s">
        <v>1</v>
      </c>
      <c r="N225" s="184" t="s">
        <v>39</v>
      </c>
      <c r="O225" s="73"/>
      <c r="P225" s="185">
        <f>O225*H225</f>
        <v>0</v>
      </c>
      <c r="Q225" s="185">
        <v>0</v>
      </c>
      <c r="R225" s="185">
        <f>Q225*H225</f>
        <v>0</v>
      </c>
      <c r="S225" s="185">
        <v>0</v>
      </c>
      <c r="T225" s="18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7" t="s">
        <v>246</v>
      </c>
      <c r="AT225" s="187" t="s">
        <v>147</v>
      </c>
      <c r="AU225" s="187" t="s">
        <v>81</v>
      </c>
      <c r="AY225" s="15" t="s">
        <v>145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15" t="s">
        <v>81</v>
      </c>
      <c r="BK225" s="188">
        <f>ROUND(I225*H225,2)</f>
        <v>0</v>
      </c>
      <c r="BL225" s="15" t="s">
        <v>246</v>
      </c>
      <c r="BM225" s="187" t="s">
        <v>795</v>
      </c>
    </row>
    <row r="226" s="2" customFormat="1">
      <c r="A226" s="34"/>
      <c r="B226" s="35"/>
      <c r="C226" s="34"/>
      <c r="D226" s="189" t="s">
        <v>154</v>
      </c>
      <c r="E226" s="34"/>
      <c r="F226" s="190" t="s">
        <v>794</v>
      </c>
      <c r="G226" s="34"/>
      <c r="H226" s="34"/>
      <c r="I226" s="191"/>
      <c r="J226" s="34"/>
      <c r="K226" s="34"/>
      <c r="L226" s="35"/>
      <c r="M226" s="192"/>
      <c r="N226" s="193"/>
      <c r="O226" s="73"/>
      <c r="P226" s="73"/>
      <c r="Q226" s="73"/>
      <c r="R226" s="73"/>
      <c r="S226" s="73"/>
      <c r="T226" s="7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5" t="s">
        <v>154</v>
      </c>
      <c r="AU226" s="15" t="s">
        <v>81</v>
      </c>
    </row>
    <row r="227" s="2" customFormat="1" ht="21.75" customHeight="1">
      <c r="A227" s="34"/>
      <c r="B227" s="175"/>
      <c r="C227" s="176" t="s">
        <v>473</v>
      </c>
      <c r="D227" s="176" t="s">
        <v>147</v>
      </c>
      <c r="E227" s="177" t="s">
        <v>796</v>
      </c>
      <c r="F227" s="178" t="s">
        <v>797</v>
      </c>
      <c r="G227" s="179" t="s">
        <v>275</v>
      </c>
      <c r="H227" s="180">
        <v>37</v>
      </c>
      <c r="I227" s="181"/>
      <c r="J227" s="182">
        <f>ROUND(I227*H227,2)</f>
        <v>0</v>
      </c>
      <c r="K227" s="178" t="s">
        <v>1</v>
      </c>
      <c r="L227" s="35"/>
      <c r="M227" s="183" t="s">
        <v>1</v>
      </c>
      <c r="N227" s="184" t="s">
        <v>39</v>
      </c>
      <c r="O227" s="73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7" t="s">
        <v>246</v>
      </c>
      <c r="AT227" s="187" t="s">
        <v>147</v>
      </c>
      <c r="AU227" s="187" t="s">
        <v>81</v>
      </c>
      <c r="AY227" s="15" t="s">
        <v>145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5" t="s">
        <v>81</v>
      </c>
      <c r="BK227" s="188">
        <f>ROUND(I227*H227,2)</f>
        <v>0</v>
      </c>
      <c r="BL227" s="15" t="s">
        <v>246</v>
      </c>
      <c r="BM227" s="187" t="s">
        <v>798</v>
      </c>
    </row>
    <row r="228" s="2" customFormat="1">
      <c r="A228" s="34"/>
      <c r="B228" s="35"/>
      <c r="C228" s="34"/>
      <c r="D228" s="189" t="s">
        <v>154</v>
      </c>
      <c r="E228" s="34"/>
      <c r="F228" s="190" t="s">
        <v>797</v>
      </c>
      <c r="G228" s="34"/>
      <c r="H228" s="34"/>
      <c r="I228" s="191"/>
      <c r="J228" s="34"/>
      <c r="K228" s="34"/>
      <c r="L228" s="35"/>
      <c r="M228" s="192"/>
      <c r="N228" s="193"/>
      <c r="O228" s="73"/>
      <c r="P228" s="73"/>
      <c r="Q228" s="73"/>
      <c r="R228" s="73"/>
      <c r="S228" s="73"/>
      <c r="T228" s="7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5" t="s">
        <v>154</v>
      </c>
      <c r="AU228" s="15" t="s">
        <v>81</v>
      </c>
    </row>
    <row r="229" s="2" customFormat="1" ht="24.15" customHeight="1">
      <c r="A229" s="34"/>
      <c r="B229" s="175"/>
      <c r="C229" s="176" t="s">
        <v>479</v>
      </c>
      <c r="D229" s="176" t="s">
        <v>147</v>
      </c>
      <c r="E229" s="177" t="s">
        <v>799</v>
      </c>
      <c r="F229" s="178" t="s">
        <v>800</v>
      </c>
      <c r="G229" s="179" t="s">
        <v>275</v>
      </c>
      <c r="H229" s="180">
        <v>15</v>
      </c>
      <c r="I229" s="181"/>
      <c r="J229" s="182">
        <f>ROUND(I229*H229,2)</f>
        <v>0</v>
      </c>
      <c r="K229" s="178" t="s">
        <v>1</v>
      </c>
      <c r="L229" s="35"/>
      <c r="M229" s="183" t="s">
        <v>1</v>
      </c>
      <c r="N229" s="184" t="s">
        <v>39</v>
      </c>
      <c r="O229" s="73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7" t="s">
        <v>246</v>
      </c>
      <c r="AT229" s="187" t="s">
        <v>147</v>
      </c>
      <c r="AU229" s="187" t="s">
        <v>81</v>
      </c>
      <c r="AY229" s="15" t="s">
        <v>145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5" t="s">
        <v>81</v>
      </c>
      <c r="BK229" s="188">
        <f>ROUND(I229*H229,2)</f>
        <v>0</v>
      </c>
      <c r="BL229" s="15" t="s">
        <v>246</v>
      </c>
      <c r="BM229" s="187" t="s">
        <v>801</v>
      </c>
    </row>
    <row r="230" s="2" customFormat="1">
      <c r="A230" s="34"/>
      <c r="B230" s="35"/>
      <c r="C230" s="34"/>
      <c r="D230" s="189" t="s">
        <v>154</v>
      </c>
      <c r="E230" s="34"/>
      <c r="F230" s="190" t="s">
        <v>800</v>
      </c>
      <c r="G230" s="34"/>
      <c r="H230" s="34"/>
      <c r="I230" s="191"/>
      <c r="J230" s="34"/>
      <c r="K230" s="34"/>
      <c r="L230" s="35"/>
      <c r="M230" s="192"/>
      <c r="N230" s="193"/>
      <c r="O230" s="73"/>
      <c r="P230" s="73"/>
      <c r="Q230" s="73"/>
      <c r="R230" s="73"/>
      <c r="S230" s="73"/>
      <c r="T230" s="7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5" t="s">
        <v>154</v>
      </c>
      <c r="AU230" s="15" t="s">
        <v>81</v>
      </c>
    </row>
    <row r="231" s="2" customFormat="1" ht="24.15" customHeight="1">
      <c r="A231" s="34"/>
      <c r="B231" s="175"/>
      <c r="C231" s="176" t="s">
        <v>485</v>
      </c>
      <c r="D231" s="176" t="s">
        <v>147</v>
      </c>
      <c r="E231" s="177" t="s">
        <v>802</v>
      </c>
      <c r="F231" s="178" t="s">
        <v>803</v>
      </c>
      <c r="G231" s="179" t="s">
        <v>275</v>
      </c>
      <c r="H231" s="180">
        <v>16</v>
      </c>
      <c r="I231" s="181"/>
      <c r="J231" s="182">
        <f>ROUND(I231*H231,2)</f>
        <v>0</v>
      </c>
      <c r="K231" s="178" t="s">
        <v>1</v>
      </c>
      <c r="L231" s="35"/>
      <c r="M231" s="183" t="s">
        <v>1</v>
      </c>
      <c r="N231" s="184" t="s">
        <v>39</v>
      </c>
      <c r="O231" s="73"/>
      <c r="P231" s="185">
        <f>O231*H231</f>
        <v>0</v>
      </c>
      <c r="Q231" s="185">
        <v>0</v>
      </c>
      <c r="R231" s="185">
        <f>Q231*H231</f>
        <v>0</v>
      </c>
      <c r="S231" s="185">
        <v>0</v>
      </c>
      <c r="T231" s="18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7" t="s">
        <v>246</v>
      </c>
      <c r="AT231" s="187" t="s">
        <v>147</v>
      </c>
      <c r="AU231" s="187" t="s">
        <v>81</v>
      </c>
      <c r="AY231" s="15" t="s">
        <v>145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15" t="s">
        <v>81</v>
      </c>
      <c r="BK231" s="188">
        <f>ROUND(I231*H231,2)</f>
        <v>0</v>
      </c>
      <c r="BL231" s="15" t="s">
        <v>246</v>
      </c>
      <c r="BM231" s="187" t="s">
        <v>804</v>
      </c>
    </row>
    <row r="232" s="2" customFormat="1">
      <c r="A232" s="34"/>
      <c r="B232" s="35"/>
      <c r="C232" s="34"/>
      <c r="D232" s="189" t="s">
        <v>154</v>
      </c>
      <c r="E232" s="34"/>
      <c r="F232" s="190" t="s">
        <v>803</v>
      </c>
      <c r="G232" s="34"/>
      <c r="H232" s="34"/>
      <c r="I232" s="191"/>
      <c r="J232" s="34"/>
      <c r="K232" s="34"/>
      <c r="L232" s="35"/>
      <c r="M232" s="192"/>
      <c r="N232" s="193"/>
      <c r="O232" s="73"/>
      <c r="P232" s="73"/>
      <c r="Q232" s="73"/>
      <c r="R232" s="73"/>
      <c r="S232" s="73"/>
      <c r="T232" s="7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5" t="s">
        <v>154</v>
      </c>
      <c r="AU232" s="15" t="s">
        <v>81</v>
      </c>
    </row>
    <row r="233" s="2" customFormat="1" ht="24.15" customHeight="1">
      <c r="A233" s="34"/>
      <c r="B233" s="175"/>
      <c r="C233" s="176" t="s">
        <v>491</v>
      </c>
      <c r="D233" s="176" t="s">
        <v>147</v>
      </c>
      <c r="E233" s="177" t="s">
        <v>805</v>
      </c>
      <c r="F233" s="178" t="s">
        <v>806</v>
      </c>
      <c r="G233" s="179" t="s">
        <v>275</v>
      </c>
      <c r="H233" s="180">
        <v>13</v>
      </c>
      <c r="I233" s="181"/>
      <c r="J233" s="182">
        <f>ROUND(I233*H233,2)</f>
        <v>0</v>
      </c>
      <c r="K233" s="178" t="s">
        <v>1</v>
      </c>
      <c r="L233" s="35"/>
      <c r="M233" s="183" t="s">
        <v>1</v>
      </c>
      <c r="N233" s="184" t="s">
        <v>39</v>
      </c>
      <c r="O233" s="73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7" t="s">
        <v>246</v>
      </c>
      <c r="AT233" s="187" t="s">
        <v>147</v>
      </c>
      <c r="AU233" s="187" t="s">
        <v>81</v>
      </c>
      <c r="AY233" s="15" t="s">
        <v>145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15" t="s">
        <v>81</v>
      </c>
      <c r="BK233" s="188">
        <f>ROUND(I233*H233,2)</f>
        <v>0</v>
      </c>
      <c r="BL233" s="15" t="s">
        <v>246</v>
      </c>
      <c r="BM233" s="187" t="s">
        <v>807</v>
      </c>
    </row>
    <row r="234" s="2" customFormat="1">
      <c r="A234" s="34"/>
      <c r="B234" s="35"/>
      <c r="C234" s="34"/>
      <c r="D234" s="189" t="s">
        <v>154</v>
      </c>
      <c r="E234" s="34"/>
      <c r="F234" s="190" t="s">
        <v>806</v>
      </c>
      <c r="G234" s="34"/>
      <c r="H234" s="34"/>
      <c r="I234" s="191"/>
      <c r="J234" s="34"/>
      <c r="K234" s="34"/>
      <c r="L234" s="35"/>
      <c r="M234" s="192"/>
      <c r="N234" s="193"/>
      <c r="O234" s="73"/>
      <c r="P234" s="73"/>
      <c r="Q234" s="73"/>
      <c r="R234" s="73"/>
      <c r="S234" s="73"/>
      <c r="T234" s="7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5" t="s">
        <v>154</v>
      </c>
      <c r="AU234" s="15" t="s">
        <v>81</v>
      </c>
    </row>
    <row r="235" s="2" customFormat="1" ht="24.15" customHeight="1">
      <c r="A235" s="34"/>
      <c r="B235" s="175"/>
      <c r="C235" s="176" t="s">
        <v>499</v>
      </c>
      <c r="D235" s="176" t="s">
        <v>147</v>
      </c>
      <c r="E235" s="177" t="s">
        <v>423</v>
      </c>
      <c r="F235" s="178" t="s">
        <v>424</v>
      </c>
      <c r="G235" s="179" t="s">
        <v>425</v>
      </c>
      <c r="H235" s="180">
        <v>1</v>
      </c>
      <c r="I235" s="181"/>
      <c r="J235" s="182">
        <f>ROUND(I235*H235,2)</f>
        <v>0</v>
      </c>
      <c r="K235" s="178" t="s">
        <v>1</v>
      </c>
      <c r="L235" s="35"/>
      <c r="M235" s="183" t="s">
        <v>1</v>
      </c>
      <c r="N235" s="184" t="s">
        <v>39</v>
      </c>
      <c r="O235" s="73"/>
      <c r="P235" s="185">
        <f>O235*H235</f>
        <v>0</v>
      </c>
      <c r="Q235" s="185">
        <v>0</v>
      </c>
      <c r="R235" s="185">
        <f>Q235*H235</f>
        <v>0</v>
      </c>
      <c r="S235" s="185">
        <v>0</v>
      </c>
      <c r="T235" s="18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7" t="s">
        <v>246</v>
      </c>
      <c r="AT235" s="187" t="s">
        <v>147</v>
      </c>
      <c r="AU235" s="187" t="s">
        <v>81</v>
      </c>
      <c r="AY235" s="15" t="s">
        <v>145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15" t="s">
        <v>81</v>
      </c>
      <c r="BK235" s="188">
        <f>ROUND(I235*H235,2)</f>
        <v>0</v>
      </c>
      <c r="BL235" s="15" t="s">
        <v>246</v>
      </c>
      <c r="BM235" s="187" t="s">
        <v>808</v>
      </c>
    </row>
    <row r="236" s="2" customFormat="1">
      <c r="A236" s="34"/>
      <c r="B236" s="35"/>
      <c r="C236" s="34"/>
      <c r="D236" s="189" t="s">
        <v>154</v>
      </c>
      <c r="E236" s="34"/>
      <c r="F236" s="190" t="s">
        <v>424</v>
      </c>
      <c r="G236" s="34"/>
      <c r="H236" s="34"/>
      <c r="I236" s="191"/>
      <c r="J236" s="34"/>
      <c r="K236" s="34"/>
      <c r="L236" s="35"/>
      <c r="M236" s="192"/>
      <c r="N236" s="193"/>
      <c r="O236" s="73"/>
      <c r="P236" s="73"/>
      <c r="Q236" s="73"/>
      <c r="R236" s="73"/>
      <c r="S236" s="73"/>
      <c r="T236" s="7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5" t="s">
        <v>154</v>
      </c>
      <c r="AU236" s="15" t="s">
        <v>81</v>
      </c>
    </row>
    <row r="237" s="2" customFormat="1" ht="24.15" customHeight="1">
      <c r="A237" s="34"/>
      <c r="B237" s="175"/>
      <c r="C237" s="176" t="s">
        <v>505</v>
      </c>
      <c r="D237" s="176" t="s">
        <v>147</v>
      </c>
      <c r="E237" s="177" t="s">
        <v>279</v>
      </c>
      <c r="F237" s="178" t="s">
        <v>809</v>
      </c>
      <c r="G237" s="179" t="s">
        <v>425</v>
      </c>
      <c r="H237" s="180">
        <v>1</v>
      </c>
      <c r="I237" s="181"/>
      <c r="J237" s="182">
        <f>ROUND(I237*H237,2)</f>
        <v>0</v>
      </c>
      <c r="K237" s="178" t="s">
        <v>1</v>
      </c>
      <c r="L237" s="35"/>
      <c r="M237" s="183" t="s">
        <v>1</v>
      </c>
      <c r="N237" s="184" t="s">
        <v>39</v>
      </c>
      <c r="O237" s="73"/>
      <c r="P237" s="185">
        <f>O237*H237</f>
        <v>0</v>
      </c>
      <c r="Q237" s="185">
        <v>0</v>
      </c>
      <c r="R237" s="185">
        <f>Q237*H237</f>
        <v>0</v>
      </c>
      <c r="S237" s="185">
        <v>0</v>
      </c>
      <c r="T237" s="18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7" t="s">
        <v>246</v>
      </c>
      <c r="AT237" s="187" t="s">
        <v>147</v>
      </c>
      <c r="AU237" s="187" t="s">
        <v>81</v>
      </c>
      <c r="AY237" s="15" t="s">
        <v>145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15" t="s">
        <v>81</v>
      </c>
      <c r="BK237" s="188">
        <f>ROUND(I237*H237,2)</f>
        <v>0</v>
      </c>
      <c r="BL237" s="15" t="s">
        <v>246</v>
      </c>
      <c r="BM237" s="187" t="s">
        <v>810</v>
      </c>
    </row>
    <row r="238" s="2" customFormat="1">
      <c r="A238" s="34"/>
      <c r="B238" s="35"/>
      <c r="C238" s="34"/>
      <c r="D238" s="189" t="s">
        <v>154</v>
      </c>
      <c r="E238" s="34"/>
      <c r="F238" s="190" t="s">
        <v>809</v>
      </c>
      <c r="G238" s="34"/>
      <c r="H238" s="34"/>
      <c r="I238" s="191"/>
      <c r="J238" s="34"/>
      <c r="K238" s="34"/>
      <c r="L238" s="35"/>
      <c r="M238" s="192"/>
      <c r="N238" s="193"/>
      <c r="O238" s="73"/>
      <c r="P238" s="73"/>
      <c r="Q238" s="73"/>
      <c r="R238" s="73"/>
      <c r="S238" s="73"/>
      <c r="T238" s="7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T238" s="15" t="s">
        <v>154</v>
      </c>
      <c r="AU238" s="15" t="s">
        <v>81</v>
      </c>
    </row>
    <row r="239" s="2" customFormat="1" ht="24.15" customHeight="1">
      <c r="A239" s="34"/>
      <c r="B239" s="175"/>
      <c r="C239" s="176" t="s">
        <v>510</v>
      </c>
      <c r="D239" s="176" t="s">
        <v>147</v>
      </c>
      <c r="E239" s="177" t="s">
        <v>285</v>
      </c>
      <c r="F239" s="178" t="s">
        <v>811</v>
      </c>
      <c r="G239" s="179" t="s">
        <v>425</v>
      </c>
      <c r="H239" s="180">
        <v>1</v>
      </c>
      <c r="I239" s="181"/>
      <c r="J239" s="182">
        <f>ROUND(I239*H239,2)</f>
        <v>0</v>
      </c>
      <c r="K239" s="178" t="s">
        <v>1</v>
      </c>
      <c r="L239" s="35"/>
      <c r="M239" s="183" t="s">
        <v>1</v>
      </c>
      <c r="N239" s="184" t="s">
        <v>39</v>
      </c>
      <c r="O239" s="73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7" t="s">
        <v>246</v>
      </c>
      <c r="AT239" s="187" t="s">
        <v>147</v>
      </c>
      <c r="AU239" s="187" t="s">
        <v>81</v>
      </c>
      <c r="AY239" s="15" t="s">
        <v>145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5" t="s">
        <v>81</v>
      </c>
      <c r="BK239" s="188">
        <f>ROUND(I239*H239,2)</f>
        <v>0</v>
      </c>
      <c r="BL239" s="15" t="s">
        <v>246</v>
      </c>
      <c r="BM239" s="187" t="s">
        <v>812</v>
      </c>
    </row>
    <row r="240" s="2" customFormat="1">
      <c r="A240" s="34"/>
      <c r="B240" s="35"/>
      <c r="C240" s="34"/>
      <c r="D240" s="189" t="s">
        <v>154</v>
      </c>
      <c r="E240" s="34"/>
      <c r="F240" s="190" t="s">
        <v>811</v>
      </c>
      <c r="G240" s="34"/>
      <c r="H240" s="34"/>
      <c r="I240" s="191"/>
      <c r="J240" s="34"/>
      <c r="K240" s="34"/>
      <c r="L240" s="35"/>
      <c r="M240" s="192"/>
      <c r="N240" s="193"/>
      <c r="O240" s="73"/>
      <c r="P240" s="73"/>
      <c r="Q240" s="73"/>
      <c r="R240" s="73"/>
      <c r="S240" s="73"/>
      <c r="T240" s="7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5" t="s">
        <v>154</v>
      </c>
      <c r="AU240" s="15" t="s">
        <v>81</v>
      </c>
    </row>
    <row r="241" s="2" customFormat="1" ht="16.5" customHeight="1">
      <c r="A241" s="34"/>
      <c r="B241" s="175"/>
      <c r="C241" s="176" t="s">
        <v>516</v>
      </c>
      <c r="D241" s="176" t="s">
        <v>147</v>
      </c>
      <c r="E241" s="177" t="s">
        <v>813</v>
      </c>
      <c r="F241" s="178" t="s">
        <v>814</v>
      </c>
      <c r="G241" s="179" t="s">
        <v>275</v>
      </c>
      <c r="H241" s="180">
        <v>13</v>
      </c>
      <c r="I241" s="181"/>
      <c r="J241" s="182">
        <f>ROUND(I241*H241,2)</f>
        <v>0</v>
      </c>
      <c r="K241" s="178" t="s">
        <v>1</v>
      </c>
      <c r="L241" s="35"/>
      <c r="M241" s="183" t="s">
        <v>1</v>
      </c>
      <c r="N241" s="184" t="s">
        <v>39</v>
      </c>
      <c r="O241" s="73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7" t="s">
        <v>246</v>
      </c>
      <c r="AT241" s="187" t="s">
        <v>147</v>
      </c>
      <c r="AU241" s="187" t="s">
        <v>81</v>
      </c>
      <c r="AY241" s="15" t="s">
        <v>145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15" t="s">
        <v>81</v>
      </c>
      <c r="BK241" s="188">
        <f>ROUND(I241*H241,2)</f>
        <v>0</v>
      </c>
      <c r="BL241" s="15" t="s">
        <v>246</v>
      </c>
      <c r="BM241" s="187" t="s">
        <v>815</v>
      </c>
    </row>
    <row r="242" s="2" customFormat="1">
      <c r="A242" s="34"/>
      <c r="B242" s="35"/>
      <c r="C242" s="34"/>
      <c r="D242" s="189" t="s">
        <v>154</v>
      </c>
      <c r="E242" s="34"/>
      <c r="F242" s="190" t="s">
        <v>814</v>
      </c>
      <c r="G242" s="34"/>
      <c r="H242" s="34"/>
      <c r="I242" s="191"/>
      <c r="J242" s="34"/>
      <c r="K242" s="34"/>
      <c r="L242" s="35"/>
      <c r="M242" s="192"/>
      <c r="N242" s="193"/>
      <c r="O242" s="73"/>
      <c r="P242" s="73"/>
      <c r="Q242" s="73"/>
      <c r="R242" s="73"/>
      <c r="S242" s="73"/>
      <c r="T242" s="7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T242" s="15" t="s">
        <v>154</v>
      </c>
      <c r="AU242" s="15" t="s">
        <v>81</v>
      </c>
    </row>
    <row r="243" s="2" customFormat="1" ht="55.5" customHeight="1">
      <c r="A243" s="34"/>
      <c r="B243" s="175"/>
      <c r="C243" s="176" t="s">
        <v>520</v>
      </c>
      <c r="D243" s="176" t="s">
        <v>147</v>
      </c>
      <c r="E243" s="177" t="s">
        <v>291</v>
      </c>
      <c r="F243" s="178" t="s">
        <v>816</v>
      </c>
      <c r="G243" s="179" t="s">
        <v>425</v>
      </c>
      <c r="H243" s="180">
        <v>1</v>
      </c>
      <c r="I243" s="181"/>
      <c r="J243" s="182">
        <f>ROUND(I243*H243,2)</f>
        <v>0</v>
      </c>
      <c r="K243" s="178" t="s">
        <v>1</v>
      </c>
      <c r="L243" s="35"/>
      <c r="M243" s="183" t="s">
        <v>1</v>
      </c>
      <c r="N243" s="184" t="s">
        <v>39</v>
      </c>
      <c r="O243" s="73"/>
      <c r="P243" s="185">
        <f>O243*H243</f>
        <v>0</v>
      </c>
      <c r="Q243" s="185">
        <v>0</v>
      </c>
      <c r="R243" s="185">
        <f>Q243*H243</f>
        <v>0</v>
      </c>
      <c r="S243" s="185">
        <v>0</v>
      </c>
      <c r="T243" s="18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7" t="s">
        <v>246</v>
      </c>
      <c r="AT243" s="187" t="s">
        <v>147</v>
      </c>
      <c r="AU243" s="187" t="s">
        <v>81</v>
      </c>
      <c r="AY243" s="15" t="s">
        <v>145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15" t="s">
        <v>81</v>
      </c>
      <c r="BK243" s="188">
        <f>ROUND(I243*H243,2)</f>
        <v>0</v>
      </c>
      <c r="BL243" s="15" t="s">
        <v>246</v>
      </c>
      <c r="BM243" s="187" t="s">
        <v>817</v>
      </c>
    </row>
    <row r="244" s="2" customFormat="1">
      <c r="A244" s="34"/>
      <c r="B244" s="35"/>
      <c r="C244" s="34"/>
      <c r="D244" s="189" t="s">
        <v>154</v>
      </c>
      <c r="E244" s="34"/>
      <c r="F244" s="190" t="s">
        <v>816</v>
      </c>
      <c r="G244" s="34"/>
      <c r="H244" s="34"/>
      <c r="I244" s="191"/>
      <c r="J244" s="34"/>
      <c r="K244" s="34"/>
      <c r="L244" s="35"/>
      <c r="M244" s="192"/>
      <c r="N244" s="193"/>
      <c r="O244" s="73"/>
      <c r="P244" s="73"/>
      <c r="Q244" s="73"/>
      <c r="R244" s="73"/>
      <c r="S244" s="73"/>
      <c r="T244" s="7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5" t="s">
        <v>154</v>
      </c>
      <c r="AU244" s="15" t="s">
        <v>81</v>
      </c>
    </row>
    <row r="245" s="2" customFormat="1" ht="33" customHeight="1">
      <c r="A245" s="34"/>
      <c r="B245" s="175"/>
      <c r="C245" s="176" t="s">
        <v>528</v>
      </c>
      <c r="D245" s="176" t="s">
        <v>147</v>
      </c>
      <c r="E245" s="177" t="s">
        <v>818</v>
      </c>
      <c r="F245" s="178" t="s">
        <v>819</v>
      </c>
      <c r="G245" s="179" t="s">
        <v>275</v>
      </c>
      <c r="H245" s="180">
        <v>20</v>
      </c>
      <c r="I245" s="181"/>
      <c r="J245" s="182">
        <f>ROUND(I245*H245,2)</f>
        <v>0</v>
      </c>
      <c r="K245" s="178" t="s">
        <v>1</v>
      </c>
      <c r="L245" s="35"/>
      <c r="M245" s="183" t="s">
        <v>1</v>
      </c>
      <c r="N245" s="184" t="s">
        <v>39</v>
      </c>
      <c r="O245" s="73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7" t="s">
        <v>246</v>
      </c>
      <c r="AT245" s="187" t="s">
        <v>147</v>
      </c>
      <c r="AU245" s="187" t="s">
        <v>81</v>
      </c>
      <c r="AY245" s="15" t="s">
        <v>145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15" t="s">
        <v>81</v>
      </c>
      <c r="BK245" s="188">
        <f>ROUND(I245*H245,2)</f>
        <v>0</v>
      </c>
      <c r="BL245" s="15" t="s">
        <v>246</v>
      </c>
      <c r="BM245" s="187" t="s">
        <v>820</v>
      </c>
    </row>
    <row r="246" s="2" customFormat="1">
      <c r="A246" s="34"/>
      <c r="B246" s="35"/>
      <c r="C246" s="34"/>
      <c r="D246" s="189" t="s">
        <v>154</v>
      </c>
      <c r="E246" s="34"/>
      <c r="F246" s="190" t="s">
        <v>819</v>
      </c>
      <c r="G246" s="34"/>
      <c r="H246" s="34"/>
      <c r="I246" s="191"/>
      <c r="J246" s="34"/>
      <c r="K246" s="34"/>
      <c r="L246" s="35"/>
      <c r="M246" s="192"/>
      <c r="N246" s="193"/>
      <c r="O246" s="73"/>
      <c r="P246" s="73"/>
      <c r="Q246" s="73"/>
      <c r="R246" s="73"/>
      <c r="S246" s="73"/>
      <c r="T246" s="7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5" t="s">
        <v>154</v>
      </c>
      <c r="AU246" s="15" t="s">
        <v>81</v>
      </c>
    </row>
    <row r="247" s="2" customFormat="1" ht="33" customHeight="1">
      <c r="A247" s="34"/>
      <c r="B247" s="175"/>
      <c r="C247" s="176" t="s">
        <v>534</v>
      </c>
      <c r="D247" s="176" t="s">
        <v>147</v>
      </c>
      <c r="E247" s="177" t="s">
        <v>821</v>
      </c>
      <c r="F247" s="178" t="s">
        <v>822</v>
      </c>
      <c r="G247" s="179" t="s">
        <v>275</v>
      </c>
      <c r="H247" s="180">
        <v>31</v>
      </c>
      <c r="I247" s="181"/>
      <c r="J247" s="182">
        <f>ROUND(I247*H247,2)</f>
        <v>0</v>
      </c>
      <c r="K247" s="178" t="s">
        <v>1</v>
      </c>
      <c r="L247" s="35"/>
      <c r="M247" s="183" t="s">
        <v>1</v>
      </c>
      <c r="N247" s="184" t="s">
        <v>39</v>
      </c>
      <c r="O247" s="73"/>
      <c r="P247" s="185">
        <f>O247*H247</f>
        <v>0</v>
      </c>
      <c r="Q247" s="185">
        <v>0</v>
      </c>
      <c r="R247" s="185">
        <f>Q247*H247</f>
        <v>0</v>
      </c>
      <c r="S247" s="185">
        <v>0</v>
      </c>
      <c r="T247" s="18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7" t="s">
        <v>246</v>
      </c>
      <c r="AT247" s="187" t="s">
        <v>147</v>
      </c>
      <c r="AU247" s="187" t="s">
        <v>81</v>
      </c>
      <c r="AY247" s="15" t="s">
        <v>145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5" t="s">
        <v>81</v>
      </c>
      <c r="BK247" s="188">
        <f>ROUND(I247*H247,2)</f>
        <v>0</v>
      </c>
      <c r="BL247" s="15" t="s">
        <v>246</v>
      </c>
      <c r="BM247" s="187" t="s">
        <v>823</v>
      </c>
    </row>
    <row r="248" s="2" customFormat="1">
      <c r="A248" s="34"/>
      <c r="B248" s="35"/>
      <c r="C248" s="34"/>
      <c r="D248" s="189" t="s">
        <v>154</v>
      </c>
      <c r="E248" s="34"/>
      <c r="F248" s="190" t="s">
        <v>822</v>
      </c>
      <c r="G248" s="34"/>
      <c r="H248" s="34"/>
      <c r="I248" s="191"/>
      <c r="J248" s="34"/>
      <c r="K248" s="34"/>
      <c r="L248" s="35"/>
      <c r="M248" s="192"/>
      <c r="N248" s="193"/>
      <c r="O248" s="73"/>
      <c r="P248" s="73"/>
      <c r="Q248" s="73"/>
      <c r="R248" s="73"/>
      <c r="S248" s="73"/>
      <c r="T248" s="7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5" t="s">
        <v>154</v>
      </c>
      <c r="AU248" s="15" t="s">
        <v>81</v>
      </c>
    </row>
    <row r="249" s="2" customFormat="1" ht="44.25" customHeight="1">
      <c r="A249" s="34"/>
      <c r="B249" s="175"/>
      <c r="C249" s="176" t="s">
        <v>540</v>
      </c>
      <c r="D249" s="176" t="s">
        <v>147</v>
      </c>
      <c r="E249" s="177" t="s">
        <v>297</v>
      </c>
      <c r="F249" s="178" t="s">
        <v>824</v>
      </c>
      <c r="G249" s="179" t="s">
        <v>275</v>
      </c>
      <c r="H249" s="180">
        <v>20</v>
      </c>
      <c r="I249" s="181"/>
      <c r="J249" s="182">
        <f>ROUND(I249*H249,2)</f>
        <v>0</v>
      </c>
      <c r="K249" s="178" t="s">
        <v>1</v>
      </c>
      <c r="L249" s="35"/>
      <c r="M249" s="183" t="s">
        <v>1</v>
      </c>
      <c r="N249" s="184" t="s">
        <v>39</v>
      </c>
      <c r="O249" s="73"/>
      <c r="P249" s="185">
        <f>O249*H249</f>
        <v>0</v>
      </c>
      <c r="Q249" s="185">
        <v>0</v>
      </c>
      <c r="R249" s="185">
        <f>Q249*H249</f>
        <v>0</v>
      </c>
      <c r="S249" s="185">
        <v>0</v>
      </c>
      <c r="T249" s="18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7" t="s">
        <v>246</v>
      </c>
      <c r="AT249" s="187" t="s">
        <v>147</v>
      </c>
      <c r="AU249" s="187" t="s">
        <v>81</v>
      </c>
      <c r="AY249" s="15" t="s">
        <v>145</v>
      </c>
      <c r="BE249" s="188">
        <f>IF(N249="základní",J249,0)</f>
        <v>0</v>
      </c>
      <c r="BF249" s="188">
        <f>IF(N249="snížená",J249,0)</f>
        <v>0</v>
      </c>
      <c r="BG249" s="188">
        <f>IF(N249="zákl. přenesená",J249,0)</f>
        <v>0</v>
      </c>
      <c r="BH249" s="188">
        <f>IF(N249="sníž. přenesená",J249,0)</f>
        <v>0</v>
      </c>
      <c r="BI249" s="188">
        <f>IF(N249="nulová",J249,0)</f>
        <v>0</v>
      </c>
      <c r="BJ249" s="15" t="s">
        <v>81</v>
      </c>
      <c r="BK249" s="188">
        <f>ROUND(I249*H249,2)</f>
        <v>0</v>
      </c>
      <c r="BL249" s="15" t="s">
        <v>246</v>
      </c>
      <c r="BM249" s="187" t="s">
        <v>825</v>
      </c>
    </row>
    <row r="250" s="2" customFormat="1">
      <c r="A250" s="34"/>
      <c r="B250" s="35"/>
      <c r="C250" s="34"/>
      <c r="D250" s="189" t="s">
        <v>154</v>
      </c>
      <c r="E250" s="34"/>
      <c r="F250" s="190" t="s">
        <v>824</v>
      </c>
      <c r="G250" s="34"/>
      <c r="H250" s="34"/>
      <c r="I250" s="191"/>
      <c r="J250" s="34"/>
      <c r="K250" s="34"/>
      <c r="L250" s="35"/>
      <c r="M250" s="192"/>
      <c r="N250" s="193"/>
      <c r="O250" s="73"/>
      <c r="P250" s="73"/>
      <c r="Q250" s="73"/>
      <c r="R250" s="73"/>
      <c r="S250" s="73"/>
      <c r="T250" s="7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5" t="s">
        <v>154</v>
      </c>
      <c r="AU250" s="15" t="s">
        <v>81</v>
      </c>
    </row>
    <row r="251" s="2" customFormat="1" ht="44.25" customHeight="1">
      <c r="A251" s="34"/>
      <c r="B251" s="175"/>
      <c r="C251" s="176" t="s">
        <v>545</v>
      </c>
      <c r="D251" s="176" t="s">
        <v>147</v>
      </c>
      <c r="E251" s="177" t="s">
        <v>303</v>
      </c>
      <c r="F251" s="178" t="s">
        <v>826</v>
      </c>
      <c r="G251" s="179" t="s">
        <v>275</v>
      </c>
      <c r="H251" s="180">
        <v>15</v>
      </c>
      <c r="I251" s="181"/>
      <c r="J251" s="182">
        <f>ROUND(I251*H251,2)</f>
        <v>0</v>
      </c>
      <c r="K251" s="178" t="s">
        <v>1</v>
      </c>
      <c r="L251" s="35"/>
      <c r="M251" s="183" t="s">
        <v>1</v>
      </c>
      <c r="N251" s="184" t="s">
        <v>39</v>
      </c>
      <c r="O251" s="73"/>
      <c r="P251" s="185">
        <f>O251*H251</f>
        <v>0</v>
      </c>
      <c r="Q251" s="185">
        <v>0</v>
      </c>
      <c r="R251" s="185">
        <f>Q251*H251</f>
        <v>0</v>
      </c>
      <c r="S251" s="185">
        <v>0</v>
      </c>
      <c r="T251" s="18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7" t="s">
        <v>246</v>
      </c>
      <c r="AT251" s="187" t="s">
        <v>147</v>
      </c>
      <c r="AU251" s="187" t="s">
        <v>81</v>
      </c>
      <c r="AY251" s="15" t="s">
        <v>145</v>
      </c>
      <c r="BE251" s="188">
        <f>IF(N251="základní",J251,0)</f>
        <v>0</v>
      </c>
      <c r="BF251" s="188">
        <f>IF(N251="snížená",J251,0)</f>
        <v>0</v>
      </c>
      <c r="BG251" s="188">
        <f>IF(N251="zákl. přenesená",J251,0)</f>
        <v>0</v>
      </c>
      <c r="BH251" s="188">
        <f>IF(N251="sníž. přenesená",J251,0)</f>
        <v>0</v>
      </c>
      <c r="BI251" s="188">
        <f>IF(N251="nulová",J251,0)</f>
        <v>0</v>
      </c>
      <c r="BJ251" s="15" t="s">
        <v>81</v>
      </c>
      <c r="BK251" s="188">
        <f>ROUND(I251*H251,2)</f>
        <v>0</v>
      </c>
      <c r="BL251" s="15" t="s">
        <v>246</v>
      </c>
      <c r="BM251" s="187" t="s">
        <v>827</v>
      </c>
    </row>
    <row r="252" s="2" customFormat="1">
      <c r="A252" s="34"/>
      <c r="B252" s="35"/>
      <c r="C252" s="34"/>
      <c r="D252" s="189" t="s">
        <v>154</v>
      </c>
      <c r="E252" s="34"/>
      <c r="F252" s="190" t="s">
        <v>826</v>
      </c>
      <c r="G252" s="34"/>
      <c r="H252" s="34"/>
      <c r="I252" s="191"/>
      <c r="J252" s="34"/>
      <c r="K252" s="34"/>
      <c r="L252" s="35"/>
      <c r="M252" s="192"/>
      <c r="N252" s="193"/>
      <c r="O252" s="73"/>
      <c r="P252" s="73"/>
      <c r="Q252" s="73"/>
      <c r="R252" s="73"/>
      <c r="S252" s="73"/>
      <c r="T252" s="7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5" t="s">
        <v>154</v>
      </c>
      <c r="AU252" s="15" t="s">
        <v>81</v>
      </c>
    </row>
    <row r="253" s="2" customFormat="1" ht="44.25" customHeight="1">
      <c r="A253" s="34"/>
      <c r="B253" s="175"/>
      <c r="C253" s="176" t="s">
        <v>551</v>
      </c>
      <c r="D253" s="176" t="s">
        <v>147</v>
      </c>
      <c r="E253" s="177" t="s">
        <v>311</v>
      </c>
      <c r="F253" s="178" t="s">
        <v>828</v>
      </c>
      <c r="G253" s="179" t="s">
        <v>275</v>
      </c>
      <c r="H253" s="180">
        <v>9</v>
      </c>
      <c r="I253" s="181"/>
      <c r="J253" s="182">
        <f>ROUND(I253*H253,2)</f>
        <v>0</v>
      </c>
      <c r="K253" s="178" t="s">
        <v>1</v>
      </c>
      <c r="L253" s="35"/>
      <c r="M253" s="183" t="s">
        <v>1</v>
      </c>
      <c r="N253" s="184" t="s">
        <v>39</v>
      </c>
      <c r="O253" s="73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7" t="s">
        <v>246</v>
      </c>
      <c r="AT253" s="187" t="s">
        <v>147</v>
      </c>
      <c r="AU253" s="187" t="s">
        <v>81</v>
      </c>
      <c r="AY253" s="15" t="s">
        <v>145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15" t="s">
        <v>81</v>
      </c>
      <c r="BK253" s="188">
        <f>ROUND(I253*H253,2)</f>
        <v>0</v>
      </c>
      <c r="BL253" s="15" t="s">
        <v>246</v>
      </c>
      <c r="BM253" s="187" t="s">
        <v>829</v>
      </c>
    </row>
    <row r="254" s="2" customFormat="1">
      <c r="A254" s="34"/>
      <c r="B254" s="35"/>
      <c r="C254" s="34"/>
      <c r="D254" s="189" t="s">
        <v>154</v>
      </c>
      <c r="E254" s="34"/>
      <c r="F254" s="190" t="s">
        <v>828</v>
      </c>
      <c r="G254" s="34"/>
      <c r="H254" s="34"/>
      <c r="I254" s="191"/>
      <c r="J254" s="34"/>
      <c r="K254" s="34"/>
      <c r="L254" s="35"/>
      <c r="M254" s="192"/>
      <c r="N254" s="193"/>
      <c r="O254" s="73"/>
      <c r="P254" s="73"/>
      <c r="Q254" s="73"/>
      <c r="R254" s="73"/>
      <c r="S254" s="73"/>
      <c r="T254" s="7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5" t="s">
        <v>154</v>
      </c>
      <c r="AU254" s="15" t="s">
        <v>81</v>
      </c>
    </row>
    <row r="255" s="2" customFormat="1" ht="44.25" customHeight="1">
      <c r="A255" s="34"/>
      <c r="B255" s="175"/>
      <c r="C255" s="176" t="s">
        <v>559</v>
      </c>
      <c r="D255" s="176" t="s">
        <v>147</v>
      </c>
      <c r="E255" s="177" t="s">
        <v>318</v>
      </c>
      <c r="F255" s="178" t="s">
        <v>830</v>
      </c>
      <c r="G255" s="179" t="s">
        <v>275</v>
      </c>
      <c r="H255" s="180">
        <v>7</v>
      </c>
      <c r="I255" s="181"/>
      <c r="J255" s="182">
        <f>ROUND(I255*H255,2)</f>
        <v>0</v>
      </c>
      <c r="K255" s="178" t="s">
        <v>1</v>
      </c>
      <c r="L255" s="35"/>
      <c r="M255" s="183" t="s">
        <v>1</v>
      </c>
      <c r="N255" s="184" t="s">
        <v>39</v>
      </c>
      <c r="O255" s="73"/>
      <c r="P255" s="185">
        <f>O255*H255</f>
        <v>0</v>
      </c>
      <c r="Q255" s="185">
        <v>0</v>
      </c>
      <c r="R255" s="185">
        <f>Q255*H255</f>
        <v>0</v>
      </c>
      <c r="S255" s="185">
        <v>0</v>
      </c>
      <c r="T255" s="18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7" t="s">
        <v>246</v>
      </c>
      <c r="AT255" s="187" t="s">
        <v>147</v>
      </c>
      <c r="AU255" s="187" t="s">
        <v>81</v>
      </c>
      <c r="AY255" s="15" t="s">
        <v>145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15" t="s">
        <v>81</v>
      </c>
      <c r="BK255" s="188">
        <f>ROUND(I255*H255,2)</f>
        <v>0</v>
      </c>
      <c r="BL255" s="15" t="s">
        <v>246</v>
      </c>
      <c r="BM255" s="187" t="s">
        <v>831</v>
      </c>
    </row>
    <row r="256" s="2" customFormat="1">
      <c r="A256" s="34"/>
      <c r="B256" s="35"/>
      <c r="C256" s="34"/>
      <c r="D256" s="189" t="s">
        <v>154</v>
      </c>
      <c r="E256" s="34"/>
      <c r="F256" s="190" t="s">
        <v>830</v>
      </c>
      <c r="G256" s="34"/>
      <c r="H256" s="34"/>
      <c r="I256" s="191"/>
      <c r="J256" s="34"/>
      <c r="K256" s="34"/>
      <c r="L256" s="35"/>
      <c r="M256" s="192"/>
      <c r="N256" s="193"/>
      <c r="O256" s="73"/>
      <c r="P256" s="73"/>
      <c r="Q256" s="73"/>
      <c r="R256" s="73"/>
      <c r="S256" s="73"/>
      <c r="T256" s="7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T256" s="15" t="s">
        <v>154</v>
      </c>
      <c r="AU256" s="15" t="s">
        <v>81</v>
      </c>
    </row>
    <row r="257" s="2" customFormat="1" ht="37.8" customHeight="1">
      <c r="A257" s="34"/>
      <c r="B257" s="175"/>
      <c r="C257" s="176" t="s">
        <v>565</v>
      </c>
      <c r="D257" s="176" t="s">
        <v>147</v>
      </c>
      <c r="E257" s="177" t="s">
        <v>324</v>
      </c>
      <c r="F257" s="178" t="s">
        <v>832</v>
      </c>
      <c r="G257" s="179" t="s">
        <v>164</v>
      </c>
      <c r="H257" s="180">
        <v>37</v>
      </c>
      <c r="I257" s="181"/>
      <c r="J257" s="182">
        <f>ROUND(I257*H257,2)</f>
        <v>0</v>
      </c>
      <c r="K257" s="178" t="s">
        <v>1</v>
      </c>
      <c r="L257" s="35"/>
      <c r="M257" s="183" t="s">
        <v>1</v>
      </c>
      <c r="N257" s="184" t="s">
        <v>39</v>
      </c>
      <c r="O257" s="73"/>
      <c r="P257" s="185">
        <f>O257*H257</f>
        <v>0</v>
      </c>
      <c r="Q257" s="185">
        <v>0</v>
      </c>
      <c r="R257" s="185">
        <f>Q257*H257</f>
        <v>0</v>
      </c>
      <c r="S257" s="185">
        <v>0</v>
      </c>
      <c r="T257" s="18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7" t="s">
        <v>246</v>
      </c>
      <c r="AT257" s="187" t="s">
        <v>147</v>
      </c>
      <c r="AU257" s="187" t="s">
        <v>81</v>
      </c>
      <c r="AY257" s="15" t="s">
        <v>145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15" t="s">
        <v>81</v>
      </c>
      <c r="BK257" s="188">
        <f>ROUND(I257*H257,2)</f>
        <v>0</v>
      </c>
      <c r="BL257" s="15" t="s">
        <v>246</v>
      </c>
      <c r="BM257" s="187" t="s">
        <v>833</v>
      </c>
    </row>
    <row r="258" s="2" customFormat="1">
      <c r="A258" s="34"/>
      <c r="B258" s="35"/>
      <c r="C258" s="34"/>
      <c r="D258" s="189" t="s">
        <v>154</v>
      </c>
      <c r="E258" s="34"/>
      <c r="F258" s="190" t="s">
        <v>832</v>
      </c>
      <c r="G258" s="34"/>
      <c r="H258" s="34"/>
      <c r="I258" s="191"/>
      <c r="J258" s="34"/>
      <c r="K258" s="34"/>
      <c r="L258" s="35"/>
      <c r="M258" s="192"/>
      <c r="N258" s="193"/>
      <c r="O258" s="73"/>
      <c r="P258" s="73"/>
      <c r="Q258" s="73"/>
      <c r="R258" s="73"/>
      <c r="S258" s="73"/>
      <c r="T258" s="7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5" t="s">
        <v>154</v>
      </c>
      <c r="AU258" s="15" t="s">
        <v>81</v>
      </c>
    </row>
    <row r="259" s="2" customFormat="1">
      <c r="A259" s="34"/>
      <c r="B259" s="35"/>
      <c r="C259" s="34"/>
      <c r="D259" s="189" t="s">
        <v>710</v>
      </c>
      <c r="E259" s="34"/>
      <c r="F259" s="196" t="s">
        <v>834</v>
      </c>
      <c r="G259" s="34"/>
      <c r="H259" s="34"/>
      <c r="I259" s="191"/>
      <c r="J259" s="34"/>
      <c r="K259" s="34"/>
      <c r="L259" s="35"/>
      <c r="M259" s="192"/>
      <c r="N259" s="193"/>
      <c r="O259" s="73"/>
      <c r="P259" s="73"/>
      <c r="Q259" s="73"/>
      <c r="R259" s="73"/>
      <c r="S259" s="73"/>
      <c r="T259" s="7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5" t="s">
        <v>710</v>
      </c>
      <c r="AU259" s="15" t="s">
        <v>81</v>
      </c>
    </row>
    <row r="260" s="2" customFormat="1" ht="44.25" customHeight="1">
      <c r="A260" s="34"/>
      <c r="B260" s="175"/>
      <c r="C260" s="176" t="s">
        <v>571</v>
      </c>
      <c r="D260" s="176" t="s">
        <v>147</v>
      </c>
      <c r="E260" s="177" t="s">
        <v>330</v>
      </c>
      <c r="F260" s="178" t="s">
        <v>835</v>
      </c>
      <c r="G260" s="179" t="s">
        <v>275</v>
      </c>
      <c r="H260" s="180">
        <v>45</v>
      </c>
      <c r="I260" s="181"/>
      <c r="J260" s="182">
        <f>ROUND(I260*H260,2)</f>
        <v>0</v>
      </c>
      <c r="K260" s="178" t="s">
        <v>1</v>
      </c>
      <c r="L260" s="35"/>
      <c r="M260" s="183" t="s">
        <v>1</v>
      </c>
      <c r="N260" s="184" t="s">
        <v>39</v>
      </c>
      <c r="O260" s="73"/>
      <c r="P260" s="185">
        <f>O260*H260</f>
        <v>0</v>
      </c>
      <c r="Q260" s="185">
        <v>0</v>
      </c>
      <c r="R260" s="185">
        <f>Q260*H260</f>
        <v>0</v>
      </c>
      <c r="S260" s="185">
        <v>0</v>
      </c>
      <c r="T260" s="18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7" t="s">
        <v>246</v>
      </c>
      <c r="AT260" s="187" t="s">
        <v>147</v>
      </c>
      <c r="AU260" s="187" t="s">
        <v>81</v>
      </c>
      <c r="AY260" s="15" t="s">
        <v>145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15" t="s">
        <v>81</v>
      </c>
      <c r="BK260" s="188">
        <f>ROUND(I260*H260,2)</f>
        <v>0</v>
      </c>
      <c r="BL260" s="15" t="s">
        <v>246</v>
      </c>
      <c r="BM260" s="187" t="s">
        <v>836</v>
      </c>
    </row>
    <row r="261" s="2" customFormat="1">
      <c r="A261" s="34"/>
      <c r="B261" s="35"/>
      <c r="C261" s="34"/>
      <c r="D261" s="189" t="s">
        <v>154</v>
      </c>
      <c r="E261" s="34"/>
      <c r="F261" s="190" t="s">
        <v>835</v>
      </c>
      <c r="G261" s="34"/>
      <c r="H261" s="34"/>
      <c r="I261" s="191"/>
      <c r="J261" s="34"/>
      <c r="K261" s="34"/>
      <c r="L261" s="35"/>
      <c r="M261" s="192"/>
      <c r="N261" s="193"/>
      <c r="O261" s="73"/>
      <c r="P261" s="73"/>
      <c r="Q261" s="73"/>
      <c r="R261" s="73"/>
      <c r="S261" s="73"/>
      <c r="T261" s="7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5" t="s">
        <v>154</v>
      </c>
      <c r="AU261" s="15" t="s">
        <v>81</v>
      </c>
    </row>
    <row r="262" s="2" customFormat="1" ht="24.15" customHeight="1">
      <c r="A262" s="34"/>
      <c r="B262" s="175"/>
      <c r="C262" s="176" t="s">
        <v>577</v>
      </c>
      <c r="D262" s="176" t="s">
        <v>147</v>
      </c>
      <c r="E262" s="177" t="s">
        <v>338</v>
      </c>
      <c r="F262" s="178" t="s">
        <v>837</v>
      </c>
      <c r="G262" s="179" t="s">
        <v>164</v>
      </c>
      <c r="H262" s="180">
        <v>2</v>
      </c>
      <c r="I262" s="181"/>
      <c r="J262" s="182">
        <f>ROUND(I262*H262,2)</f>
        <v>0</v>
      </c>
      <c r="K262" s="178" t="s">
        <v>1</v>
      </c>
      <c r="L262" s="35"/>
      <c r="M262" s="183" t="s">
        <v>1</v>
      </c>
      <c r="N262" s="184" t="s">
        <v>39</v>
      </c>
      <c r="O262" s="73"/>
      <c r="P262" s="185">
        <f>O262*H262</f>
        <v>0</v>
      </c>
      <c r="Q262" s="185">
        <v>0</v>
      </c>
      <c r="R262" s="185">
        <f>Q262*H262</f>
        <v>0</v>
      </c>
      <c r="S262" s="185">
        <v>0</v>
      </c>
      <c r="T262" s="18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7" t="s">
        <v>246</v>
      </c>
      <c r="AT262" s="187" t="s">
        <v>147</v>
      </c>
      <c r="AU262" s="187" t="s">
        <v>81</v>
      </c>
      <c r="AY262" s="15" t="s">
        <v>145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15" t="s">
        <v>81</v>
      </c>
      <c r="BK262" s="188">
        <f>ROUND(I262*H262,2)</f>
        <v>0</v>
      </c>
      <c r="BL262" s="15" t="s">
        <v>246</v>
      </c>
      <c r="BM262" s="187" t="s">
        <v>838</v>
      </c>
    </row>
    <row r="263" s="2" customFormat="1">
      <c r="A263" s="34"/>
      <c r="B263" s="35"/>
      <c r="C263" s="34"/>
      <c r="D263" s="189" t="s">
        <v>154</v>
      </c>
      <c r="E263" s="34"/>
      <c r="F263" s="190" t="s">
        <v>837</v>
      </c>
      <c r="G263" s="34"/>
      <c r="H263" s="34"/>
      <c r="I263" s="191"/>
      <c r="J263" s="34"/>
      <c r="K263" s="34"/>
      <c r="L263" s="35"/>
      <c r="M263" s="192"/>
      <c r="N263" s="193"/>
      <c r="O263" s="73"/>
      <c r="P263" s="73"/>
      <c r="Q263" s="73"/>
      <c r="R263" s="73"/>
      <c r="S263" s="73"/>
      <c r="T263" s="7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5" t="s">
        <v>154</v>
      </c>
      <c r="AU263" s="15" t="s">
        <v>81</v>
      </c>
    </row>
    <row r="264" s="2" customFormat="1" ht="16.5" customHeight="1">
      <c r="A264" s="34"/>
      <c r="B264" s="175"/>
      <c r="C264" s="176" t="s">
        <v>583</v>
      </c>
      <c r="D264" s="176" t="s">
        <v>147</v>
      </c>
      <c r="E264" s="177" t="s">
        <v>348</v>
      </c>
      <c r="F264" s="178" t="s">
        <v>839</v>
      </c>
      <c r="G264" s="179" t="s">
        <v>164</v>
      </c>
      <c r="H264" s="180">
        <v>2</v>
      </c>
      <c r="I264" s="181"/>
      <c r="J264" s="182">
        <f>ROUND(I264*H264,2)</f>
        <v>0</v>
      </c>
      <c r="K264" s="178" t="s">
        <v>1</v>
      </c>
      <c r="L264" s="35"/>
      <c r="M264" s="183" t="s">
        <v>1</v>
      </c>
      <c r="N264" s="184" t="s">
        <v>39</v>
      </c>
      <c r="O264" s="73"/>
      <c r="P264" s="185">
        <f>O264*H264</f>
        <v>0</v>
      </c>
      <c r="Q264" s="185">
        <v>0</v>
      </c>
      <c r="R264" s="185">
        <f>Q264*H264</f>
        <v>0</v>
      </c>
      <c r="S264" s="185">
        <v>0</v>
      </c>
      <c r="T264" s="18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7" t="s">
        <v>246</v>
      </c>
      <c r="AT264" s="187" t="s">
        <v>147</v>
      </c>
      <c r="AU264" s="187" t="s">
        <v>81</v>
      </c>
      <c r="AY264" s="15" t="s">
        <v>145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15" t="s">
        <v>81</v>
      </c>
      <c r="BK264" s="188">
        <f>ROUND(I264*H264,2)</f>
        <v>0</v>
      </c>
      <c r="BL264" s="15" t="s">
        <v>246</v>
      </c>
      <c r="BM264" s="187" t="s">
        <v>840</v>
      </c>
    </row>
    <row r="265" s="2" customFormat="1">
      <c r="A265" s="34"/>
      <c r="B265" s="35"/>
      <c r="C265" s="34"/>
      <c r="D265" s="189" t="s">
        <v>154</v>
      </c>
      <c r="E265" s="34"/>
      <c r="F265" s="190" t="s">
        <v>839</v>
      </c>
      <c r="G265" s="34"/>
      <c r="H265" s="34"/>
      <c r="I265" s="191"/>
      <c r="J265" s="34"/>
      <c r="K265" s="34"/>
      <c r="L265" s="35"/>
      <c r="M265" s="192"/>
      <c r="N265" s="193"/>
      <c r="O265" s="73"/>
      <c r="P265" s="73"/>
      <c r="Q265" s="73"/>
      <c r="R265" s="73"/>
      <c r="S265" s="73"/>
      <c r="T265" s="7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T265" s="15" t="s">
        <v>154</v>
      </c>
      <c r="AU265" s="15" t="s">
        <v>81</v>
      </c>
    </row>
    <row r="266" s="2" customFormat="1" ht="16.5" customHeight="1">
      <c r="A266" s="34"/>
      <c r="B266" s="175"/>
      <c r="C266" s="176" t="s">
        <v>588</v>
      </c>
      <c r="D266" s="176" t="s">
        <v>147</v>
      </c>
      <c r="E266" s="177" t="s">
        <v>355</v>
      </c>
      <c r="F266" s="178" t="s">
        <v>841</v>
      </c>
      <c r="G266" s="179" t="s">
        <v>164</v>
      </c>
      <c r="H266" s="180">
        <v>2</v>
      </c>
      <c r="I266" s="181"/>
      <c r="J266" s="182">
        <f>ROUND(I266*H266,2)</f>
        <v>0</v>
      </c>
      <c r="K266" s="178" t="s">
        <v>1</v>
      </c>
      <c r="L266" s="35"/>
      <c r="M266" s="183" t="s">
        <v>1</v>
      </c>
      <c r="N266" s="184" t="s">
        <v>39</v>
      </c>
      <c r="O266" s="73"/>
      <c r="P266" s="185">
        <f>O266*H266</f>
        <v>0</v>
      </c>
      <c r="Q266" s="185">
        <v>0</v>
      </c>
      <c r="R266" s="185">
        <f>Q266*H266</f>
        <v>0</v>
      </c>
      <c r="S266" s="185">
        <v>0</v>
      </c>
      <c r="T266" s="18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7" t="s">
        <v>246</v>
      </c>
      <c r="AT266" s="187" t="s">
        <v>147</v>
      </c>
      <c r="AU266" s="187" t="s">
        <v>81</v>
      </c>
      <c r="AY266" s="15" t="s">
        <v>145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15" t="s">
        <v>81</v>
      </c>
      <c r="BK266" s="188">
        <f>ROUND(I266*H266,2)</f>
        <v>0</v>
      </c>
      <c r="BL266" s="15" t="s">
        <v>246</v>
      </c>
      <c r="BM266" s="187" t="s">
        <v>842</v>
      </c>
    </row>
    <row r="267" s="2" customFormat="1">
      <c r="A267" s="34"/>
      <c r="B267" s="35"/>
      <c r="C267" s="34"/>
      <c r="D267" s="189" t="s">
        <v>154</v>
      </c>
      <c r="E267" s="34"/>
      <c r="F267" s="190" t="s">
        <v>841</v>
      </c>
      <c r="G267" s="34"/>
      <c r="H267" s="34"/>
      <c r="I267" s="191"/>
      <c r="J267" s="34"/>
      <c r="K267" s="34"/>
      <c r="L267" s="35"/>
      <c r="M267" s="192"/>
      <c r="N267" s="193"/>
      <c r="O267" s="73"/>
      <c r="P267" s="73"/>
      <c r="Q267" s="73"/>
      <c r="R267" s="73"/>
      <c r="S267" s="73"/>
      <c r="T267" s="7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T267" s="15" t="s">
        <v>154</v>
      </c>
      <c r="AU267" s="15" t="s">
        <v>81</v>
      </c>
    </row>
    <row r="268" s="2" customFormat="1" ht="16.5" customHeight="1">
      <c r="A268" s="34"/>
      <c r="B268" s="175"/>
      <c r="C268" s="176" t="s">
        <v>594</v>
      </c>
      <c r="D268" s="176" t="s">
        <v>147</v>
      </c>
      <c r="E268" s="177" t="s">
        <v>361</v>
      </c>
      <c r="F268" s="178" t="s">
        <v>843</v>
      </c>
      <c r="G268" s="179" t="s">
        <v>164</v>
      </c>
      <c r="H268" s="180">
        <v>2</v>
      </c>
      <c r="I268" s="181"/>
      <c r="J268" s="182">
        <f>ROUND(I268*H268,2)</f>
        <v>0</v>
      </c>
      <c r="K268" s="178" t="s">
        <v>1</v>
      </c>
      <c r="L268" s="35"/>
      <c r="M268" s="183" t="s">
        <v>1</v>
      </c>
      <c r="N268" s="184" t="s">
        <v>39</v>
      </c>
      <c r="O268" s="73"/>
      <c r="P268" s="185">
        <f>O268*H268</f>
        <v>0</v>
      </c>
      <c r="Q268" s="185">
        <v>0</v>
      </c>
      <c r="R268" s="185">
        <f>Q268*H268</f>
        <v>0</v>
      </c>
      <c r="S268" s="185">
        <v>0</v>
      </c>
      <c r="T268" s="18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7" t="s">
        <v>246</v>
      </c>
      <c r="AT268" s="187" t="s">
        <v>147</v>
      </c>
      <c r="AU268" s="187" t="s">
        <v>81</v>
      </c>
      <c r="AY268" s="15" t="s">
        <v>145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15" t="s">
        <v>81</v>
      </c>
      <c r="BK268" s="188">
        <f>ROUND(I268*H268,2)</f>
        <v>0</v>
      </c>
      <c r="BL268" s="15" t="s">
        <v>246</v>
      </c>
      <c r="BM268" s="187" t="s">
        <v>844</v>
      </c>
    </row>
    <row r="269" s="2" customFormat="1">
      <c r="A269" s="34"/>
      <c r="B269" s="35"/>
      <c r="C269" s="34"/>
      <c r="D269" s="189" t="s">
        <v>154</v>
      </c>
      <c r="E269" s="34"/>
      <c r="F269" s="190" t="s">
        <v>843</v>
      </c>
      <c r="G269" s="34"/>
      <c r="H269" s="34"/>
      <c r="I269" s="191"/>
      <c r="J269" s="34"/>
      <c r="K269" s="34"/>
      <c r="L269" s="35"/>
      <c r="M269" s="192"/>
      <c r="N269" s="193"/>
      <c r="O269" s="73"/>
      <c r="P269" s="73"/>
      <c r="Q269" s="73"/>
      <c r="R269" s="73"/>
      <c r="S269" s="73"/>
      <c r="T269" s="7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5" t="s">
        <v>154</v>
      </c>
      <c r="AU269" s="15" t="s">
        <v>81</v>
      </c>
    </row>
    <row r="270" s="2" customFormat="1" ht="24.15" customHeight="1">
      <c r="A270" s="34"/>
      <c r="B270" s="175"/>
      <c r="C270" s="176" t="s">
        <v>599</v>
      </c>
      <c r="D270" s="176" t="s">
        <v>147</v>
      </c>
      <c r="E270" s="177" t="s">
        <v>367</v>
      </c>
      <c r="F270" s="178" t="s">
        <v>845</v>
      </c>
      <c r="G270" s="179" t="s">
        <v>164</v>
      </c>
      <c r="H270" s="180">
        <v>2</v>
      </c>
      <c r="I270" s="181"/>
      <c r="J270" s="182">
        <f>ROUND(I270*H270,2)</f>
        <v>0</v>
      </c>
      <c r="K270" s="178" t="s">
        <v>1</v>
      </c>
      <c r="L270" s="35"/>
      <c r="M270" s="183" t="s">
        <v>1</v>
      </c>
      <c r="N270" s="184" t="s">
        <v>39</v>
      </c>
      <c r="O270" s="73"/>
      <c r="P270" s="185">
        <f>O270*H270</f>
        <v>0</v>
      </c>
      <c r="Q270" s="185">
        <v>0</v>
      </c>
      <c r="R270" s="185">
        <f>Q270*H270</f>
        <v>0</v>
      </c>
      <c r="S270" s="185">
        <v>0</v>
      </c>
      <c r="T270" s="18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7" t="s">
        <v>246</v>
      </c>
      <c r="AT270" s="187" t="s">
        <v>147</v>
      </c>
      <c r="AU270" s="187" t="s">
        <v>81</v>
      </c>
      <c r="AY270" s="15" t="s">
        <v>145</v>
      </c>
      <c r="BE270" s="188">
        <f>IF(N270="základní",J270,0)</f>
        <v>0</v>
      </c>
      <c r="BF270" s="188">
        <f>IF(N270="snížená",J270,0)</f>
        <v>0</v>
      </c>
      <c r="BG270" s="188">
        <f>IF(N270="zákl. přenesená",J270,0)</f>
        <v>0</v>
      </c>
      <c r="BH270" s="188">
        <f>IF(N270="sníž. přenesená",J270,0)</f>
        <v>0</v>
      </c>
      <c r="BI270" s="188">
        <f>IF(N270="nulová",J270,0)</f>
        <v>0</v>
      </c>
      <c r="BJ270" s="15" t="s">
        <v>81</v>
      </c>
      <c r="BK270" s="188">
        <f>ROUND(I270*H270,2)</f>
        <v>0</v>
      </c>
      <c r="BL270" s="15" t="s">
        <v>246</v>
      </c>
      <c r="BM270" s="187" t="s">
        <v>846</v>
      </c>
    </row>
    <row r="271" s="2" customFormat="1">
      <c r="A271" s="34"/>
      <c r="B271" s="35"/>
      <c r="C271" s="34"/>
      <c r="D271" s="189" t="s">
        <v>154</v>
      </c>
      <c r="E271" s="34"/>
      <c r="F271" s="190" t="s">
        <v>845</v>
      </c>
      <c r="G271" s="34"/>
      <c r="H271" s="34"/>
      <c r="I271" s="191"/>
      <c r="J271" s="34"/>
      <c r="K271" s="34"/>
      <c r="L271" s="35"/>
      <c r="M271" s="192"/>
      <c r="N271" s="193"/>
      <c r="O271" s="73"/>
      <c r="P271" s="73"/>
      <c r="Q271" s="73"/>
      <c r="R271" s="73"/>
      <c r="S271" s="73"/>
      <c r="T271" s="7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T271" s="15" t="s">
        <v>154</v>
      </c>
      <c r="AU271" s="15" t="s">
        <v>81</v>
      </c>
    </row>
    <row r="272" s="2" customFormat="1" ht="16.5" customHeight="1">
      <c r="A272" s="34"/>
      <c r="B272" s="175"/>
      <c r="C272" s="176" t="s">
        <v>605</v>
      </c>
      <c r="D272" s="176" t="s">
        <v>147</v>
      </c>
      <c r="E272" s="177" t="s">
        <v>373</v>
      </c>
      <c r="F272" s="178" t="s">
        <v>847</v>
      </c>
      <c r="G272" s="179" t="s">
        <v>164</v>
      </c>
      <c r="H272" s="180">
        <v>4</v>
      </c>
      <c r="I272" s="181"/>
      <c r="J272" s="182">
        <f>ROUND(I272*H272,2)</f>
        <v>0</v>
      </c>
      <c r="K272" s="178" t="s">
        <v>1</v>
      </c>
      <c r="L272" s="35"/>
      <c r="M272" s="183" t="s">
        <v>1</v>
      </c>
      <c r="N272" s="184" t="s">
        <v>39</v>
      </c>
      <c r="O272" s="73"/>
      <c r="P272" s="185">
        <f>O272*H272</f>
        <v>0</v>
      </c>
      <c r="Q272" s="185">
        <v>0</v>
      </c>
      <c r="R272" s="185">
        <f>Q272*H272</f>
        <v>0</v>
      </c>
      <c r="S272" s="185">
        <v>0</v>
      </c>
      <c r="T272" s="18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7" t="s">
        <v>246</v>
      </c>
      <c r="AT272" s="187" t="s">
        <v>147</v>
      </c>
      <c r="AU272" s="187" t="s">
        <v>81</v>
      </c>
      <c r="AY272" s="15" t="s">
        <v>145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15" t="s">
        <v>81</v>
      </c>
      <c r="BK272" s="188">
        <f>ROUND(I272*H272,2)</f>
        <v>0</v>
      </c>
      <c r="BL272" s="15" t="s">
        <v>246</v>
      </c>
      <c r="BM272" s="187" t="s">
        <v>848</v>
      </c>
    </row>
    <row r="273" s="2" customFormat="1">
      <c r="A273" s="34"/>
      <c r="B273" s="35"/>
      <c r="C273" s="34"/>
      <c r="D273" s="189" t="s">
        <v>154</v>
      </c>
      <c r="E273" s="34"/>
      <c r="F273" s="190" t="s">
        <v>847</v>
      </c>
      <c r="G273" s="34"/>
      <c r="H273" s="34"/>
      <c r="I273" s="191"/>
      <c r="J273" s="34"/>
      <c r="K273" s="34"/>
      <c r="L273" s="35"/>
      <c r="M273" s="192"/>
      <c r="N273" s="193"/>
      <c r="O273" s="73"/>
      <c r="P273" s="73"/>
      <c r="Q273" s="73"/>
      <c r="R273" s="73"/>
      <c r="S273" s="73"/>
      <c r="T273" s="7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5" t="s">
        <v>154</v>
      </c>
      <c r="AU273" s="15" t="s">
        <v>81</v>
      </c>
    </row>
    <row r="274" s="2" customFormat="1" ht="16.5" customHeight="1">
      <c r="A274" s="34"/>
      <c r="B274" s="175"/>
      <c r="C274" s="176" t="s">
        <v>613</v>
      </c>
      <c r="D274" s="176" t="s">
        <v>147</v>
      </c>
      <c r="E274" s="177" t="s">
        <v>378</v>
      </c>
      <c r="F274" s="178" t="s">
        <v>849</v>
      </c>
      <c r="G274" s="179" t="s">
        <v>164</v>
      </c>
      <c r="H274" s="180">
        <v>36</v>
      </c>
      <c r="I274" s="181"/>
      <c r="J274" s="182">
        <f>ROUND(I274*H274,2)</f>
        <v>0</v>
      </c>
      <c r="K274" s="178" t="s">
        <v>1</v>
      </c>
      <c r="L274" s="35"/>
      <c r="M274" s="183" t="s">
        <v>1</v>
      </c>
      <c r="N274" s="184" t="s">
        <v>39</v>
      </c>
      <c r="O274" s="73"/>
      <c r="P274" s="185">
        <f>O274*H274</f>
        <v>0</v>
      </c>
      <c r="Q274" s="185">
        <v>0</v>
      </c>
      <c r="R274" s="185">
        <f>Q274*H274</f>
        <v>0</v>
      </c>
      <c r="S274" s="185">
        <v>0</v>
      </c>
      <c r="T274" s="18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7" t="s">
        <v>246</v>
      </c>
      <c r="AT274" s="187" t="s">
        <v>147</v>
      </c>
      <c r="AU274" s="187" t="s">
        <v>81</v>
      </c>
      <c r="AY274" s="15" t="s">
        <v>145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15" t="s">
        <v>81</v>
      </c>
      <c r="BK274" s="188">
        <f>ROUND(I274*H274,2)</f>
        <v>0</v>
      </c>
      <c r="BL274" s="15" t="s">
        <v>246</v>
      </c>
      <c r="BM274" s="187" t="s">
        <v>850</v>
      </c>
    </row>
    <row r="275" s="2" customFormat="1">
      <c r="A275" s="34"/>
      <c r="B275" s="35"/>
      <c r="C275" s="34"/>
      <c r="D275" s="189" t="s">
        <v>154</v>
      </c>
      <c r="E275" s="34"/>
      <c r="F275" s="190" t="s">
        <v>849</v>
      </c>
      <c r="G275" s="34"/>
      <c r="H275" s="34"/>
      <c r="I275" s="191"/>
      <c r="J275" s="34"/>
      <c r="K275" s="34"/>
      <c r="L275" s="35"/>
      <c r="M275" s="192"/>
      <c r="N275" s="193"/>
      <c r="O275" s="73"/>
      <c r="P275" s="73"/>
      <c r="Q275" s="73"/>
      <c r="R275" s="73"/>
      <c r="S275" s="73"/>
      <c r="T275" s="7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5" t="s">
        <v>154</v>
      </c>
      <c r="AU275" s="15" t="s">
        <v>81</v>
      </c>
    </row>
    <row r="276" s="2" customFormat="1" ht="16.5" customHeight="1">
      <c r="A276" s="34"/>
      <c r="B276" s="175"/>
      <c r="C276" s="176" t="s">
        <v>619</v>
      </c>
      <c r="D276" s="176" t="s">
        <v>147</v>
      </c>
      <c r="E276" s="177" t="s">
        <v>384</v>
      </c>
      <c r="F276" s="178" t="s">
        <v>851</v>
      </c>
      <c r="G276" s="179" t="s">
        <v>164</v>
      </c>
      <c r="H276" s="180">
        <v>1</v>
      </c>
      <c r="I276" s="181"/>
      <c r="J276" s="182">
        <f>ROUND(I276*H276,2)</f>
        <v>0</v>
      </c>
      <c r="K276" s="178" t="s">
        <v>1</v>
      </c>
      <c r="L276" s="35"/>
      <c r="M276" s="183" t="s">
        <v>1</v>
      </c>
      <c r="N276" s="184" t="s">
        <v>39</v>
      </c>
      <c r="O276" s="73"/>
      <c r="P276" s="185">
        <f>O276*H276</f>
        <v>0</v>
      </c>
      <c r="Q276" s="185">
        <v>0</v>
      </c>
      <c r="R276" s="185">
        <f>Q276*H276</f>
        <v>0</v>
      </c>
      <c r="S276" s="185">
        <v>0</v>
      </c>
      <c r="T276" s="18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7" t="s">
        <v>246</v>
      </c>
      <c r="AT276" s="187" t="s">
        <v>147</v>
      </c>
      <c r="AU276" s="187" t="s">
        <v>81</v>
      </c>
      <c r="AY276" s="15" t="s">
        <v>145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15" t="s">
        <v>81</v>
      </c>
      <c r="BK276" s="188">
        <f>ROUND(I276*H276,2)</f>
        <v>0</v>
      </c>
      <c r="BL276" s="15" t="s">
        <v>246</v>
      </c>
      <c r="BM276" s="187" t="s">
        <v>852</v>
      </c>
    </row>
    <row r="277" s="2" customFormat="1">
      <c r="A277" s="34"/>
      <c r="B277" s="35"/>
      <c r="C277" s="34"/>
      <c r="D277" s="189" t="s">
        <v>154</v>
      </c>
      <c r="E277" s="34"/>
      <c r="F277" s="190" t="s">
        <v>851</v>
      </c>
      <c r="G277" s="34"/>
      <c r="H277" s="34"/>
      <c r="I277" s="191"/>
      <c r="J277" s="34"/>
      <c r="K277" s="34"/>
      <c r="L277" s="35"/>
      <c r="M277" s="192"/>
      <c r="N277" s="193"/>
      <c r="O277" s="73"/>
      <c r="P277" s="73"/>
      <c r="Q277" s="73"/>
      <c r="R277" s="73"/>
      <c r="S277" s="73"/>
      <c r="T277" s="7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T277" s="15" t="s">
        <v>154</v>
      </c>
      <c r="AU277" s="15" t="s">
        <v>81</v>
      </c>
    </row>
    <row r="278" s="2" customFormat="1" ht="16.5" customHeight="1">
      <c r="A278" s="34"/>
      <c r="B278" s="175"/>
      <c r="C278" s="176" t="s">
        <v>625</v>
      </c>
      <c r="D278" s="176" t="s">
        <v>147</v>
      </c>
      <c r="E278" s="177" t="s">
        <v>390</v>
      </c>
      <c r="F278" s="178" t="s">
        <v>853</v>
      </c>
      <c r="G278" s="179" t="s">
        <v>425</v>
      </c>
      <c r="H278" s="180">
        <v>1</v>
      </c>
      <c r="I278" s="181"/>
      <c r="J278" s="182">
        <f>ROUND(I278*H278,2)</f>
        <v>0</v>
      </c>
      <c r="K278" s="178" t="s">
        <v>1</v>
      </c>
      <c r="L278" s="35"/>
      <c r="M278" s="183" t="s">
        <v>1</v>
      </c>
      <c r="N278" s="184" t="s">
        <v>39</v>
      </c>
      <c r="O278" s="73"/>
      <c r="P278" s="185">
        <f>O278*H278</f>
        <v>0</v>
      </c>
      <c r="Q278" s="185">
        <v>0</v>
      </c>
      <c r="R278" s="185">
        <f>Q278*H278</f>
        <v>0</v>
      </c>
      <c r="S278" s="185">
        <v>0</v>
      </c>
      <c r="T278" s="18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7" t="s">
        <v>246</v>
      </c>
      <c r="AT278" s="187" t="s">
        <v>147</v>
      </c>
      <c r="AU278" s="187" t="s">
        <v>81</v>
      </c>
      <c r="AY278" s="15" t="s">
        <v>145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15" t="s">
        <v>81</v>
      </c>
      <c r="BK278" s="188">
        <f>ROUND(I278*H278,2)</f>
        <v>0</v>
      </c>
      <c r="BL278" s="15" t="s">
        <v>246</v>
      </c>
      <c r="BM278" s="187" t="s">
        <v>854</v>
      </c>
    </row>
    <row r="279" s="2" customFormat="1">
      <c r="A279" s="34"/>
      <c r="B279" s="35"/>
      <c r="C279" s="34"/>
      <c r="D279" s="189" t="s">
        <v>154</v>
      </c>
      <c r="E279" s="34"/>
      <c r="F279" s="190" t="s">
        <v>853</v>
      </c>
      <c r="G279" s="34"/>
      <c r="H279" s="34"/>
      <c r="I279" s="191"/>
      <c r="J279" s="34"/>
      <c r="K279" s="34"/>
      <c r="L279" s="35"/>
      <c r="M279" s="192"/>
      <c r="N279" s="193"/>
      <c r="O279" s="73"/>
      <c r="P279" s="73"/>
      <c r="Q279" s="73"/>
      <c r="R279" s="73"/>
      <c r="S279" s="73"/>
      <c r="T279" s="7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T279" s="15" t="s">
        <v>154</v>
      </c>
      <c r="AU279" s="15" t="s">
        <v>81</v>
      </c>
    </row>
    <row r="280" s="2" customFormat="1" ht="16.5" customHeight="1">
      <c r="A280" s="34"/>
      <c r="B280" s="175"/>
      <c r="C280" s="176" t="s">
        <v>629</v>
      </c>
      <c r="D280" s="176" t="s">
        <v>147</v>
      </c>
      <c r="E280" s="177" t="s">
        <v>398</v>
      </c>
      <c r="F280" s="178" t="s">
        <v>855</v>
      </c>
      <c r="G280" s="179" t="s">
        <v>164</v>
      </c>
      <c r="H280" s="180">
        <v>39</v>
      </c>
      <c r="I280" s="181"/>
      <c r="J280" s="182">
        <f>ROUND(I280*H280,2)</f>
        <v>0</v>
      </c>
      <c r="K280" s="178" t="s">
        <v>1</v>
      </c>
      <c r="L280" s="35"/>
      <c r="M280" s="183" t="s">
        <v>1</v>
      </c>
      <c r="N280" s="184" t="s">
        <v>39</v>
      </c>
      <c r="O280" s="73"/>
      <c r="P280" s="185">
        <f>O280*H280</f>
        <v>0</v>
      </c>
      <c r="Q280" s="185">
        <v>0</v>
      </c>
      <c r="R280" s="185">
        <f>Q280*H280</f>
        <v>0</v>
      </c>
      <c r="S280" s="185">
        <v>0</v>
      </c>
      <c r="T280" s="18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7" t="s">
        <v>246</v>
      </c>
      <c r="AT280" s="187" t="s">
        <v>147</v>
      </c>
      <c r="AU280" s="187" t="s">
        <v>81</v>
      </c>
      <c r="AY280" s="15" t="s">
        <v>145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15" t="s">
        <v>81</v>
      </c>
      <c r="BK280" s="188">
        <f>ROUND(I280*H280,2)</f>
        <v>0</v>
      </c>
      <c r="BL280" s="15" t="s">
        <v>246</v>
      </c>
      <c r="BM280" s="187" t="s">
        <v>856</v>
      </c>
    </row>
    <row r="281" s="2" customFormat="1">
      <c r="A281" s="34"/>
      <c r="B281" s="35"/>
      <c r="C281" s="34"/>
      <c r="D281" s="189" t="s">
        <v>154</v>
      </c>
      <c r="E281" s="34"/>
      <c r="F281" s="190" t="s">
        <v>855</v>
      </c>
      <c r="G281" s="34"/>
      <c r="H281" s="34"/>
      <c r="I281" s="191"/>
      <c r="J281" s="34"/>
      <c r="K281" s="34"/>
      <c r="L281" s="35"/>
      <c r="M281" s="192"/>
      <c r="N281" s="193"/>
      <c r="O281" s="73"/>
      <c r="P281" s="73"/>
      <c r="Q281" s="73"/>
      <c r="R281" s="73"/>
      <c r="S281" s="73"/>
      <c r="T281" s="7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T281" s="15" t="s">
        <v>154</v>
      </c>
      <c r="AU281" s="15" t="s">
        <v>81</v>
      </c>
    </row>
    <row r="282" s="2" customFormat="1" ht="16.5" customHeight="1">
      <c r="A282" s="34"/>
      <c r="B282" s="175"/>
      <c r="C282" s="176" t="s">
        <v>637</v>
      </c>
      <c r="D282" s="176" t="s">
        <v>147</v>
      </c>
      <c r="E282" s="177" t="s">
        <v>857</v>
      </c>
      <c r="F282" s="178" t="s">
        <v>858</v>
      </c>
      <c r="G282" s="179" t="s">
        <v>164</v>
      </c>
      <c r="H282" s="180">
        <v>39</v>
      </c>
      <c r="I282" s="181"/>
      <c r="J282" s="182">
        <f>ROUND(I282*H282,2)</f>
        <v>0</v>
      </c>
      <c r="K282" s="178" t="s">
        <v>1</v>
      </c>
      <c r="L282" s="35"/>
      <c r="M282" s="183" t="s">
        <v>1</v>
      </c>
      <c r="N282" s="184" t="s">
        <v>39</v>
      </c>
      <c r="O282" s="73"/>
      <c r="P282" s="185">
        <f>O282*H282</f>
        <v>0</v>
      </c>
      <c r="Q282" s="185">
        <v>0</v>
      </c>
      <c r="R282" s="185">
        <f>Q282*H282</f>
        <v>0</v>
      </c>
      <c r="S282" s="185">
        <v>0</v>
      </c>
      <c r="T282" s="18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7" t="s">
        <v>246</v>
      </c>
      <c r="AT282" s="187" t="s">
        <v>147</v>
      </c>
      <c r="AU282" s="187" t="s">
        <v>81</v>
      </c>
      <c r="AY282" s="15" t="s">
        <v>145</v>
      </c>
      <c r="BE282" s="188">
        <f>IF(N282="základní",J282,0)</f>
        <v>0</v>
      </c>
      <c r="BF282" s="188">
        <f>IF(N282="snížená",J282,0)</f>
        <v>0</v>
      </c>
      <c r="BG282" s="188">
        <f>IF(N282="zákl. přenesená",J282,0)</f>
        <v>0</v>
      </c>
      <c r="BH282" s="188">
        <f>IF(N282="sníž. přenesená",J282,0)</f>
        <v>0</v>
      </c>
      <c r="BI282" s="188">
        <f>IF(N282="nulová",J282,0)</f>
        <v>0</v>
      </c>
      <c r="BJ282" s="15" t="s">
        <v>81</v>
      </c>
      <c r="BK282" s="188">
        <f>ROUND(I282*H282,2)</f>
        <v>0</v>
      </c>
      <c r="BL282" s="15" t="s">
        <v>246</v>
      </c>
      <c r="BM282" s="187" t="s">
        <v>859</v>
      </c>
    </row>
    <row r="283" s="2" customFormat="1">
      <c r="A283" s="34"/>
      <c r="B283" s="35"/>
      <c r="C283" s="34"/>
      <c r="D283" s="189" t="s">
        <v>154</v>
      </c>
      <c r="E283" s="34"/>
      <c r="F283" s="190" t="s">
        <v>858</v>
      </c>
      <c r="G283" s="34"/>
      <c r="H283" s="34"/>
      <c r="I283" s="191"/>
      <c r="J283" s="34"/>
      <c r="K283" s="34"/>
      <c r="L283" s="35"/>
      <c r="M283" s="192"/>
      <c r="N283" s="193"/>
      <c r="O283" s="73"/>
      <c r="P283" s="73"/>
      <c r="Q283" s="73"/>
      <c r="R283" s="73"/>
      <c r="S283" s="73"/>
      <c r="T283" s="7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T283" s="15" t="s">
        <v>154</v>
      </c>
      <c r="AU283" s="15" t="s">
        <v>81</v>
      </c>
    </row>
    <row r="284" s="2" customFormat="1" ht="66.75" customHeight="1">
      <c r="A284" s="34"/>
      <c r="B284" s="175"/>
      <c r="C284" s="176" t="s">
        <v>643</v>
      </c>
      <c r="D284" s="176" t="s">
        <v>147</v>
      </c>
      <c r="E284" s="177" t="s">
        <v>404</v>
      </c>
      <c r="F284" s="178" t="s">
        <v>860</v>
      </c>
      <c r="G284" s="179" t="s">
        <v>425</v>
      </c>
      <c r="H284" s="180">
        <v>1</v>
      </c>
      <c r="I284" s="181"/>
      <c r="J284" s="182">
        <f>ROUND(I284*H284,2)</f>
        <v>0</v>
      </c>
      <c r="K284" s="178" t="s">
        <v>1</v>
      </c>
      <c r="L284" s="35"/>
      <c r="M284" s="183" t="s">
        <v>1</v>
      </c>
      <c r="N284" s="184" t="s">
        <v>39</v>
      </c>
      <c r="O284" s="73"/>
      <c r="P284" s="185">
        <f>O284*H284</f>
        <v>0</v>
      </c>
      <c r="Q284" s="185">
        <v>0</v>
      </c>
      <c r="R284" s="185">
        <f>Q284*H284</f>
        <v>0</v>
      </c>
      <c r="S284" s="185">
        <v>0</v>
      </c>
      <c r="T284" s="18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7" t="s">
        <v>246</v>
      </c>
      <c r="AT284" s="187" t="s">
        <v>147</v>
      </c>
      <c r="AU284" s="187" t="s">
        <v>81</v>
      </c>
      <c r="AY284" s="15" t="s">
        <v>145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15" t="s">
        <v>81</v>
      </c>
      <c r="BK284" s="188">
        <f>ROUND(I284*H284,2)</f>
        <v>0</v>
      </c>
      <c r="BL284" s="15" t="s">
        <v>246</v>
      </c>
      <c r="BM284" s="187" t="s">
        <v>861</v>
      </c>
    </row>
    <row r="285" s="2" customFormat="1">
      <c r="A285" s="34"/>
      <c r="B285" s="35"/>
      <c r="C285" s="34"/>
      <c r="D285" s="189" t="s">
        <v>154</v>
      </c>
      <c r="E285" s="34"/>
      <c r="F285" s="190" t="s">
        <v>862</v>
      </c>
      <c r="G285" s="34"/>
      <c r="H285" s="34"/>
      <c r="I285" s="191"/>
      <c r="J285" s="34"/>
      <c r="K285" s="34"/>
      <c r="L285" s="35"/>
      <c r="M285" s="192"/>
      <c r="N285" s="193"/>
      <c r="O285" s="73"/>
      <c r="P285" s="73"/>
      <c r="Q285" s="73"/>
      <c r="R285" s="73"/>
      <c r="S285" s="73"/>
      <c r="T285" s="7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5" t="s">
        <v>154</v>
      </c>
      <c r="AU285" s="15" t="s">
        <v>81</v>
      </c>
    </row>
    <row r="286" s="2" customFormat="1" ht="44.25" customHeight="1">
      <c r="A286" s="34"/>
      <c r="B286" s="175"/>
      <c r="C286" s="176" t="s">
        <v>649</v>
      </c>
      <c r="D286" s="176" t="s">
        <v>147</v>
      </c>
      <c r="E286" s="177" t="s">
        <v>410</v>
      </c>
      <c r="F286" s="178" t="s">
        <v>863</v>
      </c>
      <c r="G286" s="179" t="s">
        <v>425</v>
      </c>
      <c r="H286" s="180">
        <v>1</v>
      </c>
      <c r="I286" s="181"/>
      <c r="J286" s="182">
        <f>ROUND(I286*H286,2)</f>
        <v>0</v>
      </c>
      <c r="K286" s="178" t="s">
        <v>1</v>
      </c>
      <c r="L286" s="35"/>
      <c r="M286" s="183" t="s">
        <v>1</v>
      </c>
      <c r="N286" s="184" t="s">
        <v>39</v>
      </c>
      <c r="O286" s="73"/>
      <c r="P286" s="185">
        <f>O286*H286</f>
        <v>0</v>
      </c>
      <c r="Q286" s="185">
        <v>0</v>
      </c>
      <c r="R286" s="185">
        <f>Q286*H286</f>
        <v>0</v>
      </c>
      <c r="S286" s="185">
        <v>0</v>
      </c>
      <c r="T286" s="18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7" t="s">
        <v>246</v>
      </c>
      <c r="AT286" s="187" t="s">
        <v>147</v>
      </c>
      <c r="AU286" s="187" t="s">
        <v>81</v>
      </c>
      <c r="AY286" s="15" t="s">
        <v>145</v>
      </c>
      <c r="BE286" s="188">
        <f>IF(N286="základní",J286,0)</f>
        <v>0</v>
      </c>
      <c r="BF286" s="188">
        <f>IF(N286="snížená",J286,0)</f>
        <v>0</v>
      </c>
      <c r="BG286" s="188">
        <f>IF(N286="zákl. přenesená",J286,0)</f>
        <v>0</v>
      </c>
      <c r="BH286" s="188">
        <f>IF(N286="sníž. přenesená",J286,0)</f>
        <v>0</v>
      </c>
      <c r="BI286" s="188">
        <f>IF(N286="nulová",J286,0)</f>
        <v>0</v>
      </c>
      <c r="BJ286" s="15" t="s">
        <v>81</v>
      </c>
      <c r="BK286" s="188">
        <f>ROUND(I286*H286,2)</f>
        <v>0</v>
      </c>
      <c r="BL286" s="15" t="s">
        <v>246</v>
      </c>
      <c r="BM286" s="187" t="s">
        <v>864</v>
      </c>
    </row>
    <row r="287" s="2" customFormat="1">
      <c r="A287" s="34"/>
      <c r="B287" s="35"/>
      <c r="C287" s="34"/>
      <c r="D287" s="189" t="s">
        <v>154</v>
      </c>
      <c r="E287" s="34"/>
      <c r="F287" s="190" t="s">
        <v>863</v>
      </c>
      <c r="G287" s="34"/>
      <c r="H287" s="34"/>
      <c r="I287" s="191"/>
      <c r="J287" s="34"/>
      <c r="K287" s="34"/>
      <c r="L287" s="35"/>
      <c r="M287" s="192"/>
      <c r="N287" s="193"/>
      <c r="O287" s="73"/>
      <c r="P287" s="73"/>
      <c r="Q287" s="73"/>
      <c r="R287" s="73"/>
      <c r="S287" s="73"/>
      <c r="T287" s="7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5" t="s">
        <v>154</v>
      </c>
      <c r="AU287" s="15" t="s">
        <v>81</v>
      </c>
    </row>
    <row r="288" s="2" customFormat="1" ht="37.8" customHeight="1">
      <c r="A288" s="34"/>
      <c r="B288" s="175"/>
      <c r="C288" s="176" t="s">
        <v>655</v>
      </c>
      <c r="D288" s="176" t="s">
        <v>147</v>
      </c>
      <c r="E288" s="177" t="s">
        <v>416</v>
      </c>
      <c r="F288" s="178" t="s">
        <v>865</v>
      </c>
      <c r="G288" s="179" t="s">
        <v>425</v>
      </c>
      <c r="H288" s="180">
        <v>1</v>
      </c>
      <c r="I288" s="181"/>
      <c r="J288" s="182">
        <f>ROUND(I288*H288,2)</f>
        <v>0</v>
      </c>
      <c r="K288" s="178" t="s">
        <v>1</v>
      </c>
      <c r="L288" s="35"/>
      <c r="M288" s="183" t="s">
        <v>1</v>
      </c>
      <c r="N288" s="184" t="s">
        <v>39</v>
      </c>
      <c r="O288" s="73"/>
      <c r="P288" s="185">
        <f>O288*H288</f>
        <v>0</v>
      </c>
      <c r="Q288" s="185">
        <v>0</v>
      </c>
      <c r="R288" s="185">
        <f>Q288*H288</f>
        <v>0</v>
      </c>
      <c r="S288" s="185">
        <v>0</v>
      </c>
      <c r="T288" s="18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7" t="s">
        <v>246</v>
      </c>
      <c r="AT288" s="187" t="s">
        <v>147</v>
      </c>
      <c r="AU288" s="187" t="s">
        <v>81</v>
      </c>
      <c r="AY288" s="15" t="s">
        <v>145</v>
      </c>
      <c r="BE288" s="188">
        <f>IF(N288="základní",J288,0)</f>
        <v>0</v>
      </c>
      <c r="BF288" s="188">
        <f>IF(N288="snížená",J288,0)</f>
        <v>0</v>
      </c>
      <c r="BG288" s="188">
        <f>IF(N288="zákl. přenesená",J288,0)</f>
        <v>0</v>
      </c>
      <c r="BH288" s="188">
        <f>IF(N288="sníž. přenesená",J288,0)</f>
        <v>0</v>
      </c>
      <c r="BI288" s="188">
        <f>IF(N288="nulová",J288,0)</f>
        <v>0</v>
      </c>
      <c r="BJ288" s="15" t="s">
        <v>81</v>
      </c>
      <c r="BK288" s="188">
        <f>ROUND(I288*H288,2)</f>
        <v>0</v>
      </c>
      <c r="BL288" s="15" t="s">
        <v>246</v>
      </c>
      <c r="BM288" s="187" t="s">
        <v>866</v>
      </c>
    </row>
    <row r="289" s="2" customFormat="1">
      <c r="A289" s="34"/>
      <c r="B289" s="35"/>
      <c r="C289" s="34"/>
      <c r="D289" s="189" t="s">
        <v>154</v>
      </c>
      <c r="E289" s="34"/>
      <c r="F289" s="190" t="s">
        <v>865</v>
      </c>
      <c r="G289" s="34"/>
      <c r="H289" s="34"/>
      <c r="I289" s="191"/>
      <c r="J289" s="34"/>
      <c r="K289" s="34"/>
      <c r="L289" s="35"/>
      <c r="M289" s="192"/>
      <c r="N289" s="193"/>
      <c r="O289" s="73"/>
      <c r="P289" s="73"/>
      <c r="Q289" s="73"/>
      <c r="R289" s="73"/>
      <c r="S289" s="73"/>
      <c r="T289" s="7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5" t="s">
        <v>154</v>
      </c>
      <c r="AU289" s="15" t="s">
        <v>81</v>
      </c>
    </row>
    <row r="290" s="2" customFormat="1" ht="16.5" customHeight="1">
      <c r="A290" s="34"/>
      <c r="B290" s="175"/>
      <c r="C290" s="176" t="s">
        <v>661</v>
      </c>
      <c r="D290" s="176" t="s">
        <v>147</v>
      </c>
      <c r="E290" s="177" t="s">
        <v>422</v>
      </c>
      <c r="F290" s="178" t="s">
        <v>867</v>
      </c>
      <c r="G290" s="179" t="s">
        <v>706</v>
      </c>
      <c r="H290" s="180">
        <v>1</v>
      </c>
      <c r="I290" s="181"/>
      <c r="J290" s="182">
        <f>ROUND(I290*H290,2)</f>
        <v>0</v>
      </c>
      <c r="K290" s="178" t="s">
        <v>1</v>
      </c>
      <c r="L290" s="35"/>
      <c r="M290" s="183" t="s">
        <v>1</v>
      </c>
      <c r="N290" s="184" t="s">
        <v>39</v>
      </c>
      <c r="O290" s="73"/>
      <c r="P290" s="185">
        <f>O290*H290</f>
        <v>0</v>
      </c>
      <c r="Q290" s="185">
        <v>0</v>
      </c>
      <c r="R290" s="185">
        <f>Q290*H290</f>
        <v>0</v>
      </c>
      <c r="S290" s="185">
        <v>0</v>
      </c>
      <c r="T290" s="18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7" t="s">
        <v>246</v>
      </c>
      <c r="AT290" s="187" t="s">
        <v>147</v>
      </c>
      <c r="AU290" s="187" t="s">
        <v>81</v>
      </c>
      <c r="AY290" s="15" t="s">
        <v>145</v>
      </c>
      <c r="BE290" s="188">
        <f>IF(N290="základní",J290,0)</f>
        <v>0</v>
      </c>
      <c r="BF290" s="188">
        <f>IF(N290="snížená",J290,0)</f>
        <v>0</v>
      </c>
      <c r="BG290" s="188">
        <f>IF(N290="zákl. přenesená",J290,0)</f>
        <v>0</v>
      </c>
      <c r="BH290" s="188">
        <f>IF(N290="sníž. přenesená",J290,0)</f>
        <v>0</v>
      </c>
      <c r="BI290" s="188">
        <f>IF(N290="nulová",J290,0)</f>
        <v>0</v>
      </c>
      <c r="BJ290" s="15" t="s">
        <v>81</v>
      </c>
      <c r="BK290" s="188">
        <f>ROUND(I290*H290,2)</f>
        <v>0</v>
      </c>
      <c r="BL290" s="15" t="s">
        <v>246</v>
      </c>
      <c r="BM290" s="187" t="s">
        <v>868</v>
      </c>
    </row>
    <row r="291" s="2" customFormat="1">
      <c r="A291" s="34"/>
      <c r="B291" s="35"/>
      <c r="C291" s="34"/>
      <c r="D291" s="189" t="s">
        <v>154</v>
      </c>
      <c r="E291" s="34"/>
      <c r="F291" s="190" t="s">
        <v>867</v>
      </c>
      <c r="G291" s="34"/>
      <c r="H291" s="34"/>
      <c r="I291" s="191"/>
      <c r="J291" s="34"/>
      <c r="K291" s="34"/>
      <c r="L291" s="35"/>
      <c r="M291" s="192"/>
      <c r="N291" s="193"/>
      <c r="O291" s="73"/>
      <c r="P291" s="73"/>
      <c r="Q291" s="73"/>
      <c r="R291" s="73"/>
      <c r="S291" s="73"/>
      <c r="T291" s="7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5" t="s">
        <v>154</v>
      </c>
      <c r="AU291" s="15" t="s">
        <v>81</v>
      </c>
    </row>
    <row r="292" s="2" customFormat="1" ht="24.15" customHeight="1">
      <c r="A292" s="34"/>
      <c r="B292" s="175"/>
      <c r="C292" s="176" t="s">
        <v>667</v>
      </c>
      <c r="D292" s="176" t="s">
        <v>147</v>
      </c>
      <c r="E292" s="177" t="s">
        <v>429</v>
      </c>
      <c r="F292" s="178" t="s">
        <v>869</v>
      </c>
      <c r="G292" s="179" t="s">
        <v>706</v>
      </c>
      <c r="H292" s="180">
        <v>1</v>
      </c>
      <c r="I292" s="181"/>
      <c r="J292" s="182">
        <f>ROUND(I292*H292,2)</f>
        <v>0</v>
      </c>
      <c r="K292" s="178" t="s">
        <v>1</v>
      </c>
      <c r="L292" s="35"/>
      <c r="M292" s="183" t="s">
        <v>1</v>
      </c>
      <c r="N292" s="184" t="s">
        <v>39</v>
      </c>
      <c r="O292" s="73"/>
      <c r="P292" s="185">
        <f>O292*H292</f>
        <v>0</v>
      </c>
      <c r="Q292" s="185">
        <v>0</v>
      </c>
      <c r="R292" s="185">
        <f>Q292*H292</f>
        <v>0</v>
      </c>
      <c r="S292" s="185">
        <v>0</v>
      </c>
      <c r="T292" s="18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7" t="s">
        <v>246</v>
      </c>
      <c r="AT292" s="187" t="s">
        <v>147</v>
      </c>
      <c r="AU292" s="187" t="s">
        <v>81</v>
      </c>
      <c r="AY292" s="15" t="s">
        <v>145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15" t="s">
        <v>81</v>
      </c>
      <c r="BK292" s="188">
        <f>ROUND(I292*H292,2)</f>
        <v>0</v>
      </c>
      <c r="BL292" s="15" t="s">
        <v>246</v>
      </c>
      <c r="BM292" s="187" t="s">
        <v>870</v>
      </c>
    </row>
    <row r="293" s="2" customFormat="1">
      <c r="A293" s="34"/>
      <c r="B293" s="35"/>
      <c r="C293" s="34"/>
      <c r="D293" s="189" t="s">
        <v>154</v>
      </c>
      <c r="E293" s="34"/>
      <c r="F293" s="190" t="s">
        <v>869</v>
      </c>
      <c r="G293" s="34"/>
      <c r="H293" s="34"/>
      <c r="I293" s="191"/>
      <c r="J293" s="34"/>
      <c r="K293" s="34"/>
      <c r="L293" s="35"/>
      <c r="M293" s="192"/>
      <c r="N293" s="193"/>
      <c r="O293" s="73"/>
      <c r="P293" s="73"/>
      <c r="Q293" s="73"/>
      <c r="R293" s="73"/>
      <c r="S293" s="73"/>
      <c r="T293" s="7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5" t="s">
        <v>154</v>
      </c>
      <c r="AU293" s="15" t="s">
        <v>81</v>
      </c>
    </row>
    <row r="294" s="2" customFormat="1" ht="16.5" customHeight="1">
      <c r="A294" s="34"/>
      <c r="B294" s="175"/>
      <c r="C294" s="176" t="s">
        <v>673</v>
      </c>
      <c r="D294" s="176" t="s">
        <v>147</v>
      </c>
      <c r="E294" s="177" t="s">
        <v>435</v>
      </c>
      <c r="F294" s="178" t="s">
        <v>337</v>
      </c>
      <c r="G294" s="179" t="s">
        <v>706</v>
      </c>
      <c r="H294" s="180">
        <v>1</v>
      </c>
      <c r="I294" s="181"/>
      <c r="J294" s="182">
        <f>ROUND(I294*H294,2)</f>
        <v>0</v>
      </c>
      <c r="K294" s="178" t="s">
        <v>1</v>
      </c>
      <c r="L294" s="35"/>
      <c r="M294" s="183" t="s">
        <v>1</v>
      </c>
      <c r="N294" s="184" t="s">
        <v>39</v>
      </c>
      <c r="O294" s="73"/>
      <c r="P294" s="185">
        <f>O294*H294</f>
        <v>0</v>
      </c>
      <c r="Q294" s="185">
        <v>0</v>
      </c>
      <c r="R294" s="185">
        <f>Q294*H294</f>
        <v>0</v>
      </c>
      <c r="S294" s="185">
        <v>0</v>
      </c>
      <c r="T294" s="18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87" t="s">
        <v>246</v>
      </c>
      <c r="AT294" s="187" t="s">
        <v>147</v>
      </c>
      <c r="AU294" s="187" t="s">
        <v>81</v>
      </c>
      <c r="AY294" s="15" t="s">
        <v>145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15" t="s">
        <v>81</v>
      </c>
      <c r="BK294" s="188">
        <f>ROUND(I294*H294,2)</f>
        <v>0</v>
      </c>
      <c r="BL294" s="15" t="s">
        <v>246</v>
      </c>
      <c r="BM294" s="187" t="s">
        <v>871</v>
      </c>
    </row>
    <row r="295" s="2" customFormat="1">
      <c r="A295" s="34"/>
      <c r="B295" s="35"/>
      <c r="C295" s="34"/>
      <c r="D295" s="189" t="s">
        <v>154</v>
      </c>
      <c r="E295" s="34"/>
      <c r="F295" s="190" t="s">
        <v>337</v>
      </c>
      <c r="G295" s="34"/>
      <c r="H295" s="34"/>
      <c r="I295" s="191"/>
      <c r="J295" s="34"/>
      <c r="K295" s="34"/>
      <c r="L295" s="35"/>
      <c r="M295" s="192"/>
      <c r="N295" s="193"/>
      <c r="O295" s="73"/>
      <c r="P295" s="73"/>
      <c r="Q295" s="73"/>
      <c r="R295" s="73"/>
      <c r="S295" s="73"/>
      <c r="T295" s="7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T295" s="15" t="s">
        <v>154</v>
      </c>
      <c r="AU295" s="15" t="s">
        <v>81</v>
      </c>
    </row>
    <row r="296" s="2" customFormat="1" ht="33" customHeight="1">
      <c r="A296" s="34"/>
      <c r="B296" s="175"/>
      <c r="C296" s="176" t="s">
        <v>681</v>
      </c>
      <c r="D296" s="176" t="s">
        <v>147</v>
      </c>
      <c r="E296" s="177" t="s">
        <v>441</v>
      </c>
      <c r="F296" s="178" t="s">
        <v>872</v>
      </c>
      <c r="G296" s="179" t="s">
        <v>706</v>
      </c>
      <c r="H296" s="180">
        <v>1</v>
      </c>
      <c r="I296" s="181"/>
      <c r="J296" s="182">
        <f>ROUND(I296*H296,2)</f>
        <v>0</v>
      </c>
      <c r="K296" s="178" t="s">
        <v>1</v>
      </c>
      <c r="L296" s="35"/>
      <c r="M296" s="183" t="s">
        <v>1</v>
      </c>
      <c r="N296" s="184" t="s">
        <v>39</v>
      </c>
      <c r="O296" s="73"/>
      <c r="P296" s="185">
        <f>O296*H296</f>
        <v>0</v>
      </c>
      <c r="Q296" s="185">
        <v>0</v>
      </c>
      <c r="R296" s="185">
        <f>Q296*H296</f>
        <v>0</v>
      </c>
      <c r="S296" s="185">
        <v>0</v>
      </c>
      <c r="T296" s="18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7" t="s">
        <v>246</v>
      </c>
      <c r="AT296" s="187" t="s">
        <v>147</v>
      </c>
      <c r="AU296" s="187" t="s">
        <v>81</v>
      </c>
      <c r="AY296" s="15" t="s">
        <v>145</v>
      </c>
      <c r="BE296" s="188">
        <f>IF(N296="základní",J296,0)</f>
        <v>0</v>
      </c>
      <c r="BF296" s="188">
        <f>IF(N296="snížená",J296,0)</f>
        <v>0</v>
      </c>
      <c r="BG296" s="188">
        <f>IF(N296="zákl. přenesená",J296,0)</f>
        <v>0</v>
      </c>
      <c r="BH296" s="188">
        <f>IF(N296="sníž. přenesená",J296,0)</f>
        <v>0</v>
      </c>
      <c r="BI296" s="188">
        <f>IF(N296="nulová",J296,0)</f>
        <v>0</v>
      </c>
      <c r="BJ296" s="15" t="s">
        <v>81</v>
      </c>
      <c r="BK296" s="188">
        <f>ROUND(I296*H296,2)</f>
        <v>0</v>
      </c>
      <c r="BL296" s="15" t="s">
        <v>246</v>
      </c>
      <c r="BM296" s="187" t="s">
        <v>873</v>
      </c>
    </row>
    <row r="297" s="2" customFormat="1">
      <c r="A297" s="34"/>
      <c r="B297" s="35"/>
      <c r="C297" s="34"/>
      <c r="D297" s="189" t="s">
        <v>154</v>
      </c>
      <c r="E297" s="34"/>
      <c r="F297" s="190" t="s">
        <v>872</v>
      </c>
      <c r="G297" s="34"/>
      <c r="H297" s="34"/>
      <c r="I297" s="191"/>
      <c r="J297" s="34"/>
      <c r="K297" s="34"/>
      <c r="L297" s="35"/>
      <c r="M297" s="192"/>
      <c r="N297" s="193"/>
      <c r="O297" s="73"/>
      <c r="P297" s="73"/>
      <c r="Q297" s="73"/>
      <c r="R297" s="73"/>
      <c r="S297" s="73"/>
      <c r="T297" s="7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5" t="s">
        <v>154</v>
      </c>
      <c r="AU297" s="15" t="s">
        <v>81</v>
      </c>
    </row>
    <row r="298" s="2" customFormat="1" ht="24.15" customHeight="1">
      <c r="A298" s="34"/>
      <c r="B298" s="175"/>
      <c r="C298" s="176" t="s">
        <v>690</v>
      </c>
      <c r="D298" s="176" t="s">
        <v>147</v>
      </c>
      <c r="E298" s="177" t="s">
        <v>447</v>
      </c>
      <c r="F298" s="178" t="s">
        <v>874</v>
      </c>
      <c r="G298" s="179" t="s">
        <v>706</v>
      </c>
      <c r="H298" s="180">
        <v>1</v>
      </c>
      <c r="I298" s="181"/>
      <c r="J298" s="182">
        <f>ROUND(I298*H298,2)</f>
        <v>0</v>
      </c>
      <c r="K298" s="178" t="s">
        <v>1</v>
      </c>
      <c r="L298" s="35"/>
      <c r="M298" s="183" t="s">
        <v>1</v>
      </c>
      <c r="N298" s="184" t="s">
        <v>39</v>
      </c>
      <c r="O298" s="73"/>
      <c r="P298" s="185">
        <f>O298*H298</f>
        <v>0</v>
      </c>
      <c r="Q298" s="185">
        <v>0</v>
      </c>
      <c r="R298" s="185">
        <f>Q298*H298</f>
        <v>0</v>
      </c>
      <c r="S298" s="185">
        <v>0</v>
      </c>
      <c r="T298" s="18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7" t="s">
        <v>246</v>
      </c>
      <c r="AT298" s="187" t="s">
        <v>147</v>
      </c>
      <c r="AU298" s="187" t="s">
        <v>81</v>
      </c>
      <c r="AY298" s="15" t="s">
        <v>145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15" t="s">
        <v>81</v>
      </c>
      <c r="BK298" s="188">
        <f>ROUND(I298*H298,2)</f>
        <v>0</v>
      </c>
      <c r="BL298" s="15" t="s">
        <v>246</v>
      </c>
      <c r="BM298" s="187" t="s">
        <v>875</v>
      </c>
    </row>
    <row r="299" s="2" customFormat="1">
      <c r="A299" s="34"/>
      <c r="B299" s="35"/>
      <c r="C299" s="34"/>
      <c r="D299" s="189" t="s">
        <v>154</v>
      </c>
      <c r="E299" s="34"/>
      <c r="F299" s="190" t="s">
        <v>874</v>
      </c>
      <c r="G299" s="34"/>
      <c r="H299" s="34"/>
      <c r="I299" s="191"/>
      <c r="J299" s="34"/>
      <c r="K299" s="34"/>
      <c r="L299" s="35"/>
      <c r="M299" s="192"/>
      <c r="N299" s="193"/>
      <c r="O299" s="73"/>
      <c r="P299" s="73"/>
      <c r="Q299" s="73"/>
      <c r="R299" s="73"/>
      <c r="S299" s="73"/>
      <c r="T299" s="7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5" t="s">
        <v>154</v>
      </c>
      <c r="AU299" s="15" t="s">
        <v>81</v>
      </c>
    </row>
    <row r="300" s="2" customFormat="1" ht="16.5" customHeight="1">
      <c r="A300" s="34"/>
      <c r="B300" s="175"/>
      <c r="C300" s="176" t="s">
        <v>776</v>
      </c>
      <c r="D300" s="176" t="s">
        <v>147</v>
      </c>
      <c r="E300" s="177" t="s">
        <v>453</v>
      </c>
      <c r="F300" s="178" t="s">
        <v>876</v>
      </c>
      <c r="G300" s="179" t="s">
        <v>706</v>
      </c>
      <c r="H300" s="180">
        <v>1</v>
      </c>
      <c r="I300" s="181"/>
      <c r="J300" s="182">
        <f>ROUND(I300*H300,2)</f>
        <v>0</v>
      </c>
      <c r="K300" s="178" t="s">
        <v>1</v>
      </c>
      <c r="L300" s="35"/>
      <c r="M300" s="183" t="s">
        <v>1</v>
      </c>
      <c r="N300" s="184" t="s">
        <v>39</v>
      </c>
      <c r="O300" s="73"/>
      <c r="P300" s="185">
        <f>O300*H300</f>
        <v>0</v>
      </c>
      <c r="Q300" s="185">
        <v>0</v>
      </c>
      <c r="R300" s="185">
        <f>Q300*H300</f>
        <v>0</v>
      </c>
      <c r="S300" s="185">
        <v>0</v>
      </c>
      <c r="T300" s="18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7" t="s">
        <v>246</v>
      </c>
      <c r="AT300" s="187" t="s">
        <v>147</v>
      </c>
      <c r="AU300" s="187" t="s">
        <v>81</v>
      </c>
      <c r="AY300" s="15" t="s">
        <v>145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15" t="s">
        <v>81</v>
      </c>
      <c r="BK300" s="188">
        <f>ROUND(I300*H300,2)</f>
        <v>0</v>
      </c>
      <c r="BL300" s="15" t="s">
        <v>246</v>
      </c>
      <c r="BM300" s="187" t="s">
        <v>877</v>
      </c>
    </row>
    <row r="301" s="2" customFormat="1">
      <c r="A301" s="34"/>
      <c r="B301" s="35"/>
      <c r="C301" s="34"/>
      <c r="D301" s="189" t="s">
        <v>154</v>
      </c>
      <c r="E301" s="34"/>
      <c r="F301" s="190" t="s">
        <v>876</v>
      </c>
      <c r="G301" s="34"/>
      <c r="H301" s="34"/>
      <c r="I301" s="191"/>
      <c r="J301" s="34"/>
      <c r="K301" s="34"/>
      <c r="L301" s="35"/>
      <c r="M301" s="192"/>
      <c r="N301" s="193"/>
      <c r="O301" s="73"/>
      <c r="P301" s="73"/>
      <c r="Q301" s="73"/>
      <c r="R301" s="73"/>
      <c r="S301" s="73"/>
      <c r="T301" s="7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T301" s="15" t="s">
        <v>154</v>
      </c>
      <c r="AU301" s="15" t="s">
        <v>81</v>
      </c>
    </row>
    <row r="302" s="2" customFormat="1" ht="24.15" customHeight="1">
      <c r="A302" s="34"/>
      <c r="B302" s="175"/>
      <c r="C302" s="176" t="s">
        <v>878</v>
      </c>
      <c r="D302" s="176" t="s">
        <v>147</v>
      </c>
      <c r="E302" s="177" t="s">
        <v>459</v>
      </c>
      <c r="F302" s="178" t="s">
        <v>879</v>
      </c>
      <c r="G302" s="179" t="s">
        <v>706</v>
      </c>
      <c r="H302" s="180">
        <v>1</v>
      </c>
      <c r="I302" s="181"/>
      <c r="J302" s="182">
        <f>ROUND(I302*H302,2)</f>
        <v>0</v>
      </c>
      <c r="K302" s="178" t="s">
        <v>1</v>
      </c>
      <c r="L302" s="35"/>
      <c r="M302" s="183" t="s">
        <v>1</v>
      </c>
      <c r="N302" s="184" t="s">
        <v>39</v>
      </c>
      <c r="O302" s="73"/>
      <c r="P302" s="185">
        <f>O302*H302</f>
        <v>0</v>
      </c>
      <c r="Q302" s="185">
        <v>0</v>
      </c>
      <c r="R302" s="185">
        <f>Q302*H302</f>
        <v>0</v>
      </c>
      <c r="S302" s="185">
        <v>0</v>
      </c>
      <c r="T302" s="18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7" t="s">
        <v>246</v>
      </c>
      <c r="AT302" s="187" t="s">
        <v>147</v>
      </c>
      <c r="AU302" s="187" t="s">
        <v>81</v>
      </c>
      <c r="AY302" s="15" t="s">
        <v>145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15" t="s">
        <v>81</v>
      </c>
      <c r="BK302" s="188">
        <f>ROUND(I302*H302,2)</f>
        <v>0</v>
      </c>
      <c r="BL302" s="15" t="s">
        <v>246</v>
      </c>
      <c r="BM302" s="187" t="s">
        <v>880</v>
      </c>
    </row>
    <row r="303" s="2" customFormat="1">
      <c r="A303" s="34"/>
      <c r="B303" s="35"/>
      <c r="C303" s="34"/>
      <c r="D303" s="189" t="s">
        <v>154</v>
      </c>
      <c r="E303" s="34"/>
      <c r="F303" s="190" t="s">
        <v>879</v>
      </c>
      <c r="G303" s="34"/>
      <c r="H303" s="34"/>
      <c r="I303" s="191"/>
      <c r="J303" s="34"/>
      <c r="K303" s="34"/>
      <c r="L303" s="35"/>
      <c r="M303" s="192"/>
      <c r="N303" s="193"/>
      <c r="O303" s="73"/>
      <c r="P303" s="73"/>
      <c r="Q303" s="73"/>
      <c r="R303" s="73"/>
      <c r="S303" s="73"/>
      <c r="T303" s="7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T303" s="15" t="s">
        <v>154</v>
      </c>
      <c r="AU303" s="15" t="s">
        <v>81</v>
      </c>
    </row>
    <row r="304" s="2" customFormat="1" ht="16.5" customHeight="1">
      <c r="A304" s="34"/>
      <c r="B304" s="175"/>
      <c r="C304" s="176" t="s">
        <v>778</v>
      </c>
      <c r="D304" s="176" t="s">
        <v>147</v>
      </c>
      <c r="E304" s="177" t="s">
        <v>467</v>
      </c>
      <c r="F304" s="178" t="s">
        <v>881</v>
      </c>
      <c r="G304" s="179" t="s">
        <v>706</v>
      </c>
      <c r="H304" s="180">
        <v>2</v>
      </c>
      <c r="I304" s="181"/>
      <c r="J304" s="182">
        <f>ROUND(I304*H304,2)</f>
        <v>0</v>
      </c>
      <c r="K304" s="178" t="s">
        <v>1</v>
      </c>
      <c r="L304" s="35"/>
      <c r="M304" s="183" t="s">
        <v>1</v>
      </c>
      <c r="N304" s="184" t="s">
        <v>39</v>
      </c>
      <c r="O304" s="73"/>
      <c r="P304" s="185">
        <f>O304*H304</f>
        <v>0</v>
      </c>
      <c r="Q304" s="185">
        <v>0</v>
      </c>
      <c r="R304" s="185">
        <f>Q304*H304</f>
        <v>0</v>
      </c>
      <c r="S304" s="185">
        <v>0</v>
      </c>
      <c r="T304" s="18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7" t="s">
        <v>246</v>
      </c>
      <c r="AT304" s="187" t="s">
        <v>147</v>
      </c>
      <c r="AU304" s="187" t="s">
        <v>81</v>
      </c>
      <c r="AY304" s="15" t="s">
        <v>145</v>
      </c>
      <c r="BE304" s="188">
        <f>IF(N304="základní",J304,0)</f>
        <v>0</v>
      </c>
      <c r="BF304" s="188">
        <f>IF(N304="snížená",J304,0)</f>
        <v>0</v>
      </c>
      <c r="BG304" s="188">
        <f>IF(N304="zákl. přenesená",J304,0)</f>
        <v>0</v>
      </c>
      <c r="BH304" s="188">
        <f>IF(N304="sníž. přenesená",J304,0)</f>
        <v>0</v>
      </c>
      <c r="BI304" s="188">
        <f>IF(N304="nulová",J304,0)</f>
        <v>0</v>
      </c>
      <c r="BJ304" s="15" t="s">
        <v>81</v>
      </c>
      <c r="BK304" s="188">
        <f>ROUND(I304*H304,2)</f>
        <v>0</v>
      </c>
      <c r="BL304" s="15" t="s">
        <v>246</v>
      </c>
      <c r="BM304" s="187" t="s">
        <v>882</v>
      </c>
    </row>
    <row r="305" s="2" customFormat="1">
      <c r="A305" s="34"/>
      <c r="B305" s="35"/>
      <c r="C305" s="34"/>
      <c r="D305" s="189" t="s">
        <v>154</v>
      </c>
      <c r="E305" s="34"/>
      <c r="F305" s="190" t="s">
        <v>881</v>
      </c>
      <c r="G305" s="34"/>
      <c r="H305" s="34"/>
      <c r="I305" s="191"/>
      <c r="J305" s="34"/>
      <c r="K305" s="34"/>
      <c r="L305" s="35"/>
      <c r="M305" s="192"/>
      <c r="N305" s="193"/>
      <c r="O305" s="73"/>
      <c r="P305" s="73"/>
      <c r="Q305" s="73"/>
      <c r="R305" s="73"/>
      <c r="S305" s="73"/>
      <c r="T305" s="7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T305" s="15" t="s">
        <v>154</v>
      </c>
      <c r="AU305" s="15" t="s">
        <v>81</v>
      </c>
    </row>
    <row r="306" s="2" customFormat="1" ht="16.5" customHeight="1">
      <c r="A306" s="34"/>
      <c r="B306" s="175"/>
      <c r="C306" s="176" t="s">
        <v>883</v>
      </c>
      <c r="D306" s="176" t="s">
        <v>147</v>
      </c>
      <c r="E306" s="177" t="s">
        <v>473</v>
      </c>
      <c r="F306" s="178" t="s">
        <v>884</v>
      </c>
      <c r="G306" s="179" t="s">
        <v>706</v>
      </c>
      <c r="H306" s="180">
        <v>1</v>
      </c>
      <c r="I306" s="181"/>
      <c r="J306" s="182">
        <f>ROUND(I306*H306,2)</f>
        <v>0</v>
      </c>
      <c r="K306" s="178" t="s">
        <v>1</v>
      </c>
      <c r="L306" s="35"/>
      <c r="M306" s="183" t="s">
        <v>1</v>
      </c>
      <c r="N306" s="184" t="s">
        <v>39</v>
      </c>
      <c r="O306" s="73"/>
      <c r="P306" s="185">
        <f>O306*H306</f>
        <v>0</v>
      </c>
      <c r="Q306" s="185">
        <v>0</v>
      </c>
      <c r="R306" s="185">
        <f>Q306*H306</f>
        <v>0</v>
      </c>
      <c r="S306" s="185">
        <v>0</v>
      </c>
      <c r="T306" s="18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7" t="s">
        <v>246</v>
      </c>
      <c r="AT306" s="187" t="s">
        <v>147</v>
      </c>
      <c r="AU306" s="187" t="s">
        <v>81</v>
      </c>
      <c r="AY306" s="15" t="s">
        <v>145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15" t="s">
        <v>81</v>
      </c>
      <c r="BK306" s="188">
        <f>ROUND(I306*H306,2)</f>
        <v>0</v>
      </c>
      <c r="BL306" s="15" t="s">
        <v>246</v>
      </c>
      <c r="BM306" s="187" t="s">
        <v>885</v>
      </c>
    </row>
    <row r="307" s="2" customFormat="1">
      <c r="A307" s="34"/>
      <c r="B307" s="35"/>
      <c r="C307" s="34"/>
      <c r="D307" s="189" t="s">
        <v>154</v>
      </c>
      <c r="E307" s="34"/>
      <c r="F307" s="190" t="s">
        <v>884</v>
      </c>
      <c r="G307" s="34"/>
      <c r="H307" s="34"/>
      <c r="I307" s="191"/>
      <c r="J307" s="34"/>
      <c r="K307" s="34"/>
      <c r="L307" s="35"/>
      <c r="M307" s="192"/>
      <c r="N307" s="193"/>
      <c r="O307" s="73"/>
      <c r="P307" s="73"/>
      <c r="Q307" s="73"/>
      <c r="R307" s="73"/>
      <c r="S307" s="73"/>
      <c r="T307" s="7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T307" s="15" t="s">
        <v>154</v>
      </c>
      <c r="AU307" s="15" t="s">
        <v>81</v>
      </c>
    </row>
    <row r="308" s="12" customFormat="1" ht="25.92" customHeight="1">
      <c r="A308" s="12"/>
      <c r="B308" s="162"/>
      <c r="C308" s="12"/>
      <c r="D308" s="163" t="s">
        <v>73</v>
      </c>
      <c r="E308" s="164" t="s">
        <v>886</v>
      </c>
      <c r="F308" s="164" t="s">
        <v>887</v>
      </c>
      <c r="G308" s="12"/>
      <c r="H308" s="12"/>
      <c r="I308" s="165"/>
      <c r="J308" s="166">
        <f>BK308</f>
        <v>0</v>
      </c>
      <c r="K308" s="12"/>
      <c r="L308" s="162"/>
      <c r="M308" s="167"/>
      <c r="N308" s="168"/>
      <c r="O308" s="168"/>
      <c r="P308" s="169">
        <f>SUM(P309:P328)</f>
        <v>0</v>
      </c>
      <c r="Q308" s="168"/>
      <c r="R308" s="169">
        <f>SUM(R309:R328)</f>
        <v>0</v>
      </c>
      <c r="S308" s="168"/>
      <c r="T308" s="170">
        <f>SUM(T309:T328)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63" t="s">
        <v>81</v>
      </c>
      <c r="AT308" s="171" t="s">
        <v>73</v>
      </c>
      <c r="AU308" s="171" t="s">
        <v>74</v>
      </c>
      <c r="AY308" s="163" t="s">
        <v>145</v>
      </c>
      <c r="BK308" s="172">
        <f>SUM(BK309:BK328)</f>
        <v>0</v>
      </c>
    </row>
    <row r="309" s="2" customFormat="1" ht="33" customHeight="1">
      <c r="A309" s="34"/>
      <c r="B309" s="175"/>
      <c r="C309" s="176" t="s">
        <v>781</v>
      </c>
      <c r="D309" s="176" t="s">
        <v>147</v>
      </c>
      <c r="E309" s="177" t="s">
        <v>479</v>
      </c>
      <c r="F309" s="178" t="s">
        <v>888</v>
      </c>
      <c r="G309" s="179" t="s">
        <v>425</v>
      </c>
      <c r="H309" s="180">
        <v>2</v>
      </c>
      <c r="I309" s="181"/>
      <c r="J309" s="182">
        <f>ROUND(I309*H309,2)</f>
        <v>0</v>
      </c>
      <c r="K309" s="178" t="s">
        <v>1</v>
      </c>
      <c r="L309" s="35"/>
      <c r="M309" s="183" t="s">
        <v>1</v>
      </c>
      <c r="N309" s="184" t="s">
        <v>39</v>
      </c>
      <c r="O309" s="73"/>
      <c r="P309" s="185">
        <f>O309*H309</f>
        <v>0</v>
      </c>
      <c r="Q309" s="185">
        <v>0</v>
      </c>
      <c r="R309" s="185">
        <f>Q309*H309</f>
        <v>0</v>
      </c>
      <c r="S309" s="185">
        <v>0</v>
      </c>
      <c r="T309" s="18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7" t="s">
        <v>246</v>
      </c>
      <c r="AT309" s="187" t="s">
        <v>147</v>
      </c>
      <c r="AU309" s="187" t="s">
        <v>81</v>
      </c>
      <c r="AY309" s="15" t="s">
        <v>145</v>
      </c>
      <c r="BE309" s="188">
        <f>IF(N309="základní",J309,0)</f>
        <v>0</v>
      </c>
      <c r="BF309" s="188">
        <f>IF(N309="snížená",J309,0)</f>
        <v>0</v>
      </c>
      <c r="BG309" s="188">
        <f>IF(N309="zákl. přenesená",J309,0)</f>
        <v>0</v>
      </c>
      <c r="BH309" s="188">
        <f>IF(N309="sníž. přenesená",J309,0)</f>
        <v>0</v>
      </c>
      <c r="BI309" s="188">
        <f>IF(N309="nulová",J309,0)</f>
        <v>0</v>
      </c>
      <c r="BJ309" s="15" t="s">
        <v>81</v>
      </c>
      <c r="BK309" s="188">
        <f>ROUND(I309*H309,2)</f>
        <v>0</v>
      </c>
      <c r="BL309" s="15" t="s">
        <v>246</v>
      </c>
      <c r="BM309" s="187" t="s">
        <v>889</v>
      </c>
    </row>
    <row r="310" s="2" customFormat="1">
      <c r="A310" s="34"/>
      <c r="B310" s="35"/>
      <c r="C310" s="34"/>
      <c r="D310" s="189" t="s">
        <v>154</v>
      </c>
      <c r="E310" s="34"/>
      <c r="F310" s="190" t="s">
        <v>888</v>
      </c>
      <c r="G310" s="34"/>
      <c r="H310" s="34"/>
      <c r="I310" s="191"/>
      <c r="J310" s="34"/>
      <c r="K310" s="34"/>
      <c r="L310" s="35"/>
      <c r="M310" s="192"/>
      <c r="N310" s="193"/>
      <c r="O310" s="73"/>
      <c r="P310" s="73"/>
      <c r="Q310" s="73"/>
      <c r="R310" s="73"/>
      <c r="S310" s="73"/>
      <c r="T310" s="7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T310" s="15" t="s">
        <v>154</v>
      </c>
      <c r="AU310" s="15" t="s">
        <v>81</v>
      </c>
    </row>
    <row r="311" s="2" customFormat="1" ht="16.5" customHeight="1">
      <c r="A311" s="34"/>
      <c r="B311" s="175"/>
      <c r="C311" s="176" t="s">
        <v>890</v>
      </c>
      <c r="D311" s="176" t="s">
        <v>147</v>
      </c>
      <c r="E311" s="177" t="s">
        <v>485</v>
      </c>
      <c r="F311" s="178" t="s">
        <v>891</v>
      </c>
      <c r="G311" s="179" t="s">
        <v>425</v>
      </c>
      <c r="H311" s="180">
        <v>2</v>
      </c>
      <c r="I311" s="181"/>
      <c r="J311" s="182">
        <f>ROUND(I311*H311,2)</f>
        <v>0</v>
      </c>
      <c r="K311" s="178" t="s">
        <v>1</v>
      </c>
      <c r="L311" s="35"/>
      <c r="M311" s="183" t="s">
        <v>1</v>
      </c>
      <c r="N311" s="184" t="s">
        <v>39</v>
      </c>
      <c r="O311" s="73"/>
      <c r="P311" s="185">
        <f>O311*H311</f>
        <v>0</v>
      </c>
      <c r="Q311" s="185">
        <v>0</v>
      </c>
      <c r="R311" s="185">
        <f>Q311*H311</f>
        <v>0</v>
      </c>
      <c r="S311" s="185">
        <v>0</v>
      </c>
      <c r="T311" s="18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7" t="s">
        <v>246</v>
      </c>
      <c r="AT311" s="187" t="s">
        <v>147</v>
      </c>
      <c r="AU311" s="187" t="s">
        <v>81</v>
      </c>
      <c r="AY311" s="15" t="s">
        <v>145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15" t="s">
        <v>81</v>
      </c>
      <c r="BK311" s="188">
        <f>ROUND(I311*H311,2)</f>
        <v>0</v>
      </c>
      <c r="BL311" s="15" t="s">
        <v>246</v>
      </c>
      <c r="BM311" s="187" t="s">
        <v>892</v>
      </c>
    </row>
    <row r="312" s="2" customFormat="1">
      <c r="A312" s="34"/>
      <c r="B312" s="35"/>
      <c r="C312" s="34"/>
      <c r="D312" s="189" t="s">
        <v>154</v>
      </c>
      <c r="E312" s="34"/>
      <c r="F312" s="190" t="s">
        <v>891</v>
      </c>
      <c r="G312" s="34"/>
      <c r="H312" s="34"/>
      <c r="I312" s="191"/>
      <c r="J312" s="34"/>
      <c r="K312" s="34"/>
      <c r="L312" s="35"/>
      <c r="M312" s="192"/>
      <c r="N312" s="193"/>
      <c r="O312" s="73"/>
      <c r="P312" s="73"/>
      <c r="Q312" s="73"/>
      <c r="R312" s="73"/>
      <c r="S312" s="73"/>
      <c r="T312" s="7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5" t="s">
        <v>154</v>
      </c>
      <c r="AU312" s="15" t="s">
        <v>81</v>
      </c>
    </row>
    <row r="313" s="2" customFormat="1" ht="24.15" customHeight="1">
      <c r="A313" s="34"/>
      <c r="B313" s="175"/>
      <c r="C313" s="176" t="s">
        <v>784</v>
      </c>
      <c r="D313" s="176" t="s">
        <v>147</v>
      </c>
      <c r="E313" s="177" t="s">
        <v>491</v>
      </c>
      <c r="F313" s="178" t="s">
        <v>893</v>
      </c>
      <c r="G313" s="179" t="s">
        <v>425</v>
      </c>
      <c r="H313" s="180">
        <v>1</v>
      </c>
      <c r="I313" s="181"/>
      <c r="J313" s="182">
        <f>ROUND(I313*H313,2)</f>
        <v>0</v>
      </c>
      <c r="K313" s="178" t="s">
        <v>1</v>
      </c>
      <c r="L313" s="35"/>
      <c r="M313" s="183" t="s">
        <v>1</v>
      </c>
      <c r="N313" s="184" t="s">
        <v>39</v>
      </c>
      <c r="O313" s="73"/>
      <c r="P313" s="185">
        <f>O313*H313</f>
        <v>0</v>
      </c>
      <c r="Q313" s="185">
        <v>0</v>
      </c>
      <c r="R313" s="185">
        <f>Q313*H313</f>
        <v>0</v>
      </c>
      <c r="S313" s="185">
        <v>0</v>
      </c>
      <c r="T313" s="18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7" t="s">
        <v>246</v>
      </c>
      <c r="AT313" s="187" t="s">
        <v>147</v>
      </c>
      <c r="AU313" s="187" t="s">
        <v>81</v>
      </c>
      <c r="AY313" s="15" t="s">
        <v>145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15" t="s">
        <v>81</v>
      </c>
      <c r="BK313" s="188">
        <f>ROUND(I313*H313,2)</f>
        <v>0</v>
      </c>
      <c r="BL313" s="15" t="s">
        <v>246</v>
      </c>
      <c r="BM313" s="187" t="s">
        <v>894</v>
      </c>
    </row>
    <row r="314" s="2" customFormat="1">
      <c r="A314" s="34"/>
      <c r="B314" s="35"/>
      <c r="C314" s="34"/>
      <c r="D314" s="189" t="s">
        <v>154</v>
      </c>
      <c r="E314" s="34"/>
      <c r="F314" s="190" t="s">
        <v>893</v>
      </c>
      <c r="G314" s="34"/>
      <c r="H314" s="34"/>
      <c r="I314" s="191"/>
      <c r="J314" s="34"/>
      <c r="K314" s="34"/>
      <c r="L314" s="35"/>
      <c r="M314" s="192"/>
      <c r="N314" s="193"/>
      <c r="O314" s="73"/>
      <c r="P314" s="73"/>
      <c r="Q314" s="73"/>
      <c r="R314" s="73"/>
      <c r="S314" s="73"/>
      <c r="T314" s="7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T314" s="15" t="s">
        <v>154</v>
      </c>
      <c r="AU314" s="15" t="s">
        <v>81</v>
      </c>
    </row>
    <row r="315" s="2" customFormat="1" ht="16.5" customHeight="1">
      <c r="A315" s="34"/>
      <c r="B315" s="175"/>
      <c r="C315" s="176" t="s">
        <v>895</v>
      </c>
      <c r="D315" s="176" t="s">
        <v>147</v>
      </c>
      <c r="E315" s="177" t="s">
        <v>896</v>
      </c>
      <c r="F315" s="178" t="s">
        <v>897</v>
      </c>
      <c r="G315" s="179" t="s">
        <v>164</v>
      </c>
      <c r="H315" s="180">
        <v>10</v>
      </c>
      <c r="I315" s="181"/>
      <c r="J315" s="182">
        <f>ROUND(I315*H315,2)</f>
        <v>0</v>
      </c>
      <c r="K315" s="178" t="s">
        <v>1</v>
      </c>
      <c r="L315" s="35"/>
      <c r="M315" s="183" t="s">
        <v>1</v>
      </c>
      <c r="N315" s="184" t="s">
        <v>39</v>
      </c>
      <c r="O315" s="73"/>
      <c r="P315" s="185">
        <f>O315*H315</f>
        <v>0</v>
      </c>
      <c r="Q315" s="185">
        <v>0</v>
      </c>
      <c r="R315" s="185">
        <f>Q315*H315</f>
        <v>0</v>
      </c>
      <c r="S315" s="185">
        <v>0</v>
      </c>
      <c r="T315" s="186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7" t="s">
        <v>246</v>
      </c>
      <c r="AT315" s="187" t="s">
        <v>147</v>
      </c>
      <c r="AU315" s="187" t="s">
        <v>81</v>
      </c>
      <c r="AY315" s="15" t="s">
        <v>145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15" t="s">
        <v>81</v>
      </c>
      <c r="BK315" s="188">
        <f>ROUND(I315*H315,2)</f>
        <v>0</v>
      </c>
      <c r="BL315" s="15" t="s">
        <v>246</v>
      </c>
      <c r="BM315" s="187" t="s">
        <v>898</v>
      </c>
    </row>
    <row r="316" s="2" customFormat="1">
      <c r="A316" s="34"/>
      <c r="B316" s="35"/>
      <c r="C316" s="34"/>
      <c r="D316" s="189" t="s">
        <v>154</v>
      </c>
      <c r="E316" s="34"/>
      <c r="F316" s="190" t="s">
        <v>897</v>
      </c>
      <c r="G316" s="34"/>
      <c r="H316" s="34"/>
      <c r="I316" s="191"/>
      <c r="J316" s="34"/>
      <c r="K316" s="34"/>
      <c r="L316" s="35"/>
      <c r="M316" s="192"/>
      <c r="N316" s="193"/>
      <c r="O316" s="73"/>
      <c r="P316" s="73"/>
      <c r="Q316" s="73"/>
      <c r="R316" s="73"/>
      <c r="S316" s="73"/>
      <c r="T316" s="7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T316" s="15" t="s">
        <v>154</v>
      </c>
      <c r="AU316" s="15" t="s">
        <v>81</v>
      </c>
    </row>
    <row r="317" s="2" customFormat="1" ht="16.5" customHeight="1">
      <c r="A317" s="34"/>
      <c r="B317" s="175"/>
      <c r="C317" s="176" t="s">
        <v>787</v>
      </c>
      <c r="D317" s="176" t="s">
        <v>147</v>
      </c>
      <c r="E317" s="177" t="s">
        <v>499</v>
      </c>
      <c r="F317" s="178" t="s">
        <v>899</v>
      </c>
      <c r="G317" s="179" t="s">
        <v>164</v>
      </c>
      <c r="H317" s="180">
        <v>52</v>
      </c>
      <c r="I317" s="181"/>
      <c r="J317" s="182">
        <f>ROUND(I317*H317,2)</f>
        <v>0</v>
      </c>
      <c r="K317" s="178" t="s">
        <v>1</v>
      </c>
      <c r="L317" s="35"/>
      <c r="M317" s="183" t="s">
        <v>1</v>
      </c>
      <c r="N317" s="184" t="s">
        <v>39</v>
      </c>
      <c r="O317" s="73"/>
      <c r="P317" s="185">
        <f>O317*H317</f>
        <v>0</v>
      </c>
      <c r="Q317" s="185">
        <v>0</v>
      </c>
      <c r="R317" s="185">
        <f>Q317*H317</f>
        <v>0</v>
      </c>
      <c r="S317" s="185">
        <v>0</v>
      </c>
      <c r="T317" s="186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7" t="s">
        <v>246</v>
      </c>
      <c r="AT317" s="187" t="s">
        <v>147</v>
      </c>
      <c r="AU317" s="187" t="s">
        <v>81</v>
      </c>
      <c r="AY317" s="15" t="s">
        <v>145</v>
      </c>
      <c r="BE317" s="188">
        <f>IF(N317="základní",J317,0)</f>
        <v>0</v>
      </c>
      <c r="BF317" s="188">
        <f>IF(N317="snížená",J317,0)</f>
        <v>0</v>
      </c>
      <c r="BG317" s="188">
        <f>IF(N317="zákl. přenesená",J317,0)</f>
        <v>0</v>
      </c>
      <c r="BH317" s="188">
        <f>IF(N317="sníž. přenesená",J317,0)</f>
        <v>0</v>
      </c>
      <c r="BI317" s="188">
        <f>IF(N317="nulová",J317,0)</f>
        <v>0</v>
      </c>
      <c r="BJ317" s="15" t="s">
        <v>81</v>
      </c>
      <c r="BK317" s="188">
        <f>ROUND(I317*H317,2)</f>
        <v>0</v>
      </c>
      <c r="BL317" s="15" t="s">
        <v>246</v>
      </c>
      <c r="BM317" s="187" t="s">
        <v>900</v>
      </c>
    </row>
    <row r="318" s="2" customFormat="1">
      <c r="A318" s="34"/>
      <c r="B318" s="35"/>
      <c r="C318" s="34"/>
      <c r="D318" s="189" t="s">
        <v>154</v>
      </c>
      <c r="E318" s="34"/>
      <c r="F318" s="190" t="s">
        <v>899</v>
      </c>
      <c r="G318" s="34"/>
      <c r="H318" s="34"/>
      <c r="I318" s="191"/>
      <c r="J318" s="34"/>
      <c r="K318" s="34"/>
      <c r="L318" s="35"/>
      <c r="M318" s="192"/>
      <c r="N318" s="193"/>
      <c r="O318" s="73"/>
      <c r="P318" s="73"/>
      <c r="Q318" s="73"/>
      <c r="R318" s="73"/>
      <c r="S318" s="73"/>
      <c r="T318" s="7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T318" s="15" t="s">
        <v>154</v>
      </c>
      <c r="AU318" s="15" t="s">
        <v>81</v>
      </c>
    </row>
    <row r="319" s="2" customFormat="1" ht="24.15" customHeight="1">
      <c r="A319" s="34"/>
      <c r="B319" s="175"/>
      <c r="C319" s="176" t="s">
        <v>901</v>
      </c>
      <c r="D319" s="176" t="s">
        <v>147</v>
      </c>
      <c r="E319" s="177" t="s">
        <v>902</v>
      </c>
      <c r="F319" s="178" t="s">
        <v>903</v>
      </c>
      <c r="G319" s="179" t="s">
        <v>275</v>
      </c>
      <c r="H319" s="180">
        <v>29</v>
      </c>
      <c r="I319" s="181"/>
      <c r="J319" s="182">
        <f>ROUND(I319*H319,2)</f>
        <v>0</v>
      </c>
      <c r="K319" s="178" t="s">
        <v>1</v>
      </c>
      <c r="L319" s="35"/>
      <c r="M319" s="183" t="s">
        <v>1</v>
      </c>
      <c r="N319" s="184" t="s">
        <v>39</v>
      </c>
      <c r="O319" s="73"/>
      <c r="P319" s="185">
        <f>O319*H319</f>
        <v>0</v>
      </c>
      <c r="Q319" s="185">
        <v>0</v>
      </c>
      <c r="R319" s="185">
        <f>Q319*H319</f>
        <v>0</v>
      </c>
      <c r="S319" s="185">
        <v>0</v>
      </c>
      <c r="T319" s="186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7" t="s">
        <v>246</v>
      </c>
      <c r="AT319" s="187" t="s">
        <v>147</v>
      </c>
      <c r="AU319" s="187" t="s">
        <v>81</v>
      </c>
      <c r="AY319" s="15" t="s">
        <v>145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15" t="s">
        <v>81</v>
      </c>
      <c r="BK319" s="188">
        <f>ROUND(I319*H319,2)</f>
        <v>0</v>
      </c>
      <c r="BL319" s="15" t="s">
        <v>246</v>
      </c>
      <c r="BM319" s="187" t="s">
        <v>904</v>
      </c>
    </row>
    <row r="320" s="2" customFormat="1">
      <c r="A320" s="34"/>
      <c r="B320" s="35"/>
      <c r="C320" s="34"/>
      <c r="D320" s="189" t="s">
        <v>154</v>
      </c>
      <c r="E320" s="34"/>
      <c r="F320" s="190" t="s">
        <v>903</v>
      </c>
      <c r="G320" s="34"/>
      <c r="H320" s="34"/>
      <c r="I320" s="191"/>
      <c r="J320" s="34"/>
      <c r="K320" s="34"/>
      <c r="L320" s="35"/>
      <c r="M320" s="192"/>
      <c r="N320" s="193"/>
      <c r="O320" s="73"/>
      <c r="P320" s="73"/>
      <c r="Q320" s="73"/>
      <c r="R320" s="73"/>
      <c r="S320" s="73"/>
      <c r="T320" s="7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5" t="s">
        <v>154</v>
      </c>
      <c r="AU320" s="15" t="s">
        <v>81</v>
      </c>
    </row>
    <row r="321" s="2" customFormat="1" ht="24.15" customHeight="1">
      <c r="A321" s="34"/>
      <c r="B321" s="175"/>
      <c r="C321" s="176" t="s">
        <v>790</v>
      </c>
      <c r="D321" s="176" t="s">
        <v>147</v>
      </c>
      <c r="E321" s="177" t="s">
        <v>905</v>
      </c>
      <c r="F321" s="178" t="s">
        <v>906</v>
      </c>
      <c r="G321" s="179" t="s">
        <v>275</v>
      </c>
      <c r="H321" s="180">
        <v>27</v>
      </c>
      <c r="I321" s="181"/>
      <c r="J321" s="182">
        <f>ROUND(I321*H321,2)</f>
        <v>0</v>
      </c>
      <c r="K321" s="178" t="s">
        <v>1</v>
      </c>
      <c r="L321" s="35"/>
      <c r="M321" s="183" t="s">
        <v>1</v>
      </c>
      <c r="N321" s="184" t="s">
        <v>39</v>
      </c>
      <c r="O321" s="73"/>
      <c r="P321" s="185">
        <f>O321*H321</f>
        <v>0</v>
      </c>
      <c r="Q321" s="185">
        <v>0</v>
      </c>
      <c r="R321" s="185">
        <f>Q321*H321</f>
        <v>0</v>
      </c>
      <c r="S321" s="185">
        <v>0</v>
      </c>
      <c r="T321" s="186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7" t="s">
        <v>246</v>
      </c>
      <c r="AT321" s="187" t="s">
        <v>147</v>
      </c>
      <c r="AU321" s="187" t="s">
        <v>81</v>
      </c>
      <c r="AY321" s="15" t="s">
        <v>145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15" t="s">
        <v>81</v>
      </c>
      <c r="BK321" s="188">
        <f>ROUND(I321*H321,2)</f>
        <v>0</v>
      </c>
      <c r="BL321" s="15" t="s">
        <v>246</v>
      </c>
      <c r="BM321" s="187" t="s">
        <v>907</v>
      </c>
    </row>
    <row r="322" s="2" customFormat="1">
      <c r="A322" s="34"/>
      <c r="B322" s="35"/>
      <c r="C322" s="34"/>
      <c r="D322" s="189" t="s">
        <v>154</v>
      </c>
      <c r="E322" s="34"/>
      <c r="F322" s="190" t="s">
        <v>906</v>
      </c>
      <c r="G322" s="34"/>
      <c r="H322" s="34"/>
      <c r="I322" s="191"/>
      <c r="J322" s="34"/>
      <c r="K322" s="34"/>
      <c r="L322" s="35"/>
      <c r="M322" s="192"/>
      <c r="N322" s="193"/>
      <c r="O322" s="73"/>
      <c r="P322" s="73"/>
      <c r="Q322" s="73"/>
      <c r="R322" s="73"/>
      <c r="S322" s="73"/>
      <c r="T322" s="7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T322" s="15" t="s">
        <v>154</v>
      </c>
      <c r="AU322" s="15" t="s">
        <v>81</v>
      </c>
    </row>
    <row r="323" s="2" customFormat="1" ht="24.15" customHeight="1">
      <c r="A323" s="34"/>
      <c r="B323" s="175"/>
      <c r="C323" s="176" t="s">
        <v>908</v>
      </c>
      <c r="D323" s="176" t="s">
        <v>147</v>
      </c>
      <c r="E323" s="177" t="s">
        <v>909</v>
      </c>
      <c r="F323" s="178" t="s">
        <v>910</v>
      </c>
      <c r="G323" s="179" t="s">
        <v>275</v>
      </c>
      <c r="H323" s="180">
        <v>39</v>
      </c>
      <c r="I323" s="181"/>
      <c r="J323" s="182">
        <f>ROUND(I323*H323,2)</f>
        <v>0</v>
      </c>
      <c r="K323" s="178" t="s">
        <v>1</v>
      </c>
      <c r="L323" s="35"/>
      <c r="M323" s="183" t="s">
        <v>1</v>
      </c>
      <c r="N323" s="184" t="s">
        <v>39</v>
      </c>
      <c r="O323" s="73"/>
      <c r="P323" s="185">
        <f>O323*H323</f>
        <v>0</v>
      </c>
      <c r="Q323" s="185">
        <v>0</v>
      </c>
      <c r="R323" s="185">
        <f>Q323*H323</f>
        <v>0</v>
      </c>
      <c r="S323" s="185">
        <v>0</v>
      </c>
      <c r="T323" s="186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7" t="s">
        <v>246</v>
      </c>
      <c r="AT323" s="187" t="s">
        <v>147</v>
      </c>
      <c r="AU323" s="187" t="s">
        <v>81</v>
      </c>
      <c r="AY323" s="15" t="s">
        <v>145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15" t="s">
        <v>81</v>
      </c>
      <c r="BK323" s="188">
        <f>ROUND(I323*H323,2)</f>
        <v>0</v>
      </c>
      <c r="BL323" s="15" t="s">
        <v>246</v>
      </c>
      <c r="BM323" s="187" t="s">
        <v>911</v>
      </c>
    </row>
    <row r="324" s="2" customFormat="1">
      <c r="A324" s="34"/>
      <c r="B324" s="35"/>
      <c r="C324" s="34"/>
      <c r="D324" s="189" t="s">
        <v>154</v>
      </c>
      <c r="E324" s="34"/>
      <c r="F324" s="190" t="s">
        <v>910</v>
      </c>
      <c r="G324" s="34"/>
      <c r="H324" s="34"/>
      <c r="I324" s="191"/>
      <c r="J324" s="34"/>
      <c r="K324" s="34"/>
      <c r="L324" s="35"/>
      <c r="M324" s="192"/>
      <c r="N324" s="193"/>
      <c r="O324" s="73"/>
      <c r="P324" s="73"/>
      <c r="Q324" s="73"/>
      <c r="R324" s="73"/>
      <c r="S324" s="73"/>
      <c r="T324" s="7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T324" s="15" t="s">
        <v>154</v>
      </c>
      <c r="AU324" s="15" t="s">
        <v>81</v>
      </c>
    </row>
    <row r="325" s="2" customFormat="1" ht="16.5" customHeight="1">
      <c r="A325" s="34"/>
      <c r="B325" s="175"/>
      <c r="C325" s="176" t="s">
        <v>793</v>
      </c>
      <c r="D325" s="176" t="s">
        <v>147</v>
      </c>
      <c r="E325" s="177" t="s">
        <v>505</v>
      </c>
      <c r="F325" s="178" t="s">
        <v>912</v>
      </c>
      <c r="G325" s="179" t="s">
        <v>706</v>
      </c>
      <c r="H325" s="180">
        <v>1</v>
      </c>
      <c r="I325" s="181"/>
      <c r="J325" s="182">
        <f>ROUND(I325*H325,2)</f>
        <v>0</v>
      </c>
      <c r="K325" s="178" t="s">
        <v>1</v>
      </c>
      <c r="L325" s="35"/>
      <c r="M325" s="183" t="s">
        <v>1</v>
      </c>
      <c r="N325" s="184" t="s">
        <v>39</v>
      </c>
      <c r="O325" s="73"/>
      <c r="P325" s="185">
        <f>O325*H325</f>
        <v>0</v>
      </c>
      <c r="Q325" s="185">
        <v>0</v>
      </c>
      <c r="R325" s="185">
        <f>Q325*H325</f>
        <v>0</v>
      </c>
      <c r="S325" s="185">
        <v>0</v>
      </c>
      <c r="T325" s="186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7" t="s">
        <v>246</v>
      </c>
      <c r="AT325" s="187" t="s">
        <v>147</v>
      </c>
      <c r="AU325" s="187" t="s">
        <v>81</v>
      </c>
      <c r="AY325" s="15" t="s">
        <v>145</v>
      </c>
      <c r="BE325" s="188">
        <f>IF(N325="základní",J325,0)</f>
        <v>0</v>
      </c>
      <c r="BF325" s="188">
        <f>IF(N325="snížená",J325,0)</f>
        <v>0</v>
      </c>
      <c r="BG325" s="188">
        <f>IF(N325="zákl. přenesená",J325,0)</f>
        <v>0</v>
      </c>
      <c r="BH325" s="188">
        <f>IF(N325="sníž. přenesená",J325,0)</f>
        <v>0</v>
      </c>
      <c r="BI325" s="188">
        <f>IF(N325="nulová",J325,0)</f>
        <v>0</v>
      </c>
      <c r="BJ325" s="15" t="s">
        <v>81</v>
      </c>
      <c r="BK325" s="188">
        <f>ROUND(I325*H325,2)</f>
        <v>0</v>
      </c>
      <c r="BL325" s="15" t="s">
        <v>246</v>
      </c>
      <c r="BM325" s="187" t="s">
        <v>913</v>
      </c>
    </row>
    <row r="326" s="2" customFormat="1">
      <c r="A326" s="34"/>
      <c r="B326" s="35"/>
      <c r="C326" s="34"/>
      <c r="D326" s="189" t="s">
        <v>154</v>
      </c>
      <c r="E326" s="34"/>
      <c r="F326" s="190" t="s">
        <v>912</v>
      </c>
      <c r="G326" s="34"/>
      <c r="H326" s="34"/>
      <c r="I326" s="191"/>
      <c r="J326" s="34"/>
      <c r="K326" s="34"/>
      <c r="L326" s="35"/>
      <c r="M326" s="192"/>
      <c r="N326" s="193"/>
      <c r="O326" s="73"/>
      <c r="P326" s="73"/>
      <c r="Q326" s="73"/>
      <c r="R326" s="73"/>
      <c r="S326" s="73"/>
      <c r="T326" s="7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T326" s="15" t="s">
        <v>154</v>
      </c>
      <c r="AU326" s="15" t="s">
        <v>81</v>
      </c>
    </row>
    <row r="327" s="2" customFormat="1" ht="16.5" customHeight="1">
      <c r="A327" s="34"/>
      <c r="B327" s="175"/>
      <c r="C327" s="176" t="s">
        <v>914</v>
      </c>
      <c r="D327" s="176" t="s">
        <v>147</v>
      </c>
      <c r="E327" s="177" t="s">
        <v>510</v>
      </c>
      <c r="F327" s="178" t="s">
        <v>915</v>
      </c>
      <c r="G327" s="179" t="s">
        <v>706</v>
      </c>
      <c r="H327" s="180">
        <v>1</v>
      </c>
      <c r="I327" s="181"/>
      <c r="J327" s="182">
        <f>ROUND(I327*H327,2)</f>
        <v>0</v>
      </c>
      <c r="K327" s="178" t="s">
        <v>1</v>
      </c>
      <c r="L327" s="35"/>
      <c r="M327" s="183" t="s">
        <v>1</v>
      </c>
      <c r="N327" s="184" t="s">
        <v>39</v>
      </c>
      <c r="O327" s="73"/>
      <c r="P327" s="185">
        <f>O327*H327</f>
        <v>0</v>
      </c>
      <c r="Q327" s="185">
        <v>0</v>
      </c>
      <c r="R327" s="185">
        <f>Q327*H327</f>
        <v>0</v>
      </c>
      <c r="S327" s="185">
        <v>0</v>
      </c>
      <c r="T327" s="186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7" t="s">
        <v>246</v>
      </c>
      <c r="AT327" s="187" t="s">
        <v>147</v>
      </c>
      <c r="AU327" s="187" t="s">
        <v>81</v>
      </c>
      <c r="AY327" s="15" t="s">
        <v>145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15" t="s">
        <v>81</v>
      </c>
      <c r="BK327" s="188">
        <f>ROUND(I327*H327,2)</f>
        <v>0</v>
      </c>
      <c r="BL327" s="15" t="s">
        <v>246</v>
      </c>
      <c r="BM327" s="187" t="s">
        <v>916</v>
      </c>
    </row>
    <row r="328" s="2" customFormat="1">
      <c r="A328" s="34"/>
      <c r="B328" s="35"/>
      <c r="C328" s="34"/>
      <c r="D328" s="189" t="s">
        <v>154</v>
      </c>
      <c r="E328" s="34"/>
      <c r="F328" s="190" t="s">
        <v>915</v>
      </c>
      <c r="G328" s="34"/>
      <c r="H328" s="34"/>
      <c r="I328" s="191"/>
      <c r="J328" s="34"/>
      <c r="K328" s="34"/>
      <c r="L328" s="35"/>
      <c r="M328" s="207"/>
      <c r="N328" s="208"/>
      <c r="O328" s="209"/>
      <c r="P328" s="209"/>
      <c r="Q328" s="209"/>
      <c r="R328" s="209"/>
      <c r="S328" s="209"/>
      <c r="T328" s="210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5" t="s">
        <v>154</v>
      </c>
      <c r="AU328" s="15" t="s">
        <v>81</v>
      </c>
    </row>
    <row r="329" s="2" customFormat="1" ht="6.96" customHeight="1">
      <c r="A329" s="34"/>
      <c r="B329" s="56"/>
      <c r="C329" s="57"/>
      <c r="D329" s="57"/>
      <c r="E329" s="57"/>
      <c r="F329" s="57"/>
      <c r="G329" s="57"/>
      <c r="H329" s="57"/>
      <c r="I329" s="57"/>
      <c r="J329" s="57"/>
      <c r="K329" s="57"/>
      <c r="L329" s="35"/>
      <c r="M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</row>
  </sheetData>
  <autoFilter ref="C121:K32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="1" customFormat="1" ht="24.96" customHeight="1">
      <c r="B4" s="18"/>
      <c r="D4" s="19" t="s">
        <v>101</v>
      </c>
      <c r="L4" s="18"/>
      <c r="M4" s="124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25" t="str">
        <f>'Rekapitulace stavby'!K6</f>
        <v>SOŠ veterinární</v>
      </c>
      <c r="F7" s="28"/>
      <c r="G7" s="28"/>
      <c r="H7" s="28"/>
      <c r="L7" s="18"/>
    </row>
    <row r="8" s="1" customFormat="1" ht="12" customHeight="1">
      <c r="B8" s="18"/>
      <c r="D8" s="28" t="s">
        <v>102</v>
      </c>
      <c r="L8" s="18"/>
    </row>
    <row r="9" s="2" customFormat="1" ht="16.5" customHeight="1">
      <c r="A9" s="34"/>
      <c r="B9" s="35"/>
      <c r="C9" s="34"/>
      <c r="D9" s="34"/>
      <c r="E9" s="125" t="s">
        <v>103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104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917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26</v>
      </c>
      <c r="G14" s="34"/>
      <c r="H14" s="34"/>
      <c r="I14" s="28" t="s">
        <v>22</v>
      </c>
      <c r="J14" s="65" t="str">
        <f>'Rekapitulace stavby'!AN8</f>
        <v>4. 12. 2025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918</v>
      </c>
      <c r="F17" s="34"/>
      <c r="G17" s="34"/>
      <c r="H17" s="34"/>
      <c r="I17" s="28" t="s">
        <v>27</v>
      </c>
      <c r="J17" s="23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'Rekapitulace stavby'!E14</f>
        <v>Vyplň údaj</v>
      </c>
      <c r="F20" s="23"/>
      <c r="G20" s="23"/>
      <c r="H20" s="23"/>
      <c r="I20" s="28" t="s">
        <v>27</v>
      </c>
      <c r="J20" s="29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919</v>
      </c>
      <c r="F23" s="34"/>
      <c r="G23" s="34"/>
      <c r="H23" s="34"/>
      <c r="I23" s="28" t="s">
        <v>27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920</v>
      </c>
      <c r="F26" s="34"/>
      <c r="G26" s="34"/>
      <c r="H26" s="34"/>
      <c r="I26" s="28" t="s">
        <v>27</v>
      </c>
      <c r="J26" s="23" t="s">
        <v>1</v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71.25" customHeight="1">
      <c r="A29" s="126"/>
      <c r="B29" s="127"/>
      <c r="C29" s="126"/>
      <c r="D29" s="126"/>
      <c r="E29" s="32" t="s">
        <v>921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9" t="s">
        <v>34</v>
      </c>
      <c r="E32" s="34"/>
      <c r="F32" s="34"/>
      <c r="G32" s="34"/>
      <c r="H32" s="34"/>
      <c r="I32" s="34"/>
      <c r="J32" s="92">
        <f>ROUND(J126,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0" t="s">
        <v>38</v>
      </c>
      <c r="E35" s="28" t="s">
        <v>39</v>
      </c>
      <c r="F35" s="131">
        <f>ROUND((SUM(BE126:BE248)),  2)</f>
        <v>0</v>
      </c>
      <c r="G35" s="34"/>
      <c r="H35" s="34"/>
      <c r="I35" s="132">
        <v>0.20999999999999999</v>
      </c>
      <c r="J35" s="131">
        <f>ROUND(((SUM(BE126:BE248))*I35),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31">
        <f>ROUND((SUM(BF126:BF248)),  2)</f>
        <v>0</v>
      </c>
      <c r="G36" s="34"/>
      <c r="H36" s="34"/>
      <c r="I36" s="132">
        <v>0.12</v>
      </c>
      <c r="J36" s="131">
        <f>ROUND(((SUM(BF126:BF248))*I36),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1">
        <f>ROUND((SUM(BG126:BG248)),  2)</f>
        <v>0</v>
      </c>
      <c r="G37" s="34"/>
      <c r="H37" s="34"/>
      <c r="I37" s="132">
        <v>0.20999999999999999</v>
      </c>
      <c r="J37" s="131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1">
        <f>ROUND((SUM(BH126:BH248)),  2)</f>
        <v>0</v>
      </c>
      <c r="G38" s="34"/>
      <c r="H38" s="34"/>
      <c r="I38" s="132">
        <v>0.12</v>
      </c>
      <c r="J38" s="131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31">
        <f>ROUND((SUM(BI126:BI248)),  2)</f>
        <v>0</v>
      </c>
      <c r="G39" s="34"/>
      <c r="H39" s="34"/>
      <c r="I39" s="132">
        <v>0</v>
      </c>
      <c r="J39" s="131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3"/>
      <c r="D41" s="134" t="s">
        <v>44</v>
      </c>
      <c r="E41" s="77"/>
      <c r="F41" s="77"/>
      <c r="G41" s="135" t="s">
        <v>45</v>
      </c>
      <c r="H41" s="136" t="s">
        <v>46</v>
      </c>
      <c r="I41" s="77"/>
      <c r="J41" s="137">
        <f>SUM(J32:J39)</f>
        <v>0</v>
      </c>
      <c r="K41" s="138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9" t="s">
        <v>50</v>
      </c>
      <c r="G61" s="54" t="s">
        <v>49</v>
      </c>
      <c r="H61" s="37"/>
      <c r="I61" s="37"/>
      <c r="J61" s="140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9" t="s">
        <v>50</v>
      </c>
      <c r="G76" s="54" t="s">
        <v>49</v>
      </c>
      <c r="H76" s="37"/>
      <c r="I76" s="37"/>
      <c r="J76" s="140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5" t="str">
        <f>E7</f>
        <v>SOŠ veterinární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102</v>
      </c>
      <c r="L86" s="18"/>
    </row>
    <row r="87" s="2" customFormat="1" ht="16.5" customHeight="1">
      <c r="A87" s="34"/>
      <c r="B87" s="35"/>
      <c r="C87" s="34"/>
      <c r="D87" s="34"/>
      <c r="E87" s="125" t="s">
        <v>103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104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plynofikace - POZ - plynová odběrná zařízení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 xml:space="preserve"> </v>
      </c>
      <c r="G91" s="34"/>
      <c r="H91" s="34"/>
      <c r="I91" s="28" t="s">
        <v>22</v>
      </c>
      <c r="J91" s="65" t="str">
        <f>IF(J14="","",J14)</f>
        <v>4. 12. 2025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24</v>
      </c>
      <c r="D93" s="34"/>
      <c r="E93" s="34"/>
      <c r="F93" s="23" t="str">
        <f>E17</f>
        <v>SOŠ Veterinární HK</v>
      </c>
      <c r="G93" s="34"/>
      <c r="H93" s="34"/>
      <c r="I93" s="28" t="s">
        <v>30</v>
      </c>
      <c r="J93" s="32" t="str">
        <f>E23</f>
        <v>PROINSTAL - Ing. Zahradník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Ing. Zahradník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1" t="s">
        <v>107</v>
      </c>
      <c r="D96" s="133"/>
      <c r="E96" s="133"/>
      <c r="F96" s="133"/>
      <c r="G96" s="133"/>
      <c r="H96" s="133"/>
      <c r="I96" s="133"/>
      <c r="J96" s="142" t="s">
        <v>108</v>
      </c>
      <c r="K96" s="133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3" t="s">
        <v>109</v>
      </c>
      <c r="D98" s="34"/>
      <c r="E98" s="34"/>
      <c r="F98" s="34"/>
      <c r="G98" s="34"/>
      <c r="H98" s="34"/>
      <c r="I98" s="34"/>
      <c r="J98" s="92">
        <f>J126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110</v>
      </c>
    </row>
    <row r="99" s="9" customFormat="1" ht="24.96" customHeight="1">
      <c r="A99" s="9"/>
      <c r="B99" s="144"/>
      <c r="C99" s="9"/>
      <c r="D99" s="145" t="s">
        <v>922</v>
      </c>
      <c r="E99" s="146"/>
      <c r="F99" s="146"/>
      <c r="G99" s="146"/>
      <c r="H99" s="146"/>
      <c r="I99" s="146"/>
      <c r="J99" s="147">
        <f>J127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923</v>
      </c>
      <c r="E100" s="150"/>
      <c r="F100" s="150"/>
      <c r="G100" s="150"/>
      <c r="H100" s="150"/>
      <c r="I100" s="150"/>
      <c r="J100" s="151">
        <f>J128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924</v>
      </c>
      <c r="E101" s="150"/>
      <c r="F101" s="150"/>
      <c r="G101" s="150"/>
      <c r="H101" s="150"/>
      <c r="I101" s="150"/>
      <c r="J101" s="151">
        <f>J204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127</v>
      </c>
      <c r="E102" s="150"/>
      <c r="F102" s="150"/>
      <c r="G102" s="150"/>
      <c r="H102" s="150"/>
      <c r="I102" s="150"/>
      <c r="J102" s="151">
        <f>J212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4"/>
      <c r="C103" s="9"/>
      <c r="D103" s="145" t="s">
        <v>925</v>
      </c>
      <c r="E103" s="146"/>
      <c r="F103" s="146"/>
      <c r="G103" s="146"/>
      <c r="H103" s="146"/>
      <c r="I103" s="146"/>
      <c r="J103" s="147">
        <f>J237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48"/>
      <c r="C104" s="10"/>
      <c r="D104" s="149" t="s">
        <v>926</v>
      </c>
      <c r="E104" s="150"/>
      <c r="F104" s="150"/>
      <c r="G104" s="150"/>
      <c r="H104" s="150"/>
      <c r="I104" s="150"/>
      <c r="J104" s="151">
        <f>J238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130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16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25" t="str">
        <f>E7</f>
        <v>SOŠ veterinární</v>
      </c>
      <c r="F114" s="28"/>
      <c r="G114" s="28"/>
      <c r="H114" s="28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102</v>
      </c>
      <c r="L115" s="18"/>
    </row>
    <row r="116" s="2" customFormat="1" ht="16.5" customHeight="1">
      <c r="A116" s="34"/>
      <c r="B116" s="35"/>
      <c r="C116" s="34"/>
      <c r="D116" s="34"/>
      <c r="E116" s="125" t="s">
        <v>103</v>
      </c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104</v>
      </c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3" t="str">
        <f>E11</f>
        <v>plynofikace - POZ - plynová odběrná zařízení</v>
      </c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20</v>
      </c>
      <c r="D120" s="34"/>
      <c r="E120" s="34"/>
      <c r="F120" s="23" t="str">
        <f>F14</f>
        <v xml:space="preserve"> </v>
      </c>
      <c r="G120" s="34"/>
      <c r="H120" s="34"/>
      <c r="I120" s="28" t="s">
        <v>22</v>
      </c>
      <c r="J120" s="65" t="str">
        <f>IF(J14="","",J14)</f>
        <v>4. 12. 2025</v>
      </c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5.65" customHeight="1">
      <c r="A122" s="34"/>
      <c r="B122" s="35"/>
      <c r="C122" s="28" t="s">
        <v>24</v>
      </c>
      <c r="D122" s="34"/>
      <c r="E122" s="34"/>
      <c r="F122" s="23" t="str">
        <f>E17</f>
        <v>SOŠ Veterinární HK</v>
      </c>
      <c r="G122" s="34"/>
      <c r="H122" s="34"/>
      <c r="I122" s="28" t="s">
        <v>30</v>
      </c>
      <c r="J122" s="32" t="str">
        <f>E23</f>
        <v>PROINSTAL - Ing. Zahradník</v>
      </c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28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>Ing. Zahradník</v>
      </c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52"/>
      <c r="B125" s="153"/>
      <c r="C125" s="154" t="s">
        <v>131</v>
      </c>
      <c r="D125" s="155" t="s">
        <v>59</v>
      </c>
      <c r="E125" s="155" t="s">
        <v>55</v>
      </c>
      <c r="F125" s="155" t="s">
        <v>56</v>
      </c>
      <c r="G125" s="155" t="s">
        <v>132</v>
      </c>
      <c r="H125" s="155" t="s">
        <v>133</v>
      </c>
      <c r="I125" s="155" t="s">
        <v>134</v>
      </c>
      <c r="J125" s="155" t="s">
        <v>108</v>
      </c>
      <c r="K125" s="156" t="s">
        <v>135</v>
      </c>
      <c r="L125" s="157"/>
      <c r="M125" s="82" t="s">
        <v>1</v>
      </c>
      <c r="N125" s="83" t="s">
        <v>38</v>
      </c>
      <c r="O125" s="83" t="s">
        <v>136</v>
      </c>
      <c r="P125" s="83" t="s">
        <v>137</v>
      </c>
      <c r="Q125" s="83" t="s">
        <v>138</v>
      </c>
      <c r="R125" s="83" t="s">
        <v>139</v>
      </c>
      <c r="S125" s="83" t="s">
        <v>140</v>
      </c>
      <c r="T125" s="84" t="s">
        <v>141</v>
      </c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</row>
    <row r="126" s="2" customFormat="1" ht="22.8" customHeight="1">
      <c r="A126" s="34"/>
      <c r="B126" s="35"/>
      <c r="C126" s="89" t="s">
        <v>142</v>
      </c>
      <c r="D126" s="34"/>
      <c r="E126" s="34"/>
      <c r="F126" s="34"/>
      <c r="G126" s="34"/>
      <c r="H126" s="34"/>
      <c r="I126" s="34"/>
      <c r="J126" s="158">
        <f>BK126</f>
        <v>0</v>
      </c>
      <c r="K126" s="34"/>
      <c r="L126" s="35"/>
      <c r="M126" s="85"/>
      <c r="N126" s="69"/>
      <c r="O126" s="86"/>
      <c r="P126" s="159">
        <f>P127+P237</f>
        <v>0</v>
      </c>
      <c r="Q126" s="86"/>
      <c r="R126" s="159">
        <f>R127+R237</f>
        <v>0.58304199999999995</v>
      </c>
      <c r="S126" s="86"/>
      <c r="T126" s="160">
        <f>T127+T237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73</v>
      </c>
      <c r="AU126" s="15" t="s">
        <v>110</v>
      </c>
      <c r="BK126" s="161">
        <f>BK127+BK237</f>
        <v>0</v>
      </c>
    </row>
    <row r="127" s="12" customFormat="1" ht="25.92" customHeight="1">
      <c r="A127" s="12"/>
      <c r="B127" s="162"/>
      <c r="C127" s="12"/>
      <c r="D127" s="163" t="s">
        <v>73</v>
      </c>
      <c r="E127" s="164" t="s">
        <v>344</v>
      </c>
      <c r="F127" s="164" t="s">
        <v>344</v>
      </c>
      <c r="G127" s="12"/>
      <c r="H127" s="12"/>
      <c r="I127" s="165"/>
      <c r="J127" s="166">
        <f>BK127</f>
        <v>0</v>
      </c>
      <c r="K127" s="12"/>
      <c r="L127" s="162"/>
      <c r="M127" s="167"/>
      <c r="N127" s="168"/>
      <c r="O127" s="168"/>
      <c r="P127" s="169">
        <f>P128+P204+P212</f>
        <v>0</v>
      </c>
      <c r="Q127" s="168"/>
      <c r="R127" s="169">
        <f>R128+R204+R212</f>
        <v>0.58304199999999995</v>
      </c>
      <c r="S127" s="168"/>
      <c r="T127" s="170">
        <f>T128+T204+T212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3" t="s">
        <v>83</v>
      </c>
      <c r="AT127" s="171" t="s">
        <v>73</v>
      </c>
      <c r="AU127" s="171" t="s">
        <v>74</v>
      </c>
      <c r="AY127" s="163" t="s">
        <v>145</v>
      </c>
      <c r="BK127" s="172">
        <f>BK128+BK204+BK212</f>
        <v>0</v>
      </c>
    </row>
    <row r="128" s="12" customFormat="1" ht="22.8" customHeight="1">
      <c r="A128" s="12"/>
      <c r="B128" s="162"/>
      <c r="C128" s="12"/>
      <c r="D128" s="163" t="s">
        <v>73</v>
      </c>
      <c r="E128" s="173" t="s">
        <v>927</v>
      </c>
      <c r="F128" s="173" t="s">
        <v>928</v>
      </c>
      <c r="G128" s="12"/>
      <c r="H128" s="12"/>
      <c r="I128" s="165"/>
      <c r="J128" s="174">
        <f>BK128</f>
        <v>0</v>
      </c>
      <c r="K128" s="12"/>
      <c r="L128" s="162"/>
      <c r="M128" s="167"/>
      <c r="N128" s="168"/>
      <c r="O128" s="168"/>
      <c r="P128" s="169">
        <f>SUM(P129:P203)</f>
        <v>0</v>
      </c>
      <c r="Q128" s="168"/>
      <c r="R128" s="169">
        <f>SUM(R129:R203)</f>
        <v>0.56485199999999991</v>
      </c>
      <c r="S128" s="168"/>
      <c r="T128" s="170">
        <f>SUM(T129:T203)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3" t="s">
        <v>83</v>
      </c>
      <c r="AT128" s="171" t="s">
        <v>73</v>
      </c>
      <c r="AU128" s="171" t="s">
        <v>81</v>
      </c>
      <c r="AY128" s="163" t="s">
        <v>145</v>
      </c>
      <c r="BK128" s="172">
        <f>SUM(BK129:BK203)</f>
        <v>0</v>
      </c>
    </row>
    <row r="129" s="2" customFormat="1" ht="24.15" customHeight="1">
      <c r="A129" s="34"/>
      <c r="B129" s="175"/>
      <c r="C129" s="176" t="s">
        <v>81</v>
      </c>
      <c r="D129" s="176" t="s">
        <v>147</v>
      </c>
      <c r="E129" s="177" t="s">
        <v>929</v>
      </c>
      <c r="F129" s="178" t="s">
        <v>930</v>
      </c>
      <c r="G129" s="179" t="s">
        <v>275</v>
      </c>
      <c r="H129" s="180">
        <v>5</v>
      </c>
      <c r="I129" s="181"/>
      <c r="J129" s="182">
        <f>ROUND(I129*H129,2)</f>
        <v>0</v>
      </c>
      <c r="K129" s="178" t="s">
        <v>151</v>
      </c>
      <c r="L129" s="35"/>
      <c r="M129" s="183" t="s">
        <v>1</v>
      </c>
      <c r="N129" s="184" t="s">
        <v>39</v>
      </c>
      <c r="O129" s="73"/>
      <c r="P129" s="185">
        <f>O129*H129</f>
        <v>0</v>
      </c>
      <c r="Q129" s="185">
        <v>0.00147</v>
      </c>
      <c r="R129" s="185">
        <f>Q129*H129</f>
        <v>0.0073499999999999998</v>
      </c>
      <c r="S129" s="185">
        <v>0</v>
      </c>
      <c r="T129" s="18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7" t="s">
        <v>246</v>
      </c>
      <c r="AT129" s="187" t="s">
        <v>147</v>
      </c>
      <c r="AU129" s="187" t="s">
        <v>83</v>
      </c>
      <c r="AY129" s="15" t="s">
        <v>145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15" t="s">
        <v>81</v>
      </c>
      <c r="BK129" s="188">
        <f>ROUND(I129*H129,2)</f>
        <v>0</v>
      </c>
      <c r="BL129" s="15" t="s">
        <v>246</v>
      </c>
      <c r="BM129" s="187" t="s">
        <v>931</v>
      </c>
    </row>
    <row r="130" s="2" customFormat="1">
      <c r="A130" s="34"/>
      <c r="B130" s="35"/>
      <c r="C130" s="34"/>
      <c r="D130" s="189" t="s">
        <v>154</v>
      </c>
      <c r="E130" s="34"/>
      <c r="F130" s="190" t="s">
        <v>930</v>
      </c>
      <c r="G130" s="34"/>
      <c r="H130" s="34"/>
      <c r="I130" s="191"/>
      <c r="J130" s="34"/>
      <c r="K130" s="34"/>
      <c r="L130" s="35"/>
      <c r="M130" s="192"/>
      <c r="N130" s="193"/>
      <c r="O130" s="73"/>
      <c r="P130" s="73"/>
      <c r="Q130" s="73"/>
      <c r="R130" s="73"/>
      <c r="S130" s="73"/>
      <c r="T130" s="7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154</v>
      </c>
      <c r="AU130" s="15" t="s">
        <v>83</v>
      </c>
    </row>
    <row r="131" s="2" customFormat="1">
      <c r="A131" s="34"/>
      <c r="B131" s="35"/>
      <c r="C131" s="34"/>
      <c r="D131" s="194" t="s">
        <v>156</v>
      </c>
      <c r="E131" s="34"/>
      <c r="F131" s="195" t="s">
        <v>932</v>
      </c>
      <c r="G131" s="34"/>
      <c r="H131" s="34"/>
      <c r="I131" s="191"/>
      <c r="J131" s="34"/>
      <c r="K131" s="34"/>
      <c r="L131" s="35"/>
      <c r="M131" s="192"/>
      <c r="N131" s="193"/>
      <c r="O131" s="73"/>
      <c r="P131" s="73"/>
      <c r="Q131" s="73"/>
      <c r="R131" s="73"/>
      <c r="S131" s="73"/>
      <c r="T131" s="7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156</v>
      </c>
      <c r="AU131" s="15" t="s">
        <v>83</v>
      </c>
    </row>
    <row r="132" s="2" customFormat="1" ht="24.15" customHeight="1">
      <c r="A132" s="34"/>
      <c r="B132" s="175"/>
      <c r="C132" s="176" t="s">
        <v>83</v>
      </c>
      <c r="D132" s="176" t="s">
        <v>147</v>
      </c>
      <c r="E132" s="177" t="s">
        <v>933</v>
      </c>
      <c r="F132" s="178" t="s">
        <v>934</v>
      </c>
      <c r="G132" s="179" t="s">
        <v>275</v>
      </c>
      <c r="H132" s="180">
        <v>1</v>
      </c>
      <c r="I132" s="181"/>
      <c r="J132" s="182">
        <f>ROUND(I132*H132,2)</f>
        <v>0</v>
      </c>
      <c r="K132" s="178" t="s">
        <v>151</v>
      </c>
      <c r="L132" s="35"/>
      <c r="M132" s="183" t="s">
        <v>1</v>
      </c>
      <c r="N132" s="184" t="s">
        <v>39</v>
      </c>
      <c r="O132" s="73"/>
      <c r="P132" s="185">
        <f>O132*H132</f>
        <v>0</v>
      </c>
      <c r="Q132" s="185">
        <v>0.0018500000000000001</v>
      </c>
      <c r="R132" s="185">
        <f>Q132*H132</f>
        <v>0.0018500000000000001</v>
      </c>
      <c r="S132" s="185">
        <v>0</v>
      </c>
      <c r="T132" s="18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7" t="s">
        <v>246</v>
      </c>
      <c r="AT132" s="187" t="s">
        <v>147</v>
      </c>
      <c r="AU132" s="187" t="s">
        <v>83</v>
      </c>
      <c r="AY132" s="15" t="s">
        <v>145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15" t="s">
        <v>81</v>
      </c>
      <c r="BK132" s="188">
        <f>ROUND(I132*H132,2)</f>
        <v>0</v>
      </c>
      <c r="BL132" s="15" t="s">
        <v>246</v>
      </c>
      <c r="BM132" s="187" t="s">
        <v>935</v>
      </c>
    </row>
    <row r="133" s="2" customFormat="1">
      <c r="A133" s="34"/>
      <c r="B133" s="35"/>
      <c r="C133" s="34"/>
      <c r="D133" s="189" t="s">
        <v>154</v>
      </c>
      <c r="E133" s="34"/>
      <c r="F133" s="190" t="s">
        <v>934</v>
      </c>
      <c r="G133" s="34"/>
      <c r="H133" s="34"/>
      <c r="I133" s="191"/>
      <c r="J133" s="34"/>
      <c r="K133" s="34"/>
      <c r="L133" s="35"/>
      <c r="M133" s="192"/>
      <c r="N133" s="193"/>
      <c r="O133" s="73"/>
      <c r="P133" s="73"/>
      <c r="Q133" s="73"/>
      <c r="R133" s="73"/>
      <c r="S133" s="73"/>
      <c r="T133" s="7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154</v>
      </c>
      <c r="AU133" s="15" t="s">
        <v>83</v>
      </c>
    </row>
    <row r="134" s="2" customFormat="1">
      <c r="A134" s="34"/>
      <c r="B134" s="35"/>
      <c r="C134" s="34"/>
      <c r="D134" s="194" t="s">
        <v>156</v>
      </c>
      <c r="E134" s="34"/>
      <c r="F134" s="195" t="s">
        <v>936</v>
      </c>
      <c r="G134" s="34"/>
      <c r="H134" s="34"/>
      <c r="I134" s="191"/>
      <c r="J134" s="34"/>
      <c r="K134" s="34"/>
      <c r="L134" s="35"/>
      <c r="M134" s="192"/>
      <c r="N134" s="193"/>
      <c r="O134" s="73"/>
      <c r="P134" s="73"/>
      <c r="Q134" s="73"/>
      <c r="R134" s="73"/>
      <c r="S134" s="73"/>
      <c r="T134" s="7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156</v>
      </c>
      <c r="AU134" s="15" t="s">
        <v>83</v>
      </c>
    </row>
    <row r="135" s="2" customFormat="1" ht="24.15" customHeight="1">
      <c r="A135" s="34"/>
      <c r="B135" s="175"/>
      <c r="C135" s="176" t="s">
        <v>160</v>
      </c>
      <c r="D135" s="176" t="s">
        <v>147</v>
      </c>
      <c r="E135" s="177" t="s">
        <v>937</v>
      </c>
      <c r="F135" s="178" t="s">
        <v>938</v>
      </c>
      <c r="G135" s="179" t="s">
        <v>275</v>
      </c>
      <c r="H135" s="180">
        <v>6</v>
      </c>
      <c r="I135" s="181"/>
      <c r="J135" s="182">
        <f>ROUND(I135*H135,2)</f>
        <v>0</v>
      </c>
      <c r="K135" s="178" t="s">
        <v>151</v>
      </c>
      <c r="L135" s="35"/>
      <c r="M135" s="183" t="s">
        <v>1</v>
      </c>
      <c r="N135" s="184" t="s">
        <v>39</v>
      </c>
      <c r="O135" s="73"/>
      <c r="P135" s="185">
        <f>O135*H135</f>
        <v>0</v>
      </c>
      <c r="Q135" s="185">
        <v>0.0027000000000000001</v>
      </c>
      <c r="R135" s="185">
        <f>Q135*H135</f>
        <v>0.016199999999999999</v>
      </c>
      <c r="S135" s="185">
        <v>0</v>
      </c>
      <c r="T135" s="18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7" t="s">
        <v>246</v>
      </c>
      <c r="AT135" s="187" t="s">
        <v>147</v>
      </c>
      <c r="AU135" s="187" t="s">
        <v>83</v>
      </c>
      <c r="AY135" s="15" t="s">
        <v>145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15" t="s">
        <v>81</v>
      </c>
      <c r="BK135" s="188">
        <f>ROUND(I135*H135,2)</f>
        <v>0</v>
      </c>
      <c r="BL135" s="15" t="s">
        <v>246</v>
      </c>
      <c r="BM135" s="187" t="s">
        <v>939</v>
      </c>
    </row>
    <row r="136" s="2" customFormat="1">
      <c r="A136" s="34"/>
      <c r="B136" s="35"/>
      <c r="C136" s="34"/>
      <c r="D136" s="189" t="s">
        <v>154</v>
      </c>
      <c r="E136" s="34"/>
      <c r="F136" s="190" t="s">
        <v>938</v>
      </c>
      <c r="G136" s="34"/>
      <c r="H136" s="34"/>
      <c r="I136" s="191"/>
      <c r="J136" s="34"/>
      <c r="K136" s="34"/>
      <c r="L136" s="35"/>
      <c r="M136" s="192"/>
      <c r="N136" s="193"/>
      <c r="O136" s="73"/>
      <c r="P136" s="73"/>
      <c r="Q136" s="73"/>
      <c r="R136" s="73"/>
      <c r="S136" s="73"/>
      <c r="T136" s="7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5" t="s">
        <v>154</v>
      </c>
      <c r="AU136" s="15" t="s">
        <v>83</v>
      </c>
    </row>
    <row r="137" s="2" customFormat="1">
      <c r="A137" s="34"/>
      <c r="B137" s="35"/>
      <c r="C137" s="34"/>
      <c r="D137" s="194" t="s">
        <v>156</v>
      </c>
      <c r="E137" s="34"/>
      <c r="F137" s="195" t="s">
        <v>940</v>
      </c>
      <c r="G137" s="34"/>
      <c r="H137" s="34"/>
      <c r="I137" s="191"/>
      <c r="J137" s="34"/>
      <c r="K137" s="34"/>
      <c r="L137" s="35"/>
      <c r="M137" s="192"/>
      <c r="N137" s="193"/>
      <c r="O137" s="73"/>
      <c r="P137" s="73"/>
      <c r="Q137" s="73"/>
      <c r="R137" s="73"/>
      <c r="S137" s="73"/>
      <c r="T137" s="7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156</v>
      </c>
      <c r="AU137" s="15" t="s">
        <v>83</v>
      </c>
    </row>
    <row r="138" s="2" customFormat="1" ht="24.15" customHeight="1">
      <c r="A138" s="34"/>
      <c r="B138" s="175"/>
      <c r="C138" s="176" t="s">
        <v>152</v>
      </c>
      <c r="D138" s="176" t="s">
        <v>147</v>
      </c>
      <c r="E138" s="177" t="s">
        <v>941</v>
      </c>
      <c r="F138" s="178" t="s">
        <v>942</v>
      </c>
      <c r="G138" s="179" t="s">
        <v>275</v>
      </c>
      <c r="H138" s="180">
        <v>3</v>
      </c>
      <c r="I138" s="181"/>
      <c r="J138" s="182">
        <f>ROUND(I138*H138,2)</f>
        <v>0</v>
      </c>
      <c r="K138" s="178" t="s">
        <v>151</v>
      </c>
      <c r="L138" s="35"/>
      <c r="M138" s="183" t="s">
        <v>1</v>
      </c>
      <c r="N138" s="184" t="s">
        <v>39</v>
      </c>
      <c r="O138" s="73"/>
      <c r="P138" s="185">
        <f>O138*H138</f>
        <v>0</v>
      </c>
      <c r="Q138" s="185">
        <v>0.00396</v>
      </c>
      <c r="R138" s="185">
        <f>Q138*H138</f>
        <v>0.01188</v>
      </c>
      <c r="S138" s="185">
        <v>0</v>
      </c>
      <c r="T138" s="18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7" t="s">
        <v>246</v>
      </c>
      <c r="AT138" s="187" t="s">
        <v>147</v>
      </c>
      <c r="AU138" s="187" t="s">
        <v>83</v>
      </c>
      <c r="AY138" s="15" t="s">
        <v>145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15" t="s">
        <v>81</v>
      </c>
      <c r="BK138" s="188">
        <f>ROUND(I138*H138,2)</f>
        <v>0</v>
      </c>
      <c r="BL138" s="15" t="s">
        <v>246</v>
      </c>
      <c r="BM138" s="187" t="s">
        <v>943</v>
      </c>
    </row>
    <row r="139" s="2" customFormat="1">
      <c r="A139" s="34"/>
      <c r="B139" s="35"/>
      <c r="C139" s="34"/>
      <c r="D139" s="189" t="s">
        <v>154</v>
      </c>
      <c r="E139" s="34"/>
      <c r="F139" s="190" t="s">
        <v>942</v>
      </c>
      <c r="G139" s="34"/>
      <c r="H139" s="34"/>
      <c r="I139" s="191"/>
      <c r="J139" s="34"/>
      <c r="K139" s="34"/>
      <c r="L139" s="35"/>
      <c r="M139" s="192"/>
      <c r="N139" s="193"/>
      <c r="O139" s="73"/>
      <c r="P139" s="73"/>
      <c r="Q139" s="73"/>
      <c r="R139" s="73"/>
      <c r="S139" s="73"/>
      <c r="T139" s="7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5" t="s">
        <v>154</v>
      </c>
      <c r="AU139" s="15" t="s">
        <v>83</v>
      </c>
    </row>
    <row r="140" s="2" customFormat="1">
      <c r="A140" s="34"/>
      <c r="B140" s="35"/>
      <c r="C140" s="34"/>
      <c r="D140" s="194" t="s">
        <v>156</v>
      </c>
      <c r="E140" s="34"/>
      <c r="F140" s="195" t="s">
        <v>944</v>
      </c>
      <c r="G140" s="34"/>
      <c r="H140" s="34"/>
      <c r="I140" s="191"/>
      <c r="J140" s="34"/>
      <c r="K140" s="34"/>
      <c r="L140" s="35"/>
      <c r="M140" s="192"/>
      <c r="N140" s="193"/>
      <c r="O140" s="73"/>
      <c r="P140" s="73"/>
      <c r="Q140" s="73"/>
      <c r="R140" s="73"/>
      <c r="S140" s="73"/>
      <c r="T140" s="7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5" t="s">
        <v>156</v>
      </c>
      <c r="AU140" s="15" t="s">
        <v>83</v>
      </c>
    </row>
    <row r="141" s="2" customFormat="1" ht="24.15" customHeight="1">
      <c r="A141" s="34"/>
      <c r="B141" s="175"/>
      <c r="C141" s="176" t="s">
        <v>179</v>
      </c>
      <c r="D141" s="176" t="s">
        <v>147</v>
      </c>
      <c r="E141" s="177" t="s">
        <v>945</v>
      </c>
      <c r="F141" s="178" t="s">
        <v>946</v>
      </c>
      <c r="G141" s="179" t="s">
        <v>275</v>
      </c>
      <c r="H141" s="180">
        <v>21</v>
      </c>
      <c r="I141" s="181"/>
      <c r="J141" s="182">
        <f>ROUND(I141*H141,2)</f>
        <v>0</v>
      </c>
      <c r="K141" s="178" t="s">
        <v>151</v>
      </c>
      <c r="L141" s="35"/>
      <c r="M141" s="183" t="s">
        <v>1</v>
      </c>
      <c r="N141" s="184" t="s">
        <v>39</v>
      </c>
      <c r="O141" s="73"/>
      <c r="P141" s="185">
        <f>O141*H141</f>
        <v>0</v>
      </c>
      <c r="Q141" s="185">
        <v>0.0049300000000000004</v>
      </c>
      <c r="R141" s="185">
        <f>Q141*H141</f>
        <v>0.10353000000000001</v>
      </c>
      <c r="S141" s="185">
        <v>0</v>
      </c>
      <c r="T141" s="18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7" t="s">
        <v>246</v>
      </c>
      <c r="AT141" s="187" t="s">
        <v>147</v>
      </c>
      <c r="AU141" s="187" t="s">
        <v>83</v>
      </c>
      <c r="AY141" s="15" t="s">
        <v>145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5" t="s">
        <v>81</v>
      </c>
      <c r="BK141" s="188">
        <f>ROUND(I141*H141,2)</f>
        <v>0</v>
      </c>
      <c r="BL141" s="15" t="s">
        <v>246</v>
      </c>
      <c r="BM141" s="187" t="s">
        <v>947</v>
      </c>
    </row>
    <row r="142" s="2" customFormat="1">
      <c r="A142" s="34"/>
      <c r="B142" s="35"/>
      <c r="C142" s="34"/>
      <c r="D142" s="189" t="s">
        <v>154</v>
      </c>
      <c r="E142" s="34"/>
      <c r="F142" s="190" t="s">
        <v>946</v>
      </c>
      <c r="G142" s="34"/>
      <c r="H142" s="34"/>
      <c r="I142" s="191"/>
      <c r="J142" s="34"/>
      <c r="K142" s="34"/>
      <c r="L142" s="35"/>
      <c r="M142" s="192"/>
      <c r="N142" s="193"/>
      <c r="O142" s="73"/>
      <c r="P142" s="73"/>
      <c r="Q142" s="73"/>
      <c r="R142" s="73"/>
      <c r="S142" s="73"/>
      <c r="T142" s="7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154</v>
      </c>
      <c r="AU142" s="15" t="s">
        <v>83</v>
      </c>
    </row>
    <row r="143" s="2" customFormat="1">
      <c r="A143" s="34"/>
      <c r="B143" s="35"/>
      <c r="C143" s="34"/>
      <c r="D143" s="194" t="s">
        <v>156</v>
      </c>
      <c r="E143" s="34"/>
      <c r="F143" s="195" t="s">
        <v>948</v>
      </c>
      <c r="G143" s="34"/>
      <c r="H143" s="34"/>
      <c r="I143" s="191"/>
      <c r="J143" s="34"/>
      <c r="K143" s="34"/>
      <c r="L143" s="35"/>
      <c r="M143" s="192"/>
      <c r="N143" s="193"/>
      <c r="O143" s="73"/>
      <c r="P143" s="73"/>
      <c r="Q143" s="73"/>
      <c r="R143" s="73"/>
      <c r="S143" s="73"/>
      <c r="T143" s="7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5" t="s">
        <v>156</v>
      </c>
      <c r="AU143" s="15" t="s">
        <v>83</v>
      </c>
    </row>
    <row r="144" s="2" customFormat="1" ht="24.15" customHeight="1">
      <c r="A144" s="34"/>
      <c r="B144" s="175"/>
      <c r="C144" s="176" t="s">
        <v>186</v>
      </c>
      <c r="D144" s="176" t="s">
        <v>147</v>
      </c>
      <c r="E144" s="177" t="s">
        <v>949</v>
      </c>
      <c r="F144" s="178" t="s">
        <v>950</v>
      </c>
      <c r="G144" s="179" t="s">
        <v>275</v>
      </c>
      <c r="H144" s="180">
        <v>16</v>
      </c>
      <c r="I144" s="181"/>
      <c r="J144" s="182">
        <f>ROUND(I144*H144,2)</f>
        <v>0</v>
      </c>
      <c r="K144" s="178" t="s">
        <v>151</v>
      </c>
      <c r="L144" s="35"/>
      <c r="M144" s="183" t="s">
        <v>1</v>
      </c>
      <c r="N144" s="184" t="s">
        <v>39</v>
      </c>
      <c r="O144" s="73"/>
      <c r="P144" s="185">
        <f>O144*H144</f>
        <v>0</v>
      </c>
      <c r="Q144" s="185">
        <v>0.01171</v>
      </c>
      <c r="R144" s="185">
        <f>Q144*H144</f>
        <v>0.18736</v>
      </c>
      <c r="S144" s="185">
        <v>0</v>
      </c>
      <c r="T144" s="18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7" t="s">
        <v>246</v>
      </c>
      <c r="AT144" s="187" t="s">
        <v>147</v>
      </c>
      <c r="AU144" s="187" t="s">
        <v>83</v>
      </c>
      <c r="AY144" s="15" t="s">
        <v>145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15" t="s">
        <v>81</v>
      </c>
      <c r="BK144" s="188">
        <f>ROUND(I144*H144,2)</f>
        <v>0</v>
      </c>
      <c r="BL144" s="15" t="s">
        <v>246</v>
      </c>
      <c r="BM144" s="187" t="s">
        <v>951</v>
      </c>
    </row>
    <row r="145" s="2" customFormat="1">
      <c r="A145" s="34"/>
      <c r="B145" s="35"/>
      <c r="C145" s="34"/>
      <c r="D145" s="189" t="s">
        <v>154</v>
      </c>
      <c r="E145" s="34"/>
      <c r="F145" s="190" t="s">
        <v>950</v>
      </c>
      <c r="G145" s="34"/>
      <c r="H145" s="34"/>
      <c r="I145" s="191"/>
      <c r="J145" s="34"/>
      <c r="K145" s="34"/>
      <c r="L145" s="35"/>
      <c r="M145" s="192"/>
      <c r="N145" s="193"/>
      <c r="O145" s="73"/>
      <c r="P145" s="73"/>
      <c r="Q145" s="73"/>
      <c r="R145" s="73"/>
      <c r="S145" s="73"/>
      <c r="T145" s="7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5" t="s">
        <v>154</v>
      </c>
      <c r="AU145" s="15" t="s">
        <v>83</v>
      </c>
    </row>
    <row r="146" s="2" customFormat="1">
      <c r="A146" s="34"/>
      <c r="B146" s="35"/>
      <c r="C146" s="34"/>
      <c r="D146" s="194" t="s">
        <v>156</v>
      </c>
      <c r="E146" s="34"/>
      <c r="F146" s="195" t="s">
        <v>952</v>
      </c>
      <c r="G146" s="34"/>
      <c r="H146" s="34"/>
      <c r="I146" s="191"/>
      <c r="J146" s="34"/>
      <c r="K146" s="34"/>
      <c r="L146" s="35"/>
      <c r="M146" s="192"/>
      <c r="N146" s="193"/>
      <c r="O146" s="73"/>
      <c r="P146" s="73"/>
      <c r="Q146" s="73"/>
      <c r="R146" s="73"/>
      <c r="S146" s="73"/>
      <c r="T146" s="7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5" t="s">
        <v>156</v>
      </c>
      <c r="AU146" s="15" t="s">
        <v>83</v>
      </c>
    </row>
    <row r="147" s="2" customFormat="1" ht="24.15" customHeight="1">
      <c r="A147" s="34"/>
      <c r="B147" s="175"/>
      <c r="C147" s="176" t="s">
        <v>193</v>
      </c>
      <c r="D147" s="176" t="s">
        <v>147</v>
      </c>
      <c r="E147" s="177" t="s">
        <v>953</v>
      </c>
      <c r="F147" s="178" t="s">
        <v>954</v>
      </c>
      <c r="G147" s="179" t="s">
        <v>275</v>
      </c>
      <c r="H147" s="180">
        <v>7</v>
      </c>
      <c r="I147" s="181"/>
      <c r="J147" s="182">
        <f>ROUND(I147*H147,2)</f>
        <v>0</v>
      </c>
      <c r="K147" s="178" t="s">
        <v>151</v>
      </c>
      <c r="L147" s="35"/>
      <c r="M147" s="183" t="s">
        <v>1</v>
      </c>
      <c r="N147" s="184" t="s">
        <v>39</v>
      </c>
      <c r="O147" s="73"/>
      <c r="P147" s="185">
        <f>O147*H147</f>
        <v>0</v>
      </c>
      <c r="Q147" s="185">
        <v>0.018880000000000001</v>
      </c>
      <c r="R147" s="185">
        <f>Q147*H147</f>
        <v>0.13216</v>
      </c>
      <c r="S147" s="185">
        <v>0</v>
      </c>
      <c r="T147" s="18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7" t="s">
        <v>246</v>
      </c>
      <c r="AT147" s="187" t="s">
        <v>147</v>
      </c>
      <c r="AU147" s="187" t="s">
        <v>83</v>
      </c>
      <c r="AY147" s="15" t="s">
        <v>145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5" t="s">
        <v>81</v>
      </c>
      <c r="BK147" s="188">
        <f>ROUND(I147*H147,2)</f>
        <v>0</v>
      </c>
      <c r="BL147" s="15" t="s">
        <v>246</v>
      </c>
      <c r="BM147" s="187" t="s">
        <v>955</v>
      </c>
    </row>
    <row r="148" s="2" customFormat="1">
      <c r="A148" s="34"/>
      <c r="B148" s="35"/>
      <c r="C148" s="34"/>
      <c r="D148" s="189" t="s">
        <v>154</v>
      </c>
      <c r="E148" s="34"/>
      <c r="F148" s="190" t="s">
        <v>954</v>
      </c>
      <c r="G148" s="34"/>
      <c r="H148" s="34"/>
      <c r="I148" s="191"/>
      <c r="J148" s="34"/>
      <c r="K148" s="34"/>
      <c r="L148" s="35"/>
      <c r="M148" s="192"/>
      <c r="N148" s="193"/>
      <c r="O148" s="73"/>
      <c r="P148" s="73"/>
      <c r="Q148" s="73"/>
      <c r="R148" s="73"/>
      <c r="S148" s="73"/>
      <c r="T148" s="7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5" t="s">
        <v>154</v>
      </c>
      <c r="AU148" s="15" t="s">
        <v>83</v>
      </c>
    </row>
    <row r="149" s="2" customFormat="1">
      <c r="A149" s="34"/>
      <c r="B149" s="35"/>
      <c r="C149" s="34"/>
      <c r="D149" s="194" t="s">
        <v>156</v>
      </c>
      <c r="E149" s="34"/>
      <c r="F149" s="195" t="s">
        <v>956</v>
      </c>
      <c r="G149" s="34"/>
      <c r="H149" s="34"/>
      <c r="I149" s="191"/>
      <c r="J149" s="34"/>
      <c r="K149" s="34"/>
      <c r="L149" s="35"/>
      <c r="M149" s="192"/>
      <c r="N149" s="193"/>
      <c r="O149" s="73"/>
      <c r="P149" s="73"/>
      <c r="Q149" s="73"/>
      <c r="R149" s="73"/>
      <c r="S149" s="73"/>
      <c r="T149" s="7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5" t="s">
        <v>156</v>
      </c>
      <c r="AU149" s="15" t="s">
        <v>83</v>
      </c>
    </row>
    <row r="150" s="2" customFormat="1" ht="16.5" customHeight="1">
      <c r="A150" s="34"/>
      <c r="B150" s="175"/>
      <c r="C150" s="176" t="s">
        <v>199</v>
      </c>
      <c r="D150" s="176" t="s">
        <v>147</v>
      </c>
      <c r="E150" s="177" t="s">
        <v>957</v>
      </c>
      <c r="F150" s="178" t="s">
        <v>958</v>
      </c>
      <c r="G150" s="179" t="s">
        <v>275</v>
      </c>
      <c r="H150" s="180">
        <v>1</v>
      </c>
      <c r="I150" s="181"/>
      <c r="J150" s="182">
        <f>ROUND(I150*H150,2)</f>
        <v>0</v>
      </c>
      <c r="K150" s="178" t="s">
        <v>151</v>
      </c>
      <c r="L150" s="35"/>
      <c r="M150" s="183" t="s">
        <v>1</v>
      </c>
      <c r="N150" s="184" t="s">
        <v>39</v>
      </c>
      <c r="O150" s="73"/>
      <c r="P150" s="185">
        <f>O150*H150</f>
        <v>0</v>
      </c>
      <c r="Q150" s="185">
        <v>0.0086099999999999996</v>
      </c>
      <c r="R150" s="185">
        <f>Q150*H150</f>
        <v>0.0086099999999999996</v>
      </c>
      <c r="S150" s="185">
        <v>0</v>
      </c>
      <c r="T150" s="18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7" t="s">
        <v>246</v>
      </c>
      <c r="AT150" s="187" t="s">
        <v>147</v>
      </c>
      <c r="AU150" s="187" t="s">
        <v>83</v>
      </c>
      <c r="AY150" s="15" t="s">
        <v>145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5" t="s">
        <v>81</v>
      </c>
      <c r="BK150" s="188">
        <f>ROUND(I150*H150,2)</f>
        <v>0</v>
      </c>
      <c r="BL150" s="15" t="s">
        <v>246</v>
      </c>
      <c r="BM150" s="187" t="s">
        <v>959</v>
      </c>
    </row>
    <row r="151" s="2" customFormat="1">
      <c r="A151" s="34"/>
      <c r="B151" s="35"/>
      <c r="C151" s="34"/>
      <c r="D151" s="189" t="s">
        <v>154</v>
      </c>
      <c r="E151" s="34"/>
      <c r="F151" s="190" t="s">
        <v>958</v>
      </c>
      <c r="G151" s="34"/>
      <c r="H151" s="34"/>
      <c r="I151" s="191"/>
      <c r="J151" s="34"/>
      <c r="K151" s="34"/>
      <c r="L151" s="35"/>
      <c r="M151" s="192"/>
      <c r="N151" s="193"/>
      <c r="O151" s="73"/>
      <c r="P151" s="73"/>
      <c r="Q151" s="73"/>
      <c r="R151" s="73"/>
      <c r="S151" s="73"/>
      <c r="T151" s="7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154</v>
      </c>
      <c r="AU151" s="15" t="s">
        <v>83</v>
      </c>
    </row>
    <row r="152" s="2" customFormat="1">
      <c r="A152" s="34"/>
      <c r="B152" s="35"/>
      <c r="C152" s="34"/>
      <c r="D152" s="194" t="s">
        <v>156</v>
      </c>
      <c r="E152" s="34"/>
      <c r="F152" s="195" t="s">
        <v>960</v>
      </c>
      <c r="G152" s="34"/>
      <c r="H152" s="34"/>
      <c r="I152" s="191"/>
      <c r="J152" s="34"/>
      <c r="K152" s="34"/>
      <c r="L152" s="35"/>
      <c r="M152" s="192"/>
      <c r="N152" s="193"/>
      <c r="O152" s="73"/>
      <c r="P152" s="73"/>
      <c r="Q152" s="73"/>
      <c r="R152" s="73"/>
      <c r="S152" s="73"/>
      <c r="T152" s="7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5" t="s">
        <v>156</v>
      </c>
      <c r="AU152" s="15" t="s">
        <v>83</v>
      </c>
    </row>
    <row r="153" s="2" customFormat="1" ht="16.5" customHeight="1">
      <c r="A153" s="34"/>
      <c r="B153" s="175"/>
      <c r="C153" s="176" t="s">
        <v>205</v>
      </c>
      <c r="D153" s="176" t="s">
        <v>147</v>
      </c>
      <c r="E153" s="177" t="s">
        <v>961</v>
      </c>
      <c r="F153" s="178" t="s">
        <v>962</v>
      </c>
      <c r="G153" s="179" t="s">
        <v>275</v>
      </c>
      <c r="H153" s="180">
        <v>1.2</v>
      </c>
      <c r="I153" s="181"/>
      <c r="J153" s="182">
        <f>ROUND(I153*H153,2)</f>
        <v>0</v>
      </c>
      <c r="K153" s="178" t="s">
        <v>151</v>
      </c>
      <c r="L153" s="35"/>
      <c r="M153" s="183" t="s">
        <v>1</v>
      </c>
      <c r="N153" s="184" t="s">
        <v>39</v>
      </c>
      <c r="O153" s="73"/>
      <c r="P153" s="185">
        <f>O153*H153</f>
        <v>0</v>
      </c>
      <c r="Q153" s="185">
        <v>0.018460000000000001</v>
      </c>
      <c r="R153" s="185">
        <f>Q153*H153</f>
        <v>0.022152000000000002</v>
      </c>
      <c r="S153" s="185">
        <v>0</v>
      </c>
      <c r="T153" s="18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7" t="s">
        <v>246</v>
      </c>
      <c r="AT153" s="187" t="s">
        <v>147</v>
      </c>
      <c r="AU153" s="187" t="s">
        <v>83</v>
      </c>
      <c r="AY153" s="15" t="s">
        <v>145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15" t="s">
        <v>81</v>
      </c>
      <c r="BK153" s="188">
        <f>ROUND(I153*H153,2)</f>
        <v>0</v>
      </c>
      <c r="BL153" s="15" t="s">
        <v>246</v>
      </c>
      <c r="BM153" s="187" t="s">
        <v>963</v>
      </c>
    </row>
    <row r="154" s="2" customFormat="1">
      <c r="A154" s="34"/>
      <c r="B154" s="35"/>
      <c r="C154" s="34"/>
      <c r="D154" s="189" t="s">
        <v>154</v>
      </c>
      <c r="E154" s="34"/>
      <c r="F154" s="190" t="s">
        <v>962</v>
      </c>
      <c r="G154" s="34"/>
      <c r="H154" s="34"/>
      <c r="I154" s="191"/>
      <c r="J154" s="34"/>
      <c r="K154" s="34"/>
      <c r="L154" s="35"/>
      <c r="M154" s="192"/>
      <c r="N154" s="193"/>
      <c r="O154" s="73"/>
      <c r="P154" s="73"/>
      <c r="Q154" s="73"/>
      <c r="R154" s="73"/>
      <c r="S154" s="73"/>
      <c r="T154" s="7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5" t="s">
        <v>154</v>
      </c>
      <c r="AU154" s="15" t="s">
        <v>83</v>
      </c>
    </row>
    <row r="155" s="2" customFormat="1">
      <c r="A155" s="34"/>
      <c r="B155" s="35"/>
      <c r="C155" s="34"/>
      <c r="D155" s="194" t="s">
        <v>156</v>
      </c>
      <c r="E155" s="34"/>
      <c r="F155" s="195" t="s">
        <v>964</v>
      </c>
      <c r="G155" s="34"/>
      <c r="H155" s="34"/>
      <c r="I155" s="191"/>
      <c r="J155" s="34"/>
      <c r="K155" s="34"/>
      <c r="L155" s="35"/>
      <c r="M155" s="192"/>
      <c r="N155" s="193"/>
      <c r="O155" s="73"/>
      <c r="P155" s="73"/>
      <c r="Q155" s="73"/>
      <c r="R155" s="73"/>
      <c r="S155" s="73"/>
      <c r="T155" s="7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5" t="s">
        <v>156</v>
      </c>
      <c r="AU155" s="15" t="s">
        <v>83</v>
      </c>
    </row>
    <row r="156" s="2" customFormat="1" ht="24.15" customHeight="1">
      <c r="A156" s="34"/>
      <c r="B156" s="175"/>
      <c r="C156" s="176" t="s">
        <v>211</v>
      </c>
      <c r="D156" s="176" t="s">
        <v>147</v>
      </c>
      <c r="E156" s="177" t="s">
        <v>965</v>
      </c>
      <c r="F156" s="178" t="s">
        <v>966</v>
      </c>
      <c r="G156" s="179" t="s">
        <v>425</v>
      </c>
      <c r="H156" s="180">
        <v>2</v>
      </c>
      <c r="I156" s="181"/>
      <c r="J156" s="182">
        <f>ROUND(I156*H156,2)</f>
        <v>0</v>
      </c>
      <c r="K156" s="178" t="s">
        <v>151</v>
      </c>
      <c r="L156" s="35"/>
      <c r="M156" s="183" t="s">
        <v>1</v>
      </c>
      <c r="N156" s="184" t="s">
        <v>39</v>
      </c>
      <c r="O156" s="73"/>
      <c r="P156" s="185">
        <f>O156*H156</f>
        <v>0</v>
      </c>
      <c r="Q156" s="185">
        <v>0.010789999999999999</v>
      </c>
      <c r="R156" s="185">
        <f>Q156*H156</f>
        <v>0.021579999999999998</v>
      </c>
      <c r="S156" s="185">
        <v>0</v>
      </c>
      <c r="T156" s="18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7" t="s">
        <v>246</v>
      </c>
      <c r="AT156" s="187" t="s">
        <v>147</v>
      </c>
      <c r="AU156" s="187" t="s">
        <v>83</v>
      </c>
      <c r="AY156" s="15" t="s">
        <v>145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15" t="s">
        <v>81</v>
      </c>
      <c r="BK156" s="188">
        <f>ROUND(I156*H156,2)</f>
        <v>0</v>
      </c>
      <c r="BL156" s="15" t="s">
        <v>246</v>
      </c>
      <c r="BM156" s="187" t="s">
        <v>967</v>
      </c>
    </row>
    <row r="157" s="2" customFormat="1">
      <c r="A157" s="34"/>
      <c r="B157" s="35"/>
      <c r="C157" s="34"/>
      <c r="D157" s="189" t="s">
        <v>154</v>
      </c>
      <c r="E157" s="34"/>
      <c r="F157" s="190" t="s">
        <v>966</v>
      </c>
      <c r="G157" s="34"/>
      <c r="H157" s="34"/>
      <c r="I157" s="191"/>
      <c r="J157" s="34"/>
      <c r="K157" s="34"/>
      <c r="L157" s="35"/>
      <c r="M157" s="192"/>
      <c r="N157" s="193"/>
      <c r="O157" s="73"/>
      <c r="P157" s="73"/>
      <c r="Q157" s="73"/>
      <c r="R157" s="73"/>
      <c r="S157" s="73"/>
      <c r="T157" s="7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5" t="s">
        <v>154</v>
      </c>
      <c r="AU157" s="15" t="s">
        <v>83</v>
      </c>
    </row>
    <row r="158" s="2" customFormat="1">
      <c r="A158" s="34"/>
      <c r="B158" s="35"/>
      <c r="C158" s="34"/>
      <c r="D158" s="194" t="s">
        <v>156</v>
      </c>
      <c r="E158" s="34"/>
      <c r="F158" s="195" t="s">
        <v>968</v>
      </c>
      <c r="G158" s="34"/>
      <c r="H158" s="34"/>
      <c r="I158" s="191"/>
      <c r="J158" s="34"/>
      <c r="K158" s="34"/>
      <c r="L158" s="35"/>
      <c r="M158" s="192"/>
      <c r="N158" s="193"/>
      <c r="O158" s="73"/>
      <c r="P158" s="73"/>
      <c r="Q158" s="73"/>
      <c r="R158" s="73"/>
      <c r="S158" s="73"/>
      <c r="T158" s="7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5" t="s">
        <v>156</v>
      </c>
      <c r="AU158" s="15" t="s">
        <v>83</v>
      </c>
    </row>
    <row r="159" s="2" customFormat="1" ht="16.5" customHeight="1">
      <c r="A159" s="34"/>
      <c r="B159" s="175"/>
      <c r="C159" s="176" t="s">
        <v>217</v>
      </c>
      <c r="D159" s="176" t="s">
        <v>147</v>
      </c>
      <c r="E159" s="177" t="s">
        <v>969</v>
      </c>
      <c r="F159" s="178" t="s">
        <v>970</v>
      </c>
      <c r="G159" s="179" t="s">
        <v>164</v>
      </c>
      <c r="H159" s="180">
        <v>2</v>
      </c>
      <c r="I159" s="181"/>
      <c r="J159" s="182">
        <f>ROUND(I159*H159,2)</f>
        <v>0</v>
      </c>
      <c r="K159" s="178" t="s">
        <v>151</v>
      </c>
      <c r="L159" s="35"/>
      <c r="M159" s="183" t="s">
        <v>1</v>
      </c>
      <c r="N159" s="184" t="s">
        <v>39</v>
      </c>
      <c r="O159" s="73"/>
      <c r="P159" s="185">
        <f>O159*H159</f>
        <v>0</v>
      </c>
      <c r="Q159" s="185">
        <v>0</v>
      </c>
      <c r="R159" s="185">
        <f>Q159*H159</f>
        <v>0</v>
      </c>
      <c r="S159" s="185">
        <v>0</v>
      </c>
      <c r="T159" s="18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7" t="s">
        <v>246</v>
      </c>
      <c r="AT159" s="187" t="s">
        <v>147</v>
      </c>
      <c r="AU159" s="187" t="s">
        <v>83</v>
      </c>
      <c r="AY159" s="15" t="s">
        <v>145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15" t="s">
        <v>81</v>
      </c>
      <c r="BK159" s="188">
        <f>ROUND(I159*H159,2)</f>
        <v>0</v>
      </c>
      <c r="BL159" s="15" t="s">
        <v>246</v>
      </c>
      <c r="BM159" s="187" t="s">
        <v>971</v>
      </c>
    </row>
    <row r="160" s="2" customFormat="1">
      <c r="A160" s="34"/>
      <c r="B160" s="35"/>
      <c r="C160" s="34"/>
      <c r="D160" s="189" t="s">
        <v>154</v>
      </c>
      <c r="E160" s="34"/>
      <c r="F160" s="190" t="s">
        <v>970</v>
      </c>
      <c r="G160" s="34"/>
      <c r="H160" s="34"/>
      <c r="I160" s="191"/>
      <c r="J160" s="34"/>
      <c r="K160" s="34"/>
      <c r="L160" s="35"/>
      <c r="M160" s="192"/>
      <c r="N160" s="193"/>
      <c r="O160" s="73"/>
      <c r="P160" s="73"/>
      <c r="Q160" s="73"/>
      <c r="R160" s="73"/>
      <c r="S160" s="73"/>
      <c r="T160" s="7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5" t="s">
        <v>154</v>
      </c>
      <c r="AU160" s="15" t="s">
        <v>83</v>
      </c>
    </row>
    <row r="161" s="2" customFormat="1">
      <c r="A161" s="34"/>
      <c r="B161" s="35"/>
      <c r="C161" s="34"/>
      <c r="D161" s="194" t="s">
        <v>156</v>
      </c>
      <c r="E161" s="34"/>
      <c r="F161" s="195" t="s">
        <v>972</v>
      </c>
      <c r="G161" s="34"/>
      <c r="H161" s="34"/>
      <c r="I161" s="191"/>
      <c r="J161" s="34"/>
      <c r="K161" s="34"/>
      <c r="L161" s="35"/>
      <c r="M161" s="192"/>
      <c r="N161" s="193"/>
      <c r="O161" s="73"/>
      <c r="P161" s="73"/>
      <c r="Q161" s="73"/>
      <c r="R161" s="73"/>
      <c r="S161" s="73"/>
      <c r="T161" s="7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5" t="s">
        <v>156</v>
      </c>
      <c r="AU161" s="15" t="s">
        <v>83</v>
      </c>
    </row>
    <row r="162" s="2" customFormat="1" ht="16.5" customHeight="1">
      <c r="A162" s="34"/>
      <c r="B162" s="175"/>
      <c r="C162" s="176" t="s">
        <v>8</v>
      </c>
      <c r="D162" s="176" t="s">
        <v>147</v>
      </c>
      <c r="E162" s="177" t="s">
        <v>973</v>
      </c>
      <c r="F162" s="178" t="s">
        <v>974</v>
      </c>
      <c r="G162" s="179" t="s">
        <v>275</v>
      </c>
      <c r="H162" s="180">
        <v>80</v>
      </c>
      <c r="I162" s="181"/>
      <c r="J162" s="182">
        <f>ROUND(I162*H162,2)</f>
        <v>0</v>
      </c>
      <c r="K162" s="178" t="s">
        <v>151</v>
      </c>
      <c r="L162" s="35"/>
      <c r="M162" s="183" t="s">
        <v>1</v>
      </c>
      <c r="N162" s="184" t="s">
        <v>39</v>
      </c>
      <c r="O162" s="73"/>
      <c r="P162" s="185">
        <f>O162*H162</f>
        <v>0</v>
      </c>
      <c r="Q162" s="185">
        <v>0</v>
      </c>
      <c r="R162" s="185">
        <f>Q162*H162</f>
        <v>0</v>
      </c>
      <c r="S162" s="185">
        <v>0</v>
      </c>
      <c r="T162" s="18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7" t="s">
        <v>246</v>
      </c>
      <c r="AT162" s="187" t="s">
        <v>147</v>
      </c>
      <c r="AU162" s="187" t="s">
        <v>83</v>
      </c>
      <c r="AY162" s="15" t="s">
        <v>145</v>
      </c>
      <c r="BE162" s="188">
        <f>IF(N162="základní",J162,0)</f>
        <v>0</v>
      </c>
      <c r="BF162" s="188">
        <f>IF(N162="snížená",J162,0)</f>
        <v>0</v>
      </c>
      <c r="BG162" s="188">
        <f>IF(N162="zákl. přenesená",J162,0)</f>
        <v>0</v>
      </c>
      <c r="BH162" s="188">
        <f>IF(N162="sníž. přenesená",J162,0)</f>
        <v>0</v>
      </c>
      <c r="BI162" s="188">
        <f>IF(N162="nulová",J162,0)</f>
        <v>0</v>
      </c>
      <c r="BJ162" s="15" t="s">
        <v>81</v>
      </c>
      <c r="BK162" s="188">
        <f>ROUND(I162*H162,2)</f>
        <v>0</v>
      </c>
      <c r="BL162" s="15" t="s">
        <v>246</v>
      </c>
      <c r="BM162" s="187" t="s">
        <v>975</v>
      </c>
    </row>
    <row r="163" s="2" customFormat="1">
      <c r="A163" s="34"/>
      <c r="B163" s="35"/>
      <c r="C163" s="34"/>
      <c r="D163" s="189" t="s">
        <v>154</v>
      </c>
      <c r="E163" s="34"/>
      <c r="F163" s="190" t="s">
        <v>974</v>
      </c>
      <c r="G163" s="34"/>
      <c r="H163" s="34"/>
      <c r="I163" s="191"/>
      <c r="J163" s="34"/>
      <c r="K163" s="34"/>
      <c r="L163" s="35"/>
      <c r="M163" s="192"/>
      <c r="N163" s="193"/>
      <c r="O163" s="73"/>
      <c r="P163" s="73"/>
      <c r="Q163" s="73"/>
      <c r="R163" s="73"/>
      <c r="S163" s="73"/>
      <c r="T163" s="7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5" t="s">
        <v>154</v>
      </c>
      <c r="AU163" s="15" t="s">
        <v>83</v>
      </c>
    </row>
    <row r="164" s="2" customFormat="1">
      <c r="A164" s="34"/>
      <c r="B164" s="35"/>
      <c r="C164" s="34"/>
      <c r="D164" s="194" t="s">
        <v>156</v>
      </c>
      <c r="E164" s="34"/>
      <c r="F164" s="195" t="s">
        <v>976</v>
      </c>
      <c r="G164" s="34"/>
      <c r="H164" s="34"/>
      <c r="I164" s="191"/>
      <c r="J164" s="34"/>
      <c r="K164" s="34"/>
      <c r="L164" s="35"/>
      <c r="M164" s="192"/>
      <c r="N164" s="193"/>
      <c r="O164" s="73"/>
      <c r="P164" s="73"/>
      <c r="Q164" s="73"/>
      <c r="R164" s="73"/>
      <c r="S164" s="73"/>
      <c r="T164" s="7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5" t="s">
        <v>156</v>
      </c>
      <c r="AU164" s="15" t="s">
        <v>83</v>
      </c>
    </row>
    <row r="165" s="2" customFormat="1" ht="16.5" customHeight="1">
      <c r="A165" s="34"/>
      <c r="B165" s="175"/>
      <c r="C165" s="176" t="s">
        <v>229</v>
      </c>
      <c r="D165" s="176" t="s">
        <v>147</v>
      </c>
      <c r="E165" s="177" t="s">
        <v>977</v>
      </c>
      <c r="F165" s="178" t="s">
        <v>978</v>
      </c>
      <c r="G165" s="179" t="s">
        <v>164</v>
      </c>
      <c r="H165" s="180">
        <v>1</v>
      </c>
      <c r="I165" s="181"/>
      <c r="J165" s="182">
        <f>ROUND(I165*H165,2)</f>
        <v>0</v>
      </c>
      <c r="K165" s="178" t="s">
        <v>151</v>
      </c>
      <c r="L165" s="35"/>
      <c r="M165" s="183" t="s">
        <v>1</v>
      </c>
      <c r="N165" s="184" t="s">
        <v>39</v>
      </c>
      <c r="O165" s="73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7" t="s">
        <v>246</v>
      </c>
      <c r="AT165" s="187" t="s">
        <v>147</v>
      </c>
      <c r="AU165" s="187" t="s">
        <v>83</v>
      </c>
      <c r="AY165" s="15" t="s">
        <v>145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15" t="s">
        <v>81</v>
      </c>
      <c r="BK165" s="188">
        <f>ROUND(I165*H165,2)</f>
        <v>0</v>
      </c>
      <c r="BL165" s="15" t="s">
        <v>246</v>
      </c>
      <c r="BM165" s="187" t="s">
        <v>979</v>
      </c>
    </row>
    <row r="166" s="2" customFormat="1">
      <c r="A166" s="34"/>
      <c r="B166" s="35"/>
      <c r="C166" s="34"/>
      <c r="D166" s="189" t="s">
        <v>154</v>
      </c>
      <c r="E166" s="34"/>
      <c r="F166" s="190" t="s">
        <v>978</v>
      </c>
      <c r="G166" s="34"/>
      <c r="H166" s="34"/>
      <c r="I166" s="191"/>
      <c r="J166" s="34"/>
      <c r="K166" s="34"/>
      <c r="L166" s="35"/>
      <c r="M166" s="192"/>
      <c r="N166" s="193"/>
      <c r="O166" s="73"/>
      <c r="P166" s="73"/>
      <c r="Q166" s="73"/>
      <c r="R166" s="73"/>
      <c r="S166" s="73"/>
      <c r="T166" s="7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5" t="s">
        <v>154</v>
      </c>
      <c r="AU166" s="15" t="s">
        <v>83</v>
      </c>
    </row>
    <row r="167" s="2" customFormat="1">
      <c r="A167" s="34"/>
      <c r="B167" s="35"/>
      <c r="C167" s="34"/>
      <c r="D167" s="194" t="s">
        <v>156</v>
      </c>
      <c r="E167" s="34"/>
      <c r="F167" s="195" t="s">
        <v>980</v>
      </c>
      <c r="G167" s="34"/>
      <c r="H167" s="34"/>
      <c r="I167" s="191"/>
      <c r="J167" s="34"/>
      <c r="K167" s="34"/>
      <c r="L167" s="35"/>
      <c r="M167" s="192"/>
      <c r="N167" s="193"/>
      <c r="O167" s="73"/>
      <c r="P167" s="73"/>
      <c r="Q167" s="73"/>
      <c r="R167" s="73"/>
      <c r="S167" s="73"/>
      <c r="T167" s="7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5" t="s">
        <v>156</v>
      </c>
      <c r="AU167" s="15" t="s">
        <v>83</v>
      </c>
    </row>
    <row r="168" s="2" customFormat="1" ht="16.5" customHeight="1">
      <c r="A168" s="34"/>
      <c r="B168" s="175"/>
      <c r="C168" s="176" t="s">
        <v>235</v>
      </c>
      <c r="D168" s="176" t="s">
        <v>147</v>
      </c>
      <c r="E168" s="177" t="s">
        <v>981</v>
      </c>
      <c r="F168" s="178" t="s">
        <v>982</v>
      </c>
      <c r="G168" s="179" t="s">
        <v>164</v>
      </c>
      <c r="H168" s="180">
        <v>9</v>
      </c>
      <c r="I168" s="181"/>
      <c r="J168" s="182">
        <f>ROUND(I168*H168,2)</f>
        <v>0</v>
      </c>
      <c r="K168" s="178" t="s">
        <v>151</v>
      </c>
      <c r="L168" s="35"/>
      <c r="M168" s="183" t="s">
        <v>1</v>
      </c>
      <c r="N168" s="184" t="s">
        <v>39</v>
      </c>
      <c r="O168" s="73"/>
      <c r="P168" s="185">
        <f>O168*H168</f>
        <v>0</v>
      </c>
      <c r="Q168" s="185">
        <v>0.00018000000000000001</v>
      </c>
      <c r="R168" s="185">
        <f>Q168*H168</f>
        <v>0.0016200000000000001</v>
      </c>
      <c r="S168" s="185">
        <v>0</v>
      </c>
      <c r="T168" s="18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7" t="s">
        <v>246</v>
      </c>
      <c r="AT168" s="187" t="s">
        <v>147</v>
      </c>
      <c r="AU168" s="187" t="s">
        <v>83</v>
      </c>
      <c r="AY168" s="15" t="s">
        <v>145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15" t="s">
        <v>81</v>
      </c>
      <c r="BK168" s="188">
        <f>ROUND(I168*H168,2)</f>
        <v>0</v>
      </c>
      <c r="BL168" s="15" t="s">
        <v>246</v>
      </c>
      <c r="BM168" s="187" t="s">
        <v>983</v>
      </c>
    </row>
    <row r="169" s="2" customFormat="1">
      <c r="A169" s="34"/>
      <c r="B169" s="35"/>
      <c r="C169" s="34"/>
      <c r="D169" s="189" t="s">
        <v>154</v>
      </c>
      <c r="E169" s="34"/>
      <c r="F169" s="190" t="s">
        <v>982</v>
      </c>
      <c r="G169" s="34"/>
      <c r="H169" s="34"/>
      <c r="I169" s="191"/>
      <c r="J169" s="34"/>
      <c r="K169" s="34"/>
      <c r="L169" s="35"/>
      <c r="M169" s="192"/>
      <c r="N169" s="193"/>
      <c r="O169" s="73"/>
      <c r="P169" s="73"/>
      <c r="Q169" s="73"/>
      <c r="R169" s="73"/>
      <c r="S169" s="73"/>
      <c r="T169" s="7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5" t="s">
        <v>154</v>
      </c>
      <c r="AU169" s="15" t="s">
        <v>83</v>
      </c>
    </row>
    <row r="170" s="2" customFormat="1">
      <c r="A170" s="34"/>
      <c r="B170" s="35"/>
      <c r="C170" s="34"/>
      <c r="D170" s="194" t="s">
        <v>156</v>
      </c>
      <c r="E170" s="34"/>
      <c r="F170" s="195" t="s">
        <v>984</v>
      </c>
      <c r="G170" s="34"/>
      <c r="H170" s="34"/>
      <c r="I170" s="191"/>
      <c r="J170" s="34"/>
      <c r="K170" s="34"/>
      <c r="L170" s="35"/>
      <c r="M170" s="192"/>
      <c r="N170" s="193"/>
      <c r="O170" s="73"/>
      <c r="P170" s="73"/>
      <c r="Q170" s="73"/>
      <c r="R170" s="73"/>
      <c r="S170" s="73"/>
      <c r="T170" s="7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5" t="s">
        <v>156</v>
      </c>
      <c r="AU170" s="15" t="s">
        <v>83</v>
      </c>
    </row>
    <row r="171" s="2" customFormat="1" ht="16.5" customHeight="1">
      <c r="A171" s="34"/>
      <c r="B171" s="175"/>
      <c r="C171" s="176" t="s">
        <v>241</v>
      </c>
      <c r="D171" s="176" t="s">
        <v>147</v>
      </c>
      <c r="E171" s="177" t="s">
        <v>985</v>
      </c>
      <c r="F171" s="178" t="s">
        <v>986</v>
      </c>
      <c r="G171" s="179" t="s">
        <v>164</v>
      </c>
      <c r="H171" s="180">
        <v>1</v>
      </c>
      <c r="I171" s="181"/>
      <c r="J171" s="182">
        <f>ROUND(I171*H171,2)</f>
        <v>0</v>
      </c>
      <c r="K171" s="178" t="s">
        <v>151</v>
      </c>
      <c r="L171" s="35"/>
      <c r="M171" s="183" t="s">
        <v>1</v>
      </c>
      <c r="N171" s="184" t="s">
        <v>39</v>
      </c>
      <c r="O171" s="73"/>
      <c r="P171" s="185">
        <f>O171*H171</f>
        <v>0</v>
      </c>
      <c r="Q171" s="185">
        <v>0.00025000000000000001</v>
      </c>
      <c r="R171" s="185">
        <f>Q171*H171</f>
        <v>0.00025000000000000001</v>
      </c>
      <c r="S171" s="185">
        <v>0</v>
      </c>
      <c r="T171" s="18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7" t="s">
        <v>246</v>
      </c>
      <c r="AT171" s="187" t="s">
        <v>147</v>
      </c>
      <c r="AU171" s="187" t="s">
        <v>83</v>
      </c>
      <c r="AY171" s="15" t="s">
        <v>145</v>
      </c>
      <c r="BE171" s="188">
        <f>IF(N171="základní",J171,0)</f>
        <v>0</v>
      </c>
      <c r="BF171" s="188">
        <f>IF(N171="snížená",J171,0)</f>
        <v>0</v>
      </c>
      <c r="BG171" s="188">
        <f>IF(N171="zákl. přenesená",J171,0)</f>
        <v>0</v>
      </c>
      <c r="BH171" s="188">
        <f>IF(N171="sníž. přenesená",J171,0)</f>
        <v>0</v>
      </c>
      <c r="BI171" s="188">
        <f>IF(N171="nulová",J171,0)</f>
        <v>0</v>
      </c>
      <c r="BJ171" s="15" t="s">
        <v>81</v>
      </c>
      <c r="BK171" s="188">
        <f>ROUND(I171*H171,2)</f>
        <v>0</v>
      </c>
      <c r="BL171" s="15" t="s">
        <v>246</v>
      </c>
      <c r="BM171" s="187" t="s">
        <v>987</v>
      </c>
    </row>
    <row r="172" s="2" customFormat="1">
      <c r="A172" s="34"/>
      <c r="B172" s="35"/>
      <c r="C172" s="34"/>
      <c r="D172" s="189" t="s">
        <v>154</v>
      </c>
      <c r="E172" s="34"/>
      <c r="F172" s="190" t="s">
        <v>986</v>
      </c>
      <c r="G172" s="34"/>
      <c r="H172" s="34"/>
      <c r="I172" s="191"/>
      <c r="J172" s="34"/>
      <c r="K172" s="34"/>
      <c r="L172" s="35"/>
      <c r="M172" s="192"/>
      <c r="N172" s="193"/>
      <c r="O172" s="73"/>
      <c r="P172" s="73"/>
      <c r="Q172" s="73"/>
      <c r="R172" s="73"/>
      <c r="S172" s="73"/>
      <c r="T172" s="7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5" t="s">
        <v>154</v>
      </c>
      <c r="AU172" s="15" t="s">
        <v>83</v>
      </c>
    </row>
    <row r="173" s="2" customFormat="1">
      <c r="A173" s="34"/>
      <c r="B173" s="35"/>
      <c r="C173" s="34"/>
      <c r="D173" s="194" t="s">
        <v>156</v>
      </c>
      <c r="E173" s="34"/>
      <c r="F173" s="195" t="s">
        <v>988</v>
      </c>
      <c r="G173" s="34"/>
      <c r="H173" s="34"/>
      <c r="I173" s="191"/>
      <c r="J173" s="34"/>
      <c r="K173" s="34"/>
      <c r="L173" s="35"/>
      <c r="M173" s="192"/>
      <c r="N173" s="193"/>
      <c r="O173" s="73"/>
      <c r="P173" s="73"/>
      <c r="Q173" s="73"/>
      <c r="R173" s="73"/>
      <c r="S173" s="73"/>
      <c r="T173" s="7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5" t="s">
        <v>156</v>
      </c>
      <c r="AU173" s="15" t="s">
        <v>83</v>
      </c>
    </row>
    <row r="174" s="2" customFormat="1" ht="16.5" customHeight="1">
      <c r="A174" s="34"/>
      <c r="B174" s="175"/>
      <c r="C174" s="176" t="s">
        <v>246</v>
      </c>
      <c r="D174" s="176" t="s">
        <v>147</v>
      </c>
      <c r="E174" s="177" t="s">
        <v>989</v>
      </c>
      <c r="F174" s="178" t="s">
        <v>990</v>
      </c>
      <c r="G174" s="179" t="s">
        <v>164</v>
      </c>
      <c r="H174" s="180">
        <v>3</v>
      </c>
      <c r="I174" s="181"/>
      <c r="J174" s="182">
        <f>ROUND(I174*H174,2)</f>
        <v>0</v>
      </c>
      <c r="K174" s="178" t="s">
        <v>151</v>
      </c>
      <c r="L174" s="35"/>
      <c r="M174" s="183" t="s">
        <v>1</v>
      </c>
      <c r="N174" s="184" t="s">
        <v>39</v>
      </c>
      <c r="O174" s="73"/>
      <c r="P174" s="185">
        <f>O174*H174</f>
        <v>0</v>
      </c>
      <c r="Q174" s="185">
        <v>0.00025000000000000001</v>
      </c>
      <c r="R174" s="185">
        <f>Q174*H174</f>
        <v>0.00075000000000000002</v>
      </c>
      <c r="S174" s="185">
        <v>0</v>
      </c>
      <c r="T174" s="18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7" t="s">
        <v>246</v>
      </c>
      <c r="AT174" s="187" t="s">
        <v>147</v>
      </c>
      <c r="AU174" s="187" t="s">
        <v>83</v>
      </c>
      <c r="AY174" s="15" t="s">
        <v>145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15" t="s">
        <v>81</v>
      </c>
      <c r="BK174" s="188">
        <f>ROUND(I174*H174,2)</f>
        <v>0</v>
      </c>
      <c r="BL174" s="15" t="s">
        <v>246</v>
      </c>
      <c r="BM174" s="187" t="s">
        <v>991</v>
      </c>
    </row>
    <row r="175" s="2" customFormat="1">
      <c r="A175" s="34"/>
      <c r="B175" s="35"/>
      <c r="C175" s="34"/>
      <c r="D175" s="189" t="s">
        <v>154</v>
      </c>
      <c r="E175" s="34"/>
      <c r="F175" s="190" t="s">
        <v>990</v>
      </c>
      <c r="G175" s="34"/>
      <c r="H175" s="34"/>
      <c r="I175" s="191"/>
      <c r="J175" s="34"/>
      <c r="K175" s="34"/>
      <c r="L175" s="35"/>
      <c r="M175" s="192"/>
      <c r="N175" s="193"/>
      <c r="O175" s="73"/>
      <c r="P175" s="73"/>
      <c r="Q175" s="73"/>
      <c r="R175" s="73"/>
      <c r="S175" s="73"/>
      <c r="T175" s="7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5" t="s">
        <v>154</v>
      </c>
      <c r="AU175" s="15" t="s">
        <v>83</v>
      </c>
    </row>
    <row r="176" s="2" customFormat="1">
      <c r="A176" s="34"/>
      <c r="B176" s="35"/>
      <c r="C176" s="34"/>
      <c r="D176" s="194" t="s">
        <v>156</v>
      </c>
      <c r="E176" s="34"/>
      <c r="F176" s="195" t="s">
        <v>992</v>
      </c>
      <c r="G176" s="34"/>
      <c r="H176" s="34"/>
      <c r="I176" s="191"/>
      <c r="J176" s="34"/>
      <c r="K176" s="34"/>
      <c r="L176" s="35"/>
      <c r="M176" s="192"/>
      <c r="N176" s="193"/>
      <c r="O176" s="73"/>
      <c r="P176" s="73"/>
      <c r="Q176" s="73"/>
      <c r="R176" s="73"/>
      <c r="S176" s="73"/>
      <c r="T176" s="7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5" t="s">
        <v>156</v>
      </c>
      <c r="AU176" s="15" t="s">
        <v>83</v>
      </c>
    </row>
    <row r="177" s="2" customFormat="1" ht="16.5" customHeight="1">
      <c r="A177" s="34"/>
      <c r="B177" s="175"/>
      <c r="C177" s="176" t="s">
        <v>251</v>
      </c>
      <c r="D177" s="176" t="s">
        <v>147</v>
      </c>
      <c r="E177" s="177" t="s">
        <v>993</v>
      </c>
      <c r="F177" s="178" t="s">
        <v>994</v>
      </c>
      <c r="G177" s="179" t="s">
        <v>164</v>
      </c>
      <c r="H177" s="180">
        <v>1</v>
      </c>
      <c r="I177" s="181"/>
      <c r="J177" s="182">
        <f>ROUND(I177*H177,2)</f>
        <v>0</v>
      </c>
      <c r="K177" s="178" t="s">
        <v>1</v>
      </c>
      <c r="L177" s="35"/>
      <c r="M177" s="183" t="s">
        <v>1</v>
      </c>
      <c r="N177" s="184" t="s">
        <v>39</v>
      </c>
      <c r="O177" s="73"/>
      <c r="P177" s="185">
        <f>O177*H177</f>
        <v>0</v>
      </c>
      <c r="Q177" s="185">
        <v>0.00044999999999999999</v>
      </c>
      <c r="R177" s="185">
        <f>Q177*H177</f>
        <v>0.00044999999999999999</v>
      </c>
      <c r="S177" s="185">
        <v>0</v>
      </c>
      <c r="T177" s="18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7" t="s">
        <v>246</v>
      </c>
      <c r="AT177" s="187" t="s">
        <v>147</v>
      </c>
      <c r="AU177" s="187" t="s">
        <v>83</v>
      </c>
      <c r="AY177" s="15" t="s">
        <v>145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15" t="s">
        <v>81</v>
      </c>
      <c r="BK177" s="188">
        <f>ROUND(I177*H177,2)</f>
        <v>0</v>
      </c>
      <c r="BL177" s="15" t="s">
        <v>246</v>
      </c>
      <c r="BM177" s="187" t="s">
        <v>995</v>
      </c>
    </row>
    <row r="178" s="2" customFormat="1">
      <c r="A178" s="34"/>
      <c r="B178" s="35"/>
      <c r="C178" s="34"/>
      <c r="D178" s="189" t="s">
        <v>154</v>
      </c>
      <c r="E178" s="34"/>
      <c r="F178" s="190" t="s">
        <v>994</v>
      </c>
      <c r="G178" s="34"/>
      <c r="H178" s="34"/>
      <c r="I178" s="191"/>
      <c r="J178" s="34"/>
      <c r="K178" s="34"/>
      <c r="L178" s="35"/>
      <c r="M178" s="192"/>
      <c r="N178" s="193"/>
      <c r="O178" s="73"/>
      <c r="P178" s="73"/>
      <c r="Q178" s="73"/>
      <c r="R178" s="73"/>
      <c r="S178" s="73"/>
      <c r="T178" s="7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5" t="s">
        <v>154</v>
      </c>
      <c r="AU178" s="15" t="s">
        <v>83</v>
      </c>
    </row>
    <row r="179" s="2" customFormat="1" ht="16.5" customHeight="1">
      <c r="A179" s="34"/>
      <c r="B179" s="175"/>
      <c r="C179" s="176" t="s">
        <v>255</v>
      </c>
      <c r="D179" s="176" t="s">
        <v>147</v>
      </c>
      <c r="E179" s="177" t="s">
        <v>996</v>
      </c>
      <c r="F179" s="178" t="s">
        <v>997</v>
      </c>
      <c r="G179" s="179" t="s">
        <v>425</v>
      </c>
      <c r="H179" s="180">
        <v>1</v>
      </c>
      <c r="I179" s="181"/>
      <c r="J179" s="182">
        <f>ROUND(I179*H179,2)</f>
        <v>0</v>
      </c>
      <c r="K179" s="178" t="s">
        <v>151</v>
      </c>
      <c r="L179" s="35"/>
      <c r="M179" s="183" t="s">
        <v>1</v>
      </c>
      <c r="N179" s="184" t="s">
        <v>39</v>
      </c>
      <c r="O179" s="73"/>
      <c r="P179" s="185">
        <f>O179*H179</f>
        <v>0</v>
      </c>
      <c r="Q179" s="185">
        <v>0.013990000000000001</v>
      </c>
      <c r="R179" s="185">
        <f>Q179*H179</f>
        <v>0.013990000000000001</v>
      </c>
      <c r="S179" s="185">
        <v>0</v>
      </c>
      <c r="T179" s="18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7" t="s">
        <v>246</v>
      </c>
      <c r="AT179" s="187" t="s">
        <v>147</v>
      </c>
      <c r="AU179" s="187" t="s">
        <v>83</v>
      </c>
      <c r="AY179" s="15" t="s">
        <v>145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15" t="s">
        <v>81</v>
      </c>
      <c r="BK179" s="188">
        <f>ROUND(I179*H179,2)</f>
        <v>0</v>
      </c>
      <c r="BL179" s="15" t="s">
        <v>246</v>
      </c>
      <c r="BM179" s="187" t="s">
        <v>998</v>
      </c>
    </row>
    <row r="180" s="2" customFormat="1">
      <c r="A180" s="34"/>
      <c r="B180" s="35"/>
      <c r="C180" s="34"/>
      <c r="D180" s="189" t="s">
        <v>154</v>
      </c>
      <c r="E180" s="34"/>
      <c r="F180" s="190" t="s">
        <v>997</v>
      </c>
      <c r="G180" s="34"/>
      <c r="H180" s="34"/>
      <c r="I180" s="191"/>
      <c r="J180" s="34"/>
      <c r="K180" s="34"/>
      <c r="L180" s="35"/>
      <c r="M180" s="192"/>
      <c r="N180" s="193"/>
      <c r="O180" s="73"/>
      <c r="P180" s="73"/>
      <c r="Q180" s="73"/>
      <c r="R180" s="73"/>
      <c r="S180" s="73"/>
      <c r="T180" s="7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5" t="s">
        <v>154</v>
      </c>
      <c r="AU180" s="15" t="s">
        <v>83</v>
      </c>
    </row>
    <row r="181" s="2" customFormat="1">
      <c r="A181" s="34"/>
      <c r="B181" s="35"/>
      <c r="C181" s="34"/>
      <c r="D181" s="194" t="s">
        <v>156</v>
      </c>
      <c r="E181" s="34"/>
      <c r="F181" s="195" t="s">
        <v>999</v>
      </c>
      <c r="G181" s="34"/>
      <c r="H181" s="34"/>
      <c r="I181" s="191"/>
      <c r="J181" s="34"/>
      <c r="K181" s="34"/>
      <c r="L181" s="35"/>
      <c r="M181" s="192"/>
      <c r="N181" s="193"/>
      <c r="O181" s="73"/>
      <c r="P181" s="73"/>
      <c r="Q181" s="73"/>
      <c r="R181" s="73"/>
      <c r="S181" s="73"/>
      <c r="T181" s="7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5" t="s">
        <v>156</v>
      </c>
      <c r="AU181" s="15" t="s">
        <v>83</v>
      </c>
    </row>
    <row r="182" s="2" customFormat="1" ht="24.15" customHeight="1">
      <c r="A182" s="34"/>
      <c r="B182" s="175"/>
      <c r="C182" s="176" t="s">
        <v>261</v>
      </c>
      <c r="D182" s="176" t="s">
        <v>147</v>
      </c>
      <c r="E182" s="177" t="s">
        <v>1000</v>
      </c>
      <c r="F182" s="178" t="s">
        <v>1001</v>
      </c>
      <c r="G182" s="179" t="s">
        <v>164</v>
      </c>
      <c r="H182" s="180">
        <v>2</v>
      </c>
      <c r="I182" s="181"/>
      <c r="J182" s="182">
        <f>ROUND(I182*H182,2)</f>
        <v>0</v>
      </c>
      <c r="K182" s="178" t="s">
        <v>151</v>
      </c>
      <c r="L182" s="35"/>
      <c r="M182" s="183" t="s">
        <v>1</v>
      </c>
      <c r="N182" s="184" t="s">
        <v>39</v>
      </c>
      <c r="O182" s="73"/>
      <c r="P182" s="185">
        <f>O182*H182</f>
        <v>0</v>
      </c>
      <c r="Q182" s="185">
        <v>0.00809</v>
      </c>
      <c r="R182" s="185">
        <f>Q182*H182</f>
        <v>0.01618</v>
      </c>
      <c r="S182" s="185">
        <v>0</v>
      </c>
      <c r="T182" s="18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7" t="s">
        <v>246</v>
      </c>
      <c r="AT182" s="187" t="s">
        <v>147</v>
      </c>
      <c r="AU182" s="187" t="s">
        <v>83</v>
      </c>
      <c r="AY182" s="15" t="s">
        <v>145</v>
      </c>
      <c r="BE182" s="188">
        <f>IF(N182="základní",J182,0)</f>
        <v>0</v>
      </c>
      <c r="BF182" s="188">
        <f>IF(N182="snížená",J182,0)</f>
        <v>0</v>
      </c>
      <c r="BG182" s="188">
        <f>IF(N182="zákl. přenesená",J182,0)</f>
        <v>0</v>
      </c>
      <c r="BH182" s="188">
        <f>IF(N182="sníž. přenesená",J182,0)</f>
        <v>0</v>
      </c>
      <c r="BI182" s="188">
        <f>IF(N182="nulová",J182,0)</f>
        <v>0</v>
      </c>
      <c r="BJ182" s="15" t="s">
        <v>81</v>
      </c>
      <c r="BK182" s="188">
        <f>ROUND(I182*H182,2)</f>
        <v>0</v>
      </c>
      <c r="BL182" s="15" t="s">
        <v>246</v>
      </c>
      <c r="BM182" s="187" t="s">
        <v>1002</v>
      </c>
    </row>
    <row r="183" s="2" customFormat="1">
      <c r="A183" s="34"/>
      <c r="B183" s="35"/>
      <c r="C183" s="34"/>
      <c r="D183" s="189" t="s">
        <v>154</v>
      </c>
      <c r="E183" s="34"/>
      <c r="F183" s="190" t="s">
        <v>1001</v>
      </c>
      <c r="G183" s="34"/>
      <c r="H183" s="34"/>
      <c r="I183" s="191"/>
      <c r="J183" s="34"/>
      <c r="K183" s="34"/>
      <c r="L183" s="35"/>
      <c r="M183" s="192"/>
      <c r="N183" s="193"/>
      <c r="O183" s="73"/>
      <c r="P183" s="73"/>
      <c r="Q183" s="73"/>
      <c r="R183" s="73"/>
      <c r="S183" s="73"/>
      <c r="T183" s="7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5" t="s">
        <v>154</v>
      </c>
      <c r="AU183" s="15" t="s">
        <v>83</v>
      </c>
    </row>
    <row r="184" s="2" customFormat="1">
      <c r="A184" s="34"/>
      <c r="B184" s="35"/>
      <c r="C184" s="34"/>
      <c r="D184" s="194" t="s">
        <v>156</v>
      </c>
      <c r="E184" s="34"/>
      <c r="F184" s="195" t="s">
        <v>1003</v>
      </c>
      <c r="G184" s="34"/>
      <c r="H184" s="34"/>
      <c r="I184" s="191"/>
      <c r="J184" s="34"/>
      <c r="K184" s="34"/>
      <c r="L184" s="35"/>
      <c r="M184" s="192"/>
      <c r="N184" s="193"/>
      <c r="O184" s="73"/>
      <c r="P184" s="73"/>
      <c r="Q184" s="73"/>
      <c r="R184" s="73"/>
      <c r="S184" s="73"/>
      <c r="T184" s="7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5" t="s">
        <v>156</v>
      </c>
      <c r="AU184" s="15" t="s">
        <v>83</v>
      </c>
    </row>
    <row r="185" s="2" customFormat="1" ht="24.15" customHeight="1">
      <c r="A185" s="34"/>
      <c r="B185" s="175"/>
      <c r="C185" s="197" t="s">
        <v>267</v>
      </c>
      <c r="D185" s="197" t="s">
        <v>242</v>
      </c>
      <c r="E185" s="198" t="s">
        <v>1004</v>
      </c>
      <c r="F185" s="199" t="s">
        <v>1005</v>
      </c>
      <c r="G185" s="200" t="s">
        <v>164</v>
      </c>
      <c r="H185" s="201">
        <v>1</v>
      </c>
      <c r="I185" s="202"/>
      <c r="J185" s="203">
        <f>ROUND(I185*H185,2)</f>
        <v>0</v>
      </c>
      <c r="K185" s="199" t="s">
        <v>1</v>
      </c>
      <c r="L185" s="204"/>
      <c r="M185" s="205" t="s">
        <v>1</v>
      </c>
      <c r="N185" s="206" t="s">
        <v>39</v>
      </c>
      <c r="O185" s="73"/>
      <c r="P185" s="185">
        <f>O185*H185</f>
        <v>0</v>
      </c>
      <c r="Q185" s="185">
        <v>0.0044000000000000003</v>
      </c>
      <c r="R185" s="185">
        <f>Q185*H185</f>
        <v>0.0044000000000000003</v>
      </c>
      <c r="S185" s="185">
        <v>0</v>
      </c>
      <c r="T185" s="18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7" t="s">
        <v>348</v>
      </c>
      <c r="AT185" s="187" t="s">
        <v>242</v>
      </c>
      <c r="AU185" s="187" t="s">
        <v>83</v>
      </c>
      <c r="AY185" s="15" t="s">
        <v>145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15" t="s">
        <v>81</v>
      </c>
      <c r="BK185" s="188">
        <f>ROUND(I185*H185,2)</f>
        <v>0</v>
      </c>
      <c r="BL185" s="15" t="s">
        <v>246</v>
      </c>
      <c r="BM185" s="187" t="s">
        <v>1006</v>
      </c>
    </row>
    <row r="186" s="2" customFormat="1">
      <c r="A186" s="34"/>
      <c r="B186" s="35"/>
      <c r="C186" s="34"/>
      <c r="D186" s="189" t="s">
        <v>154</v>
      </c>
      <c r="E186" s="34"/>
      <c r="F186" s="190" t="s">
        <v>1005</v>
      </c>
      <c r="G186" s="34"/>
      <c r="H186" s="34"/>
      <c r="I186" s="191"/>
      <c r="J186" s="34"/>
      <c r="K186" s="34"/>
      <c r="L186" s="35"/>
      <c r="M186" s="192"/>
      <c r="N186" s="193"/>
      <c r="O186" s="73"/>
      <c r="P186" s="73"/>
      <c r="Q186" s="73"/>
      <c r="R186" s="73"/>
      <c r="S186" s="73"/>
      <c r="T186" s="7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5" t="s">
        <v>154</v>
      </c>
      <c r="AU186" s="15" t="s">
        <v>83</v>
      </c>
    </row>
    <row r="187" s="2" customFormat="1" ht="33" customHeight="1">
      <c r="A187" s="34"/>
      <c r="B187" s="175"/>
      <c r="C187" s="197" t="s">
        <v>7</v>
      </c>
      <c r="D187" s="197" t="s">
        <v>242</v>
      </c>
      <c r="E187" s="198" t="s">
        <v>1007</v>
      </c>
      <c r="F187" s="199" t="s">
        <v>1008</v>
      </c>
      <c r="G187" s="200" t="s">
        <v>164</v>
      </c>
      <c r="H187" s="201">
        <v>1</v>
      </c>
      <c r="I187" s="202"/>
      <c r="J187" s="203">
        <f>ROUND(I187*H187,2)</f>
        <v>0</v>
      </c>
      <c r="K187" s="199" t="s">
        <v>1</v>
      </c>
      <c r="L187" s="204"/>
      <c r="M187" s="205" t="s">
        <v>1</v>
      </c>
      <c r="N187" s="206" t="s">
        <v>39</v>
      </c>
      <c r="O187" s="73"/>
      <c r="P187" s="185">
        <f>O187*H187</f>
        <v>0</v>
      </c>
      <c r="Q187" s="185">
        <v>0.0066</v>
      </c>
      <c r="R187" s="185">
        <f>Q187*H187</f>
        <v>0.0066</v>
      </c>
      <c r="S187" s="185">
        <v>0</v>
      </c>
      <c r="T187" s="18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7" t="s">
        <v>348</v>
      </c>
      <c r="AT187" s="187" t="s">
        <v>242</v>
      </c>
      <c r="AU187" s="187" t="s">
        <v>83</v>
      </c>
      <c r="AY187" s="15" t="s">
        <v>145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15" t="s">
        <v>81</v>
      </c>
      <c r="BK187" s="188">
        <f>ROUND(I187*H187,2)</f>
        <v>0</v>
      </c>
      <c r="BL187" s="15" t="s">
        <v>246</v>
      </c>
      <c r="BM187" s="187" t="s">
        <v>1009</v>
      </c>
    </row>
    <row r="188" s="2" customFormat="1">
      <c r="A188" s="34"/>
      <c r="B188" s="35"/>
      <c r="C188" s="34"/>
      <c r="D188" s="189" t="s">
        <v>154</v>
      </c>
      <c r="E188" s="34"/>
      <c r="F188" s="190" t="s">
        <v>1008</v>
      </c>
      <c r="G188" s="34"/>
      <c r="H188" s="34"/>
      <c r="I188" s="191"/>
      <c r="J188" s="34"/>
      <c r="K188" s="34"/>
      <c r="L188" s="35"/>
      <c r="M188" s="192"/>
      <c r="N188" s="193"/>
      <c r="O188" s="73"/>
      <c r="P188" s="73"/>
      <c r="Q188" s="73"/>
      <c r="R188" s="73"/>
      <c r="S188" s="73"/>
      <c r="T188" s="7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5" t="s">
        <v>154</v>
      </c>
      <c r="AU188" s="15" t="s">
        <v>83</v>
      </c>
    </row>
    <row r="189" s="2" customFormat="1" ht="21.75" customHeight="1">
      <c r="A189" s="34"/>
      <c r="B189" s="175"/>
      <c r="C189" s="176" t="s">
        <v>279</v>
      </c>
      <c r="D189" s="176" t="s">
        <v>147</v>
      </c>
      <c r="E189" s="177" t="s">
        <v>1010</v>
      </c>
      <c r="F189" s="178" t="s">
        <v>1011</v>
      </c>
      <c r="G189" s="179" t="s">
        <v>164</v>
      </c>
      <c r="H189" s="180">
        <v>2</v>
      </c>
      <c r="I189" s="181"/>
      <c r="J189" s="182">
        <f>ROUND(I189*H189,2)</f>
        <v>0</v>
      </c>
      <c r="K189" s="178" t="s">
        <v>151</v>
      </c>
      <c r="L189" s="35"/>
      <c r="M189" s="183" t="s">
        <v>1</v>
      </c>
      <c r="N189" s="184" t="s">
        <v>39</v>
      </c>
      <c r="O189" s="73"/>
      <c r="P189" s="185">
        <f>O189*H189</f>
        <v>0</v>
      </c>
      <c r="Q189" s="185">
        <v>0.00018000000000000001</v>
      </c>
      <c r="R189" s="185">
        <f>Q189*H189</f>
        <v>0.00036000000000000002</v>
      </c>
      <c r="S189" s="185">
        <v>0</v>
      </c>
      <c r="T189" s="18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7" t="s">
        <v>246</v>
      </c>
      <c r="AT189" s="187" t="s">
        <v>147</v>
      </c>
      <c r="AU189" s="187" t="s">
        <v>83</v>
      </c>
      <c r="AY189" s="15" t="s">
        <v>145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15" t="s">
        <v>81</v>
      </c>
      <c r="BK189" s="188">
        <f>ROUND(I189*H189,2)</f>
        <v>0</v>
      </c>
      <c r="BL189" s="15" t="s">
        <v>246</v>
      </c>
      <c r="BM189" s="187" t="s">
        <v>1012</v>
      </c>
    </row>
    <row r="190" s="2" customFormat="1">
      <c r="A190" s="34"/>
      <c r="B190" s="35"/>
      <c r="C190" s="34"/>
      <c r="D190" s="189" t="s">
        <v>154</v>
      </c>
      <c r="E190" s="34"/>
      <c r="F190" s="190" t="s">
        <v>1011</v>
      </c>
      <c r="G190" s="34"/>
      <c r="H190" s="34"/>
      <c r="I190" s="191"/>
      <c r="J190" s="34"/>
      <c r="K190" s="34"/>
      <c r="L190" s="35"/>
      <c r="M190" s="192"/>
      <c r="N190" s="193"/>
      <c r="O190" s="73"/>
      <c r="P190" s="73"/>
      <c r="Q190" s="73"/>
      <c r="R190" s="73"/>
      <c r="S190" s="73"/>
      <c r="T190" s="7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5" t="s">
        <v>154</v>
      </c>
      <c r="AU190" s="15" t="s">
        <v>83</v>
      </c>
    </row>
    <row r="191" s="2" customFormat="1">
      <c r="A191" s="34"/>
      <c r="B191" s="35"/>
      <c r="C191" s="34"/>
      <c r="D191" s="194" t="s">
        <v>156</v>
      </c>
      <c r="E191" s="34"/>
      <c r="F191" s="195" t="s">
        <v>1013</v>
      </c>
      <c r="G191" s="34"/>
      <c r="H191" s="34"/>
      <c r="I191" s="191"/>
      <c r="J191" s="34"/>
      <c r="K191" s="34"/>
      <c r="L191" s="35"/>
      <c r="M191" s="192"/>
      <c r="N191" s="193"/>
      <c r="O191" s="73"/>
      <c r="P191" s="73"/>
      <c r="Q191" s="73"/>
      <c r="R191" s="73"/>
      <c r="S191" s="73"/>
      <c r="T191" s="7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5" t="s">
        <v>156</v>
      </c>
      <c r="AU191" s="15" t="s">
        <v>83</v>
      </c>
    </row>
    <row r="192" s="2" customFormat="1" ht="24.15" customHeight="1">
      <c r="A192" s="34"/>
      <c r="B192" s="175"/>
      <c r="C192" s="176" t="s">
        <v>285</v>
      </c>
      <c r="D192" s="176" t="s">
        <v>147</v>
      </c>
      <c r="E192" s="177" t="s">
        <v>1014</v>
      </c>
      <c r="F192" s="178" t="s">
        <v>1015</v>
      </c>
      <c r="G192" s="179" t="s">
        <v>164</v>
      </c>
      <c r="H192" s="180">
        <v>4</v>
      </c>
      <c r="I192" s="181"/>
      <c r="J192" s="182">
        <f>ROUND(I192*H192,2)</f>
        <v>0</v>
      </c>
      <c r="K192" s="178" t="s">
        <v>151</v>
      </c>
      <c r="L192" s="35"/>
      <c r="M192" s="183" t="s">
        <v>1</v>
      </c>
      <c r="N192" s="184" t="s">
        <v>39</v>
      </c>
      <c r="O192" s="73"/>
      <c r="P192" s="185">
        <f>O192*H192</f>
        <v>0</v>
      </c>
      <c r="Q192" s="185">
        <v>0.00024000000000000001</v>
      </c>
      <c r="R192" s="185">
        <f>Q192*H192</f>
        <v>0.00096000000000000002</v>
      </c>
      <c r="S192" s="185">
        <v>0</v>
      </c>
      <c r="T192" s="18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7" t="s">
        <v>246</v>
      </c>
      <c r="AT192" s="187" t="s">
        <v>147</v>
      </c>
      <c r="AU192" s="187" t="s">
        <v>83</v>
      </c>
      <c r="AY192" s="15" t="s">
        <v>145</v>
      </c>
      <c r="BE192" s="188">
        <f>IF(N192="základní",J192,0)</f>
        <v>0</v>
      </c>
      <c r="BF192" s="188">
        <f>IF(N192="snížená",J192,0)</f>
        <v>0</v>
      </c>
      <c r="BG192" s="188">
        <f>IF(N192="zákl. přenesená",J192,0)</f>
        <v>0</v>
      </c>
      <c r="BH192" s="188">
        <f>IF(N192="sníž. přenesená",J192,0)</f>
        <v>0</v>
      </c>
      <c r="BI192" s="188">
        <f>IF(N192="nulová",J192,0)</f>
        <v>0</v>
      </c>
      <c r="BJ192" s="15" t="s">
        <v>81</v>
      </c>
      <c r="BK192" s="188">
        <f>ROUND(I192*H192,2)</f>
        <v>0</v>
      </c>
      <c r="BL192" s="15" t="s">
        <v>246</v>
      </c>
      <c r="BM192" s="187" t="s">
        <v>1016</v>
      </c>
    </row>
    <row r="193" s="2" customFormat="1">
      <c r="A193" s="34"/>
      <c r="B193" s="35"/>
      <c r="C193" s="34"/>
      <c r="D193" s="189" t="s">
        <v>154</v>
      </c>
      <c r="E193" s="34"/>
      <c r="F193" s="190" t="s">
        <v>1015</v>
      </c>
      <c r="G193" s="34"/>
      <c r="H193" s="34"/>
      <c r="I193" s="191"/>
      <c r="J193" s="34"/>
      <c r="K193" s="34"/>
      <c r="L193" s="35"/>
      <c r="M193" s="192"/>
      <c r="N193" s="193"/>
      <c r="O193" s="73"/>
      <c r="P193" s="73"/>
      <c r="Q193" s="73"/>
      <c r="R193" s="73"/>
      <c r="S193" s="73"/>
      <c r="T193" s="7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5" t="s">
        <v>154</v>
      </c>
      <c r="AU193" s="15" t="s">
        <v>83</v>
      </c>
    </row>
    <row r="194" s="2" customFormat="1">
      <c r="A194" s="34"/>
      <c r="B194" s="35"/>
      <c r="C194" s="34"/>
      <c r="D194" s="194" t="s">
        <v>156</v>
      </c>
      <c r="E194" s="34"/>
      <c r="F194" s="195" t="s">
        <v>1017</v>
      </c>
      <c r="G194" s="34"/>
      <c r="H194" s="34"/>
      <c r="I194" s="191"/>
      <c r="J194" s="34"/>
      <c r="K194" s="34"/>
      <c r="L194" s="35"/>
      <c r="M194" s="192"/>
      <c r="N194" s="193"/>
      <c r="O194" s="73"/>
      <c r="P194" s="73"/>
      <c r="Q194" s="73"/>
      <c r="R194" s="73"/>
      <c r="S194" s="73"/>
      <c r="T194" s="7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5" t="s">
        <v>156</v>
      </c>
      <c r="AU194" s="15" t="s">
        <v>83</v>
      </c>
    </row>
    <row r="195" s="2" customFormat="1" ht="24.15" customHeight="1">
      <c r="A195" s="34"/>
      <c r="B195" s="175"/>
      <c r="C195" s="176" t="s">
        <v>291</v>
      </c>
      <c r="D195" s="176" t="s">
        <v>147</v>
      </c>
      <c r="E195" s="177" t="s">
        <v>1018</v>
      </c>
      <c r="F195" s="178" t="s">
        <v>1019</v>
      </c>
      <c r="G195" s="179" t="s">
        <v>164</v>
      </c>
      <c r="H195" s="180">
        <v>1</v>
      </c>
      <c r="I195" s="181"/>
      <c r="J195" s="182">
        <f>ROUND(I195*H195,2)</f>
        <v>0</v>
      </c>
      <c r="K195" s="178" t="s">
        <v>151</v>
      </c>
      <c r="L195" s="35"/>
      <c r="M195" s="183" t="s">
        <v>1</v>
      </c>
      <c r="N195" s="184" t="s">
        <v>39</v>
      </c>
      <c r="O195" s="73"/>
      <c r="P195" s="185">
        <f>O195*H195</f>
        <v>0</v>
      </c>
      <c r="Q195" s="185">
        <v>0.00038000000000000002</v>
      </c>
      <c r="R195" s="185">
        <f>Q195*H195</f>
        <v>0.00038000000000000002</v>
      </c>
      <c r="S195" s="185">
        <v>0</v>
      </c>
      <c r="T195" s="18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7" t="s">
        <v>246</v>
      </c>
      <c r="AT195" s="187" t="s">
        <v>147</v>
      </c>
      <c r="AU195" s="187" t="s">
        <v>83</v>
      </c>
      <c r="AY195" s="15" t="s">
        <v>145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15" t="s">
        <v>81</v>
      </c>
      <c r="BK195" s="188">
        <f>ROUND(I195*H195,2)</f>
        <v>0</v>
      </c>
      <c r="BL195" s="15" t="s">
        <v>246</v>
      </c>
      <c r="BM195" s="187" t="s">
        <v>1020</v>
      </c>
    </row>
    <row r="196" s="2" customFormat="1">
      <c r="A196" s="34"/>
      <c r="B196" s="35"/>
      <c r="C196" s="34"/>
      <c r="D196" s="189" t="s">
        <v>154</v>
      </c>
      <c r="E196" s="34"/>
      <c r="F196" s="190" t="s">
        <v>1019</v>
      </c>
      <c r="G196" s="34"/>
      <c r="H196" s="34"/>
      <c r="I196" s="191"/>
      <c r="J196" s="34"/>
      <c r="K196" s="34"/>
      <c r="L196" s="35"/>
      <c r="M196" s="192"/>
      <c r="N196" s="193"/>
      <c r="O196" s="73"/>
      <c r="P196" s="73"/>
      <c r="Q196" s="73"/>
      <c r="R196" s="73"/>
      <c r="S196" s="73"/>
      <c r="T196" s="7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5" t="s">
        <v>154</v>
      </c>
      <c r="AU196" s="15" t="s">
        <v>83</v>
      </c>
    </row>
    <row r="197" s="2" customFormat="1">
      <c r="A197" s="34"/>
      <c r="B197" s="35"/>
      <c r="C197" s="34"/>
      <c r="D197" s="194" t="s">
        <v>156</v>
      </c>
      <c r="E197" s="34"/>
      <c r="F197" s="195" t="s">
        <v>1021</v>
      </c>
      <c r="G197" s="34"/>
      <c r="H197" s="34"/>
      <c r="I197" s="191"/>
      <c r="J197" s="34"/>
      <c r="K197" s="34"/>
      <c r="L197" s="35"/>
      <c r="M197" s="192"/>
      <c r="N197" s="193"/>
      <c r="O197" s="73"/>
      <c r="P197" s="73"/>
      <c r="Q197" s="73"/>
      <c r="R197" s="73"/>
      <c r="S197" s="73"/>
      <c r="T197" s="7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5" t="s">
        <v>156</v>
      </c>
      <c r="AU197" s="15" t="s">
        <v>83</v>
      </c>
    </row>
    <row r="198" s="2" customFormat="1" ht="24.15" customHeight="1">
      <c r="A198" s="34"/>
      <c r="B198" s="175"/>
      <c r="C198" s="176" t="s">
        <v>297</v>
      </c>
      <c r="D198" s="176" t="s">
        <v>147</v>
      </c>
      <c r="E198" s="177" t="s">
        <v>1022</v>
      </c>
      <c r="F198" s="178" t="s">
        <v>1023</v>
      </c>
      <c r="G198" s="179" t="s">
        <v>164</v>
      </c>
      <c r="H198" s="180">
        <v>3</v>
      </c>
      <c r="I198" s="181"/>
      <c r="J198" s="182">
        <f>ROUND(I198*H198,2)</f>
        <v>0</v>
      </c>
      <c r="K198" s="178" t="s">
        <v>151</v>
      </c>
      <c r="L198" s="35"/>
      <c r="M198" s="183" t="s">
        <v>1</v>
      </c>
      <c r="N198" s="184" t="s">
        <v>39</v>
      </c>
      <c r="O198" s="73"/>
      <c r="P198" s="185">
        <f>O198*H198</f>
        <v>0</v>
      </c>
      <c r="Q198" s="185">
        <v>0.0020799999999999998</v>
      </c>
      <c r="R198" s="185">
        <f>Q198*H198</f>
        <v>0.006239999999999999</v>
      </c>
      <c r="S198" s="185">
        <v>0</v>
      </c>
      <c r="T198" s="18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7" t="s">
        <v>246</v>
      </c>
      <c r="AT198" s="187" t="s">
        <v>147</v>
      </c>
      <c r="AU198" s="187" t="s">
        <v>83</v>
      </c>
      <c r="AY198" s="15" t="s">
        <v>145</v>
      </c>
      <c r="BE198" s="188">
        <f>IF(N198="základní",J198,0)</f>
        <v>0</v>
      </c>
      <c r="BF198" s="188">
        <f>IF(N198="snížená",J198,0)</f>
        <v>0</v>
      </c>
      <c r="BG198" s="188">
        <f>IF(N198="zákl. přenesená",J198,0)</f>
        <v>0</v>
      </c>
      <c r="BH198" s="188">
        <f>IF(N198="sníž. přenesená",J198,0)</f>
        <v>0</v>
      </c>
      <c r="BI198" s="188">
        <f>IF(N198="nulová",J198,0)</f>
        <v>0</v>
      </c>
      <c r="BJ198" s="15" t="s">
        <v>81</v>
      </c>
      <c r="BK198" s="188">
        <f>ROUND(I198*H198,2)</f>
        <v>0</v>
      </c>
      <c r="BL198" s="15" t="s">
        <v>246</v>
      </c>
      <c r="BM198" s="187" t="s">
        <v>1024</v>
      </c>
    </row>
    <row r="199" s="2" customFormat="1">
      <c r="A199" s="34"/>
      <c r="B199" s="35"/>
      <c r="C199" s="34"/>
      <c r="D199" s="189" t="s">
        <v>154</v>
      </c>
      <c r="E199" s="34"/>
      <c r="F199" s="190" t="s">
        <v>1023</v>
      </c>
      <c r="G199" s="34"/>
      <c r="H199" s="34"/>
      <c r="I199" s="191"/>
      <c r="J199" s="34"/>
      <c r="K199" s="34"/>
      <c r="L199" s="35"/>
      <c r="M199" s="192"/>
      <c r="N199" s="193"/>
      <c r="O199" s="73"/>
      <c r="P199" s="73"/>
      <c r="Q199" s="73"/>
      <c r="R199" s="73"/>
      <c r="S199" s="73"/>
      <c r="T199" s="7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5" t="s">
        <v>154</v>
      </c>
      <c r="AU199" s="15" t="s">
        <v>83</v>
      </c>
    </row>
    <row r="200" s="2" customFormat="1">
      <c r="A200" s="34"/>
      <c r="B200" s="35"/>
      <c r="C200" s="34"/>
      <c r="D200" s="194" t="s">
        <v>156</v>
      </c>
      <c r="E200" s="34"/>
      <c r="F200" s="195" t="s">
        <v>1025</v>
      </c>
      <c r="G200" s="34"/>
      <c r="H200" s="34"/>
      <c r="I200" s="191"/>
      <c r="J200" s="34"/>
      <c r="K200" s="34"/>
      <c r="L200" s="35"/>
      <c r="M200" s="192"/>
      <c r="N200" s="193"/>
      <c r="O200" s="73"/>
      <c r="P200" s="73"/>
      <c r="Q200" s="73"/>
      <c r="R200" s="73"/>
      <c r="S200" s="73"/>
      <c r="T200" s="7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5" t="s">
        <v>156</v>
      </c>
      <c r="AU200" s="15" t="s">
        <v>83</v>
      </c>
    </row>
    <row r="201" s="2" customFormat="1" ht="24.15" customHeight="1">
      <c r="A201" s="34"/>
      <c r="B201" s="175"/>
      <c r="C201" s="176" t="s">
        <v>303</v>
      </c>
      <c r="D201" s="176" t="s">
        <v>147</v>
      </c>
      <c r="E201" s="177" t="s">
        <v>1026</v>
      </c>
      <c r="F201" s="178" t="s">
        <v>1027</v>
      </c>
      <c r="G201" s="179" t="s">
        <v>314</v>
      </c>
      <c r="H201" s="180">
        <v>0.56499999999999995</v>
      </c>
      <c r="I201" s="181"/>
      <c r="J201" s="182">
        <f>ROUND(I201*H201,2)</f>
        <v>0</v>
      </c>
      <c r="K201" s="178" t="s">
        <v>151</v>
      </c>
      <c r="L201" s="35"/>
      <c r="M201" s="183" t="s">
        <v>1</v>
      </c>
      <c r="N201" s="184" t="s">
        <v>39</v>
      </c>
      <c r="O201" s="73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7" t="s">
        <v>246</v>
      </c>
      <c r="AT201" s="187" t="s">
        <v>147</v>
      </c>
      <c r="AU201" s="187" t="s">
        <v>83</v>
      </c>
      <c r="AY201" s="15" t="s">
        <v>145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15" t="s">
        <v>81</v>
      </c>
      <c r="BK201" s="188">
        <f>ROUND(I201*H201,2)</f>
        <v>0</v>
      </c>
      <c r="BL201" s="15" t="s">
        <v>246</v>
      </c>
      <c r="BM201" s="187" t="s">
        <v>1028</v>
      </c>
    </row>
    <row r="202" s="2" customFormat="1">
      <c r="A202" s="34"/>
      <c r="B202" s="35"/>
      <c r="C202" s="34"/>
      <c r="D202" s="189" t="s">
        <v>154</v>
      </c>
      <c r="E202" s="34"/>
      <c r="F202" s="190" t="s">
        <v>1029</v>
      </c>
      <c r="G202" s="34"/>
      <c r="H202" s="34"/>
      <c r="I202" s="191"/>
      <c r="J202" s="34"/>
      <c r="K202" s="34"/>
      <c r="L202" s="35"/>
      <c r="M202" s="192"/>
      <c r="N202" s="193"/>
      <c r="O202" s="73"/>
      <c r="P202" s="73"/>
      <c r="Q202" s="73"/>
      <c r="R202" s="73"/>
      <c r="S202" s="73"/>
      <c r="T202" s="7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5" t="s">
        <v>154</v>
      </c>
      <c r="AU202" s="15" t="s">
        <v>83</v>
      </c>
    </row>
    <row r="203" s="2" customFormat="1">
      <c r="A203" s="34"/>
      <c r="B203" s="35"/>
      <c r="C203" s="34"/>
      <c r="D203" s="194" t="s">
        <v>156</v>
      </c>
      <c r="E203" s="34"/>
      <c r="F203" s="195" t="s">
        <v>1030</v>
      </c>
      <c r="G203" s="34"/>
      <c r="H203" s="34"/>
      <c r="I203" s="191"/>
      <c r="J203" s="34"/>
      <c r="K203" s="34"/>
      <c r="L203" s="35"/>
      <c r="M203" s="192"/>
      <c r="N203" s="193"/>
      <c r="O203" s="73"/>
      <c r="P203" s="73"/>
      <c r="Q203" s="73"/>
      <c r="R203" s="73"/>
      <c r="S203" s="73"/>
      <c r="T203" s="7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5" t="s">
        <v>156</v>
      </c>
      <c r="AU203" s="15" t="s">
        <v>83</v>
      </c>
    </row>
    <row r="204" s="12" customFormat="1" ht="22.8" customHeight="1">
      <c r="A204" s="12"/>
      <c r="B204" s="162"/>
      <c r="C204" s="12"/>
      <c r="D204" s="163" t="s">
        <v>73</v>
      </c>
      <c r="E204" s="173" t="s">
        <v>1031</v>
      </c>
      <c r="F204" s="173" t="s">
        <v>1032</v>
      </c>
      <c r="G204" s="12"/>
      <c r="H204" s="12"/>
      <c r="I204" s="165"/>
      <c r="J204" s="174">
        <f>BK204</f>
        <v>0</v>
      </c>
      <c r="K204" s="12"/>
      <c r="L204" s="162"/>
      <c r="M204" s="167"/>
      <c r="N204" s="168"/>
      <c r="O204" s="168"/>
      <c r="P204" s="169">
        <f>SUM(P205:P211)</f>
        <v>0</v>
      </c>
      <c r="Q204" s="168"/>
      <c r="R204" s="169">
        <f>SUM(R205:R211)</f>
        <v>0.01176</v>
      </c>
      <c r="S204" s="168"/>
      <c r="T204" s="170">
        <f>SUM(T205:T211)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63" t="s">
        <v>83</v>
      </c>
      <c r="AT204" s="171" t="s">
        <v>73</v>
      </c>
      <c r="AU204" s="171" t="s">
        <v>81</v>
      </c>
      <c r="AY204" s="163" t="s">
        <v>145</v>
      </c>
      <c r="BK204" s="172">
        <f>SUM(BK205:BK211)</f>
        <v>0</v>
      </c>
    </row>
    <row r="205" s="2" customFormat="1" ht="33" customHeight="1">
      <c r="A205" s="34"/>
      <c r="B205" s="175"/>
      <c r="C205" s="176" t="s">
        <v>311</v>
      </c>
      <c r="D205" s="176" t="s">
        <v>147</v>
      </c>
      <c r="E205" s="177" t="s">
        <v>1033</v>
      </c>
      <c r="F205" s="178" t="s">
        <v>1034</v>
      </c>
      <c r="G205" s="179" t="s">
        <v>164</v>
      </c>
      <c r="H205" s="180">
        <v>4</v>
      </c>
      <c r="I205" s="181"/>
      <c r="J205" s="182">
        <f>ROUND(I205*H205,2)</f>
        <v>0</v>
      </c>
      <c r="K205" s="178" t="s">
        <v>1</v>
      </c>
      <c r="L205" s="35"/>
      <c r="M205" s="183" t="s">
        <v>1</v>
      </c>
      <c r="N205" s="184" t="s">
        <v>39</v>
      </c>
      <c r="O205" s="73"/>
      <c r="P205" s="185">
        <f>O205*H205</f>
        <v>0</v>
      </c>
      <c r="Q205" s="185">
        <v>0.00147</v>
      </c>
      <c r="R205" s="185">
        <f>Q205*H205</f>
        <v>0.0058799999999999998</v>
      </c>
      <c r="S205" s="185">
        <v>0</v>
      </c>
      <c r="T205" s="18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7" t="s">
        <v>246</v>
      </c>
      <c r="AT205" s="187" t="s">
        <v>147</v>
      </c>
      <c r="AU205" s="187" t="s">
        <v>83</v>
      </c>
      <c r="AY205" s="15" t="s">
        <v>145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15" t="s">
        <v>81</v>
      </c>
      <c r="BK205" s="188">
        <f>ROUND(I205*H205,2)</f>
        <v>0</v>
      </c>
      <c r="BL205" s="15" t="s">
        <v>246</v>
      </c>
      <c r="BM205" s="187" t="s">
        <v>1035</v>
      </c>
    </row>
    <row r="206" s="2" customFormat="1">
      <c r="A206" s="34"/>
      <c r="B206" s="35"/>
      <c r="C206" s="34"/>
      <c r="D206" s="189" t="s">
        <v>154</v>
      </c>
      <c r="E206" s="34"/>
      <c r="F206" s="190" t="s">
        <v>1034</v>
      </c>
      <c r="G206" s="34"/>
      <c r="H206" s="34"/>
      <c r="I206" s="191"/>
      <c r="J206" s="34"/>
      <c r="K206" s="34"/>
      <c r="L206" s="35"/>
      <c r="M206" s="192"/>
      <c r="N206" s="193"/>
      <c r="O206" s="73"/>
      <c r="P206" s="73"/>
      <c r="Q206" s="73"/>
      <c r="R206" s="73"/>
      <c r="S206" s="73"/>
      <c r="T206" s="7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5" t="s">
        <v>154</v>
      </c>
      <c r="AU206" s="15" t="s">
        <v>83</v>
      </c>
    </row>
    <row r="207" s="2" customFormat="1" ht="24.15" customHeight="1">
      <c r="A207" s="34"/>
      <c r="B207" s="175"/>
      <c r="C207" s="176" t="s">
        <v>318</v>
      </c>
      <c r="D207" s="176" t="s">
        <v>147</v>
      </c>
      <c r="E207" s="177" t="s">
        <v>1036</v>
      </c>
      <c r="F207" s="178" t="s">
        <v>1037</v>
      </c>
      <c r="G207" s="179" t="s">
        <v>164</v>
      </c>
      <c r="H207" s="180">
        <v>4</v>
      </c>
      <c r="I207" s="181"/>
      <c r="J207" s="182">
        <f>ROUND(I207*H207,2)</f>
        <v>0</v>
      </c>
      <c r="K207" s="178" t="s">
        <v>1</v>
      </c>
      <c r="L207" s="35"/>
      <c r="M207" s="183" t="s">
        <v>1</v>
      </c>
      <c r="N207" s="184" t="s">
        <v>39</v>
      </c>
      <c r="O207" s="73"/>
      <c r="P207" s="185">
        <f>O207*H207</f>
        <v>0</v>
      </c>
      <c r="Q207" s="185">
        <v>0.00147</v>
      </c>
      <c r="R207" s="185">
        <f>Q207*H207</f>
        <v>0.0058799999999999998</v>
      </c>
      <c r="S207" s="185">
        <v>0</v>
      </c>
      <c r="T207" s="18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7" t="s">
        <v>246</v>
      </c>
      <c r="AT207" s="187" t="s">
        <v>147</v>
      </c>
      <c r="AU207" s="187" t="s">
        <v>83</v>
      </c>
      <c r="AY207" s="15" t="s">
        <v>145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5" t="s">
        <v>81</v>
      </c>
      <c r="BK207" s="188">
        <f>ROUND(I207*H207,2)</f>
        <v>0</v>
      </c>
      <c r="BL207" s="15" t="s">
        <v>246</v>
      </c>
      <c r="BM207" s="187" t="s">
        <v>1038</v>
      </c>
    </row>
    <row r="208" s="2" customFormat="1">
      <c r="A208" s="34"/>
      <c r="B208" s="35"/>
      <c r="C208" s="34"/>
      <c r="D208" s="189" t="s">
        <v>154</v>
      </c>
      <c r="E208" s="34"/>
      <c r="F208" s="190" t="s">
        <v>1037</v>
      </c>
      <c r="G208" s="34"/>
      <c r="H208" s="34"/>
      <c r="I208" s="191"/>
      <c r="J208" s="34"/>
      <c r="K208" s="34"/>
      <c r="L208" s="35"/>
      <c r="M208" s="192"/>
      <c r="N208" s="193"/>
      <c r="O208" s="73"/>
      <c r="P208" s="73"/>
      <c r="Q208" s="73"/>
      <c r="R208" s="73"/>
      <c r="S208" s="73"/>
      <c r="T208" s="7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5" t="s">
        <v>154</v>
      </c>
      <c r="AU208" s="15" t="s">
        <v>83</v>
      </c>
    </row>
    <row r="209" s="2" customFormat="1" ht="24.15" customHeight="1">
      <c r="A209" s="34"/>
      <c r="B209" s="175"/>
      <c r="C209" s="176" t="s">
        <v>324</v>
      </c>
      <c r="D209" s="176" t="s">
        <v>147</v>
      </c>
      <c r="E209" s="177" t="s">
        <v>1039</v>
      </c>
      <c r="F209" s="178" t="s">
        <v>1040</v>
      </c>
      <c r="G209" s="179" t="s">
        <v>314</v>
      </c>
      <c r="H209" s="180">
        <v>0.012</v>
      </c>
      <c r="I209" s="181"/>
      <c r="J209" s="182">
        <f>ROUND(I209*H209,2)</f>
        <v>0</v>
      </c>
      <c r="K209" s="178" t="s">
        <v>151</v>
      </c>
      <c r="L209" s="35"/>
      <c r="M209" s="183" t="s">
        <v>1</v>
      </c>
      <c r="N209" s="184" t="s">
        <v>39</v>
      </c>
      <c r="O209" s="73"/>
      <c r="P209" s="185">
        <f>O209*H209</f>
        <v>0</v>
      </c>
      <c r="Q209" s="185">
        <v>0</v>
      </c>
      <c r="R209" s="185">
        <f>Q209*H209</f>
        <v>0</v>
      </c>
      <c r="S209" s="185">
        <v>0</v>
      </c>
      <c r="T209" s="18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7" t="s">
        <v>246</v>
      </c>
      <c r="AT209" s="187" t="s">
        <v>147</v>
      </c>
      <c r="AU209" s="187" t="s">
        <v>83</v>
      </c>
      <c r="AY209" s="15" t="s">
        <v>145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15" t="s">
        <v>81</v>
      </c>
      <c r="BK209" s="188">
        <f>ROUND(I209*H209,2)</f>
        <v>0</v>
      </c>
      <c r="BL209" s="15" t="s">
        <v>246</v>
      </c>
      <c r="BM209" s="187" t="s">
        <v>1041</v>
      </c>
    </row>
    <row r="210" s="2" customFormat="1">
      <c r="A210" s="34"/>
      <c r="B210" s="35"/>
      <c r="C210" s="34"/>
      <c r="D210" s="189" t="s">
        <v>154</v>
      </c>
      <c r="E210" s="34"/>
      <c r="F210" s="190" t="s">
        <v>1042</v>
      </c>
      <c r="G210" s="34"/>
      <c r="H210" s="34"/>
      <c r="I210" s="191"/>
      <c r="J210" s="34"/>
      <c r="K210" s="34"/>
      <c r="L210" s="35"/>
      <c r="M210" s="192"/>
      <c r="N210" s="193"/>
      <c r="O210" s="73"/>
      <c r="P210" s="73"/>
      <c r="Q210" s="73"/>
      <c r="R210" s="73"/>
      <c r="S210" s="73"/>
      <c r="T210" s="7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5" t="s">
        <v>154</v>
      </c>
      <c r="AU210" s="15" t="s">
        <v>83</v>
      </c>
    </row>
    <row r="211" s="2" customFormat="1">
      <c r="A211" s="34"/>
      <c r="B211" s="35"/>
      <c r="C211" s="34"/>
      <c r="D211" s="194" t="s">
        <v>156</v>
      </c>
      <c r="E211" s="34"/>
      <c r="F211" s="195" t="s">
        <v>1043</v>
      </c>
      <c r="G211" s="34"/>
      <c r="H211" s="34"/>
      <c r="I211" s="191"/>
      <c r="J211" s="34"/>
      <c r="K211" s="34"/>
      <c r="L211" s="35"/>
      <c r="M211" s="192"/>
      <c r="N211" s="193"/>
      <c r="O211" s="73"/>
      <c r="P211" s="73"/>
      <c r="Q211" s="73"/>
      <c r="R211" s="73"/>
      <c r="S211" s="73"/>
      <c r="T211" s="7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5" t="s">
        <v>156</v>
      </c>
      <c r="AU211" s="15" t="s">
        <v>83</v>
      </c>
    </row>
    <row r="212" s="12" customFormat="1" ht="22.8" customHeight="1">
      <c r="A212" s="12"/>
      <c r="B212" s="162"/>
      <c r="C212" s="12"/>
      <c r="D212" s="163" t="s">
        <v>73</v>
      </c>
      <c r="E212" s="173" t="s">
        <v>635</v>
      </c>
      <c r="F212" s="173" t="s">
        <v>636</v>
      </c>
      <c r="G212" s="12"/>
      <c r="H212" s="12"/>
      <c r="I212" s="165"/>
      <c r="J212" s="174">
        <f>BK212</f>
        <v>0</v>
      </c>
      <c r="K212" s="12"/>
      <c r="L212" s="162"/>
      <c r="M212" s="167"/>
      <c r="N212" s="168"/>
      <c r="O212" s="168"/>
      <c r="P212" s="169">
        <f>SUM(P213:P236)</f>
        <v>0</v>
      </c>
      <c r="Q212" s="168"/>
      <c r="R212" s="169">
        <f>SUM(R213:R236)</f>
        <v>0.00643</v>
      </c>
      <c r="S212" s="168"/>
      <c r="T212" s="170">
        <f>SUM(T213:T236)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3" t="s">
        <v>83</v>
      </c>
      <c r="AT212" s="171" t="s">
        <v>73</v>
      </c>
      <c r="AU212" s="171" t="s">
        <v>81</v>
      </c>
      <c r="AY212" s="163" t="s">
        <v>145</v>
      </c>
      <c r="BK212" s="172">
        <f>SUM(BK213:BK236)</f>
        <v>0</v>
      </c>
    </row>
    <row r="213" s="2" customFormat="1" ht="24.15" customHeight="1">
      <c r="A213" s="34"/>
      <c r="B213" s="175"/>
      <c r="C213" s="176" t="s">
        <v>330</v>
      </c>
      <c r="D213" s="176" t="s">
        <v>147</v>
      </c>
      <c r="E213" s="177" t="s">
        <v>1044</v>
      </c>
      <c r="F213" s="178" t="s">
        <v>1045</v>
      </c>
      <c r="G213" s="179" t="s">
        <v>150</v>
      </c>
      <c r="H213" s="180">
        <v>5</v>
      </c>
      <c r="I213" s="181"/>
      <c r="J213" s="182">
        <f>ROUND(I213*H213,2)</f>
        <v>0</v>
      </c>
      <c r="K213" s="178" t="s">
        <v>151</v>
      </c>
      <c r="L213" s="35"/>
      <c r="M213" s="183" t="s">
        <v>1</v>
      </c>
      <c r="N213" s="184" t="s">
        <v>39</v>
      </c>
      <c r="O213" s="73"/>
      <c r="P213" s="185">
        <f>O213*H213</f>
        <v>0</v>
      </c>
      <c r="Q213" s="185">
        <v>0.00017000000000000001</v>
      </c>
      <c r="R213" s="185">
        <f>Q213*H213</f>
        <v>0.00085000000000000006</v>
      </c>
      <c r="S213" s="185">
        <v>0</v>
      </c>
      <c r="T213" s="18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7" t="s">
        <v>246</v>
      </c>
      <c r="AT213" s="187" t="s">
        <v>147</v>
      </c>
      <c r="AU213" s="187" t="s">
        <v>83</v>
      </c>
      <c r="AY213" s="15" t="s">
        <v>145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15" t="s">
        <v>81</v>
      </c>
      <c r="BK213" s="188">
        <f>ROUND(I213*H213,2)</f>
        <v>0</v>
      </c>
      <c r="BL213" s="15" t="s">
        <v>246</v>
      </c>
      <c r="BM213" s="187" t="s">
        <v>1046</v>
      </c>
    </row>
    <row r="214" s="2" customFormat="1">
      <c r="A214" s="34"/>
      <c r="B214" s="35"/>
      <c r="C214" s="34"/>
      <c r="D214" s="189" t="s">
        <v>154</v>
      </c>
      <c r="E214" s="34"/>
      <c r="F214" s="190" t="s">
        <v>1045</v>
      </c>
      <c r="G214" s="34"/>
      <c r="H214" s="34"/>
      <c r="I214" s="191"/>
      <c r="J214" s="34"/>
      <c r="K214" s="34"/>
      <c r="L214" s="35"/>
      <c r="M214" s="192"/>
      <c r="N214" s="193"/>
      <c r="O214" s="73"/>
      <c r="P214" s="73"/>
      <c r="Q214" s="73"/>
      <c r="R214" s="73"/>
      <c r="S214" s="73"/>
      <c r="T214" s="7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5" t="s">
        <v>154</v>
      </c>
      <c r="AU214" s="15" t="s">
        <v>83</v>
      </c>
    </row>
    <row r="215" s="2" customFormat="1">
      <c r="A215" s="34"/>
      <c r="B215" s="35"/>
      <c r="C215" s="34"/>
      <c r="D215" s="194" t="s">
        <v>156</v>
      </c>
      <c r="E215" s="34"/>
      <c r="F215" s="195" t="s">
        <v>1047</v>
      </c>
      <c r="G215" s="34"/>
      <c r="H215" s="34"/>
      <c r="I215" s="191"/>
      <c r="J215" s="34"/>
      <c r="K215" s="34"/>
      <c r="L215" s="35"/>
      <c r="M215" s="192"/>
      <c r="N215" s="193"/>
      <c r="O215" s="73"/>
      <c r="P215" s="73"/>
      <c r="Q215" s="73"/>
      <c r="R215" s="73"/>
      <c r="S215" s="73"/>
      <c r="T215" s="7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5" t="s">
        <v>156</v>
      </c>
      <c r="AU215" s="15" t="s">
        <v>83</v>
      </c>
    </row>
    <row r="216" s="2" customFormat="1" ht="24.15" customHeight="1">
      <c r="A216" s="34"/>
      <c r="B216" s="175"/>
      <c r="C216" s="176" t="s">
        <v>338</v>
      </c>
      <c r="D216" s="176" t="s">
        <v>147</v>
      </c>
      <c r="E216" s="177" t="s">
        <v>1048</v>
      </c>
      <c r="F216" s="178" t="s">
        <v>1049</v>
      </c>
      <c r="G216" s="179" t="s">
        <v>150</v>
      </c>
      <c r="H216" s="180">
        <v>5</v>
      </c>
      <c r="I216" s="181"/>
      <c r="J216" s="182">
        <f>ROUND(I216*H216,2)</f>
        <v>0</v>
      </c>
      <c r="K216" s="178" t="s">
        <v>151</v>
      </c>
      <c r="L216" s="35"/>
      <c r="M216" s="183" t="s">
        <v>1</v>
      </c>
      <c r="N216" s="184" t="s">
        <v>39</v>
      </c>
      <c r="O216" s="73"/>
      <c r="P216" s="185">
        <f>O216*H216</f>
        <v>0</v>
      </c>
      <c r="Q216" s="185">
        <v>0.00012</v>
      </c>
      <c r="R216" s="185">
        <f>Q216*H216</f>
        <v>0.00060000000000000006</v>
      </c>
      <c r="S216" s="185">
        <v>0</v>
      </c>
      <c r="T216" s="18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7" t="s">
        <v>246</v>
      </c>
      <c r="AT216" s="187" t="s">
        <v>147</v>
      </c>
      <c r="AU216" s="187" t="s">
        <v>83</v>
      </c>
      <c r="AY216" s="15" t="s">
        <v>145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15" t="s">
        <v>81</v>
      </c>
      <c r="BK216" s="188">
        <f>ROUND(I216*H216,2)</f>
        <v>0</v>
      </c>
      <c r="BL216" s="15" t="s">
        <v>246</v>
      </c>
      <c r="BM216" s="187" t="s">
        <v>1050</v>
      </c>
    </row>
    <row r="217" s="2" customFormat="1">
      <c r="A217" s="34"/>
      <c r="B217" s="35"/>
      <c r="C217" s="34"/>
      <c r="D217" s="189" t="s">
        <v>154</v>
      </c>
      <c r="E217" s="34"/>
      <c r="F217" s="190" t="s">
        <v>1049</v>
      </c>
      <c r="G217" s="34"/>
      <c r="H217" s="34"/>
      <c r="I217" s="191"/>
      <c r="J217" s="34"/>
      <c r="K217" s="34"/>
      <c r="L217" s="35"/>
      <c r="M217" s="192"/>
      <c r="N217" s="193"/>
      <c r="O217" s="73"/>
      <c r="P217" s="73"/>
      <c r="Q217" s="73"/>
      <c r="R217" s="73"/>
      <c r="S217" s="73"/>
      <c r="T217" s="7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5" t="s">
        <v>154</v>
      </c>
      <c r="AU217" s="15" t="s">
        <v>83</v>
      </c>
    </row>
    <row r="218" s="2" customFormat="1">
      <c r="A218" s="34"/>
      <c r="B218" s="35"/>
      <c r="C218" s="34"/>
      <c r="D218" s="194" t="s">
        <v>156</v>
      </c>
      <c r="E218" s="34"/>
      <c r="F218" s="195" t="s">
        <v>1051</v>
      </c>
      <c r="G218" s="34"/>
      <c r="H218" s="34"/>
      <c r="I218" s="191"/>
      <c r="J218" s="34"/>
      <c r="K218" s="34"/>
      <c r="L218" s="35"/>
      <c r="M218" s="192"/>
      <c r="N218" s="193"/>
      <c r="O218" s="73"/>
      <c r="P218" s="73"/>
      <c r="Q218" s="73"/>
      <c r="R218" s="73"/>
      <c r="S218" s="73"/>
      <c r="T218" s="7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5" t="s">
        <v>156</v>
      </c>
      <c r="AU218" s="15" t="s">
        <v>83</v>
      </c>
    </row>
    <row r="219" s="2" customFormat="1" ht="24.15" customHeight="1">
      <c r="A219" s="34"/>
      <c r="B219" s="175"/>
      <c r="C219" s="176" t="s">
        <v>348</v>
      </c>
      <c r="D219" s="176" t="s">
        <v>147</v>
      </c>
      <c r="E219" s="177" t="s">
        <v>1052</v>
      </c>
      <c r="F219" s="178" t="s">
        <v>1053</v>
      </c>
      <c r="G219" s="179" t="s">
        <v>275</v>
      </c>
      <c r="H219" s="180">
        <v>36</v>
      </c>
      <c r="I219" s="181"/>
      <c r="J219" s="182">
        <f>ROUND(I219*H219,2)</f>
        <v>0</v>
      </c>
      <c r="K219" s="178" t="s">
        <v>151</v>
      </c>
      <c r="L219" s="35"/>
      <c r="M219" s="183" t="s">
        <v>1</v>
      </c>
      <c r="N219" s="184" t="s">
        <v>39</v>
      </c>
      <c r="O219" s="73"/>
      <c r="P219" s="185">
        <f>O219*H219</f>
        <v>0</v>
      </c>
      <c r="Q219" s="185">
        <v>2.0000000000000002E-05</v>
      </c>
      <c r="R219" s="185">
        <f>Q219*H219</f>
        <v>0.00072000000000000005</v>
      </c>
      <c r="S219" s="185">
        <v>0</v>
      </c>
      <c r="T219" s="18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7" t="s">
        <v>246</v>
      </c>
      <c r="AT219" s="187" t="s">
        <v>147</v>
      </c>
      <c r="AU219" s="187" t="s">
        <v>83</v>
      </c>
      <c r="AY219" s="15" t="s">
        <v>145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15" t="s">
        <v>81</v>
      </c>
      <c r="BK219" s="188">
        <f>ROUND(I219*H219,2)</f>
        <v>0</v>
      </c>
      <c r="BL219" s="15" t="s">
        <v>246</v>
      </c>
      <c r="BM219" s="187" t="s">
        <v>1054</v>
      </c>
    </row>
    <row r="220" s="2" customFormat="1">
      <c r="A220" s="34"/>
      <c r="B220" s="35"/>
      <c r="C220" s="34"/>
      <c r="D220" s="189" t="s">
        <v>154</v>
      </c>
      <c r="E220" s="34"/>
      <c r="F220" s="190" t="s">
        <v>1053</v>
      </c>
      <c r="G220" s="34"/>
      <c r="H220" s="34"/>
      <c r="I220" s="191"/>
      <c r="J220" s="34"/>
      <c r="K220" s="34"/>
      <c r="L220" s="35"/>
      <c r="M220" s="192"/>
      <c r="N220" s="193"/>
      <c r="O220" s="73"/>
      <c r="P220" s="73"/>
      <c r="Q220" s="73"/>
      <c r="R220" s="73"/>
      <c r="S220" s="73"/>
      <c r="T220" s="7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5" t="s">
        <v>154</v>
      </c>
      <c r="AU220" s="15" t="s">
        <v>83</v>
      </c>
    </row>
    <row r="221" s="2" customFormat="1">
      <c r="A221" s="34"/>
      <c r="B221" s="35"/>
      <c r="C221" s="34"/>
      <c r="D221" s="194" t="s">
        <v>156</v>
      </c>
      <c r="E221" s="34"/>
      <c r="F221" s="195" t="s">
        <v>1055</v>
      </c>
      <c r="G221" s="34"/>
      <c r="H221" s="34"/>
      <c r="I221" s="191"/>
      <c r="J221" s="34"/>
      <c r="K221" s="34"/>
      <c r="L221" s="35"/>
      <c r="M221" s="192"/>
      <c r="N221" s="193"/>
      <c r="O221" s="73"/>
      <c r="P221" s="73"/>
      <c r="Q221" s="73"/>
      <c r="R221" s="73"/>
      <c r="S221" s="73"/>
      <c r="T221" s="7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5" t="s">
        <v>156</v>
      </c>
      <c r="AU221" s="15" t="s">
        <v>83</v>
      </c>
    </row>
    <row r="222" s="2" customFormat="1" ht="24.15" customHeight="1">
      <c r="A222" s="34"/>
      <c r="B222" s="175"/>
      <c r="C222" s="176" t="s">
        <v>355</v>
      </c>
      <c r="D222" s="176" t="s">
        <v>147</v>
      </c>
      <c r="E222" s="177" t="s">
        <v>1056</v>
      </c>
      <c r="F222" s="178" t="s">
        <v>1057</v>
      </c>
      <c r="G222" s="179" t="s">
        <v>275</v>
      </c>
      <c r="H222" s="180">
        <v>16</v>
      </c>
      <c r="I222" s="181"/>
      <c r="J222" s="182">
        <f>ROUND(I222*H222,2)</f>
        <v>0</v>
      </c>
      <c r="K222" s="178" t="s">
        <v>151</v>
      </c>
      <c r="L222" s="35"/>
      <c r="M222" s="183" t="s">
        <v>1</v>
      </c>
      <c r="N222" s="184" t="s">
        <v>39</v>
      </c>
      <c r="O222" s="73"/>
      <c r="P222" s="185">
        <f>O222*H222</f>
        <v>0</v>
      </c>
      <c r="Q222" s="185">
        <v>4.0000000000000003E-05</v>
      </c>
      <c r="R222" s="185">
        <f>Q222*H222</f>
        <v>0.00064000000000000005</v>
      </c>
      <c r="S222" s="185">
        <v>0</v>
      </c>
      <c r="T222" s="18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7" t="s">
        <v>246</v>
      </c>
      <c r="AT222" s="187" t="s">
        <v>147</v>
      </c>
      <c r="AU222" s="187" t="s">
        <v>83</v>
      </c>
      <c r="AY222" s="15" t="s">
        <v>145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5" t="s">
        <v>81</v>
      </c>
      <c r="BK222" s="188">
        <f>ROUND(I222*H222,2)</f>
        <v>0</v>
      </c>
      <c r="BL222" s="15" t="s">
        <v>246</v>
      </c>
      <c r="BM222" s="187" t="s">
        <v>1058</v>
      </c>
    </row>
    <row r="223" s="2" customFormat="1">
      <c r="A223" s="34"/>
      <c r="B223" s="35"/>
      <c r="C223" s="34"/>
      <c r="D223" s="189" t="s">
        <v>154</v>
      </c>
      <c r="E223" s="34"/>
      <c r="F223" s="190" t="s">
        <v>1057</v>
      </c>
      <c r="G223" s="34"/>
      <c r="H223" s="34"/>
      <c r="I223" s="191"/>
      <c r="J223" s="34"/>
      <c r="K223" s="34"/>
      <c r="L223" s="35"/>
      <c r="M223" s="192"/>
      <c r="N223" s="193"/>
      <c r="O223" s="73"/>
      <c r="P223" s="73"/>
      <c r="Q223" s="73"/>
      <c r="R223" s="73"/>
      <c r="S223" s="73"/>
      <c r="T223" s="7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5" t="s">
        <v>154</v>
      </c>
      <c r="AU223" s="15" t="s">
        <v>83</v>
      </c>
    </row>
    <row r="224" s="2" customFormat="1">
      <c r="A224" s="34"/>
      <c r="B224" s="35"/>
      <c r="C224" s="34"/>
      <c r="D224" s="194" t="s">
        <v>156</v>
      </c>
      <c r="E224" s="34"/>
      <c r="F224" s="195" t="s">
        <v>1059</v>
      </c>
      <c r="G224" s="34"/>
      <c r="H224" s="34"/>
      <c r="I224" s="191"/>
      <c r="J224" s="34"/>
      <c r="K224" s="34"/>
      <c r="L224" s="35"/>
      <c r="M224" s="192"/>
      <c r="N224" s="193"/>
      <c r="O224" s="73"/>
      <c r="P224" s="73"/>
      <c r="Q224" s="73"/>
      <c r="R224" s="73"/>
      <c r="S224" s="73"/>
      <c r="T224" s="7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5" t="s">
        <v>156</v>
      </c>
      <c r="AU224" s="15" t="s">
        <v>83</v>
      </c>
    </row>
    <row r="225" s="2" customFormat="1" ht="24.15" customHeight="1">
      <c r="A225" s="34"/>
      <c r="B225" s="175"/>
      <c r="C225" s="176" t="s">
        <v>361</v>
      </c>
      <c r="D225" s="176" t="s">
        <v>147</v>
      </c>
      <c r="E225" s="177" t="s">
        <v>1060</v>
      </c>
      <c r="F225" s="178" t="s">
        <v>1061</v>
      </c>
      <c r="G225" s="179" t="s">
        <v>275</v>
      </c>
      <c r="H225" s="180">
        <v>7</v>
      </c>
      <c r="I225" s="181"/>
      <c r="J225" s="182">
        <f>ROUND(I225*H225,2)</f>
        <v>0</v>
      </c>
      <c r="K225" s="178" t="s">
        <v>151</v>
      </c>
      <c r="L225" s="35"/>
      <c r="M225" s="183" t="s">
        <v>1</v>
      </c>
      <c r="N225" s="184" t="s">
        <v>39</v>
      </c>
      <c r="O225" s="73"/>
      <c r="P225" s="185">
        <f>O225*H225</f>
        <v>0</v>
      </c>
      <c r="Q225" s="185">
        <v>6.0000000000000002E-05</v>
      </c>
      <c r="R225" s="185">
        <f>Q225*H225</f>
        <v>0.00042000000000000002</v>
      </c>
      <c r="S225" s="185">
        <v>0</v>
      </c>
      <c r="T225" s="18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7" t="s">
        <v>246</v>
      </c>
      <c r="AT225" s="187" t="s">
        <v>147</v>
      </c>
      <c r="AU225" s="187" t="s">
        <v>83</v>
      </c>
      <c r="AY225" s="15" t="s">
        <v>145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15" t="s">
        <v>81</v>
      </c>
      <c r="BK225" s="188">
        <f>ROUND(I225*H225,2)</f>
        <v>0</v>
      </c>
      <c r="BL225" s="15" t="s">
        <v>246</v>
      </c>
      <c r="BM225" s="187" t="s">
        <v>1062</v>
      </c>
    </row>
    <row r="226" s="2" customFormat="1">
      <c r="A226" s="34"/>
      <c r="B226" s="35"/>
      <c r="C226" s="34"/>
      <c r="D226" s="189" t="s">
        <v>154</v>
      </c>
      <c r="E226" s="34"/>
      <c r="F226" s="190" t="s">
        <v>1061</v>
      </c>
      <c r="G226" s="34"/>
      <c r="H226" s="34"/>
      <c r="I226" s="191"/>
      <c r="J226" s="34"/>
      <c r="K226" s="34"/>
      <c r="L226" s="35"/>
      <c r="M226" s="192"/>
      <c r="N226" s="193"/>
      <c r="O226" s="73"/>
      <c r="P226" s="73"/>
      <c r="Q226" s="73"/>
      <c r="R226" s="73"/>
      <c r="S226" s="73"/>
      <c r="T226" s="7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5" t="s">
        <v>154</v>
      </c>
      <c r="AU226" s="15" t="s">
        <v>83</v>
      </c>
    </row>
    <row r="227" s="2" customFormat="1">
      <c r="A227" s="34"/>
      <c r="B227" s="35"/>
      <c r="C227" s="34"/>
      <c r="D227" s="194" t="s">
        <v>156</v>
      </c>
      <c r="E227" s="34"/>
      <c r="F227" s="195" t="s">
        <v>1063</v>
      </c>
      <c r="G227" s="34"/>
      <c r="H227" s="34"/>
      <c r="I227" s="191"/>
      <c r="J227" s="34"/>
      <c r="K227" s="34"/>
      <c r="L227" s="35"/>
      <c r="M227" s="192"/>
      <c r="N227" s="193"/>
      <c r="O227" s="73"/>
      <c r="P227" s="73"/>
      <c r="Q227" s="73"/>
      <c r="R227" s="73"/>
      <c r="S227" s="73"/>
      <c r="T227" s="7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5" t="s">
        <v>156</v>
      </c>
      <c r="AU227" s="15" t="s">
        <v>83</v>
      </c>
    </row>
    <row r="228" s="2" customFormat="1" ht="24.15" customHeight="1">
      <c r="A228" s="34"/>
      <c r="B228" s="175"/>
      <c r="C228" s="176" t="s">
        <v>367</v>
      </c>
      <c r="D228" s="176" t="s">
        <v>147</v>
      </c>
      <c r="E228" s="177" t="s">
        <v>1064</v>
      </c>
      <c r="F228" s="178" t="s">
        <v>1065</v>
      </c>
      <c r="G228" s="179" t="s">
        <v>275</v>
      </c>
      <c r="H228" s="180">
        <v>36</v>
      </c>
      <c r="I228" s="181"/>
      <c r="J228" s="182">
        <f>ROUND(I228*H228,2)</f>
        <v>0</v>
      </c>
      <c r="K228" s="178" t="s">
        <v>151</v>
      </c>
      <c r="L228" s="35"/>
      <c r="M228" s="183" t="s">
        <v>1</v>
      </c>
      <c r="N228" s="184" t="s">
        <v>39</v>
      </c>
      <c r="O228" s="73"/>
      <c r="P228" s="185">
        <f>O228*H228</f>
        <v>0</v>
      </c>
      <c r="Q228" s="185">
        <v>3.0000000000000001E-05</v>
      </c>
      <c r="R228" s="185">
        <f>Q228*H228</f>
        <v>0.00108</v>
      </c>
      <c r="S228" s="185">
        <v>0</v>
      </c>
      <c r="T228" s="18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7" t="s">
        <v>246</v>
      </c>
      <c r="AT228" s="187" t="s">
        <v>147</v>
      </c>
      <c r="AU228" s="187" t="s">
        <v>83</v>
      </c>
      <c r="AY228" s="15" t="s">
        <v>145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15" t="s">
        <v>81</v>
      </c>
      <c r="BK228" s="188">
        <f>ROUND(I228*H228,2)</f>
        <v>0</v>
      </c>
      <c r="BL228" s="15" t="s">
        <v>246</v>
      </c>
      <c r="BM228" s="187" t="s">
        <v>1066</v>
      </c>
    </row>
    <row r="229" s="2" customFormat="1">
      <c r="A229" s="34"/>
      <c r="B229" s="35"/>
      <c r="C229" s="34"/>
      <c r="D229" s="189" t="s">
        <v>154</v>
      </c>
      <c r="E229" s="34"/>
      <c r="F229" s="190" t="s">
        <v>1065</v>
      </c>
      <c r="G229" s="34"/>
      <c r="H229" s="34"/>
      <c r="I229" s="191"/>
      <c r="J229" s="34"/>
      <c r="K229" s="34"/>
      <c r="L229" s="35"/>
      <c r="M229" s="192"/>
      <c r="N229" s="193"/>
      <c r="O229" s="73"/>
      <c r="P229" s="73"/>
      <c r="Q229" s="73"/>
      <c r="R229" s="73"/>
      <c r="S229" s="73"/>
      <c r="T229" s="7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5" t="s">
        <v>154</v>
      </c>
      <c r="AU229" s="15" t="s">
        <v>83</v>
      </c>
    </row>
    <row r="230" s="2" customFormat="1">
      <c r="A230" s="34"/>
      <c r="B230" s="35"/>
      <c r="C230" s="34"/>
      <c r="D230" s="194" t="s">
        <v>156</v>
      </c>
      <c r="E230" s="34"/>
      <c r="F230" s="195" t="s">
        <v>1067</v>
      </c>
      <c r="G230" s="34"/>
      <c r="H230" s="34"/>
      <c r="I230" s="191"/>
      <c r="J230" s="34"/>
      <c r="K230" s="34"/>
      <c r="L230" s="35"/>
      <c r="M230" s="192"/>
      <c r="N230" s="193"/>
      <c r="O230" s="73"/>
      <c r="P230" s="73"/>
      <c r="Q230" s="73"/>
      <c r="R230" s="73"/>
      <c r="S230" s="73"/>
      <c r="T230" s="7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5" t="s">
        <v>156</v>
      </c>
      <c r="AU230" s="15" t="s">
        <v>83</v>
      </c>
    </row>
    <row r="231" s="2" customFormat="1" ht="24.15" customHeight="1">
      <c r="A231" s="34"/>
      <c r="B231" s="175"/>
      <c r="C231" s="176" t="s">
        <v>373</v>
      </c>
      <c r="D231" s="176" t="s">
        <v>147</v>
      </c>
      <c r="E231" s="177" t="s">
        <v>1068</v>
      </c>
      <c r="F231" s="178" t="s">
        <v>1069</v>
      </c>
      <c r="G231" s="179" t="s">
        <v>275</v>
      </c>
      <c r="H231" s="180">
        <v>16</v>
      </c>
      <c r="I231" s="181"/>
      <c r="J231" s="182">
        <f>ROUND(I231*H231,2)</f>
        <v>0</v>
      </c>
      <c r="K231" s="178" t="s">
        <v>151</v>
      </c>
      <c r="L231" s="35"/>
      <c r="M231" s="183" t="s">
        <v>1</v>
      </c>
      <c r="N231" s="184" t="s">
        <v>39</v>
      </c>
      <c r="O231" s="73"/>
      <c r="P231" s="185">
        <f>O231*H231</f>
        <v>0</v>
      </c>
      <c r="Q231" s="185">
        <v>8.0000000000000007E-05</v>
      </c>
      <c r="R231" s="185">
        <f>Q231*H231</f>
        <v>0.0012800000000000001</v>
      </c>
      <c r="S231" s="185">
        <v>0</v>
      </c>
      <c r="T231" s="18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7" t="s">
        <v>246</v>
      </c>
      <c r="AT231" s="187" t="s">
        <v>147</v>
      </c>
      <c r="AU231" s="187" t="s">
        <v>83</v>
      </c>
      <c r="AY231" s="15" t="s">
        <v>145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15" t="s">
        <v>81</v>
      </c>
      <c r="BK231" s="188">
        <f>ROUND(I231*H231,2)</f>
        <v>0</v>
      </c>
      <c r="BL231" s="15" t="s">
        <v>246</v>
      </c>
      <c r="BM231" s="187" t="s">
        <v>1070</v>
      </c>
    </row>
    <row r="232" s="2" customFormat="1">
      <c r="A232" s="34"/>
      <c r="B232" s="35"/>
      <c r="C232" s="34"/>
      <c r="D232" s="189" t="s">
        <v>154</v>
      </c>
      <c r="E232" s="34"/>
      <c r="F232" s="190" t="s">
        <v>1069</v>
      </c>
      <c r="G232" s="34"/>
      <c r="H232" s="34"/>
      <c r="I232" s="191"/>
      <c r="J232" s="34"/>
      <c r="K232" s="34"/>
      <c r="L232" s="35"/>
      <c r="M232" s="192"/>
      <c r="N232" s="193"/>
      <c r="O232" s="73"/>
      <c r="P232" s="73"/>
      <c r="Q232" s="73"/>
      <c r="R232" s="73"/>
      <c r="S232" s="73"/>
      <c r="T232" s="7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5" t="s">
        <v>154</v>
      </c>
      <c r="AU232" s="15" t="s">
        <v>83</v>
      </c>
    </row>
    <row r="233" s="2" customFormat="1">
      <c r="A233" s="34"/>
      <c r="B233" s="35"/>
      <c r="C233" s="34"/>
      <c r="D233" s="194" t="s">
        <v>156</v>
      </c>
      <c r="E233" s="34"/>
      <c r="F233" s="195" t="s">
        <v>1071</v>
      </c>
      <c r="G233" s="34"/>
      <c r="H233" s="34"/>
      <c r="I233" s="191"/>
      <c r="J233" s="34"/>
      <c r="K233" s="34"/>
      <c r="L233" s="35"/>
      <c r="M233" s="192"/>
      <c r="N233" s="193"/>
      <c r="O233" s="73"/>
      <c r="P233" s="73"/>
      <c r="Q233" s="73"/>
      <c r="R233" s="73"/>
      <c r="S233" s="73"/>
      <c r="T233" s="7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5" t="s">
        <v>156</v>
      </c>
      <c r="AU233" s="15" t="s">
        <v>83</v>
      </c>
    </row>
    <row r="234" s="2" customFormat="1" ht="24.15" customHeight="1">
      <c r="A234" s="34"/>
      <c r="B234" s="175"/>
      <c r="C234" s="176" t="s">
        <v>378</v>
      </c>
      <c r="D234" s="176" t="s">
        <v>147</v>
      </c>
      <c r="E234" s="177" t="s">
        <v>1072</v>
      </c>
      <c r="F234" s="178" t="s">
        <v>1073</v>
      </c>
      <c r="G234" s="179" t="s">
        <v>275</v>
      </c>
      <c r="H234" s="180">
        <v>7</v>
      </c>
      <c r="I234" s="181"/>
      <c r="J234" s="182">
        <f>ROUND(I234*H234,2)</f>
        <v>0</v>
      </c>
      <c r="K234" s="178" t="s">
        <v>151</v>
      </c>
      <c r="L234" s="35"/>
      <c r="M234" s="183" t="s">
        <v>1</v>
      </c>
      <c r="N234" s="184" t="s">
        <v>39</v>
      </c>
      <c r="O234" s="73"/>
      <c r="P234" s="185">
        <f>O234*H234</f>
        <v>0</v>
      </c>
      <c r="Q234" s="185">
        <v>0.00012</v>
      </c>
      <c r="R234" s="185">
        <f>Q234*H234</f>
        <v>0.00084000000000000003</v>
      </c>
      <c r="S234" s="185">
        <v>0</v>
      </c>
      <c r="T234" s="18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7" t="s">
        <v>246</v>
      </c>
      <c r="AT234" s="187" t="s">
        <v>147</v>
      </c>
      <c r="AU234" s="187" t="s">
        <v>83</v>
      </c>
      <c r="AY234" s="15" t="s">
        <v>145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5" t="s">
        <v>81</v>
      </c>
      <c r="BK234" s="188">
        <f>ROUND(I234*H234,2)</f>
        <v>0</v>
      </c>
      <c r="BL234" s="15" t="s">
        <v>246</v>
      </c>
      <c r="BM234" s="187" t="s">
        <v>1074</v>
      </c>
    </row>
    <row r="235" s="2" customFormat="1">
      <c r="A235" s="34"/>
      <c r="B235" s="35"/>
      <c r="C235" s="34"/>
      <c r="D235" s="189" t="s">
        <v>154</v>
      </c>
      <c r="E235" s="34"/>
      <c r="F235" s="190" t="s">
        <v>1073</v>
      </c>
      <c r="G235" s="34"/>
      <c r="H235" s="34"/>
      <c r="I235" s="191"/>
      <c r="J235" s="34"/>
      <c r="K235" s="34"/>
      <c r="L235" s="35"/>
      <c r="M235" s="192"/>
      <c r="N235" s="193"/>
      <c r="O235" s="73"/>
      <c r="P235" s="73"/>
      <c r="Q235" s="73"/>
      <c r="R235" s="73"/>
      <c r="S235" s="73"/>
      <c r="T235" s="7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5" t="s">
        <v>154</v>
      </c>
      <c r="AU235" s="15" t="s">
        <v>83</v>
      </c>
    </row>
    <row r="236" s="2" customFormat="1">
      <c r="A236" s="34"/>
      <c r="B236" s="35"/>
      <c r="C236" s="34"/>
      <c r="D236" s="194" t="s">
        <v>156</v>
      </c>
      <c r="E236" s="34"/>
      <c r="F236" s="195" t="s">
        <v>1075</v>
      </c>
      <c r="G236" s="34"/>
      <c r="H236" s="34"/>
      <c r="I236" s="191"/>
      <c r="J236" s="34"/>
      <c r="K236" s="34"/>
      <c r="L236" s="35"/>
      <c r="M236" s="192"/>
      <c r="N236" s="193"/>
      <c r="O236" s="73"/>
      <c r="P236" s="73"/>
      <c r="Q236" s="73"/>
      <c r="R236" s="73"/>
      <c r="S236" s="73"/>
      <c r="T236" s="7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5" t="s">
        <v>156</v>
      </c>
      <c r="AU236" s="15" t="s">
        <v>83</v>
      </c>
    </row>
    <row r="237" s="12" customFormat="1" ht="25.92" customHeight="1">
      <c r="A237" s="12"/>
      <c r="B237" s="162"/>
      <c r="C237" s="12"/>
      <c r="D237" s="163" t="s">
        <v>73</v>
      </c>
      <c r="E237" s="164" t="s">
        <v>1076</v>
      </c>
      <c r="F237" s="164" t="s">
        <v>1076</v>
      </c>
      <c r="G237" s="12"/>
      <c r="H237" s="12"/>
      <c r="I237" s="165"/>
      <c r="J237" s="166">
        <f>BK237</f>
        <v>0</v>
      </c>
      <c r="K237" s="12"/>
      <c r="L237" s="162"/>
      <c r="M237" s="167"/>
      <c r="N237" s="168"/>
      <c r="O237" s="168"/>
      <c r="P237" s="169">
        <f>P238</f>
        <v>0</v>
      </c>
      <c r="Q237" s="168"/>
      <c r="R237" s="169">
        <f>R238</f>
        <v>0</v>
      </c>
      <c r="S237" s="168"/>
      <c r="T237" s="170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63" t="s">
        <v>152</v>
      </c>
      <c r="AT237" s="171" t="s">
        <v>73</v>
      </c>
      <c r="AU237" s="171" t="s">
        <v>74</v>
      </c>
      <c r="AY237" s="163" t="s">
        <v>145</v>
      </c>
      <c r="BK237" s="172">
        <f>BK238</f>
        <v>0</v>
      </c>
    </row>
    <row r="238" s="12" customFormat="1" ht="22.8" customHeight="1">
      <c r="A238" s="12"/>
      <c r="B238" s="162"/>
      <c r="C238" s="12"/>
      <c r="D238" s="163" t="s">
        <v>73</v>
      </c>
      <c r="E238" s="173" t="s">
        <v>1077</v>
      </c>
      <c r="F238" s="173" t="s">
        <v>688</v>
      </c>
      <c r="G238" s="12"/>
      <c r="H238" s="12"/>
      <c r="I238" s="165"/>
      <c r="J238" s="174">
        <f>BK238</f>
        <v>0</v>
      </c>
      <c r="K238" s="12"/>
      <c r="L238" s="162"/>
      <c r="M238" s="167"/>
      <c r="N238" s="168"/>
      <c r="O238" s="168"/>
      <c r="P238" s="169">
        <f>SUM(P239:P248)</f>
        <v>0</v>
      </c>
      <c r="Q238" s="168"/>
      <c r="R238" s="169">
        <f>SUM(R239:R248)</f>
        <v>0</v>
      </c>
      <c r="S238" s="168"/>
      <c r="T238" s="170">
        <f>SUM(T239:T248)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63" t="s">
        <v>81</v>
      </c>
      <c r="AT238" s="171" t="s">
        <v>73</v>
      </c>
      <c r="AU238" s="171" t="s">
        <v>81</v>
      </c>
      <c r="AY238" s="163" t="s">
        <v>145</v>
      </c>
      <c r="BK238" s="172">
        <f>SUM(BK239:BK248)</f>
        <v>0</v>
      </c>
    </row>
    <row r="239" s="2" customFormat="1" ht="16.5" customHeight="1">
      <c r="A239" s="34"/>
      <c r="B239" s="175"/>
      <c r="C239" s="176" t="s">
        <v>384</v>
      </c>
      <c r="D239" s="176" t="s">
        <v>147</v>
      </c>
      <c r="E239" s="177" t="s">
        <v>1078</v>
      </c>
      <c r="F239" s="178" t="s">
        <v>1079</v>
      </c>
      <c r="G239" s="179" t="s">
        <v>164</v>
      </c>
      <c r="H239" s="180">
        <v>1</v>
      </c>
      <c r="I239" s="181"/>
      <c r="J239" s="182">
        <f>ROUND(I239*H239,2)</f>
        <v>0</v>
      </c>
      <c r="K239" s="178" t="s">
        <v>1</v>
      </c>
      <c r="L239" s="35"/>
      <c r="M239" s="183" t="s">
        <v>1</v>
      </c>
      <c r="N239" s="184" t="s">
        <v>39</v>
      </c>
      <c r="O239" s="73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7" t="s">
        <v>152</v>
      </c>
      <c r="AT239" s="187" t="s">
        <v>147</v>
      </c>
      <c r="AU239" s="187" t="s">
        <v>83</v>
      </c>
      <c r="AY239" s="15" t="s">
        <v>145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5" t="s">
        <v>81</v>
      </c>
      <c r="BK239" s="188">
        <f>ROUND(I239*H239,2)</f>
        <v>0</v>
      </c>
      <c r="BL239" s="15" t="s">
        <v>152</v>
      </c>
      <c r="BM239" s="187" t="s">
        <v>1080</v>
      </c>
    </row>
    <row r="240" s="2" customFormat="1">
      <c r="A240" s="34"/>
      <c r="B240" s="35"/>
      <c r="C240" s="34"/>
      <c r="D240" s="189" t="s">
        <v>154</v>
      </c>
      <c r="E240" s="34"/>
      <c r="F240" s="190" t="s">
        <v>1079</v>
      </c>
      <c r="G240" s="34"/>
      <c r="H240" s="34"/>
      <c r="I240" s="191"/>
      <c r="J240" s="34"/>
      <c r="K240" s="34"/>
      <c r="L240" s="35"/>
      <c r="M240" s="192"/>
      <c r="N240" s="193"/>
      <c r="O240" s="73"/>
      <c r="P240" s="73"/>
      <c r="Q240" s="73"/>
      <c r="R240" s="73"/>
      <c r="S240" s="73"/>
      <c r="T240" s="7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5" t="s">
        <v>154</v>
      </c>
      <c r="AU240" s="15" t="s">
        <v>83</v>
      </c>
    </row>
    <row r="241" s="2" customFormat="1" ht="24.15" customHeight="1">
      <c r="A241" s="34"/>
      <c r="B241" s="175"/>
      <c r="C241" s="176" t="s">
        <v>390</v>
      </c>
      <c r="D241" s="176" t="s">
        <v>147</v>
      </c>
      <c r="E241" s="177" t="s">
        <v>1081</v>
      </c>
      <c r="F241" s="178" t="s">
        <v>1082</v>
      </c>
      <c r="G241" s="179" t="s">
        <v>164</v>
      </c>
      <c r="H241" s="180">
        <v>1</v>
      </c>
      <c r="I241" s="181"/>
      <c r="J241" s="182">
        <f>ROUND(I241*H241,2)</f>
        <v>0</v>
      </c>
      <c r="K241" s="178" t="s">
        <v>1</v>
      </c>
      <c r="L241" s="35"/>
      <c r="M241" s="183" t="s">
        <v>1</v>
      </c>
      <c r="N241" s="184" t="s">
        <v>39</v>
      </c>
      <c r="O241" s="73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7" t="s">
        <v>152</v>
      </c>
      <c r="AT241" s="187" t="s">
        <v>147</v>
      </c>
      <c r="AU241" s="187" t="s">
        <v>83</v>
      </c>
      <c r="AY241" s="15" t="s">
        <v>145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15" t="s">
        <v>81</v>
      </c>
      <c r="BK241" s="188">
        <f>ROUND(I241*H241,2)</f>
        <v>0</v>
      </c>
      <c r="BL241" s="15" t="s">
        <v>152</v>
      </c>
      <c r="BM241" s="187" t="s">
        <v>1083</v>
      </c>
    </row>
    <row r="242" s="2" customFormat="1">
      <c r="A242" s="34"/>
      <c r="B242" s="35"/>
      <c r="C242" s="34"/>
      <c r="D242" s="189" t="s">
        <v>154</v>
      </c>
      <c r="E242" s="34"/>
      <c r="F242" s="190" t="s">
        <v>1082</v>
      </c>
      <c r="G242" s="34"/>
      <c r="H242" s="34"/>
      <c r="I242" s="191"/>
      <c r="J242" s="34"/>
      <c r="K242" s="34"/>
      <c r="L242" s="35"/>
      <c r="M242" s="192"/>
      <c r="N242" s="193"/>
      <c r="O242" s="73"/>
      <c r="P242" s="73"/>
      <c r="Q242" s="73"/>
      <c r="R242" s="73"/>
      <c r="S242" s="73"/>
      <c r="T242" s="7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T242" s="15" t="s">
        <v>154</v>
      </c>
      <c r="AU242" s="15" t="s">
        <v>83</v>
      </c>
    </row>
    <row r="243" s="2" customFormat="1" ht="16.5" customHeight="1">
      <c r="A243" s="34"/>
      <c r="B243" s="175"/>
      <c r="C243" s="176" t="s">
        <v>398</v>
      </c>
      <c r="D243" s="176" t="s">
        <v>147</v>
      </c>
      <c r="E243" s="177" t="s">
        <v>1084</v>
      </c>
      <c r="F243" s="178" t="s">
        <v>1085</v>
      </c>
      <c r="G243" s="179" t="s">
        <v>164</v>
      </c>
      <c r="H243" s="180">
        <v>1</v>
      </c>
      <c r="I243" s="181"/>
      <c r="J243" s="182">
        <f>ROUND(I243*H243,2)</f>
        <v>0</v>
      </c>
      <c r="K243" s="178" t="s">
        <v>1</v>
      </c>
      <c r="L243" s="35"/>
      <c r="M243" s="183" t="s">
        <v>1</v>
      </c>
      <c r="N243" s="184" t="s">
        <v>39</v>
      </c>
      <c r="O243" s="73"/>
      <c r="P243" s="185">
        <f>O243*H243</f>
        <v>0</v>
      </c>
      <c r="Q243" s="185">
        <v>0</v>
      </c>
      <c r="R243" s="185">
        <f>Q243*H243</f>
        <v>0</v>
      </c>
      <c r="S243" s="185">
        <v>0</v>
      </c>
      <c r="T243" s="18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7" t="s">
        <v>152</v>
      </c>
      <c r="AT243" s="187" t="s">
        <v>147</v>
      </c>
      <c r="AU243" s="187" t="s">
        <v>83</v>
      </c>
      <c r="AY243" s="15" t="s">
        <v>145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15" t="s">
        <v>81</v>
      </c>
      <c r="BK243" s="188">
        <f>ROUND(I243*H243,2)</f>
        <v>0</v>
      </c>
      <c r="BL243" s="15" t="s">
        <v>152</v>
      </c>
      <c r="BM243" s="187" t="s">
        <v>1086</v>
      </c>
    </row>
    <row r="244" s="2" customFormat="1">
      <c r="A244" s="34"/>
      <c r="B244" s="35"/>
      <c r="C244" s="34"/>
      <c r="D244" s="189" t="s">
        <v>154</v>
      </c>
      <c r="E244" s="34"/>
      <c r="F244" s="190" t="s">
        <v>1085</v>
      </c>
      <c r="G244" s="34"/>
      <c r="H244" s="34"/>
      <c r="I244" s="191"/>
      <c r="J244" s="34"/>
      <c r="K244" s="34"/>
      <c r="L244" s="35"/>
      <c r="M244" s="192"/>
      <c r="N244" s="193"/>
      <c r="O244" s="73"/>
      <c r="P244" s="73"/>
      <c r="Q244" s="73"/>
      <c r="R244" s="73"/>
      <c r="S244" s="73"/>
      <c r="T244" s="7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5" t="s">
        <v>154</v>
      </c>
      <c r="AU244" s="15" t="s">
        <v>83</v>
      </c>
    </row>
    <row r="245" s="2" customFormat="1" ht="16.5" customHeight="1">
      <c r="A245" s="34"/>
      <c r="B245" s="175"/>
      <c r="C245" s="176" t="s">
        <v>404</v>
      </c>
      <c r="D245" s="176" t="s">
        <v>147</v>
      </c>
      <c r="E245" s="177" t="s">
        <v>1087</v>
      </c>
      <c r="F245" s="178" t="s">
        <v>1088</v>
      </c>
      <c r="G245" s="179" t="s">
        <v>164</v>
      </c>
      <c r="H245" s="180">
        <v>1</v>
      </c>
      <c r="I245" s="181"/>
      <c r="J245" s="182">
        <f>ROUND(I245*H245,2)</f>
        <v>0</v>
      </c>
      <c r="K245" s="178" t="s">
        <v>1</v>
      </c>
      <c r="L245" s="35"/>
      <c r="M245" s="183" t="s">
        <v>1</v>
      </c>
      <c r="N245" s="184" t="s">
        <v>39</v>
      </c>
      <c r="O245" s="73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7" t="s">
        <v>152</v>
      </c>
      <c r="AT245" s="187" t="s">
        <v>147</v>
      </c>
      <c r="AU245" s="187" t="s">
        <v>83</v>
      </c>
      <c r="AY245" s="15" t="s">
        <v>145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15" t="s">
        <v>81</v>
      </c>
      <c r="BK245" s="188">
        <f>ROUND(I245*H245,2)</f>
        <v>0</v>
      </c>
      <c r="BL245" s="15" t="s">
        <v>152</v>
      </c>
      <c r="BM245" s="187" t="s">
        <v>1089</v>
      </c>
    </row>
    <row r="246" s="2" customFormat="1">
      <c r="A246" s="34"/>
      <c r="B246" s="35"/>
      <c r="C246" s="34"/>
      <c r="D246" s="189" t="s">
        <v>154</v>
      </c>
      <c r="E246" s="34"/>
      <c r="F246" s="190" t="s">
        <v>1088</v>
      </c>
      <c r="G246" s="34"/>
      <c r="H246" s="34"/>
      <c r="I246" s="191"/>
      <c r="J246" s="34"/>
      <c r="K246" s="34"/>
      <c r="L246" s="35"/>
      <c r="M246" s="192"/>
      <c r="N246" s="193"/>
      <c r="O246" s="73"/>
      <c r="P246" s="73"/>
      <c r="Q246" s="73"/>
      <c r="R246" s="73"/>
      <c r="S246" s="73"/>
      <c r="T246" s="7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5" t="s">
        <v>154</v>
      </c>
      <c r="AU246" s="15" t="s">
        <v>83</v>
      </c>
    </row>
    <row r="247" s="2" customFormat="1" ht="16.5" customHeight="1">
      <c r="A247" s="34"/>
      <c r="B247" s="175"/>
      <c r="C247" s="176" t="s">
        <v>410</v>
      </c>
      <c r="D247" s="176" t="s">
        <v>147</v>
      </c>
      <c r="E247" s="177" t="s">
        <v>1090</v>
      </c>
      <c r="F247" s="178" t="s">
        <v>1091</v>
      </c>
      <c r="G247" s="179" t="s">
        <v>164</v>
      </c>
      <c r="H247" s="180">
        <v>5</v>
      </c>
      <c r="I247" s="181"/>
      <c r="J247" s="182">
        <f>ROUND(I247*H247,2)</f>
        <v>0</v>
      </c>
      <c r="K247" s="178" t="s">
        <v>1</v>
      </c>
      <c r="L247" s="35"/>
      <c r="M247" s="183" t="s">
        <v>1</v>
      </c>
      <c r="N247" s="184" t="s">
        <v>39</v>
      </c>
      <c r="O247" s="73"/>
      <c r="P247" s="185">
        <f>O247*H247</f>
        <v>0</v>
      </c>
      <c r="Q247" s="185">
        <v>0</v>
      </c>
      <c r="R247" s="185">
        <f>Q247*H247</f>
        <v>0</v>
      </c>
      <c r="S247" s="185">
        <v>0</v>
      </c>
      <c r="T247" s="18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7" t="s">
        <v>152</v>
      </c>
      <c r="AT247" s="187" t="s">
        <v>147</v>
      </c>
      <c r="AU247" s="187" t="s">
        <v>83</v>
      </c>
      <c r="AY247" s="15" t="s">
        <v>145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5" t="s">
        <v>81</v>
      </c>
      <c r="BK247" s="188">
        <f>ROUND(I247*H247,2)</f>
        <v>0</v>
      </c>
      <c r="BL247" s="15" t="s">
        <v>152</v>
      </c>
      <c r="BM247" s="187" t="s">
        <v>1092</v>
      </c>
    </row>
    <row r="248" s="2" customFormat="1">
      <c r="A248" s="34"/>
      <c r="B248" s="35"/>
      <c r="C248" s="34"/>
      <c r="D248" s="189" t="s">
        <v>154</v>
      </c>
      <c r="E248" s="34"/>
      <c r="F248" s="190" t="s">
        <v>1091</v>
      </c>
      <c r="G248" s="34"/>
      <c r="H248" s="34"/>
      <c r="I248" s="191"/>
      <c r="J248" s="34"/>
      <c r="K248" s="34"/>
      <c r="L248" s="35"/>
      <c r="M248" s="207"/>
      <c r="N248" s="208"/>
      <c r="O248" s="209"/>
      <c r="P248" s="209"/>
      <c r="Q248" s="209"/>
      <c r="R248" s="209"/>
      <c r="S248" s="209"/>
      <c r="T248" s="210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5" t="s">
        <v>154</v>
      </c>
      <c r="AU248" s="15" t="s">
        <v>83</v>
      </c>
    </row>
    <row r="249" s="2" customFormat="1" ht="6.96" customHeight="1">
      <c r="A249" s="34"/>
      <c r="B249" s="56"/>
      <c r="C249" s="57"/>
      <c r="D249" s="57"/>
      <c r="E249" s="57"/>
      <c r="F249" s="57"/>
      <c r="G249" s="57"/>
      <c r="H249" s="57"/>
      <c r="I249" s="57"/>
      <c r="J249" s="57"/>
      <c r="K249" s="57"/>
      <c r="L249" s="35"/>
      <c r="M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</row>
  </sheetData>
  <autoFilter ref="C125:K24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hyperlinks>
    <hyperlink ref="F131" r:id="rId1" display="https://podminky.urs.cz/item/CS_URS_2025_02/723111202"/>
    <hyperlink ref="F134" r:id="rId2" display="https://podminky.urs.cz/item/CS_URS_2025_02/723111203"/>
    <hyperlink ref="F137" r:id="rId3" display="https://podminky.urs.cz/item/CS_URS_2025_02/723111204"/>
    <hyperlink ref="F140" r:id="rId4" display="https://podminky.urs.cz/item/CS_URS_2025_02/723111206"/>
    <hyperlink ref="F143" r:id="rId5" display="https://podminky.urs.cz/item/CS_URS_2025_02/723150312"/>
    <hyperlink ref="F146" r:id="rId6" display="https://podminky.urs.cz/item/CS_URS_2025_02/723150315"/>
    <hyperlink ref="F149" r:id="rId7" display="https://podminky.urs.cz/item/CS_URS_2025_02/723150317"/>
    <hyperlink ref="F152" r:id="rId8" display="https://podminky.urs.cz/item/CS_URS_2025_02/723150369"/>
    <hyperlink ref="F155" r:id="rId9" display="https://podminky.urs.cz/item/CS_URS_2025_02/723150373"/>
    <hyperlink ref="F158" r:id="rId10" display="https://podminky.urs.cz/item/CS_URS_2025_02/723190206"/>
    <hyperlink ref="F161" r:id="rId11" display="https://podminky.urs.cz/item/CS_URS_2025_02/723190901"/>
    <hyperlink ref="F164" r:id="rId12" display="https://podminky.urs.cz/item/CS_URS_2025_02/723190907"/>
    <hyperlink ref="F167" r:id="rId13" display="https://podminky.urs.cz/item/CS_URS_2025_02/723190909"/>
    <hyperlink ref="F170" r:id="rId14" display="https://podminky.urs.cz/item/CS_URS_2025_02/723190912"/>
    <hyperlink ref="F173" r:id="rId15" display="https://podminky.urs.cz/item/CS_URS_2025_02/723190914"/>
    <hyperlink ref="F176" r:id="rId16" display="https://podminky.urs.cz/item/CS_URS_2025_02/723190917"/>
    <hyperlink ref="F181" r:id="rId17" display="https://podminky.urs.cz/item/CS_URS_2025_02/723212106"/>
    <hyperlink ref="F184" r:id="rId18" display="https://podminky.urs.cz/item/CS_URS_2025_02/723219105"/>
    <hyperlink ref="F191" r:id="rId19" display="https://podminky.urs.cz/item/CS_URS_2025_02/723221302"/>
    <hyperlink ref="F194" r:id="rId20" display="https://podminky.urs.cz/item/CS_URS_2025_02/723231162"/>
    <hyperlink ref="F197" r:id="rId21" display="https://podminky.urs.cz/item/CS_URS_2025_02/723231163"/>
    <hyperlink ref="F200" r:id="rId22" display="https://podminky.urs.cz/item/CS_URS_2025_02/723231167"/>
    <hyperlink ref="F203" r:id="rId23" display="https://podminky.urs.cz/item/CS_URS_2025_02/998723121"/>
    <hyperlink ref="F211" r:id="rId24" display="https://podminky.urs.cz/item/CS_URS_2025_02/998734121"/>
    <hyperlink ref="F215" r:id="rId25" display="https://podminky.urs.cz/item/CS_URS_2025_02/783314201"/>
    <hyperlink ref="F218" r:id="rId26" display="https://podminky.urs.cz/item/CS_URS_2025_02/783317101"/>
    <hyperlink ref="F221" r:id="rId27" display="https://podminky.urs.cz/item/CS_URS_2025_02/783614551"/>
    <hyperlink ref="F224" r:id="rId28" display="https://podminky.urs.cz/item/CS_URS_2025_02/783614561"/>
    <hyperlink ref="F227" r:id="rId29" display="https://podminky.urs.cz/item/CS_URS_2025_02/783614571"/>
    <hyperlink ref="F230" r:id="rId30" display="https://podminky.urs.cz/item/CS_URS_2025_02/783617611"/>
    <hyperlink ref="F233" r:id="rId31" display="https://podminky.urs.cz/item/CS_URS_2025_02/783617631"/>
    <hyperlink ref="F236" r:id="rId32" display="https://podminky.urs.cz/item/CS_URS_2025_02/78361765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="1" customFormat="1" ht="24.96" customHeight="1">
      <c r="B4" s="18"/>
      <c r="D4" s="19" t="s">
        <v>101</v>
      </c>
      <c r="L4" s="18"/>
      <c r="M4" s="124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25" t="str">
        <f>'Rekapitulace stavby'!K6</f>
        <v>SOŠ veterinární</v>
      </c>
      <c r="F7" s="28"/>
      <c r="G7" s="28"/>
      <c r="H7" s="28"/>
      <c r="L7" s="18"/>
    </row>
    <row r="8" s="1" customFormat="1" ht="12" customHeight="1">
      <c r="B8" s="18"/>
      <c r="D8" s="28" t="s">
        <v>102</v>
      </c>
      <c r="L8" s="18"/>
    </row>
    <row r="9" s="2" customFormat="1" ht="16.5" customHeight="1">
      <c r="A9" s="34"/>
      <c r="B9" s="35"/>
      <c r="C9" s="34"/>
      <c r="D9" s="34"/>
      <c r="E9" s="125" t="s">
        <v>103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104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1093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26</v>
      </c>
      <c r="G14" s="34"/>
      <c r="H14" s="34"/>
      <c r="I14" s="28" t="s">
        <v>22</v>
      </c>
      <c r="J14" s="65" t="str">
        <f>'Rekapitulace stavby'!AN8</f>
        <v>4. 12. 2025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tr">
        <f>IF('Rekapitulace stavby'!AN10="","",'Rekapitulace stavby'!AN10)</f>
        <v/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IF('Rekapitulace stavby'!E11="","",'Rekapitulace stavby'!E11)</f>
        <v xml:space="preserve"> </v>
      </c>
      <c r="F17" s="34"/>
      <c r="G17" s="34"/>
      <c r="H17" s="34"/>
      <c r="I17" s="28" t="s">
        <v>27</v>
      </c>
      <c r="J17" s="23" t="str">
        <f>IF('Rekapitulace stavby'!AN11="","",'Rekapitulace stavby'!AN11)</f>
        <v/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'Rekapitulace stavby'!E14</f>
        <v>Vyplň údaj</v>
      </c>
      <c r="F20" s="23"/>
      <c r="G20" s="23"/>
      <c r="H20" s="23"/>
      <c r="I20" s="28" t="s">
        <v>27</v>
      </c>
      <c r="J20" s="29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tr">
        <f>IF('Rekapitulace stavby'!AN16="","",'Rekapitulace stavby'!AN16)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IF('Rekapitulace stavby'!E17="","",'Rekapitulace stavby'!E17)</f>
        <v xml:space="preserve"> </v>
      </c>
      <c r="F23" s="34"/>
      <c r="G23" s="34"/>
      <c r="H23" s="34"/>
      <c r="I23" s="28" t="s">
        <v>27</v>
      </c>
      <c r="J23" s="23" t="str">
        <f>IF('Rekapitulace stavby'!AN17="","",'Rekapitulace stavby'!AN17)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tr">
        <f>IF('Rekapitulace stavby'!AN19="","",'Rekapitulace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IF('Rekapitulace stavby'!E20="","",'Rekapitulace stavby'!E20)</f>
        <v xml:space="preserve"> </v>
      </c>
      <c r="F26" s="34"/>
      <c r="G26" s="34"/>
      <c r="H26" s="34"/>
      <c r="I26" s="28" t="s">
        <v>27</v>
      </c>
      <c r="J26" s="23" t="str">
        <f>IF('Rekapitulace stavby'!AN20="","",'Rekapitulace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9" t="s">
        <v>34</v>
      </c>
      <c r="E32" s="34"/>
      <c r="F32" s="34"/>
      <c r="G32" s="34"/>
      <c r="H32" s="34"/>
      <c r="I32" s="34"/>
      <c r="J32" s="92">
        <f>ROUND(J128,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0" t="s">
        <v>38</v>
      </c>
      <c r="E35" s="28" t="s">
        <v>39</v>
      </c>
      <c r="F35" s="131">
        <f>ROUND((SUM(BE128:BE242)),  2)</f>
        <v>0</v>
      </c>
      <c r="G35" s="34"/>
      <c r="H35" s="34"/>
      <c r="I35" s="132">
        <v>0.20999999999999999</v>
      </c>
      <c r="J35" s="131">
        <f>ROUND(((SUM(BE128:BE242))*I35),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31">
        <f>ROUND((SUM(BF128:BF242)),  2)</f>
        <v>0</v>
      </c>
      <c r="G36" s="34"/>
      <c r="H36" s="34"/>
      <c r="I36" s="132">
        <v>0.12</v>
      </c>
      <c r="J36" s="131">
        <f>ROUND(((SUM(BF128:BF242))*I36),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1">
        <f>ROUND((SUM(BG128:BG242)),  2)</f>
        <v>0</v>
      </c>
      <c r="G37" s="34"/>
      <c r="H37" s="34"/>
      <c r="I37" s="132">
        <v>0.20999999999999999</v>
      </c>
      <c r="J37" s="131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1">
        <f>ROUND((SUM(BH128:BH242)),  2)</f>
        <v>0</v>
      </c>
      <c r="G38" s="34"/>
      <c r="H38" s="34"/>
      <c r="I38" s="132">
        <v>0.12</v>
      </c>
      <c r="J38" s="131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31">
        <f>ROUND((SUM(BI128:BI242)),  2)</f>
        <v>0</v>
      </c>
      <c r="G39" s="34"/>
      <c r="H39" s="34"/>
      <c r="I39" s="132">
        <v>0</v>
      </c>
      <c r="J39" s="131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3"/>
      <c r="D41" s="134" t="s">
        <v>44</v>
      </c>
      <c r="E41" s="77"/>
      <c r="F41" s="77"/>
      <c r="G41" s="135" t="s">
        <v>45</v>
      </c>
      <c r="H41" s="136" t="s">
        <v>46</v>
      </c>
      <c r="I41" s="77"/>
      <c r="J41" s="137">
        <f>SUM(J32:J39)</f>
        <v>0</v>
      </c>
      <c r="K41" s="138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9" t="s">
        <v>50</v>
      </c>
      <c r="G61" s="54" t="s">
        <v>49</v>
      </c>
      <c r="H61" s="37"/>
      <c r="I61" s="37"/>
      <c r="J61" s="140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9" t="s">
        <v>50</v>
      </c>
      <c r="G76" s="54" t="s">
        <v>49</v>
      </c>
      <c r="H76" s="37"/>
      <c r="I76" s="37"/>
      <c r="J76" s="140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5" t="str">
        <f>E7</f>
        <v>SOŠ veterinární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102</v>
      </c>
      <c r="L86" s="18"/>
    </row>
    <row r="87" s="2" customFormat="1" ht="16.5" customHeight="1">
      <c r="A87" s="34"/>
      <c r="B87" s="35"/>
      <c r="C87" s="34"/>
      <c r="D87" s="34"/>
      <c r="E87" s="125" t="s">
        <v>103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104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mr - Měření a regulace po připomínkách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 xml:space="preserve"> </v>
      </c>
      <c r="G91" s="34"/>
      <c r="H91" s="34"/>
      <c r="I91" s="28" t="s">
        <v>22</v>
      </c>
      <c r="J91" s="65" t="str">
        <f>IF(J14="","",J14)</f>
        <v>4. 12. 2025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 xml:space="preserve"> </v>
      </c>
      <c r="G93" s="34"/>
      <c r="H93" s="34"/>
      <c r="I93" s="28" t="s">
        <v>30</v>
      </c>
      <c r="J93" s="32" t="str">
        <f>E23</f>
        <v xml:space="preserve"> 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1" t="s">
        <v>107</v>
      </c>
      <c r="D96" s="133"/>
      <c r="E96" s="133"/>
      <c r="F96" s="133"/>
      <c r="G96" s="133"/>
      <c r="H96" s="133"/>
      <c r="I96" s="133"/>
      <c r="J96" s="142" t="s">
        <v>108</v>
      </c>
      <c r="K96" s="133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3" t="s">
        <v>109</v>
      </c>
      <c r="D98" s="34"/>
      <c r="E98" s="34"/>
      <c r="F98" s="34"/>
      <c r="G98" s="34"/>
      <c r="H98" s="34"/>
      <c r="I98" s="34"/>
      <c r="J98" s="92">
        <f>J128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110</v>
      </c>
    </row>
    <row r="99" s="9" customFormat="1" ht="24.96" customHeight="1">
      <c r="A99" s="9"/>
      <c r="B99" s="144"/>
      <c r="C99" s="9"/>
      <c r="D99" s="145" t="s">
        <v>1094</v>
      </c>
      <c r="E99" s="146"/>
      <c r="F99" s="146"/>
      <c r="G99" s="146"/>
      <c r="H99" s="146"/>
      <c r="I99" s="146"/>
      <c r="J99" s="147">
        <f>J129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1095</v>
      </c>
      <c r="E100" s="146"/>
      <c r="F100" s="146"/>
      <c r="G100" s="146"/>
      <c r="H100" s="146"/>
      <c r="I100" s="146"/>
      <c r="J100" s="147">
        <f>J142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4"/>
      <c r="C101" s="9"/>
      <c r="D101" s="145" t="s">
        <v>1096</v>
      </c>
      <c r="E101" s="146"/>
      <c r="F101" s="146"/>
      <c r="G101" s="146"/>
      <c r="H101" s="146"/>
      <c r="I101" s="146"/>
      <c r="J101" s="147">
        <f>J149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4"/>
      <c r="C102" s="9"/>
      <c r="D102" s="145" t="s">
        <v>1097</v>
      </c>
      <c r="E102" s="146"/>
      <c r="F102" s="146"/>
      <c r="G102" s="146"/>
      <c r="H102" s="146"/>
      <c r="I102" s="146"/>
      <c r="J102" s="147">
        <f>J164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4"/>
      <c r="C103" s="9"/>
      <c r="D103" s="145" t="s">
        <v>1098</v>
      </c>
      <c r="E103" s="146"/>
      <c r="F103" s="146"/>
      <c r="G103" s="146"/>
      <c r="H103" s="146"/>
      <c r="I103" s="146"/>
      <c r="J103" s="147">
        <f>J189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4"/>
      <c r="C104" s="9"/>
      <c r="D104" s="145" t="s">
        <v>1099</v>
      </c>
      <c r="E104" s="146"/>
      <c r="F104" s="146"/>
      <c r="G104" s="146"/>
      <c r="H104" s="146"/>
      <c r="I104" s="146"/>
      <c r="J104" s="147">
        <f>J206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4"/>
      <c r="C105" s="9"/>
      <c r="D105" s="145" t="s">
        <v>1100</v>
      </c>
      <c r="E105" s="146"/>
      <c r="F105" s="146"/>
      <c r="G105" s="146"/>
      <c r="H105" s="146"/>
      <c r="I105" s="146"/>
      <c r="J105" s="147">
        <f>J217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4"/>
      <c r="C106" s="9"/>
      <c r="D106" s="145" t="s">
        <v>1101</v>
      </c>
      <c r="E106" s="146"/>
      <c r="F106" s="146"/>
      <c r="G106" s="146"/>
      <c r="H106" s="146"/>
      <c r="I106" s="146"/>
      <c r="J106" s="147">
        <f>J224</f>
        <v>0</v>
      </c>
      <c r="K106" s="9"/>
      <c r="L106" s="14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130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16</v>
      </c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25" t="str">
        <f>E7</f>
        <v>SOŠ veterinární</v>
      </c>
      <c r="F116" s="28"/>
      <c r="G116" s="28"/>
      <c r="H116" s="28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102</v>
      </c>
      <c r="L117" s="18"/>
    </row>
    <row r="118" s="2" customFormat="1" ht="16.5" customHeight="1">
      <c r="A118" s="34"/>
      <c r="B118" s="35"/>
      <c r="C118" s="34"/>
      <c r="D118" s="34"/>
      <c r="E118" s="125" t="s">
        <v>103</v>
      </c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104</v>
      </c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3" t="str">
        <f>E11</f>
        <v>mr - Měření a regulace po připomínkách</v>
      </c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20</v>
      </c>
      <c r="D122" s="34"/>
      <c r="E122" s="34"/>
      <c r="F122" s="23" t="str">
        <f>F14</f>
        <v xml:space="preserve"> </v>
      </c>
      <c r="G122" s="34"/>
      <c r="H122" s="34"/>
      <c r="I122" s="28" t="s">
        <v>22</v>
      </c>
      <c r="J122" s="65" t="str">
        <f>IF(J14="","",J14)</f>
        <v>4. 12. 2025</v>
      </c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24</v>
      </c>
      <c r="D124" s="34"/>
      <c r="E124" s="34"/>
      <c r="F124" s="23" t="str">
        <f>E17</f>
        <v xml:space="preserve"> </v>
      </c>
      <c r="G124" s="34"/>
      <c r="H124" s="34"/>
      <c r="I124" s="28" t="s">
        <v>30</v>
      </c>
      <c r="J124" s="32" t="str">
        <f>E23</f>
        <v xml:space="preserve"> </v>
      </c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28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 xml:space="preserve"> </v>
      </c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52"/>
      <c r="B127" s="153"/>
      <c r="C127" s="154" t="s">
        <v>131</v>
      </c>
      <c r="D127" s="155" t="s">
        <v>59</v>
      </c>
      <c r="E127" s="155" t="s">
        <v>55</v>
      </c>
      <c r="F127" s="155" t="s">
        <v>56</v>
      </c>
      <c r="G127" s="155" t="s">
        <v>132</v>
      </c>
      <c r="H127" s="155" t="s">
        <v>133</v>
      </c>
      <c r="I127" s="155" t="s">
        <v>134</v>
      </c>
      <c r="J127" s="155" t="s">
        <v>108</v>
      </c>
      <c r="K127" s="156" t="s">
        <v>135</v>
      </c>
      <c r="L127" s="157"/>
      <c r="M127" s="82" t="s">
        <v>1</v>
      </c>
      <c r="N127" s="83" t="s">
        <v>38</v>
      </c>
      <c r="O127" s="83" t="s">
        <v>136</v>
      </c>
      <c r="P127" s="83" t="s">
        <v>137</v>
      </c>
      <c r="Q127" s="83" t="s">
        <v>138</v>
      </c>
      <c r="R127" s="83" t="s">
        <v>139</v>
      </c>
      <c r="S127" s="83" t="s">
        <v>140</v>
      </c>
      <c r="T127" s="84" t="s">
        <v>141</v>
      </c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</row>
    <row r="128" s="2" customFormat="1" ht="22.8" customHeight="1">
      <c r="A128" s="34"/>
      <c r="B128" s="35"/>
      <c r="C128" s="89" t="s">
        <v>142</v>
      </c>
      <c r="D128" s="34"/>
      <c r="E128" s="34"/>
      <c r="F128" s="34"/>
      <c r="G128" s="34"/>
      <c r="H128" s="34"/>
      <c r="I128" s="34"/>
      <c r="J128" s="158">
        <f>BK128</f>
        <v>0</v>
      </c>
      <c r="K128" s="34"/>
      <c r="L128" s="35"/>
      <c r="M128" s="85"/>
      <c r="N128" s="69"/>
      <c r="O128" s="86"/>
      <c r="P128" s="159">
        <f>P129+P142+P149+P164+P189+P206+P217+P224</f>
        <v>0</v>
      </c>
      <c r="Q128" s="86"/>
      <c r="R128" s="159">
        <f>R129+R142+R149+R164+R189+R206+R217+R224</f>
        <v>0</v>
      </c>
      <c r="S128" s="86"/>
      <c r="T128" s="160">
        <f>T129+T142+T149+T164+T189+T206+T217+T224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110</v>
      </c>
      <c r="BK128" s="161">
        <f>BK129+BK142+BK149+BK164+BK189+BK206+BK217+BK224</f>
        <v>0</v>
      </c>
    </row>
    <row r="129" s="12" customFormat="1" ht="25.92" customHeight="1">
      <c r="A129" s="12"/>
      <c r="B129" s="162"/>
      <c r="C129" s="12"/>
      <c r="D129" s="163" t="s">
        <v>73</v>
      </c>
      <c r="E129" s="164" t="s">
        <v>703</v>
      </c>
      <c r="F129" s="164" t="s">
        <v>1102</v>
      </c>
      <c r="G129" s="12"/>
      <c r="H129" s="12"/>
      <c r="I129" s="165"/>
      <c r="J129" s="166">
        <f>BK129</f>
        <v>0</v>
      </c>
      <c r="K129" s="12"/>
      <c r="L129" s="162"/>
      <c r="M129" s="167"/>
      <c r="N129" s="168"/>
      <c r="O129" s="168"/>
      <c r="P129" s="169">
        <f>SUM(P130:P141)</f>
        <v>0</v>
      </c>
      <c r="Q129" s="168"/>
      <c r="R129" s="169">
        <f>SUM(R130:R141)</f>
        <v>0</v>
      </c>
      <c r="S129" s="168"/>
      <c r="T129" s="170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3" t="s">
        <v>81</v>
      </c>
      <c r="AT129" s="171" t="s">
        <v>73</v>
      </c>
      <c r="AU129" s="171" t="s">
        <v>74</v>
      </c>
      <c r="AY129" s="163" t="s">
        <v>145</v>
      </c>
      <c r="BK129" s="172">
        <f>SUM(BK130:BK141)</f>
        <v>0</v>
      </c>
    </row>
    <row r="130" s="2" customFormat="1" ht="16.5" customHeight="1">
      <c r="A130" s="34"/>
      <c r="B130" s="175"/>
      <c r="C130" s="176" t="s">
        <v>81</v>
      </c>
      <c r="D130" s="176" t="s">
        <v>147</v>
      </c>
      <c r="E130" s="177" t="s">
        <v>1103</v>
      </c>
      <c r="F130" s="178" t="s">
        <v>1104</v>
      </c>
      <c r="G130" s="179" t="s">
        <v>1105</v>
      </c>
      <c r="H130" s="180">
        <v>1</v>
      </c>
      <c r="I130" s="181"/>
      <c r="J130" s="182">
        <f>ROUND(I130*H130,2)</f>
        <v>0</v>
      </c>
      <c r="K130" s="178" t="s">
        <v>1</v>
      </c>
      <c r="L130" s="35"/>
      <c r="M130" s="183" t="s">
        <v>1</v>
      </c>
      <c r="N130" s="184" t="s">
        <v>39</v>
      </c>
      <c r="O130" s="73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7" t="s">
        <v>152</v>
      </c>
      <c r="AT130" s="187" t="s">
        <v>147</v>
      </c>
      <c r="AU130" s="187" t="s">
        <v>81</v>
      </c>
      <c r="AY130" s="15" t="s">
        <v>145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15" t="s">
        <v>81</v>
      </c>
      <c r="BK130" s="188">
        <f>ROUND(I130*H130,2)</f>
        <v>0</v>
      </c>
      <c r="BL130" s="15" t="s">
        <v>152</v>
      </c>
      <c r="BM130" s="187" t="s">
        <v>83</v>
      </c>
    </row>
    <row r="131" s="2" customFormat="1">
      <c r="A131" s="34"/>
      <c r="B131" s="35"/>
      <c r="C131" s="34"/>
      <c r="D131" s="189" t="s">
        <v>154</v>
      </c>
      <c r="E131" s="34"/>
      <c r="F131" s="190" t="s">
        <v>1104</v>
      </c>
      <c r="G131" s="34"/>
      <c r="H131" s="34"/>
      <c r="I131" s="191"/>
      <c r="J131" s="34"/>
      <c r="K131" s="34"/>
      <c r="L131" s="35"/>
      <c r="M131" s="192"/>
      <c r="N131" s="193"/>
      <c r="O131" s="73"/>
      <c r="P131" s="73"/>
      <c r="Q131" s="73"/>
      <c r="R131" s="73"/>
      <c r="S131" s="73"/>
      <c r="T131" s="7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154</v>
      </c>
      <c r="AU131" s="15" t="s">
        <v>81</v>
      </c>
    </row>
    <row r="132" s="2" customFormat="1" ht="16.5" customHeight="1">
      <c r="A132" s="34"/>
      <c r="B132" s="175"/>
      <c r="C132" s="176" t="s">
        <v>83</v>
      </c>
      <c r="D132" s="176" t="s">
        <v>147</v>
      </c>
      <c r="E132" s="177" t="s">
        <v>1106</v>
      </c>
      <c r="F132" s="178" t="s">
        <v>1107</v>
      </c>
      <c r="G132" s="179" t="s">
        <v>706</v>
      </c>
      <c r="H132" s="180">
        <v>1</v>
      </c>
      <c r="I132" s="181"/>
      <c r="J132" s="182">
        <f>ROUND(I132*H132,2)</f>
        <v>0</v>
      </c>
      <c r="K132" s="178" t="s">
        <v>1</v>
      </c>
      <c r="L132" s="35"/>
      <c r="M132" s="183" t="s">
        <v>1</v>
      </c>
      <c r="N132" s="184" t="s">
        <v>39</v>
      </c>
      <c r="O132" s="73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7" t="s">
        <v>152</v>
      </c>
      <c r="AT132" s="187" t="s">
        <v>147</v>
      </c>
      <c r="AU132" s="187" t="s">
        <v>81</v>
      </c>
      <c r="AY132" s="15" t="s">
        <v>145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15" t="s">
        <v>81</v>
      </c>
      <c r="BK132" s="188">
        <f>ROUND(I132*H132,2)</f>
        <v>0</v>
      </c>
      <c r="BL132" s="15" t="s">
        <v>152</v>
      </c>
      <c r="BM132" s="187" t="s">
        <v>152</v>
      </c>
    </row>
    <row r="133" s="2" customFormat="1">
      <c r="A133" s="34"/>
      <c r="B133" s="35"/>
      <c r="C133" s="34"/>
      <c r="D133" s="189" t="s">
        <v>154</v>
      </c>
      <c r="E133" s="34"/>
      <c r="F133" s="190" t="s">
        <v>1107</v>
      </c>
      <c r="G133" s="34"/>
      <c r="H133" s="34"/>
      <c r="I133" s="191"/>
      <c r="J133" s="34"/>
      <c r="K133" s="34"/>
      <c r="L133" s="35"/>
      <c r="M133" s="192"/>
      <c r="N133" s="193"/>
      <c r="O133" s="73"/>
      <c r="P133" s="73"/>
      <c r="Q133" s="73"/>
      <c r="R133" s="73"/>
      <c r="S133" s="73"/>
      <c r="T133" s="7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154</v>
      </c>
      <c r="AU133" s="15" t="s">
        <v>81</v>
      </c>
    </row>
    <row r="134" s="2" customFormat="1" ht="16.5" customHeight="1">
      <c r="A134" s="34"/>
      <c r="B134" s="175"/>
      <c r="C134" s="176" t="s">
        <v>160</v>
      </c>
      <c r="D134" s="176" t="s">
        <v>147</v>
      </c>
      <c r="E134" s="177" t="s">
        <v>1108</v>
      </c>
      <c r="F134" s="178" t="s">
        <v>1109</v>
      </c>
      <c r="G134" s="179" t="s">
        <v>1105</v>
      </c>
      <c r="H134" s="180">
        <v>1</v>
      </c>
      <c r="I134" s="181"/>
      <c r="J134" s="182">
        <f>ROUND(I134*H134,2)</f>
        <v>0</v>
      </c>
      <c r="K134" s="178" t="s">
        <v>1</v>
      </c>
      <c r="L134" s="35"/>
      <c r="M134" s="183" t="s">
        <v>1</v>
      </c>
      <c r="N134" s="184" t="s">
        <v>39</v>
      </c>
      <c r="O134" s="73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7" t="s">
        <v>152</v>
      </c>
      <c r="AT134" s="187" t="s">
        <v>147</v>
      </c>
      <c r="AU134" s="187" t="s">
        <v>81</v>
      </c>
      <c r="AY134" s="15" t="s">
        <v>145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15" t="s">
        <v>81</v>
      </c>
      <c r="BK134" s="188">
        <f>ROUND(I134*H134,2)</f>
        <v>0</v>
      </c>
      <c r="BL134" s="15" t="s">
        <v>152</v>
      </c>
      <c r="BM134" s="187" t="s">
        <v>186</v>
      </c>
    </row>
    <row r="135" s="2" customFormat="1">
      <c r="A135" s="34"/>
      <c r="B135" s="35"/>
      <c r="C135" s="34"/>
      <c r="D135" s="189" t="s">
        <v>154</v>
      </c>
      <c r="E135" s="34"/>
      <c r="F135" s="190" t="s">
        <v>1109</v>
      </c>
      <c r="G135" s="34"/>
      <c r="H135" s="34"/>
      <c r="I135" s="191"/>
      <c r="J135" s="34"/>
      <c r="K135" s="34"/>
      <c r="L135" s="35"/>
      <c r="M135" s="192"/>
      <c r="N135" s="193"/>
      <c r="O135" s="73"/>
      <c r="P135" s="73"/>
      <c r="Q135" s="73"/>
      <c r="R135" s="73"/>
      <c r="S135" s="73"/>
      <c r="T135" s="7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154</v>
      </c>
      <c r="AU135" s="15" t="s">
        <v>81</v>
      </c>
    </row>
    <row r="136" s="2" customFormat="1" ht="16.5" customHeight="1">
      <c r="A136" s="34"/>
      <c r="B136" s="175"/>
      <c r="C136" s="176" t="s">
        <v>152</v>
      </c>
      <c r="D136" s="176" t="s">
        <v>147</v>
      </c>
      <c r="E136" s="177" t="s">
        <v>1110</v>
      </c>
      <c r="F136" s="178" t="s">
        <v>1111</v>
      </c>
      <c r="G136" s="179" t="s">
        <v>1105</v>
      </c>
      <c r="H136" s="180">
        <v>1</v>
      </c>
      <c r="I136" s="181"/>
      <c r="J136" s="182">
        <f>ROUND(I136*H136,2)</f>
        <v>0</v>
      </c>
      <c r="K136" s="178" t="s">
        <v>1</v>
      </c>
      <c r="L136" s="35"/>
      <c r="M136" s="183" t="s">
        <v>1</v>
      </c>
      <c r="N136" s="184" t="s">
        <v>39</v>
      </c>
      <c r="O136" s="73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7" t="s">
        <v>152</v>
      </c>
      <c r="AT136" s="187" t="s">
        <v>147</v>
      </c>
      <c r="AU136" s="187" t="s">
        <v>81</v>
      </c>
      <c r="AY136" s="15" t="s">
        <v>145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5" t="s">
        <v>81</v>
      </c>
      <c r="BK136" s="188">
        <f>ROUND(I136*H136,2)</f>
        <v>0</v>
      </c>
      <c r="BL136" s="15" t="s">
        <v>152</v>
      </c>
      <c r="BM136" s="187" t="s">
        <v>199</v>
      </c>
    </row>
    <row r="137" s="2" customFormat="1">
      <c r="A137" s="34"/>
      <c r="B137" s="35"/>
      <c r="C137" s="34"/>
      <c r="D137" s="189" t="s">
        <v>154</v>
      </c>
      <c r="E137" s="34"/>
      <c r="F137" s="190" t="s">
        <v>1111</v>
      </c>
      <c r="G137" s="34"/>
      <c r="H137" s="34"/>
      <c r="I137" s="191"/>
      <c r="J137" s="34"/>
      <c r="K137" s="34"/>
      <c r="L137" s="35"/>
      <c r="M137" s="192"/>
      <c r="N137" s="193"/>
      <c r="O137" s="73"/>
      <c r="P137" s="73"/>
      <c r="Q137" s="73"/>
      <c r="R137" s="73"/>
      <c r="S137" s="73"/>
      <c r="T137" s="7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154</v>
      </c>
      <c r="AU137" s="15" t="s">
        <v>81</v>
      </c>
    </row>
    <row r="138" s="2" customFormat="1" ht="16.5" customHeight="1">
      <c r="A138" s="34"/>
      <c r="B138" s="175"/>
      <c r="C138" s="176" t="s">
        <v>179</v>
      </c>
      <c r="D138" s="176" t="s">
        <v>147</v>
      </c>
      <c r="E138" s="177" t="s">
        <v>1112</v>
      </c>
      <c r="F138" s="178" t="s">
        <v>1113</v>
      </c>
      <c r="G138" s="179" t="s">
        <v>1105</v>
      </c>
      <c r="H138" s="180">
        <v>1</v>
      </c>
      <c r="I138" s="181"/>
      <c r="J138" s="182">
        <f>ROUND(I138*H138,2)</f>
        <v>0</v>
      </c>
      <c r="K138" s="178" t="s">
        <v>1</v>
      </c>
      <c r="L138" s="35"/>
      <c r="M138" s="183" t="s">
        <v>1</v>
      </c>
      <c r="N138" s="184" t="s">
        <v>39</v>
      </c>
      <c r="O138" s="73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7" t="s">
        <v>152</v>
      </c>
      <c r="AT138" s="187" t="s">
        <v>147</v>
      </c>
      <c r="AU138" s="187" t="s">
        <v>81</v>
      </c>
      <c r="AY138" s="15" t="s">
        <v>145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15" t="s">
        <v>81</v>
      </c>
      <c r="BK138" s="188">
        <f>ROUND(I138*H138,2)</f>
        <v>0</v>
      </c>
      <c r="BL138" s="15" t="s">
        <v>152</v>
      </c>
      <c r="BM138" s="187" t="s">
        <v>211</v>
      </c>
    </row>
    <row r="139" s="2" customFormat="1">
      <c r="A139" s="34"/>
      <c r="B139" s="35"/>
      <c r="C139" s="34"/>
      <c r="D139" s="189" t="s">
        <v>154</v>
      </c>
      <c r="E139" s="34"/>
      <c r="F139" s="190" t="s">
        <v>1113</v>
      </c>
      <c r="G139" s="34"/>
      <c r="H139" s="34"/>
      <c r="I139" s="191"/>
      <c r="J139" s="34"/>
      <c r="K139" s="34"/>
      <c r="L139" s="35"/>
      <c r="M139" s="192"/>
      <c r="N139" s="193"/>
      <c r="O139" s="73"/>
      <c r="P139" s="73"/>
      <c r="Q139" s="73"/>
      <c r="R139" s="73"/>
      <c r="S139" s="73"/>
      <c r="T139" s="7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5" t="s">
        <v>154</v>
      </c>
      <c r="AU139" s="15" t="s">
        <v>81</v>
      </c>
    </row>
    <row r="140" s="2" customFormat="1" ht="16.5" customHeight="1">
      <c r="A140" s="34"/>
      <c r="B140" s="175"/>
      <c r="C140" s="176" t="s">
        <v>186</v>
      </c>
      <c r="D140" s="176" t="s">
        <v>147</v>
      </c>
      <c r="E140" s="177" t="s">
        <v>1114</v>
      </c>
      <c r="F140" s="178" t="s">
        <v>1115</v>
      </c>
      <c r="G140" s="179" t="s">
        <v>706</v>
      </c>
      <c r="H140" s="180">
        <v>1</v>
      </c>
      <c r="I140" s="181"/>
      <c r="J140" s="182">
        <f>ROUND(I140*H140,2)</f>
        <v>0</v>
      </c>
      <c r="K140" s="178" t="s">
        <v>1</v>
      </c>
      <c r="L140" s="35"/>
      <c r="M140" s="183" t="s">
        <v>1</v>
      </c>
      <c r="N140" s="184" t="s">
        <v>39</v>
      </c>
      <c r="O140" s="73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7" t="s">
        <v>152</v>
      </c>
      <c r="AT140" s="187" t="s">
        <v>147</v>
      </c>
      <c r="AU140" s="187" t="s">
        <v>81</v>
      </c>
      <c r="AY140" s="15" t="s">
        <v>145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15" t="s">
        <v>81</v>
      </c>
      <c r="BK140" s="188">
        <f>ROUND(I140*H140,2)</f>
        <v>0</v>
      </c>
      <c r="BL140" s="15" t="s">
        <v>152</v>
      </c>
      <c r="BM140" s="187" t="s">
        <v>8</v>
      </c>
    </row>
    <row r="141" s="2" customFormat="1">
      <c r="A141" s="34"/>
      <c r="B141" s="35"/>
      <c r="C141" s="34"/>
      <c r="D141" s="189" t="s">
        <v>154</v>
      </c>
      <c r="E141" s="34"/>
      <c r="F141" s="190" t="s">
        <v>1115</v>
      </c>
      <c r="G141" s="34"/>
      <c r="H141" s="34"/>
      <c r="I141" s="191"/>
      <c r="J141" s="34"/>
      <c r="K141" s="34"/>
      <c r="L141" s="35"/>
      <c r="M141" s="192"/>
      <c r="N141" s="193"/>
      <c r="O141" s="73"/>
      <c r="P141" s="73"/>
      <c r="Q141" s="73"/>
      <c r="R141" s="73"/>
      <c r="S141" s="73"/>
      <c r="T141" s="7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5" t="s">
        <v>154</v>
      </c>
      <c r="AU141" s="15" t="s">
        <v>81</v>
      </c>
    </row>
    <row r="142" s="12" customFormat="1" ht="25.92" customHeight="1">
      <c r="A142" s="12"/>
      <c r="B142" s="162"/>
      <c r="C142" s="12"/>
      <c r="D142" s="163" t="s">
        <v>73</v>
      </c>
      <c r="E142" s="164" t="s">
        <v>886</v>
      </c>
      <c r="F142" s="164" t="s">
        <v>1116</v>
      </c>
      <c r="G142" s="12"/>
      <c r="H142" s="12"/>
      <c r="I142" s="165"/>
      <c r="J142" s="166">
        <f>BK142</f>
        <v>0</v>
      </c>
      <c r="K142" s="12"/>
      <c r="L142" s="162"/>
      <c r="M142" s="167"/>
      <c r="N142" s="168"/>
      <c r="O142" s="168"/>
      <c r="P142" s="169">
        <f>SUM(P143:P148)</f>
        <v>0</v>
      </c>
      <c r="Q142" s="168"/>
      <c r="R142" s="169">
        <f>SUM(R143:R148)</f>
        <v>0</v>
      </c>
      <c r="S142" s="168"/>
      <c r="T142" s="170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3" t="s">
        <v>81</v>
      </c>
      <c r="AT142" s="171" t="s">
        <v>73</v>
      </c>
      <c r="AU142" s="171" t="s">
        <v>74</v>
      </c>
      <c r="AY142" s="163" t="s">
        <v>145</v>
      </c>
      <c r="BK142" s="172">
        <f>SUM(BK143:BK148)</f>
        <v>0</v>
      </c>
    </row>
    <row r="143" s="2" customFormat="1" ht="16.5" customHeight="1">
      <c r="A143" s="34"/>
      <c r="B143" s="175"/>
      <c r="C143" s="176" t="s">
        <v>193</v>
      </c>
      <c r="D143" s="176" t="s">
        <v>147</v>
      </c>
      <c r="E143" s="177" t="s">
        <v>1117</v>
      </c>
      <c r="F143" s="178" t="s">
        <v>1118</v>
      </c>
      <c r="G143" s="179" t="s">
        <v>1105</v>
      </c>
      <c r="H143" s="180">
        <v>1</v>
      </c>
      <c r="I143" s="181"/>
      <c r="J143" s="182">
        <f>ROUND(I143*H143,2)</f>
        <v>0</v>
      </c>
      <c r="K143" s="178" t="s">
        <v>1</v>
      </c>
      <c r="L143" s="35"/>
      <c r="M143" s="183" t="s">
        <v>1</v>
      </c>
      <c r="N143" s="184" t="s">
        <v>39</v>
      </c>
      <c r="O143" s="73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7" t="s">
        <v>152</v>
      </c>
      <c r="AT143" s="187" t="s">
        <v>147</v>
      </c>
      <c r="AU143" s="187" t="s">
        <v>81</v>
      </c>
      <c r="AY143" s="15" t="s">
        <v>145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15" t="s">
        <v>81</v>
      </c>
      <c r="BK143" s="188">
        <f>ROUND(I143*H143,2)</f>
        <v>0</v>
      </c>
      <c r="BL143" s="15" t="s">
        <v>152</v>
      </c>
      <c r="BM143" s="187" t="s">
        <v>235</v>
      </c>
    </row>
    <row r="144" s="2" customFormat="1">
      <c r="A144" s="34"/>
      <c r="B144" s="35"/>
      <c r="C144" s="34"/>
      <c r="D144" s="189" t="s">
        <v>154</v>
      </c>
      <c r="E144" s="34"/>
      <c r="F144" s="190" t="s">
        <v>1118</v>
      </c>
      <c r="G144" s="34"/>
      <c r="H144" s="34"/>
      <c r="I144" s="191"/>
      <c r="J144" s="34"/>
      <c r="K144" s="34"/>
      <c r="L144" s="35"/>
      <c r="M144" s="192"/>
      <c r="N144" s="193"/>
      <c r="O144" s="73"/>
      <c r="P144" s="73"/>
      <c r="Q144" s="73"/>
      <c r="R144" s="73"/>
      <c r="S144" s="73"/>
      <c r="T144" s="7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154</v>
      </c>
      <c r="AU144" s="15" t="s">
        <v>81</v>
      </c>
    </row>
    <row r="145" s="2" customFormat="1" ht="16.5" customHeight="1">
      <c r="A145" s="34"/>
      <c r="B145" s="175"/>
      <c r="C145" s="176" t="s">
        <v>199</v>
      </c>
      <c r="D145" s="176" t="s">
        <v>147</v>
      </c>
      <c r="E145" s="177" t="s">
        <v>1119</v>
      </c>
      <c r="F145" s="178" t="s">
        <v>1120</v>
      </c>
      <c r="G145" s="179" t="s">
        <v>706</v>
      </c>
      <c r="H145" s="180">
        <v>1</v>
      </c>
      <c r="I145" s="181"/>
      <c r="J145" s="182">
        <f>ROUND(I145*H145,2)</f>
        <v>0</v>
      </c>
      <c r="K145" s="178" t="s">
        <v>1</v>
      </c>
      <c r="L145" s="35"/>
      <c r="M145" s="183" t="s">
        <v>1</v>
      </c>
      <c r="N145" s="184" t="s">
        <v>39</v>
      </c>
      <c r="O145" s="73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7" t="s">
        <v>152</v>
      </c>
      <c r="AT145" s="187" t="s">
        <v>147</v>
      </c>
      <c r="AU145" s="187" t="s">
        <v>81</v>
      </c>
      <c r="AY145" s="15" t="s">
        <v>145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15" t="s">
        <v>81</v>
      </c>
      <c r="BK145" s="188">
        <f>ROUND(I145*H145,2)</f>
        <v>0</v>
      </c>
      <c r="BL145" s="15" t="s">
        <v>152</v>
      </c>
      <c r="BM145" s="187" t="s">
        <v>246</v>
      </c>
    </row>
    <row r="146" s="2" customFormat="1">
      <c r="A146" s="34"/>
      <c r="B146" s="35"/>
      <c r="C146" s="34"/>
      <c r="D146" s="189" t="s">
        <v>154</v>
      </c>
      <c r="E146" s="34"/>
      <c r="F146" s="190" t="s">
        <v>1120</v>
      </c>
      <c r="G146" s="34"/>
      <c r="H146" s="34"/>
      <c r="I146" s="191"/>
      <c r="J146" s="34"/>
      <c r="K146" s="34"/>
      <c r="L146" s="35"/>
      <c r="M146" s="192"/>
      <c r="N146" s="193"/>
      <c r="O146" s="73"/>
      <c r="P146" s="73"/>
      <c r="Q146" s="73"/>
      <c r="R146" s="73"/>
      <c r="S146" s="73"/>
      <c r="T146" s="7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5" t="s">
        <v>154</v>
      </c>
      <c r="AU146" s="15" t="s">
        <v>81</v>
      </c>
    </row>
    <row r="147" s="2" customFormat="1" ht="16.5" customHeight="1">
      <c r="A147" s="34"/>
      <c r="B147" s="175"/>
      <c r="C147" s="176" t="s">
        <v>205</v>
      </c>
      <c r="D147" s="176" t="s">
        <v>147</v>
      </c>
      <c r="E147" s="177" t="s">
        <v>1121</v>
      </c>
      <c r="F147" s="178" t="s">
        <v>1122</v>
      </c>
      <c r="G147" s="179" t="s">
        <v>706</v>
      </c>
      <c r="H147" s="180">
        <v>1</v>
      </c>
      <c r="I147" s="181"/>
      <c r="J147" s="182">
        <f>ROUND(I147*H147,2)</f>
        <v>0</v>
      </c>
      <c r="K147" s="178" t="s">
        <v>1</v>
      </c>
      <c r="L147" s="35"/>
      <c r="M147" s="183" t="s">
        <v>1</v>
      </c>
      <c r="N147" s="184" t="s">
        <v>39</v>
      </c>
      <c r="O147" s="73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7" t="s">
        <v>152</v>
      </c>
      <c r="AT147" s="187" t="s">
        <v>147</v>
      </c>
      <c r="AU147" s="187" t="s">
        <v>81</v>
      </c>
      <c r="AY147" s="15" t="s">
        <v>145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5" t="s">
        <v>81</v>
      </c>
      <c r="BK147" s="188">
        <f>ROUND(I147*H147,2)</f>
        <v>0</v>
      </c>
      <c r="BL147" s="15" t="s">
        <v>152</v>
      </c>
      <c r="BM147" s="187" t="s">
        <v>255</v>
      </c>
    </row>
    <row r="148" s="2" customFormat="1">
      <c r="A148" s="34"/>
      <c r="B148" s="35"/>
      <c r="C148" s="34"/>
      <c r="D148" s="189" t="s">
        <v>154</v>
      </c>
      <c r="E148" s="34"/>
      <c r="F148" s="190" t="s">
        <v>1122</v>
      </c>
      <c r="G148" s="34"/>
      <c r="H148" s="34"/>
      <c r="I148" s="191"/>
      <c r="J148" s="34"/>
      <c r="K148" s="34"/>
      <c r="L148" s="35"/>
      <c r="M148" s="192"/>
      <c r="N148" s="193"/>
      <c r="O148" s="73"/>
      <c r="P148" s="73"/>
      <c r="Q148" s="73"/>
      <c r="R148" s="73"/>
      <c r="S148" s="73"/>
      <c r="T148" s="7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5" t="s">
        <v>154</v>
      </c>
      <c r="AU148" s="15" t="s">
        <v>81</v>
      </c>
    </row>
    <row r="149" s="12" customFormat="1" ht="25.92" customHeight="1">
      <c r="A149" s="12"/>
      <c r="B149" s="162"/>
      <c r="C149" s="12"/>
      <c r="D149" s="163" t="s">
        <v>73</v>
      </c>
      <c r="E149" s="164" t="s">
        <v>1123</v>
      </c>
      <c r="F149" s="164" t="s">
        <v>1124</v>
      </c>
      <c r="G149" s="12"/>
      <c r="H149" s="12"/>
      <c r="I149" s="165"/>
      <c r="J149" s="166">
        <f>BK149</f>
        <v>0</v>
      </c>
      <c r="K149" s="12"/>
      <c r="L149" s="162"/>
      <c r="M149" s="167"/>
      <c r="N149" s="168"/>
      <c r="O149" s="168"/>
      <c r="P149" s="169">
        <f>SUM(P150:P163)</f>
        <v>0</v>
      </c>
      <c r="Q149" s="168"/>
      <c r="R149" s="169">
        <f>SUM(R150:R163)</f>
        <v>0</v>
      </c>
      <c r="S149" s="168"/>
      <c r="T149" s="170">
        <f>SUM(T150:T163)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3" t="s">
        <v>81</v>
      </c>
      <c r="AT149" s="171" t="s">
        <v>73</v>
      </c>
      <c r="AU149" s="171" t="s">
        <v>74</v>
      </c>
      <c r="AY149" s="163" t="s">
        <v>145</v>
      </c>
      <c r="BK149" s="172">
        <f>SUM(BK150:BK163)</f>
        <v>0</v>
      </c>
    </row>
    <row r="150" s="2" customFormat="1" ht="16.5" customHeight="1">
      <c r="A150" s="34"/>
      <c r="B150" s="175"/>
      <c r="C150" s="176" t="s">
        <v>211</v>
      </c>
      <c r="D150" s="176" t="s">
        <v>147</v>
      </c>
      <c r="E150" s="177" t="s">
        <v>1125</v>
      </c>
      <c r="F150" s="178" t="s">
        <v>1126</v>
      </c>
      <c r="G150" s="179" t="s">
        <v>1105</v>
      </c>
      <c r="H150" s="180">
        <v>1</v>
      </c>
      <c r="I150" s="181"/>
      <c r="J150" s="182">
        <f>ROUND(I150*H150,2)</f>
        <v>0</v>
      </c>
      <c r="K150" s="178" t="s">
        <v>1</v>
      </c>
      <c r="L150" s="35"/>
      <c r="M150" s="183" t="s">
        <v>1</v>
      </c>
      <c r="N150" s="184" t="s">
        <v>39</v>
      </c>
      <c r="O150" s="73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7" t="s">
        <v>152</v>
      </c>
      <c r="AT150" s="187" t="s">
        <v>147</v>
      </c>
      <c r="AU150" s="187" t="s">
        <v>81</v>
      </c>
      <c r="AY150" s="15" t="s">
        <v>145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5" t="s">
        <v>81</v>
      </c>
      <c r="BK150" s="188">
        <f>ROUND(I150*H150,2)</f>
        <v>0</v>
      </c>
      <c r="BL150" s="15" t="s">
        <v>152</v>
      </c>
      <c r="BM150" s="187" t="s">
        <v>267</v>
      </c>
    </row>
    <row r="151" s="2" customFormat="1">
      <c r="A151" s="34"/>
      <c r="B151" s="35"/>
      <c r="C151" s="34"/>
      <c r="D151" s="189" t="s">
        <v>154</v>
      </c>
      <c r="E151" s="34"/>
      <c r="F151" s="190" t="s">
        <v>1126</v>
      </c>
      <c r="G151" s="34"/>
      <c r="H151" s="34"/>
      <c r="I151" s="191"/>
      <c r="J151" s="34"/>
      <c r="K151" s="34"/>
      <c r="L151" s="35"/>
      <c r="M151" s="192"/>
      <c r="N151" s="193"/>
      <c r="O151" s="73"/>
      <c r="P151" s="73"/>
      <c r="Q151" s="73"/>
      <c r="R151" s="73"/>
      <c r="S151" s="73"/>
      <c r="T151" s="7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154</v>
      </c>
      <c r="AU151" s="15" t="s">
        <v>81</v>
      </c>
    </row>
    <row r="152" s="2" customFormat="1" ht="16.5" customHeight="1">
      <c r="A152" s="34"/>
      <c r="B152" s="175"/>
      <c r="C152" s="176" t="s">
        <v>217</v>
      </c>
      <c r="D152" s="176" t="s">
        <v>147</v>
      </c>
      <c r="E152" s="177" t="s">
        <v>1127</v>
      </c>
      <c r="F152" s="178" t="s">
        <v>1128</v>
      </c>
      <c r="G152" s="179" t="s">
        <v>1105</v>
      </c>
      <c r="H152" s="180">
        <v>1</v>
      </c>
      <c r="I152" s="181"/>
      <c r="J152" s="182">
        <f>ROUND(I152*H152,2)</f>
        <v>0</v>
      </c>
      <c r="K152" s="178" t="s">
        <v>1</v>
      </c>
      <c r="L152" s="35"/>
      <c r="M152" s="183" t="s">
        <v>1</v>
      </c>
      <c r="N152" s="184" t="s">
        <v>39</v>
      </c>
      <c r="O152" s="73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7" t="s">
        <v>152</v>
      </c>
      <c r="AT152" s="187" t="s">
        <v>147</v>
      </c>
      <c r="AU152" s="187" t="s">
        <v>81</v>
      </c>
      <c r="AY152" s="15" t="s">
        <v>145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15" t="s">
        <v>81</v>
      </c>
      <c r="BK152" s="188">
        <f>ROUND(I152*H152,2)</f>
        <v>0</v>
      </c>
      <c r="BL152" s="15" t="s">
        <v>152</v>
      </c>
      <c r="BM152" s="187" t="s">
        <v>279</v>
      </c>
    </row>
    <row r="153" s="2" customFormat="1">
      <c r="A153" s="34"/>
      <c r="B153" s="35"/>
      <c r="C153" s="34"/>
      <c r="D153" s="189" t="s">
        <v>154</v>
      </c>
      <c r="E153" s="34"/>
      <c r="F153" s="190" t="s">
        <v>1128</v>
      </c>
      <c r="G153" s="34"/>
      <c r="H153" s="34"/>
      <c r="I153" s="191"/>
      <c r="J153" s="34"/>
      <c r="K153" s="34"/>
      <c r="L153" s="35"/>
      <c r="M153" s="192"/>
      <c r="N153" s="193"/>
      <c r="O153" s="73"/>
      <c r="P153" s="73"/>
      <c r="Q153" s="73"/>
      <c r="R153" s="73"/>
      <c r="S153" s="73"/>
      <c r="T153" s="7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5" t="s">
        <v>154</v>
      </c>
      <c r="AU153" s="15" t="s">
        <v>81</v>
      </c>
    </row>
    <row r="154" s="2" customFormat="1" ht="16.5" customHeight="1">
      <c r="A154" s="34"/>
      <c r="B154" s="175"/>
      <c r="C154" s="176" t="s">
        <v>8</v>
      </c>
      <c r="D154" s="176" t="s">
        <v>147</v>
      </c>
      <c r="E154" s="177" t="s">
        <v>1129</v>
      </c>
      <c r="F154" s="178" t="s">
        <v>1130</v>
      </c>
      <c r="G154" s="179" t="s">
        <v>1105</v>
      </c>
      <c r="H154" s="180">
        <v>7</v>
      </c>
      <c r="I154" s="181"/>
      <c r="J154" s="182">
        <f>ROUND(I154*H154,2)</f>
        <v>0</v>
      </c>
      <c r="K154" s="178" t="s">
        <v>1</v>
      </c>
      <c r="L154" s="35"/>
      <c r="M154" s="183" t="s">
        <v>1</v>
      </c>
      <c r="N154" s="184" t="s">
        <v>39</v>
      </c>
      <c r="O154" s="73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7" t="s">
        <v>152</v>
      </c>
      <c r="AT154" s="187" t="s">
        <v>147</v>
      </c>
      <c r="AU154" s="187" t="s">
        <v>81</v>
      </c>
      <c r="AY154" s="15" t="s">
        <v>145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15" t="s">
        <v>81</v>
      </c>
      <c r="BK154" s="188">
        <f>ROUND(I154*H154,2)</f>
        <v>0</v>
      </c>
      <c r="BL154" s="15" t="s">
        <v>152</v>
      </c>
      <c r="BM154" s="187" t="s">
        <v>291</v>
      </c>
    </row>
    <row r="155" s="2" customFormat="1">
      <c r="A155" s="34"/>
      <c r="B155" s="35"/>
      <c r="C155" s="34"/>
      <c r="D155" s="189" t="s">
        <v>154</v>
      </c>
      <c r="E155" s="34"/>
      <c r="F155" s="190" t="s">
        <v>1130</v>
      </c>
      <c r="G155" s="34"/>
      <c r="H155" s="34"/>
      <c r="I155" s="191"/>
      <c r="J155" s="34"/>
      <c r="K155" s="34"/>
      <c r="L155" s="35"/>
      <c r="M155" s="192"/>
      <c r="N155" s="193"/>
      <c r="O155" s="73"/>
      <c r="P155" s="73"/>
      <c r="Q155" s="73"/>
      <c r="R155" s="73"/>
      <c r="S155" s="73"/>
      <c r="T155" s="7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5" t="s">
        <v>154</v>
      </c>
      <c r="AU155" s="15" t="s">
        <v>81</v>
      </c>
    </row>
    <row r="156" s="2" customFormat="1" ht="16.5" customHeight="1">
      <c r="A156" s="34"/>
      <c r="B156" s="175"/>
      <c r="C156" s="176" t="s">
        <v>229</v>
      </c>
      <c r="D156" s="176" t="s">
        <v>147</v>
      </c>
      <c r="E156" s="177" t="s">
        <v>1131</v>
      </c>
      <c r="F156" s="178" t="s">
        <v>1132</v>
      </c>
      <c r="G156" s="179" t="s">
        <v>1105</v>
      </c>
      <c r="H156" s="180">
        <v>1</v>
      </c>
      <c r="I156" s="181"/>
      <c r="J156" s="182">
        <f>ROUND(I156*H156,2)</f>
        <v>0</v>
      </c>
      <c r="K156" s="178" t="s">
        <v>1</v>
      </c>
      <c r="L156" s="35"/>
      <c r="M156" s="183" t="s">
        <v>1</v>
      </c>
      <c r="N156" s="184" t="s">
        <v>39</v>
      </c>
      <c r="O156" s="73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7" t="s">
        <v>152</v>
      </c>
      <c r="AT156" s="187" t="s">
        <v>147</v>
      </c>
      <c r="AU156" s="187" t="s">
        <v>81</v>
      </c>
      <c r="AY156" s="15" t="s">
        <v>145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15" t="s">
        <v>81</v>
      </c>
      <c r="BK156" s="188">
        <f>ROUND(I156*H156,2)</f>
        <v>0</v>
      </c>
      <c r="BL156" s="15" t="s">
        <v>152</v>
      </c>
      <c r="BM156" s="187" t="s">
        <v>303</v>
      </c>
    </row>
    <row r="157" s="2" customFormat="1">
      <c r="A157" s="34"/>
      <c r="B157" s="35"/>
      <c r="C157" s="34"/>
      <c r="D157" s="189" t="s">
        <v>154</v>
      </c>
      <c r="E157" s="34"/>
      <c r="F157" s="190" t="s">
        <v>1132</v>
      </c>
      <c r="G157" s="34"/>
      <c r="H157" s="34"/>
      <c r="I157" s="191"/>
      <c r="J157" s="34"/>
      <c r="K157" s="34"/>
      <c r="L157" s="35"/>
      <c r="M157" s="192"/>
      <c r="N157" s="193"/>
      <c r="O157" s="73"/>
      <c r="P157" s="73"/>
      <c r="Q157" s="73"/>
      <c r="R157" s="73"/>
      <c r="S157" s="73"/>
      <c r="T157" s="7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5" t="s">
        <v>154</v>
      </c>
      <c r="AU157" s="15" t="s">
        <v>81</v>
      </c>
    </row>
    <row r="158" s="2" customFormat="1" ht="16.5" customHeight="1">
      <c r="A158" s="34"/>
      <c r="B158" s="175"/>
      <c r="C158" s="176" t="s">
        <v>235</v>
      </c>
      <c r="D158" s="176" t="s">
        <v>147</v>
      </c>
      <c r="E158" s="177" t="s">
        <v>1133</v>
      </c>
      <c r="F158" s="178" t="s">
        <v>1134</v>
      </c>
      <c r="G158" s="179" t="s">
        <v>1105</v>
      </c>
      <c r="H158" s="180">
        <v>1</v>
      </c>
      <c r="I158" s="181"/>
      <c r="J158" s="182">
        <f>ROUND(I158*H158,2)</f>
        <v>0</v>
      </c>
      <c r="K158" s="178" t="s">
        <v>1</v>
      </c>
      <c r="L158" s="35"/>
      <c r="M158" s="183" t="s">
        <v>1</v>
      </c>
      <c r="N158" s="184" t="s">
        <v>39</v>
      </c>
      <c r="O158" s="73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7" t="s">
        <v>152</v>
      </c>
      <c r="AT158" s="187" t="s">
        <v>147</v>
      </c>
      <c r="AU158" s="187" t="s">
        <v>81</v>
      </c>
      <c r="AY158" s="15" t="s">
        <v>145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5" t="s">
        <v>81</v>
      </c>
      <c r="BK158" s="188">
        <f>ROUND(I158*H158,2)</f>
        <v>0</v>
      </c>
      <c r="BL158" s="15" t="s">
        <v>152</v>
      </c>
      <c r="BM158" s="187" t="s">
        <v>318</v>
      </c>
    </row>
    <row r="159" s="2" customFormat="1">
      <c r="A159" s="34"/>
      <c r="B159" s="35"/>
      <c r="C159" s="34"/>
      <c r="D159" s="189" t="s">
        <v>154</v>
      </c>
      <c r="E159" s="34"/>
      <c r="F159" s="190" t="s">
        <v>1134</v>
      </c>
      <c r="G159" s="34"/>
      <c r="H159" s="34"/>
      <c r="I159" s="191"/>
      <c r="J159" s="34"/>
      <c r="K159" s="34"/>
      <c r="L159" s="35"/>
      <c r="M159" s="192"/>
      <c r="N159" s="193"/>
      <c r="O159" s="73"/>
      <c r="P159" s="73"/>
      <c r="Q159" s="73"/>
      <c r="R159" s="73"/>
      <c r="S159" s="73"/>
      <c r="T159" s="7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5" t="s">
        <v>154</v>
      </c>
      <c r="AU159" s="15" t="s">
        <v>81</v>
      </c>
    </row>
    <row r="160" s="2" customFormat="1" ht="16.5" customHeight="1">
      <c r="A160" s="34"/>
      <c r="B160" s="175"/>
      <c r="C160" s="176" t="s">
        <v>241</v>
      </c>
      <c r="D160" s="176" t="s">
        <v>147</v>
      </c>
      <c r="E160" s="177" t="s">
        <v>1135</v>
      </c>
      <c r="F160" s="178" t="s">
        <v>1136</v>
      </c>
      <c r="G160" s="179" t="s">
        <v>1105</v>
      </c>
      <c r="H160" s="180">
        <v>1</v>
      </c>
      <c r="I160" s="181"/>
      <c r="J160" s="182">
        <f>ROUND(I160*H160,2)</f>
        <v>0</v>
      </c>
      <c r="K160" s="178" t="s">
        <v>1</v>
      </c>
      <c r="L160" s="35"/>
      <c r="M160" s="183" t="s">
        <v>1</v>
      </c>
      <c r="N160" s="184" t="s">
        <v>39</v>
      </c>
      <c r="O160" s="73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7" t="s">
        <v>152</v>
      </c>
      <c r="AT160" s="187" t="s">
        <v>147</v>
      </c>
      <c r="AU160" s="187" t="s">
        <v>81</v>
      </c>
      <c r="AY160" s="15" t="s">
        <v>145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15" t="s">
        <v>81</v>
      </c>
      <c r="BK160" s="188">
        <f>ROUND(I160*H160,2)</f>
        <v>0</v>
      </c>
      <c r="BL160" s="15" t="s">
        <v>152</v>
      </c>
      <c r="BM160" s="187" t="s">
        <v>330</v>
      </c>
    </row>
    <row r="161" s="2" customFormat="1">
      <c r="A161" s="34"/>
      <c r="B161" s="35"/>
      <c r="C161" s="34"/>
      <c r="D161" s="189" t="s">
        <v>154</v>
      </c>
      <c r="E161" s="34"/>
      <c r="F161" s="190" t="s">
        <v>1136</v>
      </c>
      <c r="G161" s="34"/>
      <c r="H161" s="34"/>
      <c r="I161" s="191"/>
      <c r="J161" s="34"/>
      <c r="K161" s="34"/>
      <c r="L161" s="35"/>
      <c r="M161" s="192"/>
      <c r="N161" s="193"/>
      <c r="O161" s="73"/>
      <c r="P161" s="73"/>
      <c r="Q161" s="73"/>
      <c r="R161" s="73"/>
      <c r="S161" s="73"/>
      <c r="T161" s="7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5" t="s">
        <v>154</v>
      </c>
      <c r="AU161" s="15" t="s">
        <v>81</v>
      </c>
    </row>
    <row r="162" s="2" customFormat="1" ht="16.5" customHeight="1">
      <c r="A162" s="34"/>
      <c r="B162" s="175"/>
      <c r="C162" s="176" t="s">
        <v>246</v>
      </c>
      <c r="D162" s="176" t="s">
        <v>147</v>
      </c>
      <c r="E162" s="177" t="s">
        <v>1137</v>
      </c>
      <c r="F162" s="178" t="s">
        <v>1138</v>
      </c>
      <c r="G162" s="179" t="s">
        <v>1105</v>
      </c>
      <c r="H162" s="180">
        <v>5</v>
      </c>
      <c r="I162" s="181"/>
      <c r="J162" s="182">
        <f>ROUND(I162*H162,2)</f>
        <v>0</v>
      </c>
      <c r="K162" s="178" t="s">
        <v>1</v>
      </c>
      <c r="L162" s="35"/>
      <c r="M162" s="183" t="s">
        <v>1</v>
      </c>
      <c r="N162" s="184" t="s">
        <v>39</v>
      </c>
      <c r="O162" s="73"/>
      <c r="P162" s="185">
        <f>O162*H162</f>
        <v>0</v>
      </c>
      <c r="Q162" s="185">
        <v>0</v>
      </c>
      <c r="R162" s="185">
        <f>Q162*H162</f>
        <v>0</v>
      </c>
      <c r="S162" s="185">
        <v>0</v>
      </c>
      <c r="T162" s="18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7" t="s">
        <v>152</v>
      </c>
      <c r="AT162" s="187" t="s">
        <v>147</v>
      </c>
      <c r="AU162" s="187" t="s">
        <v>81</v>
      </c>
      <c r="AY162" s="15" t="s">
        <v>145</v>
      </c>
      <c r="BE162" s="188">
        <f>IF(N162="základní",J162,0)</f>
        <v>0</v>
      </c>
      <c r="BF162" s="188">
        <f>IF(N162="snížená",J162,0)</f>
        <v>0</v>
      </c>
      <c r="BG162" s="188">
        <f>IF(N162="zákl. přenesená",J162,0)</f>
        <v>0</v>
      </c>
      <c r="BH162" s="188">
        <f>IF(N162="sníž. přenesená",J162,0)</f>
        <v>0</v>
      </c>
      <c r="BI162" s="188">
        <f>IF(N162="nulová",J162,0)</f>
        <v>0</v>
      </c>
      <c r="BJ162" s="15" t="s">
        <v>81</v>
      </c>
      <c r="BK162" s="188">
        <f>ROUND(I162*H162,2)</f>
        <v>0</v>
      </c>
      <c r="BL162" s="15" t="s">
        <v>152</v>
      </c>
      <c r="BM162" s="187" t="s">
        <v>348</v>
      </c>
    </row>
    <row r="163" s="2" customFormat="1">
      <c r="A163" s="34"/>
      <c r="B163" s="35"/>
      <c r="C163" s="34"/>
      <c r="D163" s="189" t="s">
        <v>154</v>
      </c>
      <c r="E163" s="34"/>
      <c r="F163" s="190" t="s">
        <v>1138</v>
      </c>
      <c r="G163" s="34"/>
      <c r="H163" s="34"/>
      <c r="I163" s="191"/>
      <c r="J163" s="34"/>
      <c r="K163" s="34"/>
      <c r="L163" s="35"/>
      <c r="M163" s="192"/>
      <c r="N163" s="193"/>
      <c r="O163" s="73"/>
      <c r="P163" s="73"/>
      <c r="Q163" s="73"/>
      <c r="R163" s="73"/>
      <c r="S163" s="73"/>
      <c r="T163" s="7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5" t="s">
        <v>154</v>
      </c>
      <c r="AU163" s="15" t="s">
        <v>81</v>
      </c>
    </row>
    <row r="164" s="12" customFormat="1" ht="25.92" customHeight="1">
      <c r="A164" s="12"/>
      <c r="B164" s="162"/>
      <c r="C164" s="12"/>
      <c r="D164" s="163" t="s">
        <v>73</v>
      </c>
      <c r="E164" s="164" t="s">
        <v>1139</v>
      </c>
      <c r="F164" s="164" t="s">
        <v>1140</v>
      </c>
      <c r="G164" s="12"/>
      <c r="H164" s="12"/>
      <c r="I164" s="165"/>
      <c r="J164" s="166">
        <f>BK164</f>
        <v>0</v>
      </c>
      <c r="K164" s="12"/>
      <c r="L164" s="162"/>
      <c r="M164" s="167"/>
      <c r="N164" s="168"/>
      <c r="O164" s="168"/>
      <c r="P164" s="169">
        <f>SUM(P165:P188)</f>
        <v>0</v>
      </c>
      <c r="Q164" s="168"/>
      <c r="R164" s="169">
        <f>SUM(R165:R188)</f>
        <v>0</v>
      </c>
      <c r="S164" s="168"/>
      <c r="T164" s="170">
        <f>SUM(T165:T188)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3" t="s">
        <v>81</v>
      </c>
      <c r="AT164" s="171" t="s">
        <v>73</v>
      </c>
      <c r="AU164" s="171" t="s">
        <v>74</v>
      </c>
      <c r="AY164" s="163" t="s">
        <v>145</v>
      </c>
      <c r="BK164" s="172">
        <f>SUM(BK165:BK188)</f>
        <v>0</v>
      </c>
    </row>
    <row r="165" s="2" customFormat="1" ht="24.15" customHeight="1">
      <c r="A165" s="34"/>
      <c r="B165" s="175"/>
      <c r="C165" s="176" t="s">
        <v>251</v>
      </c>
      <c r="D165" s="176" t="s">
        <v>147</v>
      </c>
      <c r="E165" s="177" t="s">
        <v>1141</v>
      </c>
      <c r="F165" s="178" t="s">
        <v>1142</v>
      </c>
      <c r="G165" s="179" t="s">
        <v>706</v>
      </c>
      <c r="H165" s="180">
        <v>1</v>
      </c>
      <c r="I165" s="181"/>
      <c r="J165" s="182">
        <f>ROUND(I165*H165,2)</f>
        <v>0</v>
      </c>
      <c r="K165" s="178" t="s">
        <v>1</v>
      </c>
      <c r="L165" s="35"/>
      <c r="M165" s="183" t="s">
        <v>1</v>
      </c>
      <c r="N165" s="184" t="s">
        <v>39</v>
      </c>
      <c r="O165" s="73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7" t="s">
        <v>152</v>
      </c>
      <c r="AT165" s="187" t="s">
        <v>147</v>
      </c>
      <c r="AU165" s="187" t="s">
        <v>81</v>
      </c>
      <c r="AY165" s="15" t="s">
        <v>145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15" t="s">
        <v>81</v>
      </c>
      <c r="BK165" s="188">
        <f>ROUND(I165*H165,2)</f>
        <v>0</v>
      </c>
      <c r="BL165" s="15" t="s">
        <v>152</v>
      </c>
      <c r="BM165" s="187" t="s">
        <v>361</v>
      </c>
    </row>
    <row r="166" s="2" customFormat="1">
      <c r="A166" s="34"/>
      <c r="B166" s="35"/>
      <c r="C166" s="34"/>
      <c r="D166" s="189" t="s">
        <v>154</v>
      </c>
      <c r="E166" s="34"/>
      <c r="F166" s="190" t="s">
        <v>1142</v>
      </c>
      <c r="G166" s="34"/>
      <c r="H166" s="34"/>
      <c r="I166" s="191"/>
      <c r="J166" s="34"/>
      <c r="K166" s="34"/>
      <c r="L166" s="35"/>
      <c r="M166" s="192"/>
      <c r="N166" s="193"/>
      <c r="O166" s="73"/>
      <c r="P166" s="73"/>
      <c r="Q166" s="73"/>
      <c r="R166" s="73"/>
      <c r="S166" s="73"/>
      <c r="T166" s="7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5" t="s">
        <v>154</v>
      </c>
      <c r="AU166" s="15" t="s">
        <v>81</v>
      </c>
    </row>
    <row r="167" s="2" customFormat="1" ht="24.15" customHeight="1">
      <c r="A167" s="34"/>
      <c r="B167" s="175"/>
      <c r="C167" s="176" t="s">
        <v>255</v>
      </c>
      <c r="D167" s="176" t="s">
        <v>147</v>
      </c>
      <c r="E167" s="177" t="s">
        <v>1143</v>
      </c>
      <c r="F167" s="178" t="s">
        <v>1144</v>
      </c>
      <c r="G167" s="179" t="s">
        <v>706</v>
      </c>
      <c r="H167" s="180">
        <v>1</v>
      </c>
      <c r="I167" s="181"/>
      <c r="J167" s="182">
        <f>ROUND(I167*H167,2)</f>
        <v>0</v>
      </c>
      <c r="K167" s="178" t="s">
        <v>1</v>
      </c>
      <c r="L167" s="35"/>
      <c r="M167" s="183" t="s">
        <v>1</v>
      </c>
      <c r="N167" s="184" t="s">
        <v>39</v>
      </c>
      <c r="O167" s="73"/>
      <c r="P167" s="185">
        <f>O167*H167</f>
        <v>0</v>
      </c>
      <c r="Q167" s="185">
        <v>0</v>
      </c>
      <c r="R167" s="185">
        <f>Q167*H167</f>
        <v>0</v>
      </c>
      <c r="S167" s="185">
        <v>0</v>
      </c>
      <c r="T167" s="18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7" t="s">
        <v>152</v>
      </c>
      <c r="AT167" s="187" t="s">
        <v>147</v>
      </c>
      <c r="AU167" s="187" t="s">
        <v>81</v>
      </c>
      <c r="AY167" s="15" t="s">
        <v>145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15" t="s">
        <v>81</v>
      </c>
      <c r="BK167" s="188">
        <f>ROUND(I167*H167,2)</f>
        <v>0</v>
      </c>
      <c r="BL167" s="15" t="s">
        <v>152</v>
      </c>
      <c r="BM167" s="187" t="s">
        <v>373</v>
      </c>
    </row>
    <row r="168" s="2" customFormat="1">
      <c r="A168" s="34"/>
      <c r="B168" s="35"/>
      <c r="C168" s="34"/>
      <c r="D168" s="189" t="s">
        <v>154</v>
      </c>
      <c r="E168" s="34"/>
      <c r="F168" s="190" t="s">
        <v>1144</v>
      </c>
      <c r="G168" s="34"/>
      <c r="H168" s="34"/>
      <c r="I168" s="191"/>
      <c r="J168" s="34"/>
      <c r="K168" s="34"/>
      <c r="L168" s="35"/>
      <c r="M168" s="192"/>
      <c r="N168" s="193"/>
      <c r="O168" s="73"/>
      <c r="P168" s="73"/>
      <c r="Q168" s="73"/>
      <c r="R168" s="73"/>
      <c r="S168" s="73"/>
      <c r="T168" s="7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5" t="s">
        <v>154</v>
      </c>
      <c r="AU168" s="15" t="s">
        <v>81</v>
      </c>
    </row>
    <row r="169" s="2" customFormat="1" ht="16.5" customHeight="1">
      <c r="A169" s="34"/>
      <c r="B169" s="175"/>
      <c r="C169" s="176" t="s">
        <v>261</v>
      </c>
      <c r="D169" s="176" t="s">
        <v>147</v>
      </c>
      <c r="E169" s="177" t="s">
        <v>1145</v>
      </c>
      <c r="F169" s="178" t="s">
        <v>1146</v>
      </c>
      <c r="G169" s="179" t="s">
        <v>706</v>
      </c>
      <c r="H169" s="180">
        <v>1</v>
      </c>
      <c r="I169" s="181"/>
      <c r="J169" s="182">
        <f>ROUND(I169*H169,2)</f>
        <v>0</v>
      </c>
      <c r="K169" s="178" t="s">
        <v>1</v>
      </c>
      <c r="L169" s="35"/>
      <c r="M169" s="183" t="s">
        <v>1</v>
      </c>
      <c r="N169" s="184" t="s">
        <v>39</v>
      </c>
      <c r="O169" s="73"/>
      <c r="P169" s="185">
        <f>O169*H169</f>
        <v>0</v>
      </c>
      <c r="Q169" s="185">
        <v>0</v>
      </c>
      <c r="R169" s="185">
        <f>Q169*H169</f>
        <v>0</v>
      </c>
      <c r="S169" s="185">
        <v>0</v>
      </c>
      <c r="T169" s="18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7" t="s">
        <v>152</v>
      </c>
      <c r="AT169" s="187" t="s">
        <v>147</v>
      </c>
      <c r="AU169" s="187" t="s">
        <v>81</v>
      </c>
      <c r="AY169" s="15" t="s">
        <v>145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15" t="s">
        <v>81</v>
      </c>
      <c r="BK169" s="188">
        <f>ROUND(I169*H169,2)</f>
        <v>0</v>
      </c>
      <c r="BL169" s="15" t="s">
        <v>152</v>
      </c>
      <c r="BM169" s="187" t="s">
        <v>384</v>
      </c>
    </row>
    <row r="170" s="2" customFormat="1">
      <c r="A170" s="34"/>
      <c r="B170" s="35"/>
      <c r="C170" s="34"/>
      <c r="D170" s="189" t="s">
        <v>154</v>
      </c>
      <c r="E170" s="34"/>
      <c r="F170" s="190" t="s">
        <v>1146</v>
      </c>
      <c r="G170" s="34"/>
      <c r="H170" s="34"/>
      <c r="I170" s="191"/>
      <c r="J170" s="34"/>
      <c r="K170" s="34"/>
      <c r="L170" s="35"/>
      <c r="M170" s="192"/>
      <c r="N170" s="193"/>
      <c r="O170" s="73"/>
      <c r="P170" s="73"/>
      <c r="Q170" s="73"/>
      <c r="R170" s="73"/>
      <c r="S170" s="73"/>
      <c r="T170" s="7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5" t="s">
        <v>154</v>
      </c>
      <c r="AU170" s="15" t="s">
        <v>81</v>
      </c>
    </row>
    <row r="171" s="2" customFormat="1" ht="16.5" customHeight="1">
      <c r="A171" s="34"/>
      <c r="B171" s="175"/>
      <c r="C171" s="176" t="s">
        <v>267</v>
      </c>
      <c r="D171" s="176" t="s">
        <v>147</v>
      </c>
      <c r="E171" s="177" t="s">
        <v>1147</v>
      </c>
      <c r="F171" s="178" t="s">
        <v>1148</v>
      </c>
      <c r="G171" s="179" t="s">
        <v>706</v>
      </c>
      <c r="H171" s="180">
        <v>1</v>
      </c>
      <c r="I171" s="181"/>
      <c r="J171" s="182">
        <f>ROUND(I171*H171,2)</f>
        <v>0</v>
      </c>
      <c r="K171" s="178" t="s">
        <v>1</v>
      </c>
      <c r="L171" s="35"/>
      <c r="M171" s="183" t="s">
        <v>1</v>
      </c>
      <c r="N171" s="184" t="s">
        <v>39</v>
      </c>
      <c r="O171" s="73"/>
      <c r="P171" s="185">
        <f>O171*H171</f>
        <v>0</v>
      </c>
      <c r="Q171" s="185">
        <v>0</v>
      </c>
      <c r="R171" s="185">
        <f>Q171*H171</f>
        <v>0</v>
      </c>
      <c r="S171" s="185">
        <v>0</v>
      </c>
      <c r="T171" s="18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7" t="s">
        <v>152</v>
      </c>
      <c r="AT171" s="187" t="s">
        <v>147</v>
      </c>
      <c r="AU171" s="187" t="s">
        <v>81</v>
      </c>
      <c r="AY171" s="15" t="s">
        <v>145</v>
      </c>
      <c r="BE171" s="188">
        <f>IF(N171="základní",J171,0)</f>
        <v>0</v>
      </c>
      <c r="BF171" s="188">
        <f>IF(N171="snížená",J171,0)</f>
        <v>0</v>
      </c>
      <c r="BG171" s="188">
        <f>IF(N171="zákl. přenesená",J171,0)</f>
        <v>0</v>
      </c>
      <c r="BH171" s="188">
        <f>IF(N171="sníž. přenesená",J171,0)</f>
        <v>0</v>
      </c>
      <c r="BI171" s="188">
        <f>IF(N171="nulová",J171,0)</f>
        <v>0</v>
      </c>
      <c r="BJ171" s="15" t="s">
        <v>81</v>
      </c>
      <c r="BK171" s="188">
        <f>ROUND(I171*H171,2)</f>
        <v>0</v>
      </c>
      <c r="BL171" s="15" t="s">
        <v>152</v>
      </c>
      <c r="BM171" s="187" t="s">
        <v>398</v>
      </c>
    </row>
    <row r="172" s="2" customFormat="1">
      <c r="A172" s="34"/>
      <c r="B172" s="35"/>
      <c r="C172" s="34"/>
      <c r="D172" s="189" t="s">
        <v>154</v>
      </c>
      <c r="E172" s="34"/>
      <c r="F172" s="190" t="s">
        <v>1148</v>
      </c>
      <c r="G172" s="34"/>
      <c r="H172" s="34"/>
      <c r="I172" s="191"/>
      <c r="J172" s="34"/>
      <c r="K172" s="34"/>
      <c r="L172" s="35"/>
      <c r="M172" s="192"/>
      <c r="N172" s="193"/>
      <c r="O172" s="73"/>
      <c r="P172" s="73"/>
      <c r="Q172" s="73"/>
      <c r="R172" s="73"/>
      <c r="S172" s="73"/>
      <c r="T172" s="7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5" t="s">
        <v>154</v>
      </c>
      <c r="AU172" s="15" t="s">
        <v>81</v>
      </c>
    </row>
    <row r="173" s="2" customFormat="1" ht="16.5" customHeight="1">
      <c r="A173" s="34"/>
      <c r="B173" s="175"/>
      <c r="C173" s="176" t="s">
        <v>7</v>
      </c>
      <c r="D173" s="176" t="s">
        <v>147</v>
      </c>
      <c r="E173" s="177" t="s">
        <v>1149</v>
      </c>
      <c r="F173" s="178" t="s">
        <v>1150</v>
      </c>
      <c r="G173" s="179" t="s">
        <v>706</v>
      </c>
      <c r="H173" s="180">
        <v>1</v>
      </c>
      <c r="I173" s="181"/>
      <c r="J173" s="182">
        <f>ROUND(I173*H173,2)</f>
        <v>0</v>
      </c>
      <c r="K173" s="178" t="s">
        <v>1</v>
      </c>
      <c r="L173" s="35"/>
      <c r="M173" s="183" t="s">
        <v>1</v>
      </c>
      <c r="N173" s="184" t="s">
        <v>39</v>
      </c>
      <c r="O173" s="73"/>
      <c r="P173" s="185">
        <f>O173*H173</f>
        <v>0</v>
      </c>
      <c r="Q173" s="185">
        <v>0</v>
      </c>
      <c r="R173" s="185">
        <f>Q173*H173</f>
        <v>0</v>
      </c>
      <c r="S173" s="185">
        <v>0</v>
      </c>
      <c r="T173" s="18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7" t="s">
        <v>152</v>
      </c>
      <c r="AT173" s="187" t="s">
        <v>147</v>
      </c>
      <c r="AU173" s="187" t="s">
        <v>81</v>
      </c>
      <c r="AY173" s="15" t="s">
        <v>145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15" t="s">
        <v>81</v>
      </c>
      <c r="BK173" s="188">
        <f>ROUND(I173*H173,2)</f>
        <v>0</v>
      </c>
      <c r="BL173" s="15" t="s">
        <v>152</v>
      </c>
      <c r="BM173" s="187" t="s">
        <v>410</v>
      </c>
    </row>
    <row r="174" s="2" customFormat="1">
      <c r="A174" s="34"/>
      <c r="B174" s="35"/>
      <c r="C174" s="34"/>
      <c r="D174" s="189" t="s">
        <v>154</v>
      </c>
      <c r="E174" s="34"/>
      <c r="F174" s="190" t="s">
        <v>1150</v>
      </c>
      <c r="G174" s="34"/>
      <c r="H174" s="34"/>
      <c r="I174" s="191"/>
      <c r="J174" s="34"/>
      <c r="K174" s="34"/>
      <c r="L174" s="35"/>
      <c r="M174" s="192"/>
      <c r="N174" s="193"/>
      <c r="O174" s="73"/>
      <c r="P174" s="73"/>
      <c r="Q174" s="73"/>
      <c r="R174" s="73"/>
      <c r="S174" s="73"/>
      <c r="T174" s="7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5" t="s">
        <v>154</v>
      </c>
      <c r="AU174" s="15" t="s">
        <v>81</v>
      </c>
    </row>
    <row r="175" s="2" customFormat="1" ht="21.75" customHeight="1">
      <c r="A175" s="34"/>
      <c r="B175" s="175"/>
      <c r="C175" s="176" t="s">
        <v>279</v>
      </c>
      <c r="D175" s="176" t="s">
        <v>147</v>
      </c>
      <c r="E175" s="177" t="s">
        <v>1151</v>
      </c>
      <c r="F175" s="178" t="s">
        <v>1152</v>
      </c>
      <c r="G175" s="179" t="s">
        <v>706</v>
      </c>
      <c r="H175" s="180">
        <v>1</v>
      </c>
      <c r="I175" s="181"/>
      <c r="J175" s="182">
        <f>ROUND(I175*H175,2)</f>
        <v>0</v>
      </c>
      <c r="K175" s="178" t="s">
        <v>1</v>
      </c>
      <c r="L175" s="35"/>
      <c r="M175" s="183" t="s">
        <v>1</v>
      </c>
      <c r="N175" s="184" t="s">
        <v>39</v>
      </c>
      <c r="O175" s="73"/>
      <c r="P175" s="185">
        <f>O175*H175</f>
        <v>0</v>
      </c>
      <c r="Q175" s="185">
        <v>0</v>
      </c>
      <c r="R175" s="185">
        <f>Q175*H175</f>
        <v>0</v>
      </c>
      <c r="S175" s="185">
        <v>0</v>
      </c>
      <c r="T175" s="18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7" t="s">
        <v>152</v>
      </c>
      <c r="AT175" s="187" t="s">
        <v>147</v>
      </c>
      <c r="AU175" s="187" t="s">
        <v>81</v>
      </c>
      <c r="AY175" s="15" t="s">
        <v>145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15" t="s">
        <v>81</v>
      </c>
      <c r="BK175" s="188">
        <f>ROUND(I175*H175,2)</f>
        <v>0</v>
      </c>
      <c r="BL175" s="15" t="s">
        <v>152</v>
      </c>
      <c r="BM175" s="187" t="s">
        <v>422</v>
      </c>
    </row>
    <row r="176" s="2" customFormat="1">
      <c r="A176" s="34"/>
      <c r="B176" s="35"/>
      <c r="C176" s="34"/>
      <c r="D176" s="189" t="s">
        <v>154</v>
      </c>
      <c r="E176" s="34"/>
      <c r="F176" s="190" t="s">
        <v>1152</v>
      </c>
      <c r="G176" s="34"/>
      <c r="H176" s="34"/>
      <c r="I176" s="191"/>
      <c r="J176" s="34"/>
      <c r="K176" s="34"/>
      <c r="L176" s="35"/>
      <c r="M176" s="192"/>
      <c r="N176" s="193"/>
      <c r="O176" s="73"/>
      <c r="P176" s="73"/>
      <c r="Q176" s="73"/>
      <c r="R176" s="73"/>
      <c r="S176" s="73"/>
      <c r="T176" s="7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5" t="s">
        <v>154</v>
      </c>
      <c r="AU176" s="15" t="s">
        <v>81</v>
      </c>
    </row>
    <row r="177" s="2" customFormat="1" ht="16.5" customHeight="1">
      <c r="A177" s="34"/>
      <c r="B177" s="175"/>
      <c r="C177" s="176" t="s">
        <v>285</v>
      </c>
      <c r="D177" s="176" t="s">
        <v>147</v>
      </c>
      <c r="E177" s="177" t="s">
        <v>1153</v>
      </c>
      <c r="F177" s="178" t="s">
        <v>1154</v>
      </c>
      <c r="G177" s="179" t="s">
        <v>706</v>
      </c>
      <c r="H177" s="180">
        <v>1</v>
      </c>
      <c r="I177" s="181"/>
      <c r="J177" s="182">
        <f>ROUND(I177*H177,2)</f>
        <v>0</v>
      </c>
      <c r="K177" s="178" t="s">
        <v>1</v>
      </c>
      <c r="L177" s="35"/>
      <c r="M177" s="183" t="s">
        <v>1</v>
      </c>
      <c r="N177" s="184" t="s">
        <v>39</v>
      </c>
      <c r="O177" s="73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7" t="s">
        <v>152</v>
      </c>
      <c r="AT177" s="187" t="s">
        <v>147</v>
      </c>
      <c r="AU177" s="187" t="s">
        <v>81</v>
      </c>
      <c r="AY177" s="15" t="s">
        <v>145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15" t="s">
        <v>81</v>
      </c>
      <c r="BK177" s="188">
        <f>ROUND(I177*H177,2)</f>
        <v>0</v>
      </c>
      <c r="BL177" s="15" t="s">
        <v>152</v>
      </c>
      <c r="BM177" s="187" t="s">
        <v>435</v>
      </c>
    </row>
    <row r="178" s="2" customFormat="1">
      <c r="A178" s="34"/>
      <c r="B178" s="35"/>
      <c r="C178" s="34"/>
      <c r="D178" s="189" t="s">
        <v>154</v>
      </c>
      <c r="E178" s="34"/>
      <c r="F178" s="190" t="s">
        <v>1154</v>
      </c>
      <c r="G178" s="34"/>
      <c r="H178" s="34"/>
      <c r="I178" s="191"/>
      <c r="J178" s="34"/>
      <c r="K178" s="34"/>
      <c r="L178" s="35"/>
      <c r="M178" s="192"/>
      <c r="N178" s="193"/>
      <c r="O178" s="73"/>
      <c r="P178" s="73"/>
      <c r="Q178" s="73"/>
      <c r="R178" s="73"/>
      <c r="S178" s="73"/>
      <c r="T178" s="7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5" t="s">
        <v>154</v>
      </c>
      <c r="AU178" s="15" t="s">
        <v>81</v>
      </c>
    </row>
    <row r="179" s="2" customFormat="1" ht="21.75" customHeight="1">
      <c r="A179" s="34"/>
      <c r="B179" s="175"/>
      <c r="C179" s="176" t="s">
        <v>291</v>
      </c>
      <c r="D179" s="176" t="s">
        <v>147</v>
      </c>
      <c r="E179" s="177" t="s">
        <v>1155</v>
      </c>
      <c r="F179" s="178" t="s">
        <v>1156</v>
      </c>
      <c r="G179" s="179" t="s">
        <v>706</v>
      </c>
      <c r="H179" s="180">
        <v>1</v>
      </c>
      <c r="I179" s="181"/>
      <c r="J179" s="182">
        <f>ROUND(I179*H179,2)</f>
        <v>0</v>
      </c>
      <c r="K179" s="178" t="s">
        <v>1</v>
      </c>
      <c r="L179" s="35"/>
      <c r="M179" s="183" t="s">
        <v>1</v>
      </c>
      <c r="N179" s="184" t="s">
        <v>39</v>
      </c>
      <c r="O179" s="73"/>
      <c r="P179" s="185">
        <f>O179*H179</f>
        <v>0</v>
      </c>
      <c r="Q179" s="185">
        <v>0</v>
      </c>
      <c r="R179" s="185">
        <f>Q179*H179</f>
        <v>0</v>
      </c>
      <c r="S179" s="185">
        <v>0</v>
      </c>
      <c r="T179" s="18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7" t="s">
        <v>152</v>
      </c>
      <c r="AT179" s="187" t="s">
        <v>147</v>
      </c>
      <c r="AU179" s="187" t="s">
        <v>81</v>
      </c>
      <c r="AY179" s="15" t="s">
        <v>145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15" t="s">
        <v>81</v>
      </c>
      <c r="BK179" s="188">
        <f>ROUND(I179*H179,2)</f>
        <v>0</v>
      </c>
      <c r="BL179" s="15" t="s">
        <v>152</v>
      </c>
      <c r="BM179" s="187" t="s">
        <v>447</v>
      </c>
    </row>
    <row r="180" s="2" customFormat="1">
      <c r="A180" s="34"/>
      <c r="B180" s="35"/>
      <c r="C180" s="34"/>
      <c r="D180" s="189" t="s">
        <v>154</v>
      </c>
      <c r="E180" s="34"/>
      <c r="F180" s="190" t="s">
        <v>1156</v>
      </c>
      <c r="G180" s="34"/>
      <c r="H180" s="34"/>
      <c r="I180" s="191"/>
      <c r="J180" s="34"/>
      <c r="K180" s="34"/>
      <c r="L180" s="35"/>
      <c r="M180" s="192"/>
      <c r="N180" s="193"/>
      <c r="O180" s="73"/>
      <c r="P180" s="73"/>
      <c r="Q180" s="73"/>
      <c r="R180" s="73"/>
      <c r="S180" s="73"/>
      <c r="T180" s="7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5" t="s">
        <v>154</v>
      </c>
      <c r="AU180" s="15" t="s">
        <v>81</v>
      </c>
    </row>
    <row r="181" s="2" customFormat="1" ht="16.5" customHeight="1">
      <c r="A181" s="34"/>
      <c r="B181" s="175"/>
      <c r="C181" s="176" t="s">
        <v>297</v>
      </c>
      <c r="D181" s="176" t="s">
        <v>147</v>
      </c>
      <c r="E181" s="177" t="s">
        <v>1157</v>
      </c>
      <c r="F181" s="178" t="s">
        <v>1158</v>
      </c>
      <c r="G181" s="179" t="s">
        <v>706</v>
      </c>
      <c r="H181" s="180">
        <v>1</v>
      </c>
      <c r="I181" s="181"/>
      <c r="J181" s="182">
        <f>ROUND(I181*H181,2)</f>
        <v>0</v>
      </c>
      <c r="K181" s="178" t="s">
        <v>1</v>
      </c>
      <c r="L181" s="35"/>
      <c r="M181" s="183" t="s">
        <v>1</v>
      </c>
      <c r="N181" s="184" t="s">
        <v>39</v>
      </c>
      <c r="O181" s="73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7" t="s">
        <v>152</v>
      </c>
      <c r="AT181" s="187" t="s">
        <v>147</v>
      </c>
      <c r="AU181" s="187" t="s">
        <v>81</v>
      </c>
      <c r="AY181" s="15" t="s">
        <v>145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15" t="s">
        <v>81</v>
      </c>
      <c r="BK181" s="188">
        <f>ROUND(I181*H181,2)</f>
        <v>0</v>
      </c>
      <c r="BL181" s="15" t="s">
        <v>152</v>
      </c>
      <c r="BM181" s="187" t="s">
        <v>459</v>
      </c>
    </row>
    <row r="182" s="2" customFormat="1">
      <c r="A182" s="34"/>
      <c r="B182" s="35"/>
      <c r="C182" s="34"/>
      <c r="D182" s="189" t="s">
        <v>154</v>
      </c>
      <c r="E182" s="34"/>
      <c r="F182" s="190" t="s">
        <v>1158</v>
      </c>
      <c r="G182" s="34"/>
      <c r="H182" s="34"/>
      <c r="I182" s="191"/>
      <c r="J182" s="34"/>
      <c r="K182" s="34"/>
      <c r="L182" s="35"/>
      <c r="M182" s="192"/>
      <c r="N182" s="193"/>
      <c r="O182" s="73"/>
      <c r="P182" s="73"/>
      <c r="Q182" s="73"/>
      <c r="R182" s="73"/>
      <c r="S182" s="73"/>
      <c r="T182" s="7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5" t="s">
        <v>154</v>
      </c>
      <c r="AU182" s="15" t="s">
        <v>81</v>
      </c>
    </row>
    <row r="183" s="2" customFormat="1" ht="16.5" customHeight="1">
      <c r="A183" s="34"/>
      <c r="B183" s="175"/>
      <c r="C183" s="176" t="s">
        <v>303</v>
      </c>
      <c r="D183" s="176" t="s">
        <v>147</v>
      </c>
      <c r="E183" s="177" t="s">
        <v>1159</v>
      </c>
      <c r="F183" s="178" t="s">
        <v>1160</v>
      </c>
      <c r="G183" s="179" t="s">
        <v>706</v>
      </c>
      <c r="H183" s="180">
        <v>1</v>
      </c>
      <c r="I183" s="181"/>
      <c r="J183" s="182">
        <f>ROUND(I183*H183,2)</f>
        <v>0</v>
      </c>
      <c r="K183" s="178" t="s">
        <v>1</v>
      </c>
      <c r="L183" s="35"/>
      <c r="M183" s="183" t="s">
        <v>1</v>
      </c>
      <c r="N183" s="184" t="s">
        <v>39</v>
      </c>
      <c r="O183" s="73"/>
      <c r="P183" s="185">
        <f>O183*H183</f>
        <v>0</v>
      </c>
      <c r="Q183" s="185">
        <v>0</v>
      </c>
      <c r="R183" s="185">
        <f>Q183*H183</f>
        <v>0</v>
      </c>
      <c r="S183" s="185">
        <v>0</v>
      </c>
      <c r="T183" s="18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7" t="s">
        <v>152</v>
      </c>
      <c r="AT183" s="187" t="s">
        <v>147</v>
      </c>
      <c r="AU183" s="187" t="s">
        <v>81</v>
      </c>
      <c r="AY183" s="15" t="s">
        <v>145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15" t="s">
        <v>81</v>
      </c>
      <c r="BK183" s="188">
        <f>ROUND(I183*H183,2)</f>
        <v>0</v>
      </c>
      <c r="BL183" s="15" t="s">
        <v>152</v>
      </c>
      <c r="BM183" s="187" t="s">
        <v>473</v>
      </c>
    </row>
    <row r="184" s="2" customFormat="1">
      <c r="A184" s="34"/>
      <c r="B184" s="35"/>
      <c r="C184" s="34"/>
      <c r="D184" s="189" t="s">
        <v>154</v>
      </c>
      <c r="E184" s="34"/>
      <c r="F184" s="190" t="s">
        <v>1160</v>
      </c>
      <c r="G184" s="34"/>
      <c r="H184" s="34"/>
      <c r="I184" s="191"/>
      <c r="J184" s="34"/>
      <c r="K184" s="34"/>
      <c r="L184" s="35"/>
      <c r="M184" s="192"/>
      <c r="N184" s="193"/>
      <c r="O184" s="73"/>
      <c r="P184" s="73"/>
      <c r="Q184" s="73"/>
      <c r="R184" s="73"/>
      <c r="S184" s="73"/>
      <c r="T184" s="7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5" t="s">
        <v>154</v>
      </c>
      <c r="AU184" s="15" t="s">
        <v>81</v>
      </c>
    </row>
    <row r="185" s="2" customFormat="1" ht="24.15" customHeight="1">
      <c r="A185" s="34"/>
      <c r="B185" s="175"/>
      <c r="C185" s="176" t="s">
        <v>311</v>
      </c>
      <c r="D185" s="176" t="s">
        <v>147</v>
      </c>
      <c r="E185" s="177" t="s">
        <v>1161</v>
      </c>
      <c r="F185" s="178" t="s">
        <v>1162</v>
      </c>
      <c r="G185" s="179" t="s">
        <v>706</v>
      </c>
      <c r="H185" s="180">
        <v>1</v>
      </c>
      <c r="I185" s="181"/>
      <c r="J185" s="182">
        <f>ROUND(I185*H185,2)</f>
        <v>0</v>
      </c>
      <c r="K185" s="178" t="s">
        <v>1</v>
      </c>
      <c r="L185" s="35"/>
      <c r="M185" s="183" t="s">
        <v>1</v>
      </c>
      <c r="N185" s="184" t="s">
        <v>39</v>
      </c>
      <c r="O185" s="73"/>
      <c r="P185" s="185">
        <f>O185*H185</f>
        <v>0</v>
      </c>
      <c r="Q185" s="185">
        <v>0</v>
      </c>
      <c r="R185" s="185">
        <f>Q185*H185</f>
        <v>0</v>
      </c>
      <c r="S185" s="185">
        <v>0</v>
      </c>
      <c r="T185" s="18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7" t="s">
        <v>152</v>
      </c>
      <c r="AT185" s="187" t="s">
        <v>147</v>
      </c>
      <c r="AU185" s="187" t="s">
        <v>81</v>
      </c>
      <c r="AY185" s="15" t="s">
        <v>145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15" t="s">
        <v>81</v>
      </c>
      <c r="BK185" s="188">
        <f>ROUND(I185*H185,2)</f>
        <v>0</v>
      </c>
      <c r="BL185" s="15" t="s">
        <v>152</v>
      </c>
      <c r="BM185" s="187" t="s">
        <v>485</v>
      </c>
    </row>
    <row r="186" s="2" customFormat="1">
      <c r="A186" s="34"/>
      <c r="B186" s="35"/>
      <c r="C186" s="34"/>
      <c r="D186" s="189" t="s">
        <v>154</v>
      </c>
      <c r="E186" s="34"/>
      <c r="F186" s="190" t="s">
        <v>1162</v>
      </c>
      <c r="G186" s="34"/>
      <c r="H186" s="34"/>
      <c r="I186" s="191"/>
      <c r="J186" s="34"/>
      <c r="K186" s="34"/>
      <c r="L186" s="35"/>
      <c r="M186" s="192"/>
      <c r="N186" s="193"/>
      <c r="O186" s="73"/>
      <c r="P186" s="73"/>
      <c r="Q186" s="73"/>
      <c r="R186" s="73"/>
      <c r="S186" s="73"/>
      <c r="T186" s="7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5" t="s">
        <v>154</v>
      </c>
      <c r="AU186" s="15" t="s">
        <v>81</v>
      </c>
    </row>
    <row r="187" s="2" customFormat="1" ht="16.5" customHeight="1">
      <c r="A187" s="34"/>
      <c r="B187" s="175"/>
      <c r="C187" s="176" t="s">
        <v>318</v>
      </c>
      <c r="D187" s="176" t="s">
        <v>147</v>
      </c>
      <c r="E187" s="177" t="s">
        <v>1163</v>
      </c>
      <c r="F187" s="178" t="s">
        <v>1164</v>
      </c>
      <c r="G187" s="179" t="s">
        <v>706</v>
      </c>
      <c r="H187" s="180">
        <v>1</v>
      </c>
      <c r="I187" s="181"/>
      <c r="J187" s="182">
        <f>ROUND(I187*H187,2)</f>
        <v>0</v>
      </c>
      <c r="K187" s="178" t="s">
        <v>1</v>
      </c>
      <c r="L187" s="35"/>
      <c r="M187" s="183" t="s">
        <v>1</v>
      </c>
      <c r="N187" s="184" t="s">
        <v>39</v>
      </c>
      <c r="O187" s="73"/>
      <c r="P187" s="185">
        <f>O187*H187</f>
        <v>0</v>
      </c>
      <c r="Q187" s="185">
        <v>0</v>
      </c>
      <c r="R187" s="185">
        <f>Q187*H187</f>
        <v>0</v>
      </c>
      <c r="S187" s="185">
        <v>0</v>
      </c>
      <c r="T187" s="18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7" t="s">
        <v>152</v>
      </c>
      <c r="AT187" s="187" t="s">
        <v>147</v>
      </c>
      <c r="AU187" s="187" t="s">
        <v>81</v>
      </c>
      <c r="AY187" s="15" t="s">
        <v>145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15" t="s">
        <v>81</v>
      </c>
      <c r="BK187" s="188">
        <f>ROUND(I187*H187,2)</f>
        <v>0</v>
      </c>
      <c r="BL187" s="15" t="s">
        <v>152</v>
      </c>
      <c r="BM187" s="187" t="s">
        <v>499</v>
      </c>
    </row>
    <row r="188" s="2" customFormat="1">
      <c r="A188" s="34"/>
      <c r="B188" s="35"/>
      <c r="C188" s="34"/>
      <c r="D188" s="189" t="s">
        <v>154</v>
      </c>
      <c r="E188" s="34"/>
      <c r="F188" s="190" t="s">
        <v>1164</v>
      </c>
      <c r="G188" s="34"/>
      <c r="H188" s="34"/>
      <c r="I188" s="191"/>
      <c r="J188" s="34"/>
      <c r="K188" s="34"/>
      <c r="L188" s="35"/>
      <c r="M188" s="192"/>
      <c r="N188" s="193"/>
      <c r="O188" s="73"/>
      <c r="P188" s="73"/>
      <c r="Q188" s="73"/>
      <c r="R188" s="73"/>
      <c r="S188" s="73"/>
      <c r="T188" s="7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5" t="s">
        <v>154</v>
      </c>
      <c r="AU188" s="15" t="s">
        <v>81</v>
      </c>
    </row>
    <row r="189" s="12" customFormat="1" ht="25.92" customHeight="1">
      <c r="A189" s="12"/>
      <c r="B189" s="162"/>
      <c r="C189" s="12"/>
      <c r="D189" s="163" t="s">
        <v>73</v>
      </c>
      <c r="E189" s="164" t="s">
        <v>1165</v>
      </c>
      <c r="F189" s="164" t="s">
        <v>1166</v>
      </c>
      <c r="G189" s="12"/>
      <c r="H189" s="12"/>
      <c r="I189" s="165"/>
      <c r="J189" s="166">
        <f>BK189</f>
        <v>0</v>
      </c>
      <c r="K189" s="12"/>
      <c r="L189" s="162"/>
      <c r="M189" s="167"/>
      <c r="N189" s="168"/>
      <c r="O189" s="168"/>
      <c r="P189" s="169">
        <f>SUM(P190:P205)</f>
        <v>0</v>
      </c>
      <c r="Q189" s="168"/>
      <c r="R189" s="169">
        <f>SUM(R190:R205)</f>
        <v>0</v>
      </c>
      <c r="S189" s="168"/>
      <c r="T189" s="170">
        <f>SUM(T190:T205)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3" t="s">
        <v>81</v>
      </c>
      <c r="AT189" s="171" t="s">
        <v>73</v>
      </c>
      <c r="AU189" s="171" t="s">
        <v>74</v>
      </c>
      <c r="AY189" s="163" t="s">
        <v>145</v>
      </c>
      <c r="BK189" s="172">
        <f>SUM(BK190:BK205)</f>
        <v>0</v>
      </c>
    </row>
    <row r="190" s="2" customFormat="1" ht="21.75" customHeight="1">
      <c r="A190" s="34"/>
      <c r="B190" s="175"/>
      <c r="C190" s="176" t="s">
        <v>324</v>
      </c>
      <c r="D190" s="176" t="s">
        <v>147</v>
      </c>
      <c r="E190" s="177" t="s">
        <v>1167</v>
      </c>
      <c r="F190" s="178" t="s">
        <v>1168</v>
      </c>
      <c r="G190" s="179" t="s">
        <v>275</v>
      </c>
      <c r="H190" s="180">
        <v>40</v>
      </c>
      <c r="I190" s="181"/>
      <c r="J190" s="182">
        <f>ROUND(I190*H190,2)</f>
        <v>0</v>
      </c>
      <c r="K190" s="178" t="s">
        <v>1</v>
      </c>
      <c r="L190" s="35"/>
      <c r="M190" s="183" t="s">
        <v>1</v>
      </c>
      <c r="N190" s="184" t="s">
        <v>39</v>
      </c>
      <c r="O190" s="73"/>
      <c r="P190" s="185">
        <f>O190*H190</f>
        <v>0</v>
      </c>
      <c r="Q190" s="185">
        <v>0</v>
      </c>
      <c r="R190" s="185">
        <f>Q190*H190</f>
        <v>0</v>
      </c>
      <c r="S190" s="185">
        <v>0</v>
      </c>
      <c r="T190" s="18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7" t="s">
        <v>152</v>
      </c>
      <c r="AT190" s="187" t="s">
        <v>147</v>
      </c>
      <c r="AU190" s="187" t="s">
        <v>81</v>
      </c>
      <c r="AY190" s="15" t="s">
        <v>145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15" t="s">
        <v>81</v>
      </c>
      <c r="BK190" s="188">
        <f>ROUND(I190*H190,2)</f>
        <v>0</v>
      </c>
      <c r="BL190" s="15" t="s">
        <v>152</v>
      </c>
      <c r="BM190" s="187" t="s">
        <v>510</v>
      </c>
    </row>
    <row r="191" s="2" customFormat="1">
      <c r="A191" s="34"/>
      <c r="B191" s="35"/>
      <c r="C191" s="34"/>
      <c r="D191" s="189" t="s">
        <v>154</v>
      </c>
      <c r="E191" s="34"/>
      <c r="F191" s="190" t="s">
        <v>1168</v>
      </c>
      <c r="G191" s="34"/>
      <c r="H191" s="34"/>
      <c r="I191" s="191"/>
      <c r="J191" s="34"/>
      <c r="K191" s="34"/>
      <c r="L191" s="35"/>
      <c r="M191" s="192"/>
      <c r="N191" s="193"/>
      <c r="O191" s="73"/>
      <c r="P191" s="73"/>
      <c r="Q191" s="73"/>
      <c r="R191" s="73"/>
      <c r="S191" s="73"/>
      <c r="T191" s="7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5" t="s">
        <v>154</v>
      </c>
      <c r="AU191" s="15" t="s">
        <v>81</v>
      </c>
    </row>
    <row r="192" s="2" customFormat="1" ht="21.75" customHeight="1">
      <c r="A192" s="34"/>
      <c r="B192" s="175"/>
      <c r="C192" s="176" t="s">
        <v>330</v>
      </c>
      <c r="D192" s="176" t="s">
        <v>147</v>
      </c>
      <c r="E192" s="177" t="s">
        <v>1169</v>
      </c>
      <c r="F192" s="178" t="s">
        <v>1170</v>
      </c>
      <c r="G192" s="179" t="s">
        <v>275</v>
      </c>
      <c r="H192" s="180">
        <v>40</v>
      </c>
      <c r="I192" s="181"/>
      <c r="J192" s="182">
        <f>ROUND(I192*H192,2)</f>
        <v>0</v>
      </c>
      <c r="K192" s="178" t="s">
        <v>1</v>
      </c>
      <c r="L192" s="35"/>
      <c r="M192" s="183" t="s">
        <v>1</v>
      </c>
      <c r="N192" s="184" t="s">
        <v>39</v>
      </c>
      <c r="O192" s="73"/>
      <c r="P192" s="185">
        <f>O192*H192</f>
        <v>0</v>
      </c>
      <c r="Q192" s="185">
        <v>0</v>
      </c>
      <c r="R192" s="185">
        <f>Q192*H192</f>
        <v>0</v>
      </c>
      <c r="S192" s="185">
        <v>0</v>
      </c>
      <c r="T192" s="18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7" t="s">
        <v>152</v>
      </c>
      <c r="AT192" s="187" t="s">
        <v>147</v>
      </c>
      <c r="AU192" s="187" t="s">
        <v>81</v>
      </c>
      <c r="AY192" s="15" t="s">
        <v>145</v>
      </c>
      <c r="BE192" s="188">
        <f>IF(N192="základní",J192,0)</f>
        <v>0</v>
      </c>
      <c r="BF192" s="188">
        <f>IF(N192="snížená",J192,0)</f>
        <v>0</v>
      </c>
      <c r="BG192" s="188">
        <f>IF(N192="zákl. přenesená",J192,0)</f>
        <v>0</v>
      </c>
      <c r="BH192" s="188">
        <f>IF(N192="sníž. přenesená",J192,0)</f>
        <v>0</v>
      </c>
      <c r="BI192" s="188">
        <f>IF(N192="nulová",J192,0)</f>
        <v>0</v>
      </c>
      <c r="BJ192" s="15" t="s">
        <v>81</v>
      </c>
      <c r="BK192" s="188">
        <f>ROUND(I192*H192,2)</f>
        <v>0</v>
      </c>
      <c r="BL192" s="15" t="s">
        <v>152</v>
      </c>
      <c r="BM192" s="187" t="s">
        <v>520</v>
      </c>
    </row>
    <row r="193" s="2" customFormat="1">
      <c r="A193" s="34"/>
      <c r="B193" s="35"/>
      <c r="C193" s="34"/>
      <c r="D193" s="189" t="s">
        <v>154</v>
      </c>
      <c r="E193" s="34"/>
      <c r="F193" s="190" t="s">
        <v>1170</v>
      </c>
      <c r="G193" s="34"/>
      <c r="H193" s="34"/>
      <c r="I193" s="191"/>
      <c r="J193" s="34"/>
      <c r="K193" s="34"/>
      <c r="L193" s="35"/>
      <c r="M193" s="192"/>
      <c r="N193" s="193"/>
      <c r="O193" s="73"/>
      <c r="P193" s="73"/>
      <c r="Q193" s="73"/>
      <c r="R193" s="73"/>
      <c r="S193" s="73"/>
      <c r="T193" s="7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5" t="s">
        <v>154</v>
      </c>
      <c r="AU193" s="15" t="s">
        <v>81</v>
      </c>
    </row>
    <row r="194" s="2" customFormat="1" ht="21.75" customHeight="1">
      <c r="A194" s="34"/>
      <c r="B194" s="175"/>
      <c r="C194" s="176" t="s">
        <v>338</v>
      </c>
      <c r="D194" s="176" t="s">
        <v>147</v>
      </c>
      <c r="E194" s="177" t="s">
        <v>1171</v>
      </c>
      <c r="F194" s="178" t="s">
        <v>1172</v>
      </c>
      <c r="G194" s="179" t="s">
        <v>275</v>
      </c>
      <c r="H194" s="180">
        <v>80</v>
      </c>
      <c r="I194" s="181"/>
      <c r="J194" s="182">
        <f>ROUND(I194*H194,2)</f>
        <v>0</v>
      </c>
      <c r="K194" s="178" t="s">
        <v>1</v>
      </c>
      <c r="L194" s="35"/>
      <c r="M194" s="183" t="s">
        <v>1</v>
      </c>
      <c r="N194" s="184" t="s">
        <v>39</v>
      </c>
      <c r="O194" s="73"/>
      <c r="P194" s="185">
        <f>O194*H194</f>
        <v>0</v>
      </c>
      <c r="Q194" s="185">
        <v>0</v>
      </c>
      <c r="R194" s="185">
        <f>Q194*H194</f>
        <v>0</v>
      </c>
      <c r="S194" s="185">
        <v>0</v>
      </c>
      <c r="T194" s="18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7" t="s">
        <v>152</v>
      </c>
      <c r="AT194" s="187" t="s">
        <v>147</v>
      </c>
      <c r="AU194" s="187" t="s">
        <v>81</v>
      </c>
      <c r="AY194" s="15" t="s">
        <v>145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15" t="s">
        <v>81</v>
      </c>
      <c r="BK194" s="188">
        <f>ROUND(I194*H194,2)</f>
        <v>0</v>
      </c>
      <c r="BL194" s="15" t="s">
        <v>152</v>
      </c>
      <c r="BM194" s="187" t="s">
        <v>534</v>
      </c>
    </row>
    <row r="195" s="2" customFormat="1">
      <c r="A195" s="34"/>
      <c r="B195" s="35"/>
      <c r="C195" s="34"/>
      <c r="D195" s="189" t="s">
        <v>154</v>
      </c>
      <c r="E195" s="34"/>
      <c r="F195" s="190" t="s">
        <v>1172</v>
      </c>
      <c r="G195" s="34"/>
      <c r="H195" s="34"/>
      <c r="I195" s="191"/>
      <c r="J195" s="34"/>
      <c r="K195" s="34"/>
      <c r="L195" s="35"/>
      <c r="M195" s="192"/>
      <c r="N195" s="193"/>
      <c r="O195" s="73"/>
      <c r="P195" s="73"/>
      <c r="Q195" s="73"/>
      <c r="R195" s="73"/>
      <c r="S195" s="73"/>
      <c r="T195" s="7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5" t="s">
        <v>154</v>
      </c>
      <c r="AU195" s="15" t="s">
        <v>81</v>
      </c>
    </row>
    <row r="196" s="2" customFormat="1" ht="24.15" customHeight="1">
      <c r="A196" s="34"/>
      <c r="B196" s="175"/>
      <c r="C196" s="176" t="s">
        <v>348</v>
      </c>
      <c r="D196" s="176" t="s">
        <v>147</v>
      </c>
      <c r="E196" s="177" t="s">
        <v>1173</v>
      </c>
      <c r="F196" s="178" t="s">
        <v>1174</v>
      </c>
      <c r="G196" s="179" t="s">
        <v>275</v>
      </c>
      <c r="H196" s="180">
        <v>190</v>
      </c>
      <c r="I196" s="181"/>
      <c r="J196" s="182">
        <f>ROUND(I196*H196,2)</f>
        <v>0</v>
      </c>
      <c r="K196" s="178" t="s">
        <v>1</v>
      </c>
      <c r="L196" s="35"/>
      <c r="M196" s="183" t="s">
        <v>1</v>
      </c>
      <c r="N196" s="184" t="s">
        <v>39</v>
      </c>
      <c r="O196" s="73"/>
      <c r="P196" s="185">
        <f>O196*H196</f>
        <v>0</v>
      </c>
      <c r="Q196" s="185">
        <v>0</v>
      </c>
      <c r="R196" s="185">
        <f>Q196*H196</f>
        <v>0</v>
      </c>
      <c r="S196" s="185">
        <v>0</v>
      </c>
      <c r="T196" s="18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7" t="s">
        <v>152</v>
      </c>
      <c r="AT196" s="187" t="s">
        <v>147</v>
      </c>
      <c r="AU196" s="187" t="s">
        <v>81</v>
      </c>
      <c r="AY196" s="15" t="s">
        <v>145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15" t="s">
        <v>81</v>
      </c>
      <c r="BK196" s="188">
        <f>ROUND(I196*H196,2)</f>
        <v>0</v>
      </c>
      <c r="BL196" s="15" t="s">
        <v>152</v>
      </c>
      <c r="BM196" s="187" t="s">
        <v>545</v>
      </c>
    </row>
    <row r="197" s="2" customFormat="1">
      <c r="A197" s="34"/>
      <c r="B197" s="35"/>
      <c r="C197" s="34"/>
      <c r="D197" s="189" t="s">
        <v>154</v>
      </c>
      <c r="E197" s="34"/>
      <c r="F197" s="190" t="s">
        <v>1174</v>
      </c>
      <c r="G197" s="34"/>
      <c r="H197" s="34"/>
      <c r="I197" s="191"/>
      <c r="J197" s="34"/>
      <c r="K197" s="34"/>
      <c r="L197" s="35"/>
      <c r="M197" s="192"/>
      <c r="N197" s="193"/>
      <c r="O197" s="73"/>
      <c r="P197" s="73"/>
      <c r="Q197" s="73"/>
      <c r="R197" s="73"/>
      <c r="S197" s="73"/>
      <c r="T197" s="7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5" t="s">
        <v>154</v>
      </c>
      <c r="AU197" s="15" t="s">
        <v>81</v>
      </c>
    </row>
    <row r="198" s="2" customFormat="1" ht="24.15" customHeight="1">
      <c r="A198" s="34"/>
      <c r="B198" s="175"/>
      <c r="C198" s="176" t="s">
        <v>355</v>
      </c>
      <c r="D198" s="176" t="s">
        <v>147</v>
      </c>
      <c r="E198" s="177" t="s">
        <v>1175</v>
      </c>
      <c r="F198" s="178" t="s">
        <v>1176</v>
      </c>
      <c r="G198" s="179" t="s">
        <v>275</v>
      </c>
      <c r="H198" s="180">
        <v>40</v>
      </c>
      <c r="I198" s="181"/>
      <c r="J198" s="182">
        <f>ROUND(I198*H198,2)</f>
        <v>0</v>
      </c>
      <c r="K198" s="178" t="s">
        <v>1</v>
      </c>
      <c r="L198" s="35"/>
      <c r="M198" s="183" t="s">
        <v>1</v>
      </c>
      <c r="N198" s="184" t="s">
        <v>39</v>
      </c>
      <c r="O198" s="73"/>
      <c r="P198" s="185">
        <f>O198*H198</f>
        <v>0</v>
      </c>
      <c r="Q198" s="185">
        <v>0</v>
      </c>
      <c r="R198" s="185">
        <f>Q198*H198</f>
        <v>0</v>
      </c>
      <c r="S198" s="185">
        <v>0</v>
      </c>
      <c r="T198" s="18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7" t="s">
        <v>152</v>
      </c>
      <c r="AT198" s="187" t="s">
        <v>147</v>
      </c>
      <c r="AU198" s="187" t="s">
        <v>81</v>
      </c>
      <c r="AY198" s="15" t="s">
        <v>145</v>
      </c>
      <c r="BE198" s="188">
        <f>IF(N198="základní",J198,0)</f>
        <v>0</v>
      </c>
      <c r="BF198" s="188">
        <f>IF(N198="snížená",J198,0)</f>
        <v>0</v>
      </c>
      <c r="BG198" s="188">
        <f>IF(N198="zákl. přenesená",J198,0)</f>
        <v>0</v>
      </c>
      <c r="BH198" s="188">
        <f>IF(N198="sníž. přenesená",J198,0)</f>
        <v>0</v>
      </c>
      <c r="BI198" s="188">
        <f>IF(N198="nulová",J198,0)</f>
        <v>0</v>
      </c>
      <c r="BJ198" s="15" t="s">
        <v>81</v>
      </c>
      <c r="BK198" s="188">
        <f>ROUND(I198*H198,2)</f>
        <v>0</v>
      </c>
      <c r="BL198" s="15" t="s">
        <v>152</v>
      </c>
      <c r="BM198" s="187" t="s">
        <v>559</v>
      </c>
    </row>
    <row r="199" s="2" customFormat="1">
      <c r="A199" s="34"/>
      <c r="B199" s="35"/>
      <c r="C199" s="34"/>
      <c r="D199" s="189" t="s">
        <v>154</v>
      </c>
      <c r="E199" s="34"/>
      <c r="F199" s="190" t="s">
        <v>1176</v>
      </c>
      <c r="G199" s="34"/>
      <c r="H199" s="34"/>
      <c r="I199" s="191"/>
      <c r="J199" s="34"/>
      <c r="K199" s="34"/>
      <c r="L199" s="35"/>
      <c r="M199" s="192"/>
      <c r="N199" s="193"/>
      <c r="O199" s="73"/>
      <c r="P199" s="73"/>
      <c r="Q199" s="73"/>
      <c r="R199" s="73"/>
      <c r="S199" s="73"/>
      <c r="T199" s="7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5" t="s">
        <v>154</v>
      </c>
      <c r="AU199" s="15" t="s">
        <v>81</v>
      </c>
    </row>
    <row r="200" s="2" customFormat="1" ht="21.75" customHeight="1">
      <c r="A200" s="34"/>
      <c r="B200" s="175"/>
      <c r="C200" s="176" t="s">
        <v>361</v>
      </c>
      <c r="D200" s="176" t="s">
        <v>147</v>
      </c>
      <c r="E200" s="177" t="s">
        <v>1177</v>
      </c>
      <c r="F200" s="178" t="s">
        <v>1178</v>
      </c>
      <c r="G200" s="179" t="s">
        <v>275</v>
      </c>
      <c r="H200" s="180">
        <v>20</v>
      </c>
      <c r="I200" s="181"/>
      <c r="J200" s="182">
        <f>ROUND(I200*H200,2)</f>
        <v>0</v>
      </c>
      <c r="K200" s="178" t="s">
        <v>1</v>
      </c>
      <c r="L200" s="35"/>
      <c r="M200" s="183" t="s">
        <v>1</v>
      </c>
      <c r="N200" s="184" t="s">
        <v>39</v>
      </c>
      <c r="O200" s="73"/>
      <c r="P200" s="185">
        <f>O200*H200</f>
        <v>0</v>
      </c>
      <c r="Q200" s="185">
        <v>0</v>
      </c>
      <c r="R200" s="185">
        <f>Q200*H200</f>
        <v>0</v>
      </c>
      <c r="S200" s="185">
        <v>0</v>
      </c>
      <c r="T200" s="18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7" t="s">
        <v>152</v>
      </c>
      <c r="AT200" s="187" t="s">
        <v>147</v>
      </c>
      <c r="AU200" s="187" t="s">
        <v>81</v>
      </c>
      <c r="AY200" s="15" t="s">
        <v>145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15" t="s">
        <v>81</v>
      </c>
      <c r="BK200" s="188">
        <f>ROUND(I200*H200,2)</f>
        <v>0</v>
      </c>
      <c r="BL200" s="15" t="s">
        <v>152</v>
      </c>
      <c r="BM200" s="187" t="s">
        <v>571</v>
      </c>
    </row>
    <row r="201" s="2" customFormat="1">
      <c r="A201" s="34"/>
      <c r="B201" s="35"/>
      <c r="C201" s="34"/>
      <c r="D201" s="189" t="s">
        <v>154</v>
      </c>
      <c r="E201" s="34"/>
      <c r="F201" s="190" t="s">
        <v>1178</v>
      </c>
      <c r="G201" s="34"/>
      <c r="H201" s="34"/>
      <c r="I201" s="191"/>
      <c r="J201" s="34"/>
      <c r="K201" s="34"/>
      <c r="L201" s="35"/>
      <c r="M201" s="192"/>
      <c r="N201" s="193"/>
      <c r="O201" s="73"/>
      <c r="P201" s="73"/>
      <c r="Q201" s="73"/>
      <c r="R201" s="73"/>
      <c r="S201" s="73"/>
      <c r="T201" s="7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5" t="s">
        <v>154</v>
      </c>
      <c r="AU201" s="15" t="s">
        <v>81</v>
      </c>
    </row>
    <row r="202" s="2" customFormat="1" ht="24.15" customHeight="1">
      <c r="A202" s="34"/>
      <c r="B202" s="175"/>
      <c r="C202" s="176" t="s">
        <v>367</v>
      </c>
      <c r="D202" s="176" t="s">
        <v>147</v>
      </c>
      <c r="E202" s="177" t="s">
        <v>1179</v>
      </c>
      <c r="F202" s="178" t="s">
        <v>1180</v>
      </c>
      <c r="G202" s="179" t="s">
        <v>275</v>
      </c>
      <c r="H202" s="180">
        <v>20</v>
      </c>
      <c r="I202" s="181"/>
      <c r="J202" s="182">
        <f>ROUND(I202*H202,2)</f>
        <v>0</v>
      </c>
      <c r="K202" s="178" t="s">
        <v>1</v>
      </c>
      <c r="L202" s="35"/>
      <c r="M202" s="183" t="s">
        <v>1</v>
      </c>
      <c r="N202" s="184" t="s">
        <v>39</v>
      </c>
      <c r="O202" s="73"/>
      <c r="P202" s="185">
        <f>O202*H202</f>
        <v>0</v>
      </c>
      <c r="Q202" s="185">
        <v>0</v>
      </c>
      <c r="R202" s="185">
        <f>Q202*H202</f>
        <v>0</v>
      </c>
      <c r="S202" s="185">
        <v>0</v>
      </c>
      <c r="T202" s="18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7" t="s">
        <v>152</v>
      </c>
      <c r="AT202" s="187" t="s">
        <v>147</v>
      </c>
      <c r="AU202" s="187" t="s">
        <v>81</v>
      </c>
      <c r="AY202" s="15" t="s">
        <v>145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15" t="s">
        <v>81</v>
      </c>
      <c r="BK202" s="188">
        <f>ROUND(I202*H202,2)</f>
        <v>0</v>
      </c>
      <c r="BL202" s="15" t="s">
        <v>152</v>
      </c>
      <c r="BM202" s="187" t="s">
        <v>583</v>
      </c>
    </row>
    <row r="203" s="2" customFormat="1">
      <c r="A203" s="34"/>
      <c r="B203" s="35"/>
      <c r="C203" s="34"/>
      <c r="D203" s="189" t="s">
        <v>154</v>
      </c>
      <c r="E203" s="34"/>
      <c r="F203" s="190" t="s">
        <v>1180</v>
      </c>
      <c r="G203" s="34"/>
      <c r="H203" s="34"/>
      <c r="I203" s="191"/>
      <c r="J203" s="34"/>
      <c r="K203" s="34"/>
      <c r="L203" s="35"/>
      <c r="M203" s="192"/>
      <c r="N203" s="193"/>
      <c r="O203" s="73"/>
      <c r="P203" s="73"/>
      <c r="Q203" s="73"/>
      <c r="R203" s="73"/>
      <c r="S203" s="73"/>
      <c r="T203" s="7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5" t="s">
        <v>154</v>
      </c>
      <c r="AU203" s="15" t="s">
        <v>81</v>
      </c>
    </row>
    <row r="204" s="2" customFormat="1" ht="24.15" customHeight="1">
      <c r="A204" s="34"/>
      <c r="B204" s="175"/>
      <c r="C204" s="176" t="s">
        <v>373</v>
      </c>
      <c r="D204" s="176" t="s">
        <v>147</v>
      </c>
      <c r="E204" s="177" t="s">
        <v>1181</v>
      </c>
      <c r="F204" s="178" t="s">
        <v>1182</v>
      </c>
      <c r="G204" s="179" t="s">
        <v>275</v>
      </c>
      <c r="H204" s="180">
        <v>30</v>
      </c>
      <c r="I204" s="181"/>
      <c r="J204" s="182">
        <f>ROUND(I204*H204,2)</f>
        <v>0</v>
      </c>
      <c r="K204" s="178" t="s">
        <v>1</v>
      </c>
      <c r="L204" s="35"/>
      <c r="M204" s="183" t="s">
        <v>1</v>
      </c>
      <c r="N204" s="184" t="s">
        <v>39</v>
      </c>
      <c r="O204" s="73"/>
      <c r="P204" s="185">
        <f>O204*H204</f>
        <v>0</v>
      </c>
      <c r="Q204" s="185">
        <v>0</v>
      </c>
      <c r="R204" s="185">
        <f>Q204*H204</f>
        <v>0</v>
      </c>
      <c r="S204" s="185">
        <v>0</v>
      </c>
      <c r="T204" s="18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7" t="s">
        <v>152</v>
      </c>
      <c r="AT204" s="187" t="s">
        <v>147</v>
      </c>
      <c r="AU204" s="187" t="s">
        <v>81</v>
      </c>
      <c r="AY204" s="15" t="s">
        <v>145</v>
      </c>
      <c r="BE204" s="188">
        <f>IF(N204="základní",J204,0)</f>
        <v>0</v>
      </c>
      <c r="BF204" s="188">
        <f>IF(N204="snížená",J204,0)</f>
        <v>0</v>
      </c>
      <c r="BG204" s="188">
        <f>IF(N204="zákl. přenesená",J204,0)</f>
        <v>0</v>
      </c>
      <c r="BH204" s="188">
        <f>IF(N204="sníž. přenesená",J204,0)</f>
        <v>0</v>
      </c>
      <c r="BI204" s="188">
        <f>IF(N204="nulová",J204,0)</f>
        <v>0</v>
      </c>
      <c r="BJ204" s="15" t="s">
        <v>81</v>
      </c>
      <c r="BK204" s="188">
        <f>ROUND(I204*H204,2)</f>
        <v>0</v>
      </c>
      <c r="BL204" s="15" t="s">
        <v>152</v>
      </c>
      <c r="BM204" s="187" t="s">
        <v>594</v>
      </c>
    </row>
    <row r="205" s="2" customFormat="1">
      <c r="A205" s="34"/>
      <c r="B205" s="35"/>
      <c r="C205" s="34"/>
      <c r="D205" s="189" t="s">
        <v>154</v>
      </c>
      <c r="E205" s="34"/>
      <c r="F205" s="190" t="s">
        <v>1182</v>
      </c>
      <c r="G205" s="34"/>
      <c r="H205" s="34"/>
      <c r="I205" s="191"/>
      <c r="J205" s="34"/>
      <c r="K205" s="34"/>
      <c r="L205" s="35"/>
      <c r="M205" s="192"/>
      <c r="N205" s="193"/>
      <c r="O205" s="73"/>
      <c r="P205" s="73"/>
      <c r="Q205" s="73"/>
      <c r="R205" s="73"/>
      <c r="S205" s="73"/>
      <c r="T205" s="7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5" t="s">
        <v>154</v>
      </c>
      <c r="AU205" s="15" t="s">
        <v>81</v>
      </c>
    </row>
    <row r="206" s="12" customFormat="1" ht="25.92" customHeight="1">
      <c r="A206" s="12"/>
      <c r="B206" s="162"/>
      <c r="C206" s="12"/>
      <c r="D206" s="163" t="s">
        <v>73</v>
      </c>
      <c r="E206" s="164" t="s">
        <v>1183</v>
      </c>
      <c r="F206" s="164" t="s">
        <v>1184</v>
      </c>
      <c r="G206" s="12"/>
      <c r="H206" s="12"/>
      <c r="I206" s="165"/>
      <c r="J206" s="166">
        <f>BK206</f>
        <v>0</v>
      </c>
      <c r="K206" s="12"/>
      <c r="L206" s="162"/>
      <c r="M206" s="167"/>
      <c r="N206" s="168"/>
      <c r="O206" s="168"/>
      <c r="P206" s="169">
        <f>SUM(P207:P216)</f>
        <v>0</v>
      </c>
      <c r="Q206" s="168"/>
      <c r="R206" s="169">
        <f>SUM(R207:R216)</f>
        <v>0</v>
      </c>
      <c r="S206" s="168"/>
      <c r="T206" s="170">
        <f>SUM(T207:T216)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63" t="s">
        <v>81</v>
      </c>
      <c r="AT206" s="171" t="s">
        <v>73</v>
      </c>
      <c r="AU206" s="171" t="s">
        <v>74</v>
      </c>
      <c r="AY206" s="163" t="s">
        <v>145</v>
      </c>
      <c r="BK206" s="172">
        <f>SUM(BK207:BK216)</f>
        <v>0</v>
      </c>
    </row>
    <row r="207" s="2" customFormat="1" ht="16.5" customHeight="1">
      <c r="A207" s="34"/>
      <c r="B207" s="175"/>
      <c r="C207" s="176" t="s">
        <v>378</v>
      </c>
      <c r="D207" s="176" t="s">
        <v>147</v>
      </c>
      <c r="E207" s="177" t="s">
        <v>1185</v>
      </c>
      <c r="F207" s="178" t="s">
        <v>1186</v>
      </c>
      <c r="G207" s="179" t="s">
        <v>706</v>
      </c>
      <c r="H207" s="180">
        <v>1</v>
      </c>
      <c r="I207" s="181"/>
      <c r="J207" s="182">
        <f>ROUND(I207*H207,2)</f>
        <v>0</v>
      </c>
      <c r="K207" s="178" t="s">
        <v>1</v>
      </c>
      <c r="L207" s="35"/>
      <c r="M207" s="183" t="s">
        <v>1</v>
      </c>
      <c r="N207" s="184" t="s">
        <v>39</v>
      </c>
      <c r="O207" s="73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7" t="s">
        <v>152</v>
      </c>
      <c r="AT207" s="187" t="s">
        <v>147</v>
      </c>
      <c r="AU207" s="187" t="s">
        <v>81</v>
      </c>
      <c r="AY207" s="15" t="s">
        <v>145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5" t="s">
        <v>81</v>
      </c>
      <c r="BK207" s="188">
        <f>ROUND(I207*H207,2)</f>
        <v>0</v>
      </c>
      <c r="BL207" s="15" t="s">
        <v>152</v>
      </c>
      <c r="BM207" s="187" t="s">
        <v>605</v>
      </c>
    </row>
    <row r="208" s="2" customFormat="1">
      <c r="A208" s="34"/>
      <c r="B208" s="35"/>
      <c r="C208" s="34"/>
      <c r="D208" s="189" t="s">
        <v>154</v>
      </c>
      <c r="E208" s="34"/>
      <c r="F208" s="190" t="s">
        <v>1186</v>
      </c>
      <c r="G208" s="34"/>
      <c r="H208" s="34"/>
      <c r="I208" s="191"/>
      <c r="J208" s="34"/>
      <c r="K208" s="34"/>
      <c r="L208" s="35"/>
      <c r="M208" s="192"/>
      <c r="N208" s="193"/>
      <c r="O208" s="73"/>
      <c r="P208" s="73"/>
      <c r="Q208" s="73"/>
      <c r="R208" s="73"/>
      <c r="S208" s="73"/>
      <c r="T208" s="7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5" t="s">
        <v>154</v>
      </c>
      <c r="AU208" s="15" t="s">
        <v>81</v>
      </c>
    </row>
    <row r="209" s="2" customFormat="1" ht="16.5" customHeight="1">
      <c r="A209" s="34"/>
      <c r="B209" s="175"/>
      <c r="C209" s="176" t="s">
        <v>384</v>
      </c>
      <c r="D209" s="176" t="s">
        <v>147</v>
      </c>
      <c r="E209" s="177" t="s">
        <v>1187</v>
      </c>
      <c r="F209" s="178" t="s">
        <v>1188</v>
      </c>
      <c r="G209" s="179" t="s">
        <v>706</v>
      </c>
      <c r="H209" s="180">
        <v>1</v>
      </c>
      <c r="I209" s="181"/>
      <c r="J209" s="182">
        <f>ROUND(I209*H209,2)</f>
        <v>0</v>
      </c>
      <c r="K209" s="178" t="s">
        <v>1</v>
      </c>
      <c r="L209" s="35"/>
      <c r="M209" s="183" t="s">
        <v>1</v>
      </c>
      <c r="N209" s="184" t="s">
        <v>39</v>
      </c>
      <c r="O209" s="73"/>
      <c r="P209" s="185">
        <f>O209*H209</f>
        <v>0</v>
      </c>
      <c r="Q209" s="185">
        <v>0</v>
      </c>
      <c r="R209" s="185">
        <f>Q209*H209</f>
        <v>0</v>
      </c>
      <c r="S209" s="185">
        <v>0</v>
      </c>
      <c r="T209" s="18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7" t="s">
        <v>152</v>
      </c>
      <c r="AT209" s="187" t="s">
        <v>147</v>
      </c>
      <c r="AU209" s="187" t="s">
        <v>81</v>
      </c>
      <c r="AY209" s="15" t="s">
        <v>145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15" t="s">
        <v>81</v>
      </c>
      <c r="BK209" s="188">
        <f>ROUND(I209*H209,2)</f>
        <v>0</v>
      </c>
      <c r="BL209" s="15" t="s">
        <v>152</v>
      </c>
      <c r="BM209" s="187" t="s">
        <v>619</v>
      </c>
    </row>
    <row r="210" s="2" customFormat="1">
      <c r="A210" s="34"/>
      <c r="B210" s="35"/>
      <c r="C210" s="34"/>
      <c r="D210" s="189" t="s">
        <v>154</v>
      </c>
      <c r="E210" s="34"/>
      <c r="F210" s="190" t="s">
        <v>1188</v>
      </c>
      <c r="G210" s="34"/>
      <c r="H210" s="34"/>
      <c r="I210" s="191"/>
      <c r="J210" s="34"/>
      <c r="K210" s="34"/>
      <c r="L210" s="35"/>
      <c r="M210" s="192"/>
      <c r="N210" s="193"/>
      <c r="O210" s="73"/>
      <c r="P210" s="73"/>
      <c r="Q210" s="73"/>
      <c r="R210" s="73"/>
      <c r="S210" s="73"/>
      <c r="T210" s="7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5" t="s">
        <v>154</v>
      </c>
      <c r="AU210" s="15" t="s">
        <v>81</v>
      </c>
    </row>
    <row r="211" s="2" customFormat="1" ht="16.5" customHeight="1">
      <c r="A211" s="34"/>
      <c r="B211" s="175"/>
      <c r="C211" s="176" t="s">
        <v>390</v>
      </c>
      <c r="D211" s="176" t="s">
        <v>147</v>
      </c>
      <c r="E211" s="177" t="s">
        <v>1189</v>
      </c>
      <c r="F211" s="178" t="s">
        <v>1190</v>
      </c>
      <c r="G211" s="179" t="s">
        <v>706</v>
      </c>
      <c r="H211" s="180">
        <v>1</v>
      </c>
      <c r="I211" s="181"/>
      <c r="J211" s="182">
        <f>ROUND(I211*H211,2)</f>
        <v>0</v>
      </c>
      <c r="K211" s="178" t="s">
        <v>1</v>
      </c>
      <c r="L211" s="35"/>
      <c r="M211" s="183" t="s">
        <v>1</v>
      </c>
      <c r="N211" s="184" t="s">
        <v>39</v>
      </c>
      <c r="O211" s="73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7" t="s">
        <v>152</v>
      </c>
      <c r="AT211" s="187" t="s">
        <v>147</v>
      </c>
      <c r="AU211" s="187" t="s">
        <v>81</v>
      </c>
      <c r="AY211" s="15" t="s">
        <v>145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15" t="s">
        <v>81</v>
      </c>
      <c r="BK211" s="188">
        <f>ROUND(I211*H211,2)</f>
        <v>0</v>
      </c>
      <c r="BL211" s="15" t="s">
        <v>152</v>
      </c>
      <c r="BM211" s="187" t="s">
        <v>629</v>
      </c>
    </row>
    <row r="212" s="2" customFormat="1">
      <c r="A212" s="34"/>
      <c r="B212" s="35"/>
      <c r="C212" s="34"/>
      <c r="D212" s="189" t="s">
        <v>154</v>
      </c>
      <c r="E212" s="34"/>
      <c r="F212" s="190" t="s">
        <v>1190</v>
      </c>
      <c r="G212" s="34"/>
      <c r="H212" s="34"/>
      <c r="I212" s="191"/>
      <c r="J212" s="34"/>
      <c r="K212" s="34"/>
      <c r="L212" s="35"/>
      <c r="M212" s="192"/>
      <c r="N212" s="193"/>
      <c r="O212" s="73"/>
      <c r="P212" s="73"/>
      <c r="Q212" s="73"/>
      <c r="R212" s="73"/>
      <c r="S212" s="73"/>
      <c r="T212" s="7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5" t="s">
        <v>154</v>
      </c>
      <c r="AU212" s="15" t="s">
        <v>81</v>
      </c>
    </row>
    <row r="213" s="2" customFormat="1" ht="16.5" customHeight="1">
      <c r="A213" s="34"/>
      <c r="B213" s="175"/>
      <c r="C213" s="176" t="s">
        <v>398</v>
      </c>
      <c r="D213" s="176" t="s">
        <v>147</v>
      </c>
      <c r="E213" s="177" t="s">
        <v>1191</v>
      </c>
      <c r="F213" s="178" t="s">
        <v>1192</v>
      </c>
      <c r="G213" s="179" t="s">
        <v>1105</v>
      </c>
      <c r="H213" s="180">
        <v>1</v>
      </c>
      <c r="I213" s="181"/>
      <c r="J213" s="182">
        <f>ROUND(I213*H213,2)</f>
        <v>0</v>
      </c>
      <c r="K213" s="178" t="s">
        <v>1</v>
      </c>
      <c r="L213" s="35"/>
      <c r="M213" s="183" t="s">
        <v>1</v>
      </c>
      <c r="N213" s="184" t="s">
        <v>39</v>
      </c>
      <c r="O213" s="73"/>
      <c r="P213" s="185">
        <f>O213*H213</f>
        <v>0</v>
      </c>
      <c r="Q213" s="185">
        <v>0</v>
      </c>
      <c r="R213" s="185">
        <f>Q213*H213</f>
        <v>0</v>
      </c>
      <c r="S213" s="185">
        <v>0</v>
      </c>
      <c r="T213" s="18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7" t="s">
        <v>152</v>
      </c>
      <c r="AT213" s="187" t="s">
        <v>147</v>
      </c>
      <c r="AU213" s="187" t="s">
        <v>81</v>
      </c>
      <c r="AY213" s="15" t="s">
        <v>145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15" t="s">
        <v>81</v>
      </c>
      <c r="BK213" s="188">
        <f>ROUND(I213*H213,2)</f>
        <v>0</v>
      </c>
      <c r="BL213" s="15" t="s">
        <v>152</v>
      </c>
      <c r="BM213" s="187" t="s">
        <v>643</v>
      </c>
    </row>
    <row r="214" s="2" customFormat="1">
      <c r="A214" s="34"/>
      <c r="B214" s="35"/>
      <c r="C214" s="34"/>
      <c r="D214" s="189" t="s">
        <v>154</v>
      </c>
      <c r="E214" s="34"/>
      <c r="F214" s="190" t="s">
        <v>1192</v>
      </c>
      <c r="G214" s="34"/>
      <c r="H214" s="34"/>
      <c r="I214" s="191"/>
      <c r="J214" s="34"/>
      <c r="K214" s="34"/>
      <c r="L214" s="35"/>
      <c r="M214" s="192"/>
      <c r="N214" s="193"/>
      <c r="O214" s="73"/>
      <c r="P214" s="73"/>
      <c r="Q214" s="73"/>
      <c r="R214" s="73"/>
      <c r="S214" s="73"/>
      <c r="T214" s="7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5" t="s">
        <v>154</v>
      </c>
      <c r="AU214" s="15" t="s">
        <v>81</v>
      </c>
    </row>
    <row r="215" s="2" customFormat="1" ht="16.5" customHeight="1">
      <c r="A215" s="34"/>
      <c r="B215" s="175"/>
      <c r="C215" s="176" t="s">
        <v>404</v>
      </c>
      <c r="D215" s="176" t="s">
        <v>147</v>
      </c>
      <c r="E215" s="177" t="s">
        <v>1193</v>
      </c>
      <c r="F215" s="178" t="s">
        <v>1194</v>
      </c>
      <c r="G215" s="179" t="s">
        <v>706</v>
      </c>
      <c r="H215" s="180">
        <v>1</v>
      </c>
      <c r="I215" s="181"/>
      <c r="J215" s="182">
        <f>ROUND(I215*H215,2)</f>
        <v>0</v>
      </c>
      <c r="K215" s="178" t="s">
        <v>1</v>
      </c>
      <c r="L215" s="35"/>
      <c r="M215" s="183" t="s">
        <v>1</v>
      </c>
      <c r="N215" s="184" t="s">
        <v>39</v>
      </c>
      <c r="O215" s="73"/>
      <c r="P215" s="185">
        <f>O215*H215</f>
        <v>0</v>
      </c>
      <c r="Q215" s="185">
        <v>0</v>
      </c>
      <c r="R215" s="185">
        <f>Q215*H215</f>
        <v>0</v>
      </c>
      <c r="S215" s="185">
        <v>0</v>
      </c>
      <c r="T215" s="18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7" t="s">
        <v>152</v>
      </c>
      <c r="AT215" s="187" t="s">
        <v>147</v>
      </c>
      <c r="AU215" s="187" t="s">
        <v>81</v>
      </c>
      <c r="AY215" s="15" t="s">
        <v>145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5" t="s">
        <v>81</v>
      </c>
      <c r="BK215" s="188">
        <f>ROUND(I215*H215,2)</f>
        <v>0</v>
      </c>
      <c r="BL215" s="15" t="s">
        <v>152</v>
      </c>
      <c r="BM215" s="187" t="s">
        <v>655</v>
      </c>
    </row>
    <row r="216" s="2" customFormat="1">
      <c r="A216" s="34"/>
      <c r="B216" s="35"/>
      <c r="C216" s="34"/>
      <c r="D216" s="189" t="s">
        <v>154</v>
      </c>
      <c r="E216" s="34"/>
      <c r="F216" s="190" t="s">
        <v>1194</v>
      </c>
      <c r="G216" s="34"/>
      <c r="H216" s="34"/>
      <c r="I216" s="191"/>
      <c r="J216" s="34"/>
      <c r="K216" s="34"/>
      <c r="L216" s="35"/>
      <c r="M216" s="192"/>
      <c r="N216" s="193"/>
      <c r="O216" s="73"/>
      <c r="P216" s="73"/>
      <c r="Q216" s="73"/>
      <c r="R216" s="73"/>
      <c r="S216" s="73"/>
      <c r="T216" s="7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5" t="s">
        <v>154</v>
      </c>
      <c r="AU216" s="15" t="s">
        <v>81</v>
      </c>
    </row>
    <row r="217" s="12" customFormat="1" ht="25.92" customHeight="1">
      <c r="A217" s="12"/>
      <c r="B217" s="162"/>
      <c r="C217" s="12"/>
      <c r="D217" s="163" t="s">
        <v>73</v>
      </c>
      <c r="E217" s="164" t="s">
        <v>1195</v>
      </c>
      <c r="F217" s="164" t="s">
        <v>1196</v>
      </c>
      <c r="G217" s="12"/>
      <c r="H217" s="12"/>
      <c r="I217" s="165"/>
      <c r="J217" s="166">
        <f>BK217</f>
        <v>0</v>
      </c>
      <c r="K217" s="12"/>
      <c r="L217" s="162"/>
      <c r="M217" s="167"/>
      <c r="N217" s="168"/>
      <c r="O217" s="168"/>
      <c r="P217" s="169">
        <f>SUM(P218:P223)</f>
        <v>0</v>
      </c>
      <c r="Q217" s="168"/>
      <c r="R217" s="169">
        <f>SUM(R218:R223)</f>
        <v>0</v>
      </c>
      <c r="S217" s="168"/>
      <c r="T217" s="170">
        <f>SUM(T218:T223)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63" t="s">
        <v>81</v>
      </c>
      <c r="AT217" s="171" t="s">
        <v>73</v>
      </c>
      <c r="AU217" s="171" t="s">
        <v>74</v>
      </c>
      <c r="AY217" s="163" t="s">
        <v>145</v>
      </c>
      <c r="BK217" s="172">
        <f>SUM(BK218:BK223)</f>
        <v>0</v>
      </c>
    </row>
    <row r="218" s="2" customFormat="1" ht="16.5" customHeight="1">
      <c r="A218" s="34"/>
      <c r="B218" s="175"/>
      <c r="C218" s="176" t="s">
        <v>410</v>
      </c>
      <c r="D218" s="176" t="s">
        <v>147</v>
      </c>
      <c r="E218" s="177" t="s">
        <v>1197</v>
      </c>
      <c r="F218" s="178" t="s">
        <v>1198</v>
      </c>
      <c r="G218" s="179" t="s">
        <v>1105</v>
      </c>
      <c r="H218" s="180">
        <v>1</v>
      </c>
      <c r="I218" s="181"/>
      <c r="J218" s="182">
        <f>ROUND(I218*H218,2)</f>
        <v>0</v>
      </c>
      <c r="K218" s="178" t="s">
        <v>1</v>
      </c>
      <c r="L218" s="35"/>
      <c r="M218" s="183" t="s">
        <v>1</v>
      </c>
      <c r="N218" s="184" t="s">
        <v>39</v>
      </c>
      <c r="O218" s="73"/>
      <c r="P218" s="185">
        <f>O218*H218</f>
        <v>0</v>
      </c>
      <c r="Q218" s="185">
        <v>0</v>
      </c>
      <c r="R218" s="185">
        <f>Q218*H218</f>
        <v>0</v>
      </c>
      <c r="S218" s="185">
        <v>0</v>
      </c>
      <c r="T218" s="18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7" t="s">
        <v>152</v>
      </c>
      <c r="AT218" s="187" t="s">
        <v>147</v>
      </c>
      <c r="AU218" s="187" t="s">
        <v>81</v>
      </c>
      <c r="AY218" s="15" t="s">
        <v>145</v>
      </c>
      <c r="BE218" s="188">
        <f>IF(N218="základní",J218,0)</f>
        <v>0</v>
      </c>
      <c r="BF218" s="188">
        <f>IF(N218="snížená",J218,0)</f>
        <v>0</v>
      </c>
      <c r="BG218" s="188">
        <f>IF(N218="zákl. přenesená",J218,0)</f>
        <v>0</v>
      </c>
      <c r="BH218" s="188">
        <f>IF(N218="sníž. přenesená",J218,0)</f>
        <v>0</v>
      </c>
      <c r="BI218" s="188">
        <f>IF(N218="nulová",J218,0)</f>
        <v>0</v>
      </c>
      <c r="BJ218" s="15" t="s">
        <v>81</v>
      </c>
      <c r="BK218" s="188">
        <f>ROUND(I218*H218,2)</f>
        <v>0</v>
      </c>
      <c r="BL218" s="15" t="s">
        <v>152</v>
      </c>
      <c r="BM218" s="187" t="s">
        <v>667</v>
      </c>
    </row>
    <row r="219" s="2" customFormat="1">
      <c r="A219" s="34"/>
      <c r="B219" s="35"/>
      <c r="C219" s="34"/>
      <c r="D219" s="189" t="s">
        <v>154</v>
      </c>
      <c r="E219" s="34"/>
      <c r="F219" s="190" t="s">
        <v>1198</v>
      </c>
      <c r="G219" s="34"/>
      <c r="H219" s="34"/>
      <c r="I219" s="191"/>
      <c r="J219" s="34"/>
      <c r="K219" s="34"/>
      <c r="L219" s="35"/>
      <c r="M219" s="192"/>
      <c r="N219" s="193"/>
      <c r="O219" s="73"/>
      <c r="P219" s="73"/>
      <c r="Q219" s="73"/>
      <c r="R219" s="73"/>
      <c r="S219" s="73"/>
      <c r="T219" s="7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5" t="s">
        <v>154</v>
      </c>
      <c r="AU219" s="15" t="s">
        <v>81</v>
      </c>
    </row>
    <row r="220" s="2" customFormat="1" ht="24.15" customHeight="1">
      <c r="A220" s="34"/>
      <c r="B220" s="175"/>
      <c r="C220" s="176" t="s">
        <v>416</v>
      </c>
      <c r="D220" s="176" t="s">
        <v>147</v>
      </c>
      <c r="E220" s="177" t="s">
        <v>1199</v>
      </c>
      <c r="F220" s="178" t="s">
        <v>1200</v>
      </c>
      <c r="G220" s="179" t="s">
        <v>1105</v>
      </c>
      <c r="H220" s="180">
        <v>1</v>
      </c>
      <c r="I220" s="181"/>
      <c r="J220" s="182">
        <f>ROUND(I220*H220,2)</f>
        <v>0</v>
      </c>
      <c r="K220" s="178" t="s">
        <v>1</v>
      </c>
      <c r="L220" s="35"/>
      <c r="M220" s="183" t="s">
        <v>1</v>
      </c>
      <c r="N220" s="184" t="s">
        <v>39</v>
      </c>
      <c r="O220" s="73"/>
      <c r="P220" s="185">
        <f>O220*H220</f>
        <v>0</v>
      </c>
      <c r="Q220" s="185">
        <v>0</v>
      </c>
      <c r="R220" s="185">
        <f>Q220*H220</f>
        <v>0</v>
      </c>
      <c r="S220" s="185">
        <v>0</v>
      </c>
      <c r="T220" s="18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7" t="s">
        <v>152</v>
      </c>
      <c r="AT220" s="187" t="s">
        <v>147</v>
      </c>
      <c r="AU220" s="187" t="s">
        <v>81</v>
      </c>
      <c r="AY220" s="15" t="s">
        <v>145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15" t="s">
        <v>81</v>
      </c>
      <c r="BK220" s="188">
        <f>ROUND(I220*H220,2)</f>
        <v>0</v>
      </c>
      <c r="BL220" s="15" t="s">
        <v>152</v>
      </c>
      <c r="BM220" s="187" t="s">
        <v>681</v>
      </c>
    </row>
    <row r="221" s="2" customFormat="1">
      <c r="A221" s="34"/>
      <c r="B221" s="35"/>
      <c r="C221" s="34"/>
      <c r="D221" s="189" t="s">
        <v>154</v>
      </c>
      <c r="E221" s="34"/>
      <c r="F221" s="190" t="s">
        <v>1200</v>
      </c>
      <c r="G221" s="34"/>
      <c r="H221" s="34"/>
      <c r="I221" s="191"/>
      <c r="J221" s="34"/>
      <c r="K221" s="34"/>
      <c r="L221" s="35"/>
      <c r="M221" s="192"/>
      <c r="N221" s="193"/>
      <c r="O221" s="73"/>
      <c r="P221" s="73"/>
      <c r="Q221" s="73"/>
      <c r="R221" s="73"/>
      <c r="S221" s="73"/>
      <c r="T221" s="7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5" t="s">
        <v>154</v>
      </c>
      <c r="AU221" s="15" t="s">
        <v>81</v>
      </c>
    </row>
    <row r="222" s="2" customFormat="1" ht="24.15" customHeight="1">
      <c r="A222" s="34"/>
      <c r="B222" s="175"/>
      <c r="C222" s="176" t="s">
        <v>422</v>
      </c>
      <c r="D222" s="176" t="s">
        <v>147</v>
      </c>
      <c r="E222" s="177" t="s">
        <v>1201</v>
      </c>
      <c r="F222" s="178" t="s">
        <v>1202</v>
      </c>
      <c r="G222" s="179" t="s">
        <v>1105</v>
      </c>
      <c r="H222" s="180">
        <v>1</v>
      </c>
      <c r="I222" s="181"/>
      <c r="J222" s="182">
        <f>ROUND(I222*H222,2)</f>
        <v>0</v>
      </c>
      <c r="K222" s="178" t="s">
        <v>1</v>
      </c>
      <c r="L222" s="35"/>
      <c r="M222" s="183" t="s">
        <v>1</v>
      </c>
      <c r="N222" s="184" t="s">
        <v>39</v>
      </c>
      <c r="O222" s="73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7" t="s">
        <v>152</v>
      </c>
      <c r="AT222" s="187" t="s">
        <v>147</v>
      </c>
      <c r="AU222" s="187" t="s">
        <v>81</v>
      </c>
      <c r="AY222" s="15" t="s">
        <v>145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5" t="s">
        <v>81</v>
      </c>
      <c r="BK222" s="188">
        <f>ROUND(I222*H222,2)</f>
        <v>0</v>
      </c>
      <c r="BL222" s="15" t="s">
        <v>152</v>
      </c>
      <c r="BM222" s="187" t="s">
        <v>776</v>
      </c>
    </row>
    <row r="223" s="2" customFormat="1">
      <c r="A223" s="34"/>
      <c r="B223" s="35"/>
      <c r="C223" s="34"/>
      <c r="D223" s="189" t="s">
        <v>154</v>
      </c>
      <c r="E223" s="34"/>
      <c r="F223" s="190" t="s">
        <v>1202</v>
      </c>
      <c r="G223" s="34"/>
      <c r="H223" s="34"/>
      <c r="I223" s="191"/>
      <c r="J223" s="34"/>
      <c r="K223" s="34"/>
      <c r="L223" s="35"/>
      <c r="M223" s="192"/>
      <c r="N223" s="193"/>
      <c r="O223" s="73"/>
      <c r="P223" s="73"/>
      <c r="Q223" s="73"/>
      <c r="R223" s="73"/>
      <c r="S223" s="73"/>
      <c r="T223" s="7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5" t="s">
        <v>154</v>
      </c>
      <c r="AU223" s="15" t="s">
        <v>81</v>
      </c>
    </row>
    <row r="224" s="12" customFormat="1" ht="25.92" customHeight="1">
      <c r="A224" s="12"/>
      <c r="B224" s="162"/>
      <c r="C224" s="12"/>
      <c r="D224" s="163" t="s">
        <v>73</v>
      </c>
      <c r="E224" s="164" t="s">
        <v>1203</v>
      </c>
      <c r="F224" s="164" t="s">
        <v>1204</v>
      </c>
      <c r="G224" s="12"/>
      <c r="H224" s="12"/>
      <c r="I224" s="165"/>
      <c r="J224" s="166">
        <f>BK224</f>
        <v>0</v>
      </c>
      <c r="K224" s="12"/>
      <c r="L224" s="162"/>
      <c r="M224" s="167"/>
      <c r="N224" s="168"/>
      <c r="O224" s="168"/>
      <c r="P224" s="169">
        <f>SUM(P225:P242)</f>
        <v>0</v>
      </c>
      <c r="Q224" s="168"/>
      <c r="R224" s="169">
        <f>SUM(R225:R242)</f>
        <v>0</v>
      </c>
      <c r="S224" s="168"/>
      <c r="T224" s="170">
        <f>SUM(T225:T242)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63" t="s">
        <v>81</v>
      </c>
      <c r="AT224" s="171" t="s">
        <v>73</v>
      </c>
      <c r="AU224" s="171" t="s">
        <v>74</v>
      </c>
      <c r="AY224" s="163" t="s">
        <v>145</v>
      </c>
      <c r="BK224" s="172">
        <f>SUM(BK225:BK242)</f>
        <v>0</v>
      </c>
    </row>
    <row r="225" s="2" customFormat="1" ht="16.5" customHeight="1">
      <c r="A225" s="34"/>
      <c r="B225" s="175"/>
      <c r="C225" s="176" t="s">
        <v>429</v>
      </c>
      <c r="D225" s="176" t="s">
        <v>147</v>
      </c>
      <c r="E225" s="177" t="s">
        <v>1205</v>
      </c>
      <c r="F225" s="178" t="s">
        <v>1206</v>
      </c>
      <c r="G225" s="179" t="s">
        <v>1105</v>
      </c>
      <c r="H225" s="180">
        <v>1</v>
      </c>
      <c r="I225" s="181"/>
      <c r="J225" s="182">
        <f>ROUND(I225*H225,2)</f>
        <v>0</v>
      </c>
      <c r="K225" s="178" t="s">
        <v>1</v>
      </c>
      <c r="L225" s="35"/>
      <c r="M225" s="183" t="s">
        <v>1</v>
      </c>
      <c r="N225" s="184" t="s">
        <v>39</v>
      </c>
      <c r="O225" s="73"/>
      <c r="P225" s="185">
        <f>O225*H225</f>
        <v>0</v>
      </c>
      <c r="Q225" s="185">
        <v>0</v>
      </c>
      <c r="R225" s="185">
        <f>Q225*H225</f>
        <v>0</v>
      </c>
      <c r="S225" s="185">
        <v>0</v>
      </c>
      <c r="T225" s="18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7" t="s">
        <v>152</v>
      </c>
      <c r="AT225" s="187" t="s">
        <v>147</v>
      </c>
      <c r="AU225" s="187" t="s">
        <v>81</v>
      </c>
      <c r="AY225" s="15" t="s">
        <v>145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15" t="s">
        <v>81</v>
      </c>
      <c r="BK225" s="188">
        <f>ROUND(I225*H225,2)</f>
        <v>0</v>
      </c>
      <c r="BL225" s="15" t="s">
        <v>152</v>
      </c>
      <c r="BM225" s="187" t="s">
        <v>778</v>
      </c>
    </row>
    <row r="226" s="2" customFormat="1">
      <c r="A226" s="34"/>
      <c r="B226" s="35"/>
      <c r="C226" s="34"/>
      <c r="D226" s="189" t="s">
        <v>154</v>
      </c>
      <c r="E226" s="34"/>
      <c r="F226" s="190" t="s">
        <v>1206</v>
      </c>
      <c r="G226" s="34"/>
      <c r="H226" s="34"/>
      <c r="I226" s="191"/>
      <c r="J226" s="34"/>
      <c r="K226" s="34"/>
      <c r="L226" s="35"/>
      <c r="M226" s="192"/>
      <c r="N226" s="193"/>
      <c r="O226" s="73"/>
      <c r="P226" s="73"/>
      <c r="Q226" s="73"/>
      <c r="R226" s="73"/>
      <c r="S226" s="73"/>
      <c r="T226" s="7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5" t="s">
        <v>154</v>
      </c>
      <c r="AU226" s="15" t="s">
        <v>81</v>
      </c>
    </row>
    <row r="227" s="2" customFormat="1" ht="16.5" customHeight="1">
      <c r="A227" s="34"/>
      <c r="B227" s="175"/>
      <c r="C227" s="176" t="s">
        <v>435</v>
      </c>
      <c r="D227" s="176" t="s">
        <v>147</v>
      </c>
      <c r="E227" s="177" t="s">
        <v>1207</v>
      </c>
      <c r="F227" s="178" t="s">
        <v>1208</v>
      </c>
      <c r="G227" s="179" t="s">
        <v>1105</v>
      </c>
      <c r="H227" s="180">
        <v>1</v>
      </c>
      <c r="I227" s="181"/>
      <c r="J227" s="182">
        <f>ROUND(I227*H227,2)</f>
        <v>0</v>
      </c>
      <c r="K227" s="178" t="s">
        <v>1</v>
      </c>
      <c r="L227" s="35"/>
      <c r="M227" s="183" t="s">
        <v>1</v>
      </c>
      <c r="N227" s="184" t="s">
        <v>39</v>
      </c>
      <c r="O227" s="73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7" t="s">
        <v>152</v>
      </c>
      <c r="AT227" s="187" t="s">
        <v>147</v>
      </c>
      <c r="AU227" s="187" t="s">
        <v>81</v>
      </c>
      <c r="AY227" s="15" t="s">
        <v>145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5" t="s">
        <v>81</v>
      </c>
      <c r="BK227" s="188">
        <f>ROUND(I227*H227,2)</f>
        <v>0</v>
      </c>
      <c r="BL227" s="15" t="s">
        <v>152</v>
      </c>
      <c r="BM227" s="187" t="s">
        <v>781</v>
      </c>
    </row>
    <row r="228" s="2" customFormat="1">
      <c r="A228" s="34"/>
      <c r="B228" s="35"/>
      <c r="C228" s="34"/>
      <c r="D228" s="189" t="s">
        <v>154</v>
      </c>
      <c r="E228" s="34"/>
      <c r="F228" s="190" t="s">
        <v>1208</v>
      </c>
      <c r="G228" s="34"/>
      <c r="H228" s="34"/>
      <c r="I228" s="191"/>
      <c r="J228" s="34"/>
      <c r="K228" s="34"/>
      <c r="L228" s="35"/>
      <c r="M228" s="192"/>
      <c r="N228" s="193"/>
      <c r="O228" s="73"/>
      <c r="P228" s="73"/>
      <c r="Q228" s="73"/>
      <c r="R228" s="73"/>
      <c r="S228" s="73"/>
      <c r="T228" s="7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5" t="s">
        <v>154</v>
      </c>
      <c r="AU228" s="15" t="s">
        <v>81</v>
      </c>
    </row>
    <row r="229" s="2" customFormat="1" ht="16.5" customHeight="1">
      <c r="A229" s="34"/>
      <c r="B229" s="175"/>
      <c r="C229" s="176" t="s">
        <v>441</v>
      </c>
      <c r="D229" s="176" t="s">
        <v>147</v>
      </c>
      <c r="E229" s="177" t="s">
        <v>1209</v>
      </c>
      <c r="F229" s="178" t="s">
        <v>1210</v>
      </c>
      <c r="G229" s="179" t="s">
        <v>1105</v>
      </c>
      <c r="H229" s="180">
        <v>1</v>
      </c>
      <c r="I229" s="181"/>
      <c r="J229" s="182">
        <f>ROUND(I229*H229,2)</f>
        <v>0</v>
      </c>
      <c r="K229" s="178" t="s">
        <v>1</v>
      </c>
      <c r="L229" s="35"/>
      <c r="M229" s="183" t="s">
        <v>1</v>
      </c>
      <c r="N229" s="184" t="s">
        <v>39</v>
      </c>
      <c r="O229" s="73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7" t="s">
        <v>152</v>
      </c>
      <c r="AT229" s="187" t="s">
        <v>147</v>
      </c>
      <c r="AU229" s="187" t="s">
        <v>81</v>
      </c>
      <c r="AY229" s="15" t="s">
        <v>145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5" t="s">
        <v>81</v>
      </c>
      <c r="BK229" s="188">
        <f>ROUND(I229*H229,2)</f>
        <v>0</v>
      </c>
      <c r="BL229" s="15" t="s">
        <v>152</v>
      </c>
      <c r="BM229" s="187" t="s">
        <v>784</v>
      </c>
    </row>
    <row r="230" s="2" customFormat="1">
      <c r="A230" s="34"/>
      <c r="B230" s="35"/>
      <c r="C230" s="34"/>
      <c r="D230" s="189" t="s">
        <v>154</v>
      </c>
      <c r="E230" s="34"/>
      <c r="F230" s="190" t="s">
        <v>1210</v>
      </c>
      <c r="G230" s="34"/>
      <c r="H230" s="34"/>
      <c r="I230" s="191"/>
      <c r="J230" s="34"/>
      <c r="K230" s="34"/>
      <c r="L230" s="35"/>
      <c r="M230" s="192"/>
      <c r="N230" s="193"/>
      <c r="O230" s="73"/>
      <c r="P230" s="73"/>
      <c r="Q230" s="73"/>
      <c r="R230" s="73"/>
      <c r="S230" s="73"/>
      <c r="T230" s="7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5" t="s">
        <v>154</v>
      </c>
      <c r="AU230" s="15" t="s">
        <v>81</v>
      </c>
    </row>
    <row r="231" s="2" customFormat="1" ht="16.5" customHeight="1">
      <c r="A231" s="34"/>
      <c r="B231" s="175"/>
      <c r="C231" s="176" t="s">
        <v>447</v>
      </c>
      <c r="D231" s="176" t="s">
        <v>147</v>
      </c>
      <c r="E231" s="177" t="s">
        <v>1211</v>
      </c>
      <c r="F231" s="178" t="s">
        <v>1212</v>
      </c>
      <c r="G231" s="179" t="s">
        <v>1105</v>
      </c>
      <c r="H231" s="180">
        <v>1</v>
      </c>
      <c r="I231" s="181"/>
      <c r="J231" s="182">
        <f>ROUND(I231*H231,2)</f>
        <v>0</v>
      </c>
      <c r="K231" s="178" t="s">
        <v>1</v>
      </c>
      <c r="L231" s="35"/>
      <c r="M231" s="183" t="s">
        <v>1</v>
      </c>
      <c r="N231" s="184" t="s">
        <v>39</v>
      </c>
      <c r="O231" s="73"/>
      <c r="P231" s="185">
        <f>O231*H231</f>
        <v>0</v>
      </c>
      <c r="Q231" s="185">
        <v>0</v>
      </c>
      <c r="R231" s="185">
        <f>Q231*H231</f>
        <v>0</v>
      </c>
      <c r="S231" s="185">
        <v>0</v>
      </c>
      <c r="T231" s="18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7" t="s">
        <v>152</v>
      </c>
      <c r="AT231" s="187" t="s">
        <v>147</v>
      </c>
      <c r="AU231" s="187" t="s">
        <v>81</v>
      </c>
      <c r="AY231" s="15" t="s">
        <v>145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15" t="s">
        <v>81</v>
      </c>
      <c r="BK231" s="188">
        <f>ROUND(I231*H231,2)</f>
        <v>0</v>
      </c>
      <c r="BL231" s="15" t="s">
        <v>152</v>
      </c>
      <c r="BM231" s="187" t="s">
        <v>787</v>
      </c>
    </row>
    <row r="232" s="2" customFormat="1">
      <c r="A232" s="34"/>
      <c r="B232" s="35"/>
      <c r="C232" s="34"/>
      <c r="D232" s="189" t="s">
        <v>154</v>
      </c>
      <c r="E232" s="34"/>
      <c r="F232" s="190" t="s">
        <v>1212</v>
      </c>
      <c r="G232" s="34"/>
      <c r="H232" s="34"/>
      <c r="I232" s="191"/>
      <c r="J232" s="34"/>
      <c r="K232" s="34"/>
      <c r="L232" s="35"/>
      <c r="M232" s="192"/>
      <c r="N232" s="193"/>
      <c r="O232" s="73"/>
      <c r="P232" s="73"/>
      <c r="Q232" s="73"/>
      <c r="R232" s="73"/>
      <c r="S232" s="73"/>
      <c r="T232" s="7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5" t="s">
        <v>154</v>
      </c>
      <c r="AU232" s="15" t="s">
        <v>81</v>
      </c>
    </row>
    <row r="233" s="2" customFormat="1" ht="16.5" customHeight="1">
      <c r="A233" s="34"/>
      <c r="B233" s="175"/>
      <c r="C233" s="176" t="s">
        <v>453</v>
      </c>
      <c r="D233" s="176" t="s">
        <v>147</v>
      </c>
      <c r="E233" s="177" t="s">
        <v>1213</v>
      </c>
      <c r="F233" s="178" t="s">
        <v>1214</v>
      </c>
      <c r="G233" s="179" t="s">
        <v>1105</v>
      </c>
      <c r="H233" s="180">
        <v>7</v>
      </c>
      <c r="I233" s="181"/>
      <c r="J233" s="182">
        <f>ROUND(I233*H233,2)</f>
        <v>0</v>
      </c>
      <c r="K233" s="178" t="s">
        <v>1</v>
      </c>
      <c r="L233" s="35"/>
      <c r="M233" s="183" t="s">
        <v>1</v>
      </c>
      <c r="N233" s="184" t="s">
        <v>39</v>
      </c>
      <c r="O233" s="73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7" t="s">
        <v>152</v>
      </c>
      <c r="AT233" s="187" t="s">
        <v>147</v>
      </c>
      <c r="AU233" s="187" t="s">
        <v>81</v>
      </c>
      <c r="AY233" s="15" t="s">
        <v>145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15" t="s">
        <v>81</v>
      </c>
      <c r="BK233" s="188">
        <f>ROUND(I233*H233,2)</f>
        <v>0</v>
      </c>
      <c r="BL233" s="15" t="s">
        <v>152</v>
      </c>
      <c r="BM233" s="187" t="s">
        <v>790</v>
      </c>
    </row>
    <row r="234" s="2" customFormat="1">
      <c r="A234" s="34"/>
      <c r="B234" s="35"/>
      <c r="C234" s="34"/>
      <c r="D234" s="189" t="s">
        <v>154</v>
      </c>
      <c r="E234" s="34"/>
      <c r="F234" s="190" t="s">
        <v>1214</v>
      </c>
      <c r="G234" s="34"/>
      <c r="H234" s="34"/>
      <c r="I234" s="191"/>
      <c r="J234" s="34"/>
      <c r="K234" s="34"/>
      <c r="L234" s="35"/>
      <c r="M234" s="192"/>
      <c r="N234" s="193"/>
      <c r="O234" s="73"/>
      <c r="P234" s="73"/>
      <c r="Q234" s="73"/>
      <c r="R234" s="73"/>
      <c r="S234" s="73"/>
      <c r="T234" s="7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5" t="s">
        <v>154</v>
      </c>
      <c r="AU234" s="15" t="s">
        <v>81</v>
      </c>
    </row>
    <row r="235" s="2" customFormat="1" ht="16.5" customHeight="1">
      <c r="A235" s="34"/>
      <c r="B235" s="175"/>
      <c r="C235" s="176" t="s">
        <v>459</v>
      </c>
      <c r="D235" s="176" t="s">
        <v>147</v>
      </c>
      <c r="E235" s="177" t="s">
        <v>1215</v>
      </c>
      <c r="F235" s="178" t="s">
        <v>1216</v>
      </c>
      <c r="G235" s="179" t="s">
        <v>1105</v>
      </c>
      <c r="H235" s="180">
        <v>1</v>
      </c>
      <c r="I235" s="181"/>
      <c r="J235" s="182">
        <f>ROUND(I235*H235,2)</f>
        <v>0</v>
      </c>
      <c r="K235" s="178" t="s">
        <v>1</v>
      </c>
      <c r="L235" s="35"/>
      <c r="M235" s="183" t="s">
        <v>1</v>
      </c>
      <c r="N235" s="184" t="s">
        <v>39</v>
      </c>
      <c r="O235" s="73"/>
      <c r="P235" s="185">
        <f>O235*H235</f>
        <v>0</v>
      </c>
      <c r="Q235" s="185">
        <v>0</v>
      </c>
      <c r="R235" s="185">
        <f>Q235*H235</f>
        <v>0</v>
      </c>
      <c r="S235" s="185">
        <v>0</v>
      </c>
      <c r="T235" s="18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7" t="s">
        <v>152</v>
      </c>
      <c r="AT235" s="187" t="s">
        <v>147</v>
      </c>
      <c r="AU235" s="187" t="s">
        <v>81</v>
      </c>
      <c r="AY235" s="15" t="s">
        <v>145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15" t="s">
        <v>81</v>
      </c>
      <c r="BK235" s="188">
        <f>ROUND(I235*H235,2)</f>
        <v>0</v>
      </c>
      <c r="BL235" s="15" t="s">
        <v>152</v>
      </c>
      <c r="BM235" s="187" t="s">
        <v>793</v>
      </c>
    </row>
    <row r="236" s="2" customFormat="1">
      <c r="A236" s="34"/>
      <c r="B236" s="35"/>
      <c r="C236" s="34"/>
      <c r="D236" s="189" t="s">
        <v>154</v>
      </c>
      <c r="E236" s="34"/>
      <c r="F236" s="190" t="s">
        <v>1216</v>
      </c>
      <c r="G236" s="34"/>
      <c r="H236" s="34"/>
      <c r="I236" s="191"/>
      <c r="J236" s="34"/>
      <c r="K236" s="34"/>
      <c r="L236" s="35"/>
      <c r="M236" s="192"/>
      <c r="N236" s="193"/>
      <c r="O236" s="73"/>
      <c r="P236" s="73"/>
      <c r="Q236" s="73"/>
      <c r="R236" s="73"/>
      <c r="S236" s="73"/>
      <c r="T236" s="7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5" t="s">
        <v>154</v>
      </c>
      <c r="AU236" s="15" t="s">
        <v>81</v>
      </c>
    </row>
    <row r="237" s="2" customFormat="1" ht="24.15" customHeight="1">
      <c r="A237" s="34"/>
      <c r="B237" s="175"/>
      <c r="C237" s="176" t="s">
        <v>467</v>
      </c>
      <c r="D237" s="176" t="s">
        <v>147</v>
      </c>
      <c r="E237" s="177" t="s">
        <v>1217</v>
      </c>
      <c r="F237" s="178" t="s">
        <v>1218</v>
      </c>
      <c r="G237" s="179" t="s">
        <v>1105</v>
      </c>
      <c r="H237" s="180">
        <v>3</v>
      </c>
      <c r="I237" s="181"/>
      <c r="J237" s="182">
        <f>ROUND(I237*H237,2)</f>
        <v>0</v>
      </c>
      <c r="K237" s="178" t="s">
        <v>1</v>
      </c>
      <c r="L237" s="35"/>
      <c r="M237" s="183" t="s">
        <v>1</v>
      </c>
      <c r="N237" s="184" t="s">
        <v>39</v>
      </c>
      <c r="O237" s="73"/>
      <c r="P237" s="185">
        <f>O237*H237</f>
        <v>0</v>
      </c>
      <c r="Q237" s="185">
        <v>0</v>
      </c>
      <c r="R237" s="185">
        <f>Q237*H237</f>
        <v>0</v>
      </c>
      <c r="S237" s="185">
        <v>0</v>
      </c>
      <c r="T237" s="18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7" t="s">
        <v>152</v>
      </c>
      <c r="AT237" s="187" t="s">
        <v>147</v>
      </c>
      <c r="AU237" s="187" t="s">
        <v>81</v>
      </c>
      <c r="AY237" s="15" t="s">
        <v>145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15" t="s">
        <v>81</v>
      </c>
      <c r="BK237" s="188">
        <f>ROUND(I237*H237,2)</f>
        <v>0</v>
      </c>
      <c r="BL237" s="15" t="s">
        <v>152</v>
      </c>
      <c r="BM237" s="187" t="s">
        <v>795</v>
      </c>
    </row>
    <row r="238" s="2" customFormat="1">
      <c r="A238" s="34"/>
      <c r="B238" s="35"/>
      <c r="C238" s="34"/>
      <c r="D238" s="189" t="s">
        <v>154</v>
      </c>
      <c r="E238" s="34"/>
      <c r="F238" s="190" t="s">
        <v>1218</v>
      </c>
      <c r="G238" s="34"/>
      <c r="H238" s="34"/>
      <c r="I238" s="191"/>
      <c r="J238" s="34"/>
      <c r="K238" s="34"/>
      <c r="L238" s="35"/>
      <c r="M238" s="192"/>
      <c r="N238" s="193"/>
      <c r="O238" s="73"/>
      <c r="P238" s="73"/>
      <c r="Q238" s="73"/>
      <c r="R238" s="73"/>
      <c r="S238" s="73"/>
      <c r="T238" s="7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T238" s="15" t="s">
        <v>154</v>
      </c>
      <c r="AU238" s="15" t="s">
        <v>81</v>
      </c>
    </row>
    <row r="239" s="2" customFormat="1" ht="16.5" customHeight="1">
      <c r="A239" s="34"/>
      <c r="B239" s="175"/>
      <c r="C239" s="176" t="s">
        <v>473</v>
      </c>
      <c r="D239" s="176" t="s">
        <v>147</v>
      </c>
      <c r="E239" s="177" t="s">
        <v>1219</v>
      </c>
      <c r="F239" s="178" t="s">
        <v>1220</v>
      </c>
      <c r="G239" s="179" t="s">
        <v>1105</v>
      </c>
      <c r="H239" s="180">
        <v>1</v>
      </c>
      <c r="I239" s="181"/>
      <c r="J239" s="182">
        <f>ROUND(I239*H239,2)</f>
        <v>0</v>
      </c>
      <c r="K239" s="178" t="s">
        <v>1</v>
      </c>
      <c r="L239" s="35"/>
      <c r="M239" s="183" t="s">
        <v>1</v>
      </c>
      <c r="N239" s="184" t="s">
        <v>39</v>
      </c>
      <c r="O239" s="73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7" t="s">
        <v>152</v>
      </c>
      <c r="AT239" s="187" t="s">
        <v>147</v>
      </c>
      <c r="AU239" s="187" t="s">
        <v>81</v>
      </c>
      <c r="AY239" s="15" t="s">
        <v>145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5" t="s">
        <v>81</v>
      </c>
      <c r="BK239" s="188">
        <f>ROUND(I239*H239,2)</f>
        <v>0</v>
      </c>
      <c r="BL239" s="15" t="s">
        <v>152</v>
      </c>
      <c r="BM239" s="187" t="s">
        <v>798</v>
      </c>
    </row>
    <row r="240" s="2" customFormat="1">
      <c r="A240" s="34"/>
      <c r="B240" s="35"/>
      <c r="C240" s="34"/>
      <c r="D240" s="189" t="s">
        <v>154</v>
      </c>
      <c r="E240" s="34"/>
      <c r="F240" s="190" t="s">
        <v>1220</v>
      </c>
      <c r="G240" s="34"/>
      <c r="H240" s="34"/>
      <c r="I240" s="191"/>
      <c r="J240" s="34"/>
      <c r="K240" s="34"/>
      <c r="L240" s="35"/>
      <c r="M240" s="192"/>
      <c r="N240" s="193"/>
      <c r="O240" s="73"/>
      <c r="P240" s="73"/>
      <c r="Q240" s="73"/>
      <c r="R240" s="73"/>
      <c r="S240" s="73"/>
      <c r="T240" s="7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5" t="s">
        <v>154</v>
      </c>
      <c r="AU240" s="15" t="s">
        <v>81</v>
      </c>
    </row>
    <row r="241" s="2" customFormat="1" ht="16.5" customHeight="1">
      <c r="A241" s="34"/>
      <c r="B241" s="175"/>
      <c r="C241" s="176" t="s">
        <v>479</v>
      </c>
      <c r="D241" s="176" t="s">
        <v>147</v>
      </c>
      <c r="E241" s="177" t="s">
        <v>1221</v>
      </c>
      <c r="F241" s="178" t="s">
        <v>1222</v>
      </c>
      <c r="G241" s="179" t="s">
        <v>1105</v>
      </c>
      <c r="H241" s="180">
        <v>1000</v>
      </c>
      <c r="I241" s="181"/>
      <c r="J241" s="182">
        <f>ROUND(I241*H241,2)</f>
        <v>0</v>
      </c>
      <c r="K241" s="178" t="s">
        <v>1</v>
      </c>
      <c r="L241" s="35"/>
      <c r="M241" s="183" t="s">
        <v>1</v>
      </c>
      <c r="N241" s="184" t="s">
        <v>39</v>
      </c>
      <c r="O241" s="73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7" t="s">
        <v>152</v>
      </c>
      <c r="AT241" s="187" t="s">
        <v>147</v>
      </c>
      <c r="AU241" s="187" t="s">
        <v>81</v>
      </c>
      <c r="AY241" s="15" t="s">
        <v>145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15" t="s">
        <v>81</v>
      </c>
      <c r="BK241" s="188">
        <f>ROUND(I241*H241,2)</f>
        <v>0</v>
      </c>
      <c r="BL241" s="15" t="s">
        <v>152</v>
      </c>
      <c r="BM241" s="187" t="s">
        <v>801</v>
      </c>
    </row>
    <row r="242" s="2" customFormat="1">
      <c r="A242" s="34"/>
      <c r="B242" s="35"/>
      <c r="C242" s="34"/>
      <c r="D242" s="189" t="s">
        <v>154</v>
      </c>
      <c r="E242" s="34"/>
      <c r="F242" s="190" t="s">
        <v>1222</v>
      </c>
      <c r="G242" s="34"/>
      <c r="H242" s="34"/>
      <c r="I242" s="191"/>
      <c r="J242" s="34"/>
      <c r="K242" s="34"/>
      <c r="L242" s="35"/>
      <c r="M242" s="207"/>
      <c r="N242" s="208"/>
      <c r="O242" s="209"/>
      <c r="P242" s="209"/>
      <c r="Q242" s="209"/>
      <c r="R242" s="209"/>
      <c r="S242" s="209"/>
      <c r="T242" s="210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T242" s="15" t="s">
        <v>154</v>
      </c>
      <c r="AU242" s="15" t="s">
        <v>81</v>
      </c>
    </row>
    <row r="243" s="2" customFormat="1" ht="6.96" customHeight="1">
      <c r="A243" s="34"/>
      <c r="B243" s="56"/>
      <c r="C243" s="57"/>
      <c r="D243" s="57"/>
      <c r="E243" s="57"/>
      <c r="F243" s="57"/>
      <c r="G243" s="57"/>
      <c r="H243" s="57"/>
      <c r="I243" s="57"/>
      <c r="J243" s="57"/>
      <c r="K243" s="57"/>
      <c r="L243" s="35"/>
      <c r="M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</row>
  </sheetData>
  <autoFilter ref="C127:K24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="1" customFormat="1" ht="24.96" customHeight="1">
      <c r="B4" s="18"/>
      <c r="D4" s="19" t="s">
        <v>101</v>
      </c>
      <c r="L4" s="18"/>
      <c r="M4" s="124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25" t="str">
        <f>'Rekapitulace stavby'!K6</f>
        <v>SOŠ veterinární</v>
      </c>
      <c r="F7" s="28"/>
      <c r="G7" s="28"/>
      <c r="H7" s="28"/>
      <c r="L7" s="18"/>
    </row>
    <row r="8" s="1" customFormat="1" ht="12" customHeight="1">
      <c r="B8" s="18"/>
      <c r="D8" s="28" t="s">
        <v>102</v>
      </c>
      <c r="L8" s="18"/>
    </row>
    <row r="9" s="2" customFormat="1" ht="16.5" customHeight="1">
      <c r="A9" s="34"/>
      <c r="B9" s="35"/>
      <c r="C9" s="34"/>
      <c r="D9" s="34"/>
      <c r="E9" s="125" t="s">
        <v>103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104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1223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'Rekapitulace stavby'!AN8</f>
        <v>4. 12. 2025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tr">
        <f>IF('Rekapitulace stavby'!AN10="","",'Rekapitulace stavby'!AN10)</f>
        <v/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IF('Rekapitulace stavby'!E11="","",'Rekapitulace stavby'!E11)</f>
        <v xml:space="preserve"> </v>
      </c>
      <c r="F17" s="34"/>
      <c r="G17" s="34"/>
      <c r="H17" s="34"/>
      <c r="I17" s="28" t="s">
        <v>27</v>
      </c>
      <c r="J17" s="23" t="str">
        <f>IF('Rekapitulace stavby'!AN11="","",'Rekapitulace stavby'!AN11)</f>
        <v/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'Rekapitulace stavby'!E14</f>
        <v>Vyplň údaj</v>
      </c>
      <c r="F20" s="23"/>
      <c r="G20" s="23"/>
      <c r="H20" s="23"/>
      <c r="I20" s="28" t="s">
        <v>27</v>
      </c>
      <c r="J20" s="29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tr">
        <f>IF('Rekapitulace stavby'!AN16="","",'Rekapitulace stavby'!AN16)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IF('Rekapitulace stavby'!E17="","",'Rekapitulace stavby'!E17)</f>
        <v xml:space="preserve"> </v>
      </c>
      <c r="F23" s="34"/>
      <c r="G23" s="34"/>
      <c r="H23" s="34"/>
      <c r="I23" s="28" t="s">
        <v>27</v>
      </c>
      <c r="J23" s="23" t="str">
        <f>IF('Rekapitulace stavby'!AN17="","",'Rekapitulace stavby'!AN17)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tr">
        <f>IF('Rekapitulace stavby'!AN19="","",'Rekapitulace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IF('Rekapitulace stavby'!E20="","",'Rekapitulace stavby'!E20)</f>
        <v xml:space="preserve"> </v>
      </c>
      <c r="F26" s="34"/>
      <c r="G26" s="34"/>
      <c r="H26" s="34"/>
      <c r="I26" s="28" t="s">
        <v>27</v>
      </c>
      <c r="J26" s="23" t="str">
        <f>IF('Rekapitulace stavby'!AN20="","",'Rekapitulace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9" t="s">
        <v>34</v>
      </c>
      <c r="E32" s="34"/>
      <c r="F32" s="34"/>
      <c r="G32" s="34"/>
      <c r="H32" s="34"/>
      <c r="I32" s="34"/>
      <c r="J32" s="92">
        <f>ROUND(J125,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0" t="s">
        <v>38</v>
      </c>
      <c r="E35" s="28" t="s">
        <v>39</v>
      </c>
      <c r="F35" s="131">
        <f>ROUND((SUM(BE125:BE149)),  2)</f>
        <v>0</v>
      </c>
      <c r="G35" s="34"/>
      <c r="H35" s="34"/>
      <c r="I35" s="132">
        <v>0.20999999999999999</v>
      </c>
      <c r="J35" s="131">
        <f>ROUND(((SUM(BE125:BE149))*I35),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31">
        <f>ROUND((SUM(BF125:BF149)),  2)</f>
        <v>0</v>
      </c>
      <c r="G36" s="34"/>
      <c r="H36" s="34"/>
      <c r="I36" s="132">
        <v>0.12</v>
      </c>
      <c r="J36" s="131">
        <f>ROUND(((SUM(BF125:BF149))*I36),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1">
        <f>ROUND((SUM(BG125:BG149)),  2)</f>
        <v>0</v>
      </c>
      <c r="G37" s="34"/>
      <c r="H37" s="34"/>
      <c r="I37" s="132">
        <v>0.20999999999999999</v>
      </c>
      <c r="J37" s="131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1">
        <f>ROUND((SUM(BH125:BH149)),  2)</f>
        <v>0</v>
      </c>
      <c r="G38" s="34"/>
      <c r="H38" s="34"/>
      <c r="I38" s="132">
        <v>0.12</v>
      </c>
      <c r="J38" s="131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31">
        <f>ROUND((SUM(BI125:BI149)),  2)</f>
        <v>0</v>
      </c>
      <c r="G39" s="34"/>
      <c r="H39" s="34"/>
      <c r="I39" s="132">
        <v>0</v>
      </c>
      <c r="J39" s="131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3"/>
      <c r="D41" s="134" t="s">
        <v>44</v>
      </c>
      <c r="E41" s="77"/>
      <c r="F41" s="77"/>
      <c r="G41" s="135" t="s">
        <v>45</v>
      </c>
      <c r="H41" s="136" t="s">
        <v>46</v>
      </c>
      <c r="I41" s="77"/>
      <c r="J41" s="137">
        <f>SUM(J32:J39)</f>
        <v>0</v>
      </c>
      <c r="K41" s="138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9" t="s">
        <v>50</v>
      </c>
      <c r="G61" s="54" t="s">
        <v>49</v>
      </c>
      <c r="H61" s="37"/>
      <c r="I61" s="37"/>
      <c r="J61" s="140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9" t="s">
        <v>50</v>
      </c>
      <c r="G76" s="54" t="s">
        <v>49</v>
      </c>
      <c r="H76" s="37"/>
      <c r="I76" s="37"/>
      <c r="J76" s="140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5" t="str">
        <f>E7</f>
        <v>SOŠ veterinární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102</v>
      </c>
      <c r="L86" s="18"/>
    </row>
    <row r="87" s="2" customFormat="1" ht="16.5" customHeight="1">
      <c r="A87" s="34"/>
      <c r="B87" s="35"/>
      <c r="C87" s="34"/>
      <c r="D87" s="34"/>
      <c r="E87" s="125" t="s">
        <v>103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104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vrn - Vedlejší a ostatní náklady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Hradec Králové, Pražská 68</v>
      </c>
      <c r="G91" s="34"/>
      <c r="H91" s="34"/>
      <c r="I91" s="28" t="s">
        <v>22</v>
      </c>
      <c r="J91" s="65" t="str">
        <f>IF(J14="","",J14)</f>
        <v>4. 12. 2025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 xml:space="preserve"> </v>
      </c>
      <c r="G93" s="34"/>
      <c r="H93" s="34"/>
      <c r="I93" s="28" t="s">
        <v>30</v>
      </c>
      <c r="J93" s="32" t="str">
        <f>E23</f>
        <v xml:space="preserve"> 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1" t="s">
        <v>107</v>
      </c>
      <c r="D96" s="133"/>
      <c r="E96" s="133"/>
      <c r="F96" s="133"/>
      <c r="G96" s="133"/>
      <c r="H96" s="133"/>
      <c r="I96" s="133"/>
      <c r="J96" s="142" t="s">
        <v>108</v>
      </c>
      <c r="K96" s="133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3" t="s">
        <v>109</v>
      </c>
      <c r="D98" s="34"/>
      <c r="E98" s="34"/>
      <c r="F98" s="34"/>
      <c r="G98" s="34"/>
      <c r="H98" s="34"/>
      <c r="I98" s="34"/>
      <c r="J98" s="92">
        <f>J125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110</v>
      </c>
    </row>
    <row r="99" s="9" customFormat="1" ht="24.96" customHeight="1">
      <c r="A99" s="9"/>
      <c r="B99" s="144"/>
      <c r="C99" s="9"/>
      <c r="D99" s="145" t="s">
        <v>1224</v>
      </c>
      <c r="E99" s="146"/>
      <c r="F99" s="146"/>
      <c r="G99" s="146"/>
      <c r="H99" s="146"/>
      <c r="I99" s="146"/>
      <c r="J99" s="147">
        <f>J126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1225</v>
      </c>
      <c r="E100" s="150"/>
      <c r="F100" s="150"/>
      <c r="G100" s="150"/>
      <c r="H100" s="150"/>
      <c r="I100" s="150"/>
      <c r="J100" s="151">
        <f>J127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1226</v>
      </c>
      <c r="E101" s="150"/>
      <c r="F101" s="150"/>
      <c r="G101" s="150"/>
      <c r="H101" s="150"/>
      <c r="I101" s="150"/>
      <c r="J101" s="151">
        <f>J135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1227</v>
      </c>
      <c r="E102" s="150"/>
      <c r="F102" s="150"/>
      <c r="G102" s="150"/>
      <c r="H102" s="150"/>
      <c r="I102" s="150"/>
      <c r="J102" s="151">
        <f>J139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1228</v>
      </c>
      <c r="E103" s="150"/>
      <c r="F103" s="150"/>
      <c r="G103" s="150"/>
      <c r="H103" s="150"/>
      <c r="I103" s="150"/>
      <c r="J103" s="151">
        <f>J143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130</v>
      </c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16</v>
      </c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125" t="str">
        <f>E7</f>
        <v>SOŠ veterinární</v>
      </c>
      <c r="F113" s="28"/>
      <c r="G113" s="28"/>
      <c r="H113" s="28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1" customFormat="1" ht="12" customHeight="1">
      <c r="B114" s="18"/>
      <c r="C114" s="28" t="s">
        <v>102</v>
      </c>
      <c r="L114" s="18"/>
    </row>
    <row r="115" s="2" customFormat="1" ht="16.5" customHeight="1">
      <c r="A115" s="34"/>
      <c r="B115" s="35"/>
      <c r="C115" s="34"/>
      <c r="D115" s="34"/>
      <c r="E115" s="125" t="s">
        <v>103</v>
      </c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104</v>
      </c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3" t="str">
        <f>E11</f>
        <v>vrn - Vedlejší a ostatní náklady</v>
      </c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20</v>
      </c>
      <c r="D119" s="34"/>
      <c r="E119" s="34"/>
      <c r="F119" s="23" t="str">
        <f>F14</f>
        <v>Hradec Králové, Pražská 68</v>
      </c>
      <c r="G119" s="34"/>
      <c r="H119" s="34"/>
      <c r="I119" s="28" t="s">
        <v>22</v>
      </c>
      <c r="J119" s="65" t="str">
        <f>IF(J14="","",J14)</f>
        <v>4. 12. 2025</v>
      </c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24</v>
      </c>
      <c r="D121" s="34"/>
      <c r="E121" s="34"/>
      <c r="F121" s="23" t="str">
        <f>E17</f>
        <v xml:space="preserve"> </v>
      </c>
      <c r="G121" s="34"/>
      <c r="H121" s="34"/>
      <c r="I121" s="28" t="s">
        <v>30</v>
      </c>
      <c r="J121" s="32" t="str">
        <f>E23</f>
        <v xml:space="preserve"> </v>
      </c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28</v>
      </c>
      <c r="D122" s="34"/>
      <c r="E122" s="34"/>
      <c r="F122" s="23" t="str">
        <f>IF(E20="","",E20)</f>
        <v>Vyplň údaj</v>
      </c>
      <c r="G122" s="34"/>
      <c r="H122" s="34"/>
      <c r="I122" s="28" t="s">
        <v>32</v>
      </c>
      <c r="J122" s="32" t="str">
        <f>E26</f>
        <v xml:space="preserve"> </v>
      </c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52"/>
      <c r="B124" s="153"/>
      <c r="C124" s="154" t="s">
        <v>131</v>
      </c>
      <c r="D124" s="155" t="s">
        <v>59</v>
      </c>
      <c r="E124" s="155" t="s">
        <v>55</v>
      </c>
      <c r="F124" s="155" t="s">
        <v>56</v>
      </c>
      <c r="G124" s="155" t="s">
        <v>132</v>
      </c>
      <c r="H124" s="155" t="s">
        <v>133</v>
      </c>
      <c r="I124" s="155" t="s">
        <v>134</v>
      </c>
      <c r="J124" s="155" t="s">
        <v>108</v>
      </c>
      <c r="K124" s="156" t="s">
        <v>135</v>
      </c>
      <c r="L124" s="157"/>
      <c r="M124" s="82" t="s">
        <v>1</v>
      </c>
      <c r="N124" s="83" t="s">
        <v>38</v>
      </c>
      <c r="O124" s="83" t="s">
        <v>136</v>
      </c>
      <c r="P124" s="83" t="s">
        <v>137</v>
      </c>
      <c r="Q124" s="83" t="s">
        <v>138</v>
      </c>
      <c r="R124" s="83" t="s">
        <v>139</v>
      </c>
      <c r="S124" s="83" t="s">
        <v>140</v>
      </c>
      <c r="T124" s="84" t="s">
        <v>141</v>
      </c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</row>
    <row r="125" s="2" customFormat="1" ht="22.8" customHeight="1">
      <c r="A125" s="34"/>
      <c r="B125" s="35"/>
      <c r="C125" s="89" t="s">
        <v>142</v>
      </c>
      <c r="D125" s="34"/>
      <c r="E125" s="34"/>
      <c r="F125" s="34"/>
      <c r="G125" s="34"/>
      <c r="H125" s="34"/>
      <c r="I125" s="34"/>
      <c r="J125" s="158">
        <f>BK125</f>
        <v>0</v>
      </c>
      <c r="K125" s="34"/>
      <c r="L125" s="35"/>
      <c r="M125" s="85"/>
      <c r="N125" s="69"/>
      <c r="O125" s="86"/>
      <c r="P125" s="159">
        <f>P126</f>
        <v>0</v>
      </c>
      <c r="Q125" s="86"/>
      <c r="R125" s="159">
        <f>R126</f>
        <v>0</v>
      </c>
      <c r="S125" s="86"/>
      <c r="T125" s="160">
        <f>T126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73</v>
      </c>
      <c r="AU125" s="15" t="s">
        <v>110</v>
      </c>
      <c r="BK125" s="161">
        <f>BK126</f>
        <v>0</v>
      </c>
    </row>
    <row r="126" s="12" customFormat="1" ht="25.92" customHeight="1">
      <c r="A126" s="12"/>
      <c r="B126" s="162"/>
      <c r="C126" s="12"/>
      <c r="D126" s="163" t="s">
        <v>73</v>
      </c>
      <c r="E126" s="164" t="s">
        <v>1229</v>
      </c>
      <c r="F126" s="164" t="s">
        <v>1230</v>
      </c>
      <c r="G126" s="12"/>
      <c r="H126" s="12"/>
      <c r="I126" s="165"/>
      <c r="J126" s="166">
        <f>BK126</f>
        <v>0</v>
      </c>
      <c r="K126" s="12"/>
      <c r="L126" s="162"/>
      <c r="M126" s="167"/>
      <c r="N126" s="168"/>
      <c r="O126" s="168"/>
      <c r="P126" s="169">
        <f>P127+P135+P139+P143</f>
        <v>0</v>
      </c>
      <c r="Q126" s="168"/>
      <c r="R126" s="169">
        <f>R127+R135+R139+R143</f>
        <v>0</v>
      </c>
      <c r="S126" s="168"/>
      <c r="T126" s="170">
        <f>T127+T135+T139+T143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3" t="s">
        <v>179</v>
      </c>
      <c r="AT126" s="171" t="s">
        <v>73</v>
      </c>
      <c r="AU126" s="171" t="s">
        <v>74</v>
      </c>
      <c r="AY126" s="163" t="s">
        <v>145</v>
      </c>
      <c r="BK126" s="172">
        <f>BK127+BK135+BK139+BK143</f>
        <v>0</v>
      </c>
    </row>
    <row r="127" s="12" customFormat="1" ht="22.8" customHeight="1">
      <c r="A127" s="12"/>
      <c r="B127" s="162"/>
      <c r="C127" s="12"/>
      <c r="D127" s="163" t="s">
        <v>73</v>
      </c>
      <c r="E127" s="173" t="s">
        <v>1231</v>
      </c>
      <c r="F127" s="173" t="s">
        <v>1232</v>
      </c>
      <c r="G127" s="12"/>
      <c r="H127" s="12"/>
      <c r="I127" s="165"/>
      <c r="J127" s="174">
        <f>BK127</f>
        <v>0</v>
      </c>
      <c r="K127" s="12"/>
      <c r="L127" s="162"/>
      <c r="M127" s="167"/>
      <c r="N127" s="168"/>
      <c r="O127" s="168"/>
      <c r="P127" s="169">
        <f>SUM(P128:P134)</f>
        <v>0</v>
      </c>
      <c r="Q127" s="168"/>
      <c r="R127" s="169">
        <f>SUM(R128:R134)</f>
        <v>0</v>
      </c>
      <c r="S127" s="168"/>
      <c r="T127" s="170">
        <f>SUM(T128:T134)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3" t="s">
        <v>179</v>
      </c>
      <c r="AT127" s="171" t="s">
        <v>73</v>
      </c>
      <c r="AU127" s="171" t="s">
        <v>81</v>
      </c>
      <c r="AY127" s="163" t="s">
        <v>145</v>
      </c>
      <c r="BK127" s="172">
        <f>SUM(BK128:BK134)</f>
        <v>0</v>
      </c>
    </row>
    <row r="128" s="2" customFormat="1" ht="16.5" customHeight="1">
      <c r="A128" s="34"/>
      <c r="B128" s="175"/>
      <c r="C128" s="176" t="s">
        <v>81</v>
      </c>
      <c r="D128" s="176" t="s">
        <v>147</v>
      </c>
      <c r="E128" s="177" t="s">
        <v>1233</v>
      </c>
      <c r="F128" s="178" t="s">
        <v>884</v>
      </c>
      <c r="G128" s="179" t="s">
        <v>1234</v>
      </c>
      <c r="H128" s="180">
        <v>1</v>
      </c>
      <c r="I128" s="181"/>
      <c r="J128" s="182">
        <f>ROUND(I128*H128,2)</f>
        <v>0</v>
      </c>
      <c r="K128" s="178" t="s">
        <v>151</v>
      </c>
      <c r="L128" s="35"/>
      <c r="M128" s="183" t="s">
        <v>1</v>
      </c>
      <c r="N128" s="184" t="s">
        <v>39</v>
      </c>
      <c r="O128" s="73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7" t="s">
        <v>1235</v>
      </c>
      <c r="AT128" s="187" t="s">
        <v>147</v>
      </c>
      <c r="AU128" s="187" t="s">
        <v>83</v>
      </c>
      <c r="AY128" s="15" t="s">
        <v>145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15" t="s">
        <v>81</v>
      </c>
      <c r="BK128" s="188">
        <f>ROUND(I128*H128,2)</f>
        <v>0</v>
      </c>
      <c r="BL128" s="15" t="s">
        <v>1235</v>
      </c>
      <c r="BM128" s="187" t="s">
        <v>1236</v>
      </c>
    </row>
    <row r="129" s="2" customFormat="1">
      <c r="A129" s="34"/>
      <c r="B129" s="35"/>
      <c r="C129" s="34"/>
      <c r="D129" s="189" t="s">
        <v>154</v>
      </c>
      <c r="E129" s="34"/>
      <c r="F129" s="190" t="s">
        <v>884</v>
      </c>
      <c r="G129" s="34"/>
      <c r="H129" s="34"/>
      <c r="I129" s="191"/>
      <c r="J129" s="34"/>
      <c r="K129" s="34"/>
      <c r="L129" s="35"/>
      <c r="M129" s="192"/>
      <c r="N129" s="193"/>
      <c r="O129" s="73"/>
      <c r="P129" s="73"/>
      <c r="Q129" s="73"/>
      <c r="R129" s="73"/>
      <c r="S129" s="73"/>
      <c r="T129" s="7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154</v>
      </c>
      <c r="AU129" s="15" t="s">
        <v>83</v>
      </c>
    </row>
    <row r="130" s="2" customFormat="1">
      <c r="A130" s="34"/>
      <c r="B130" s="35"/>
      <c r="C130" s="34"/>
      <c r="D130" s="194" t="s">
        <v>156</v>
      </c>
      <c r="E130" s="34"/>
      <c r="F130" s="195" t="s">
        <v>1237</v>
      </c>
      <c r="G130" s="34"/>
      <c r="H130" s="34"/>
      <c r="I130" s="191"/>
      <c r="J130" s="34"/>
      <c r="K130" s="34"/>
      <c r="L130" s="35"/>
      <c r="M130" s="192"/>
      <c r="N130" s="193"/>
      <c r="O130" s="73"/>
      <c r="P130" s="73"/>
      <c r="Q130" s="73"/>
      <c r="R130" s="73"/>
      <c r="S130" s="73"/>
      <c r="T130" s="7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156</v>
      </c>
      <c r="AU130" s="15" t="s">
        <v>83</v>
      </c>
    </row>
    <row r="131" s="2" customFormat="1" ht="16.5" customHeight="1">
      <c r="A131" s="34"/>
      <c r="B131" s="175"/>
      <c r="C131" s="176" t="s">
        <v>83</v>
      </c>
      <c r="D131" s="176" t="s">
        <v>147</v>
      </c>
      <c r="E131" s="177" t="s">
        <v>1238</v>
      </c>
      <c r="F131" s="178" t="s">
        <v>1239</v>
      </c>
      <c r="G131" s="179" t="s">
        <v>1234</v>
      </c>
      <c r="H131" s="180">
        <v>1</v>
      </c>
      <c r="I131" s="181"/>
      <c r="J131" s="182">
        <f>ROUND(I131*H131,2)</f>
        <v>0</v>
      </c>
      <c r="K131" s="178" t="s">
        <v>151</v>
      </c>
      <c r="L131" s="35"/>
      <c r="M131" s="183" t="s">
        <v>1</v>
      </c>
      <c r="N131" s="184" t="s">
        <v>39</v>
      </c>
      <c r="O131" s="73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7" t="s">
        <v>1235</v>
      </c>
      <c r="AT131" s="187" t="s">
        <v>147</v>
      </c>
      <c r="AU131" s="187" t="s">
        <v>83</v>
      </c>
      <c r="AY131" s="15" t="s">
        <v>145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5" t="s">
        <v>81</v>
      </c>
      <c r="BK131" s="188">
        <f>ROUND(I131*H131,2)</f>
        <v>0</v>
      </c>
      <c r="BL131" s="15" t="s">
        <v>1235</v>
      </c>
      <c r="BM131" s="187" t="s">
        <v>1240</v>
      </c>
    </row>
    <row r="132" s="2" customFormat="1">
      <c r="A132" s="34"/>
      <c r="B132" s="35"/>
      <c r="C132" s="34"/>
      <c r="D132" s="189" t="s">
        <v>154</v>
      </c>
      <c r="E132" s="34"/>
      <c r="F132" s="190" t="s">
        <v>1239</v>
      </c>
      <c r="G132" s="34"/>
      <c r="H132" s="34"/>
      <c r="I132" s="191"/>
      <c r="J132" s="34"/>
      <c r="K132" s="34"/>
      <c r="L132" s="35"/>
      <c r="M132" s="192"/>
      <c r="N132" s="193"/>
      <c r="O132" s="73"/>
      <c r="P132" s="73"/>
      <c r="Q132" s="73"/>
      <c r="R132" s="73"/>
      <c r="S132" s="73"/>
      <c r="T132" s="7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154</v>
      </c>
      <c r="AU132" s="15" t="s">
        <v>83</v>
      </c>
    </row>
    <row r="133" s="2" customFormat="1">
      <c r="A133" s="34"/>
      <c r="B133" s="35"/>
      <c r="C133" s="34"/>
      <c r="D133" s="194" t="s">
        <v>156</v>
      </c>
      <c r="E133" s="34"/>
      <c r="F133" s="195" t="s">
        <v>1241</v>
      </c>
      <c r="G133" s="34"/>
      <c r="H133" s="34"/>
      <c r="I133" s="191"/>
      <c r="J133" s="34"/>
      <c r="K133" s="34"/>
      <c r="L133" s="35"/>
      <c r="M133" s="192"/>
      <c r="N133" s="193"/>
      <c r="O133" s="73"/>
      <c r="P133" s="73"/>
      <c r="Q133" s="73"/>
      <c r="R133" s="73"/>
      <c r="S133" s="73"/>
      <c r="T133" s="7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156</v>
      </c>
      <c r="AU133" s="15" t="s">
        <v>83</v>
      </c>
    </row>
    <row r="134" s="2" customFormat="1">
      <c r="A134" s="34"/>
      <c r="B134" s="35"/>
      <c r="C134" s="34"/>
      <c r="D134" s="189" t="s">
        <v>158</v>
      </c>
      <c r="E134" s="34"/>
      <c r="F134" s="196" t="s">
        <v>1242</v>
      </c>
      <c r="G134" s="34"/>
      <c r="H134" s="34"/>
      <c r="I134" s="191"/>
      <c r="J134" s="34"/>
      <c r="K134" s="34"/>
      <c r="L134" s="35"/>
      <c r="M134" s="192"/>
      <c r="N134" s="193"/>
      <c r="O134" s="73"/>
      <c r="P134" s="73"/>
      <c r="Q134" s="73"/>
      <c r="R134" s="73"/>
      <c r="S134" s="73"/>
      <c r="T134" s="7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158</v>
      </c>
      <c r="AU134" s="15" t="s">
        <v>83</v>
      </c>
    </row>
    <row r="135" s="12" customFormat="1" ht="22.8" customHeight="1">
      <c r="A135" s="12"/>
      <c r="B135" s="162"/>
      <c r="C135" s="12"/>
      <c r="D135" s="163" t="s">
        <v>73</v>
      </c>
      <c r="E135" s="173" t="s">
        <v>1243</v>
      </c>
      <c r="F135" s="173" t="s">
        <v>1244</v>
      </c>
      <c r="G135" s="12"/>
      <c r="H135" s="12"/>
      <c r="I135" s="165"/>
      <c r="J135" s="174">
        <f>BK135</f>
        <v>0</v>
      </c>
      <c r="K135" s="12"/>
      <c r="L135" s="162"/>
      <c r="M135" s="167"/>
      <c r="N135" s="168"/>
      <c r="O135" s="168"/>
      <c r="P135" s="169">
        <f>SUM(P136:P138)</f>
        <v>0</v>
      </c>
      <c r="Q135" s="168"/>
      <c r="R135" s="169">
        <f>SUM(R136:R138)</f>
        <v>0</v>
      </c>
      <c r="S135" s="168"/>
      <c r="T135" s="170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3" t="s">
        <v>179</v>
      </c>
      <c r="AT135" s="171" t="s">
        <v>73</v>
      </c>
      <c r="AU135" s="171" t="s">
        <v>81</v>
      </c>
      <c r="AY135" s="163" t="s">
        <v>145</v>
      </c>
      <c r="BK135" s="172">
        <f>SUM(BK136:BK138)</f>
        <v>0</v>
      </c>
    </row>
    <row r="136" s="2" customFormat="1" ht="16.5" customHeight="1">
      <c r="A136" s="34"/>
      <c r="B136" s="175"/>
      <c r="C136" s="176" t="s">
        <v>160</v>
      </c>
      <c r="D136" s="176" t="s">
        <v>147</v>
      </c>
      <c r="E136" s="177" t="s">
        <v>1245</v>
      </c>
      <c r="F136" s="178" t="s">
        <v>1244</v>
      </c>
      <c r="G136" s="179" t="s">
        <v>1234</v>
      </c>
      <c r="H136" s="180">
        <v>1</v>
      </c>
      <c r="I136" s="181"/>
      <c r="J136" s="182">
        <f>ROUND(I136*H136,2)</f>
        <v>0</v>
      </c>
      <c r="K136" s="178" t="s">
        <v>151</v>
      </c>
      <c r="L136" s="35"/>
      <c r="M136" s="183" t="s">
        <v>1</v>
      </c>
      <c r="N136" s="184" t="s">
        <v>39</v>
      </c>
      <c r="O136" s="73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7" t="s">
        <v>1235</v>
      </c>
      <c r="AT136" s="187" t="s">
        <v>147</v>
      </c>
      <c r="AU136" s="187" t="s">
        <v>83</v>
      </c>
      <c r="AY136" s="15" t="s">
        <v>145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5" t="s">
        <v>81</v>
      </c>
      <c r="BK136" s="188">
        <f>ROUND(I136*H136,2)</f>
        <v>0</v>
      </c>
      <c r="BL136" s="15" t="s">
        <v>1235</v>
      </c>
      <c r="BM136" s="187" t="s">
        <v>1246</v>
      </c>
    </row>
    <row r="137" s="2" customFormat="1">
      <c r="A137" s="34"/>
      <c r="B137" s="35"/>
      <c r="C137" s="34"/>
      <c r="D137" s="189" t="s">
        <v>154</v>
      </c>
      <c r="E137" s="34"/>
      <c r="F137" s="190" t="s">
        <v>1244</v>
      </c>
      <c r="G137" s="34"/>
      <c r="H137" s="34"/>
      <c r="I137" s="191"/>
      <c r="J137" s="34"/>
      <c r="K137" s="34"/>
      <c r="L137" s="35"/>
      <c r="M137" s="192"/>
      <c r="N137" s="193"/>
      <c r="O137" s="73"/>
      <c r="P137" s="73"/>
      <c r="Q137" s="73"/>
      <c r="R137" s="73"/>
      <c r="S137" s="73"/>
      <c r="T137" s="7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154</v>
      </c>
      <c r="AU137" s="15" t="s">
        <v>83</v>
      </c>
    </row>
    <row r="138" s="2" customFormat="1">
      <c r="A138" s="34"/>
      <c r="B138" s="35"/>
      <c r="C138" s="34"/>
      <c r="D138" s="194" t="s">
        <v>156</v>
      </c>
      <c r="E138" s="34"/>
      <c r="F138" s="195" t="s">
        <v>1247</v>
      </c>
      <c r="G138" s="34"/>
      <c r="H138" s="34"/>
      <c r="I138" s="191"/>
      <c r="J138" s="34"/>
      <c r="K138" s="34"/>
      <c r="L138" s="35"/>
      <c r="M138" s="192"/>
      <c r="N138" s="193"/>
      <c r="O138" s="73"/>
      <c r="P138" s="73"/>
      <c r="Q138" s="73"/>
      <c r="R138" s="73"/>
      <c r="S138" s="73"/>
      <c r="T138" s="7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5" t="s">
        <v>156</v>
      </c>
      <c r="AU138" s="15" t="s">
        <v>83</v>
      </c>
    </row>
    <row r="139" s="12" customFormat="1" ht="22.8" customHeight="1">
      <c r="A139" s="12"/>
      <c r="B139" s="162"/>
      <c r="C139" s="12"/>
      <c r="D139" s="163" t="s">
        <v>73</v>
      </c>
      <c r="E139" s="173" t="s">
        <v>1248</v>
      </c>
      <c r="F139" s="173" t="s">
        <v>1249</v>
      </c>
      <c r="G139" s="12"/>
      <c r="H139" s="12"/>
      <c r="I139" s="165"/>
      <c r="J139" s="174">
        <f>BK139</f>
        <v>0</v>
      </c>
      <c r="K139" s="12"/>
      <c r="L139" s="162"/>
      <c r="M139" s="167"/>
      <c r="N139" s="168"/>
      <c r="O139" s="168"/>
      <c r="P139" s="169">
        <f>SUM(P140:P142)</f>
        <v>0</v>
      </c>
      <c r="Q139" s="168"/>
      <c r="R139" s="169">
        <f>SUM(R140:R142)</f>
        <v>0</v>
      </c>
      <c r="S139" s="168"/>
      <c r="T139" s="170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3" t="s">
        <v>179</v>
      </c>
      <c r="AT139" s="171" t="s">
        <v>73</v>
      </c>
      <c r="AU139" s="171" t="s">
        <v>81</v>
      </c>
      <c r="AY139" s="163" t="s">
        <v>145</v>
      </c>
      <c r="BK139" s="172">
        <f>SUM(BK140:BK142)</f>
        <v>0</v>
      </c>
    </row>
    <row r="140" s="2" customFormat="1" ht="16.5" customHeight="1">
      <c r="A140" s="34"/>
      <c r="B140" s="175"/>
      <c r="C140" s="176" t="s">
        <v>152</v>
      </c>
      <c r="D140" s="176" t="s">
        <v>147</v>
      </c>
      <c r="E140" s="177" t="s">
        <v>1250</v>
      </c>
      <c r="F140" s="178" t="s">
        <v>1249</v>
      </c>
      <c r="G140" s="179" t="s">
        <v>1234</v>
      </c>
      <c r="H140" s="180">
        <v>1</v>
      </c>
      <c r="I140" s="181"/>
      <c r="J140" s="182">
        <f>ROUND(I140*H140,2)</f>
        <v>0</v>
      </c>
      <c r="K140" s="178" t="s">
        <v>151</v>
      </c>
      <c r="L140" s="35"/>
      <c r="M140" s="183" t="s">
        <v>1</v>
      </c>
      <c r="N140" s="184" t="s">
        <v>39</v>
      </c>
      <c r="O140" s="73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7" t="s">
        <v>1235</v>
      </c>
      <c r="AT140" s="187" t="s">
        <v>147</v>
      </c>
      <c r="AU140" s="187" t="s">
        <v>83</v>
      </c>
      <c r="AY140" s="15" t="s">
        <v>145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15" t="s">
        <v>81</v>
      </c>
      <c r="BK140" s="188">
        <f>ROUND(I140*H140,2)</f>
        <v>0</v>
      </c>
      <c r="BL140" s="15" t="s">
        <v>1235</v>
      </c>
      <c r="BM140" s="187" t="s">
        <v>1251</v>
      </c>
    </row>
    <row r="141" s="2" customFormat="1">
      <c r="A141" s="34"/>
      <c r="B141" s="35"/>
      <c r="C141" s="34"/>
      <c r="D141" s="189" t="s">
        <v>154</v>
      </c>
      <c r="E141" s="34"/>
      <c r="F141" s="190" t="s">
        <v>1249</v>
      </c>
      <c r="G141" s="34"/>
      <c r="H141" s="34"/>
      <c r="I141" s="191"/>
      <c r="J141" s="34"/>
      <c r="K141" s="34"/>
      <c r="L141" s="35"/>
      <c r="M141" s="192"/>
      <c r="N141" s="193"/>
      <c r="O141" s="73"/>
      <c r="P141" s="73"/>
      <c r="Q141" s="73"/>
      <c r="R141" s="73"/>
      <c r="S141" s="73"/>
      <c r="T141" s="7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5" t="s">
        <v>154</v>
      </c>
      <c r="AU141" s="15" t="s">
        <v>83</v>
      </c>
    </row>
    <row r="142" s="2" customFormat="1">
      <c r="A142" s="34"/>
      <c r="B142" s="35"/>
      <c r="C142" s="34"/>
      <c r="D142" s="194" t="s">
        <v>156</v>
      </c>
      <c r="E142" s="34"/>
      <c r="F142" s="195" t="s">
        <v>1252</v>
      </c>
      <c r="G142" s="34"/>
      <c r="H142" s="34"/>
      <c r="I142" s="191"/>
      <c r="J142" s="34"/>
      <c r="K142" s="34"/>
      <c r="L142" s="35"/>
      <c r="M142" s="192"/>
      <c r="N142" s="193"/>
      <c r="O142" s="73"/>
      <c r="P142" s="73"/>
      <c r="Q142" s="73"/>
      <c r="R142" s="73"/>
      <c r="S142" s="73"/>
      <c r="T142" s="7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156</v>
      </c>
      <c r="AU142" s="15" t="s">
        <v>83</v>
      </c>
    </row>
    <row r="143" s="12" customFormat="1" ht="22.8" customHeight="1">
      <c r="A143" s="12"/>
      <c r="B143" s="162"/>
      <c r="C143" s="12"/>
      <c r="D143" s="163" t="s">
        <v>73</v>
      </c>
      <c r="E143" s="173" t="s">
        <v>1253</v>
      </c>
      <c r="F143" s="173" t="s">
        <v>1254</v>
      </c>
      <c r="G143" s="12"/>
      <c r="H143" s="12"/>
      <c r="I143" s="165"/>
      <c r="J143" s="174">
        <f>BK143</f>
        <v>0</v>
      </c>
      <c r="K143" s="12"/>
      <c r="L143" s="162"/>
      <c r="M143" s="167"/>
      <c r="N143" s="168"/>
      <c r="O143" s="168"/>
      <c r="P143" s="169">
        <f>SUM(P144:P149)</f>
        <v>0</v>
      </c>
      <c r="Q143" s="168"/>
      <c r="R143" s="169">
        <f>SUM(R144:R149)</f>
        <v>0</v>
      </c>
      <c r="S143" s="168"/>
      <c r="T143" s="170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3" t="s">
        <v>179</v>
      </c>
      <c r="AT143" s="171" t="s">
        <v>73</v>
      </c>
      <c r="AU143" s="171" t="s">
        <v>81</v>
      </c>
      <c r="AY143" s="163" t="s">
        <v>145</v>
      </c>
      <c r="BK143" s="172">
        <f>SUM(BK144:BK149)</f>
        <v>0</v>
      </c>
    </row>
    <row r="144" s="2" customFormat="1" ht="16.5" customHeight="1">
      <c r="A144" s="34"/>
      <c r="B144" s="175"/>
      <c r="C144" s="176" t="s">
        <v>179</v>
      </c>
      <c r="D144" s="176" t="s">
        <v>147</v>
      </c>
      <c r="E144" s="177" t="s">
        <v>1255</v>
      </c>
      <c r="F144" s="178" t="s">
        <v>1256</v>
      </c>
      <c r="G144" s="179" t="s">
        <v>1234</v>
      </c>
      <c r="H144" s="180">
        <v>1</v>
      </c>
      <c r="I144" s="181"/>
      <c r="J144" s="182">
        <f>ROUND(I144*H144,2)</f>
        <v>0</v>
      </c>
      <c r="K144" s="178" t="s">
        <v>151</v>
      </c>
      <c r="L144" s="35"/>
      <c r="M144" s="183" t="s">
        <v>1</v>
      </c>
      <c r="N144" s="184" t="s">
        <v>39</v>
      </c>
      <c r="O144" s="73"/>
      <c r="P144" s="185">
        <f>O144*H144</f>
        <v>0</v>
      </c>
      <c r="Q144" s="185">
        <v>0</v>
      </c>
      <c r="R144" s="185">
        <f>Q144*H144</f>
        <v>0</v>
      </c>
      <c r="S144" s="185">
        <v>0</v>
      </c>
      <c r="T144" s="18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7" t="s">
        <v>1235</v>
      </c>
      <c r="AT144" s="187" t="s">
        <v>147</v>
      </c>
      <c r="AU144" s="187" t="s">
        <v>83</v>
      </c>
      <c r="AY144" s="15" t="s">
        <v>145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15" t="s">
        <v>81</v>
      </c>
      <c r="BK144" s="188">
        <f>ROUND(I144*H144,2)</f>
        <v>0</v>
      </c>
      <c r="BL144" s="15" t="s">
        <v>1235</v>
      </c>
      <c r="BM144" s="187" t="s">
        <v>1257</v>
      </c>
    </row>
    <row r="145" s="2" customFormat="1">
      <c r="A145" s="34"/>
      <c r="B145" s="35"/>
      <c r="C145" s="34"/>
      <c r="D145" s="189" t="s">
        <v>154</v>
      </c>
      <c r="E145" s="34"/>
      <c r="F145" s="190" t="s">
        <v>1256</v>
      </c>
      <c r="G145" s="34"/>
      <c r="H145" s="34"/>
      <c r="I145" s="191"/>
      <c r="J145" s="34"/>
      <c r="K145" s="34"/>
      <c r="L145" s="35"/>
      <c r="M145" s="192"/>
      <c r="N145" s="193"/>
      <c r="O145" s="73"/>
      <c r="P145" s="73"/>
      <c r="Q145" s="73"/>
      <c r="R145" s="73"/>
      <c r="S145" s="73"/>
      <c r="T145" s="7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5" t="s">
        <v>154</v>
      </c>
      <c r="AU145" s="15" t="s">
        <v>83</v>
      </c>
    </row>
    <row r="146" s="2" customFormat="1">
      <c r="A146" s="34"/>
      <c r="B146" s="35"/>
      <c r="C146" s="34"/>
      <c r="D146" s="194" t="s">
        <v>156</v>
      </c>
      <c r="E146" s="34"/>
      <c r="F146" s="195" t="s">
        <v>1258</v>
      </c>
      <c r="G146" s="34"/>
      <c r="H146" s="34"/>
      <c r="I146" s="191"/>
      <c r="J146" s="34"/>
      <c r="K146" s="34"/>
      <c r="L146" s="35"/>
      <c r="M146" s="192"/>
      <c r="N146" s="193"/>
      <c r="O146" s="73"/>
      <c r="P146" s="73"/>
      <c r="Q146" s="73"/>
      <c r="R146" s="73"/>
      <c r="S146" s="73"/>
      <c r="T146" s="7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5" t="s">
        <v>156</v>
      </c>
      <c r="AU146" s="15" t="s">
        <v>83</v>
      </c>
    </row>
    <row r="147" s="2" customFormat="1" ht="16.5" customHeight="1">
      <c r="A147" s="34"/>
      <c r="B147" s="175"/>
      <c r="C147" s="176" t="s">
        <v>186</v>
      </c>
      <c r="D147" s="176" t="s">
        <v>147</v>
      </c>
      <c r="E147" s="177" t="s">
        <v>1259</v>
      </c>
      <c r="F147" s="178" t="s">
        <v>1260</v>
      </c>
      <c r="G147" s="179" t="s">
        <v>1234</v>
      </c>
      <c r="H147" s="180">
        <v>1</v>
      </c>
      <c r="I147" s="181"/>
      <c r="J147" s="182">
        <f>ROUND(I147*H147,2)</f>
        <v>0</v>
      </c>
      <c r="K147" s="178" t="s">
        <v>151</v>
      </c>
      <c r="L147" s="35"/>
      <c r="M147" s="183" t="s">
        <v>1</v>
      </c>
      <c r="N147" s="184" t="s">
        <v>39</v>
      </c>
      <c r="O147" s="73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7" t="s">
        <v>1235</v>
      </c>
      <c r="AT147" s="187" t="s">
        <v>147</v>
      </c>
      <c r="AU147" s="187" t="s">
        <v>83</v>
      </c>
      <c r="AY147" s="15" t="s">
        <v>145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5" t="s">
        <v>81</v>
      </c>
      <c r="BK147" s="188">
        <f>ROUND(I147*H147,2)</f>
        <v>0</v>
      </c>
      <c r="BL147" s="15" t="s">
        <v>1235</v>
      </c>
      <c r="BM147" s="187" t="s">
        <v>1261</v>
      </c>
    </row>
    <row r="148" s="2" customFormat="1">
      <c r="A148" s="34"/>
      <c r="B148" s="35"/>
      <c r="C148" s="34"/>
      <c r="D148" s="189" t="s">
        <v>154</v>
      </c>
      <c r="E148" s="34"/>
      <c r="F148" s="190" t="s">
        <v>1260</v>
      </c>
      <c r="G148" s="34"/>
      <c r="H148" s="34"/>
      <c r="I148" s="191"/>
      <c r="J148" s="34"/>
      <c r="K148" s="34"/>
      <c r="L148" s="35"/>
      <c r="M148" s="192"/>
      <c r="N148" s="193"/>
      <c r="O148" s="73"/>
      <c r="P148" s="73"/>
      <c r="Q148" s="73"/>
      <c r="R148" s="73"/>
      <c r="S148" s="73"/>
      <c r="T148" s="7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5" t="s">
        <v>154</v>
      </c>
      <c r="AU148" s="15" t="s">
        <v>83</v>
      </c>
    </row>
    <row r="149" s="2" customFormat="1">
      <c r="A149" s="34"/>
      <c r="B149" s="35"/>
      <c r="C149" s="34"/>
      <c r="D149" s="194" t="s">
        <v>156</v>
      </c>
      <c r="E149" s="34"/>
      <c r="F149" s="195" t="s">
        <v>1262</v>
      </c>
      <c r="G149" s="34"/>
      <c r="H149" s="34"/>
      <c r="I149" s="191"/>
      <c r="J149" s="34"/>
      <c r="K149" s="34"/>
      <c r="L149" s="35"/>
      <c r="M149" s="207"/>
      <c r="N149" s="208"/>
      <c r="O149" s="209"/>
      <c r="P149" s="209"/>
      <c r="Q149" s="209"/>
      <c r="R149" s="209"/>
      <c r="S149" s="209"/>
      <c r="T149" s="210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5" t="s">
        <v>156</v>
      </c>
      <c r="AU149" s="15" t="s">
        <v>83</v>
      </c>
    </row>
    <row r="150" s="2" customFormat="1" ht="6.96" customHeight="1">
      <c r="A150" s="34"/>
      <c r="B150" s="56"/>
      <c r="C150" s="57"/>
      <c r="D150" s="57"/>
      <c r="E150" s="57"/>
      <c r="F150" s="57"/>
      <c r="G150" s="57"/>
      <c r="H150" s="57"/>
      <c r="I150" s="57"/>
      <c r="J150" s="57"/>
      <c r="K150" s="57"/>
      <c r="L150" s="35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autoFilter ref="C124:K1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hyperlinks>
    <hyperlink ref="F130" r:id="rId1" display="https://podminky.urs.cz/item/CS_URS_2025_02/013254000"/>
    <hyperlink ref="F133" r:id="rId2" display="https://podminky.urs.cz/item/CS_URS_2025_02/013294000"/>
    <hyperlink ref="F138" r:id="rId3" display="https://podminky.urs.cz/item/CS_URS_2025_02/030001000"/>
    <hyperlink ref="F142" r:id="rId4" display="https://podminky.urs.cz/item/CS_URS_2025_02/070001000"/>
    <hyperlink ref="F146" r:id="rId5" display="https://podminky.urs.cz/item/CS_URS_2025_02/091503000"/>
    <hyperlink ref="F149" r:id="rId6" display="https://podminky.urs.cz/item/CS_URS_2025_02/092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HAVHAV\Radek 2009</dc:creator>
  <cp:lastModifiedBy>HAVHAV\Radek 2009</cp:lastModifiedBy>
  <dcterms:created xsi:type="dcterms:W3CDTF">2026-01-19T10:12:40Z</dcterms:created>
  <dcterms:modified xsi:type="dcterms:W3CDTF">2026-01-19T10:12:45Z</dcterms:modified>
</cp:coreProperties>
</file>