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brozjiri\OneDrive - Otis WHQ Tenant\Dokumenty\DATA\Zakázky\+++Dokončené\C5TH2748_DD Humburky 100\10.TECHNICKÁ DOKUMENTACE\04_Rozpočet\"/>
    </mc:Choice>
  </mc:AlternateContent>
  <bookViews>
    <workbookView xWindow="0" yWindow="0" windowWidth="0" windowHeight="0"/>
  </bookViews>
  <sheets>
    <sheet name="Rekapitulace stavby" sheetId="1" r:id="rId1"/>
    <sheet name="C5TH2748 - Výměna výtahov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'C5TH2748 - Výměna výtahov...'!$C$130:$K$313</definedName>
    <definedName name="_xlnm.Print_Area" localSheetId="1">'C5TH2748 - Výměna výtahov...'!$C$4:$J$76,'C5TH2748 - Výměna výtahov...'!$C$82:$J$114,'C5TH2748 - Výměna výtahov...'!$C$120:$J$313</definedName>
    <definedName name="_xlnm.Print_Titles" localSheetId="1">'C5TH2748 - Výměna výtahov...'!$130:$130</definedName>
  </definedNames>
  <calcPr/>
</workbook>
</file>

<file path=xl/calcChain.xml><?xml version="1.0" encoding="utf-8"?>
<calcChain xmlns="http://schemas.openxmlformats.org/spreadsheetml/2006/main">
  <c i="2" l="1" r="R232"/>
  <c r="J35"/>
  <c r="J34"/>
  <c i="1" r="AY95"/>
  <c i="2" r="J33"/>
  <c i="1" r="AX95"/>
  <c i="2" r="BI310"/>
  <c r="BH310"/>
  <c r="BG310"/>
  <c r="BF310"/>
  <c r="T310"/>
  <c r="T309"/>
  <c r="R310"/>
  <c r="R309"/>
  <c r="P310"/>
  <c r="P309"/>
  <c r="BI308"/>
  <c r="BH308"/>
  <c r="BG308"/>
  <c r="BF308"/>
  <c r="T308"/>
  <c r="T307"/>
  <c r="R308"/>
  <c r="R307"/>
  <c r="P308"/>
  <c r="P307"/>
  <c r="BI306"/>
  <c r="BH306"/>
  <c r="BG306"/>
  <c r="BF306"/>
  <c r="T306"/>
  <c r="R306"/>
  <c r="P306"/>
  <c r="BI305"/>
  <c r="BH305"/>
  <c r="BG305"/>
  <c r="BF305"/>
  <c r="T305"/>
  <c r="R305"/>
  <c r="P305"/>
  <c r="BI302"/>
  <c r="BH302"/>
  <c r="BG302"/>
  <c r="BF302"/>
  <c r="T302"/>
  <c r="T301"/>
  <c r="T300"/>
  <c r="R302"/>
  <c r="R301"/>
  <c r="R300"/>
  <c r="P302"/>
  <c r="P301"/>
  <c r="P300"/>
  <c r="BI296"/>
  <c r="BH296"/>
  <c r="BG296"/>
  <c r="BF296"/>
  <c r="T296"/>
  <c r="R296"/>
  <c r="P296"/>
  <c r="BI294"/>
  <c r="BH294"/>
  <c r="BG294"/>
  <c r="BF294"/>
  <c r="T294"/>
  <c r="R294"/>
  <c r="P294"/>
  <c r="BI285"/>
  <c r="BH285"/>
  <c r="BG285"/>
  <c r="BF285"/>
  <c r="T285"/>
  <c r="R285"/>
  <c r="P285"/>
  <c r="BI283"/>
  <c r="BH283"/>
  <c r="BG283"/>
  <c r="BF283"/>
  <c r="T283"/>
  <c r="R283"/>
  <c r="P283"/>
  <c r="BI274"/>
  <c r="BH274"/>
  <c r="BG274"/>
  <c r="BF274"/>
  <c r="T274"/>
  <c r="R274"/>
  <c r="P274"/>
  <c r="BI271"/>
  <c r="BH271"/>
  <c r="BG271"/>
  <c r="BF271"/>
  <c r="T271"/>
  <c r="R271"/>
  <c r="P271"/>
  <c r="BI266"/>
  <c r="BH266"/>
  <c r="BG266"/>
  <c r="BF266"/>
  <c r="T266"/>
  <c r="R266"/>
  <c r="P266"/>
  <c r="BI264"/>
  <c r="BH264"/>
  <c r="BG264"/>
  <c r="BF264"/>
  <c r="T264"/>
  <c r="R264"/>
  <c r="P264"/>
  <c r="BI259"/>
  <c r="BH259"/>
  <c r="BG259"/>
  <c r="BF259"/>
  <c r="T259"/>
  <c r="R259"/>
  <c r="P259"/>
  <c r="BI257"/>
  <c r="BH257"/>
  <c r="BG257"/>
  <c r="BF257"/>
  <c r="T257"/>
  <c r="R257"/>
  <c r="P257"/>
  <c r="BI251"/>
  <c r="BH251"/>
  <c r="BG251"/>
  <c r="BF251"/>
  <c r="T251"/>
  <c r="R251"/>
  <c r="P251"/>
  <c r="BI249"/>
  <c r="BH249"/>
  <c r="BG249"/>
  <c r="BF249"/>
  <c r="T249"/>
  <c r="R249"/>
  <c r="P249"/>
  <c r="BI244"/>
  <c r="BH244"/>
  <c r="BG244"/>
  <c r="BF244"/>
  <c r="T244"/>
  <c r="R244"/>
  <c r="P244"/>
  <c r="BI241"/>
  <c r="BH241"/>
  <c r="BG241"/>
  <c r="BF241"/>
  <c r="T241"/>
  <c r="R241"/>
  <c r="P241"/>
  <c r="BI237"/>
  <c r="BH237"/>
  <c r="BG237"/>
  <c r="BF237"/>
  <c r="T237"/>
  <c r="R237"/>
  <c r="P237"/>
  <c r="BI233"/>
  <c r="BH233"/>
  <c r="BG233"/>
  <c r="BF233"/>
  <c r="T233"/>
  <c r="R233"/>
  <c r="P233"/>
  <c r="BI229"/>
  <c r="BH229"/>
  <c r="BG229"/>
  <c r="BF229"/>
  <c r="T229"/>
  <c r="R229"/>
  <c r="P229"/>
  <c r="BI224"/>
  <c r="BH224"/>
  <c r="BG224"/>
  <c r="BF224"/>
  <c r="T224"/>
  <c r="R224"/>
  <c r="P224"/>
  <c r="BI219"/>
  <c r="BH219"/>
  <c r="BG219"/>
  <c r="BF219"/>
  <c r="T219"/>
  <c r="R219"/>
  <c r="P219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T195"/>
  <c r="R196"/>
  <c r="R195"/>
  <c r="P196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79"/>
  <c r="BH179"/>
  <c r="BG179"/>
  <c r="BF179"/>
  <c r="T179"/>
  <c r="R179"/>
  <c r="P179"/>
  <c r="BI175"/>
  <c r="BH175"/>
  <c r="BG175"/>
  <c r="BF175"/>
  <c r="T175"/>
  <c r="R175"/>
  <c r="P175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41"/>
  <c r="BH141"/>
  <c r="BG141"/>
  <c r="BF141"/>
  <c r="T141"/>
  <c r="R141"/>
  <c r="P141"/>
  <c r="BI134"/>
  <c r="BH134"/>
  <c r="BG134"/>
  <c r="BF134"/>
  <c r="T134"/>
  <c r="T133"/>
  <c r="R134"/>
  <c r="R133"/>
  <c r="P134"/>
  <c r="P133"/>
  <c r="J128"/>
  <c r="J127"/>
  <c r="F127"/>
  <c r="F125"/>
  <c r="E123"/>
  <c r="J90"/>
  <c r="J89"/>
  <c r="F89"/>
  <c r="F87"/>
  <c r="E85"/>
  <c r="J16"/>
  <c r="E16"/>
  <c r="F90"/>
  <c r="J15"/>
  <c r="J10"/>
  <c r="J87"/>
  <c i="1" r="L90"/>
  <c r="AM90"/>
  <c r="AM89"/>
  <c r="L89"/>
  <c r="AM87"/>
  <c r="L87"/>
  <c r="L85"/>
  <c r="L84"/>
  <c i="2" r="J305"/>
  <c r="BK296"/>
  <c r="BK271"/>
  <c r="J249"/>
  <c r="BK241"/>
  <c r="J233"/>
  <c r="J224"/>
  <c r="BK212"/>
  <c r="BK210"/>
  <c r="J208"/>
  <c r="J203"/>
  <c r="BK194"/>
  <c r="BK188"/>
  <c r="BK179"/>
  <c r="BK168"/>
  <c r="J134"/>
  <c r="J306"/>
  <c r="J294"/>
  <c r="BK266"/>
  <c r="J244"/>
  <c r="BK209"/>
  <c r="BK175"/>
  <c r="J165"/>
  <c r="J153"/>
  <c r="BK310"/>
  <c r="BK285"/>
  <c r="J274"/>
  <c r="BK264"/>
  <c r="BK249"/>
  <c r="BK203"/>
  <c r="BK196"/>
  <c r="BK192"/>
  <c r="J179"/>
  <c r="BK141"/>
  <c r="J310"/>
  <c r="BK294"/>
  <c r="BK244"/>
  <c r="BK224"/>
  <c r="J212"/>
  <c r="J206"/>
  <c r="BK199"/>
  <c r="BK183"/>
  <c r="J157"/>
  <c r="J285"/>
  <c r="BK257"/>
  <c r="J237"/>
  <c r="J183"/>
  <c r="J162"/>
  <c r="BK134"/>
  <c r="J283"/>
  <c r="J259"/>
  <c r="J241"/>
  <c r="J199"/>
  <c r="J191"/>
  <c r="BK165"/>
  <c i="1" r="AS94"/>
  <c i="2" r="BK308"/>
  <c r="BK259"/>
  <c r="BK233"/>
  <c r="J219"/>
  <c r="J209"/>
  <c r="BK191"/>
  <c r="J175"/>
  <c r="BK162"/>
  <c r="BK305"/>
  <c r="J264"/>
  <c r="BK185"/>
  <c r="BK149"/>
  <c r="J296"/>
  <c r="J257"/>
  <c r="J202"/>
  <c r="J194"/>
  <c r="BK157"/>
  <c r="BK283"/>
  <c r="BK229"/>
  <c r="BK219"/>
  <c r="BK208"/>
  <c r="J190"/>
  <c r="J171"/>
  <c r="J308"/>
  <c r="BK274"/>
  <c r="J192"/>
  <c r="J168"/>
  <c r="BK306"/>
  <c r="J266"/>
  <c r="BK206"/>
  <c r="J188"/>
  <c r="J302"/>
  <c r="BK251"/>
  <c r="J229"/>
  <c r="J210"/>
  <c r="BK202"/>
  <c r="J185"/>
  <c r="J149"/>
  <c r="BK302"/>
  <c r="J251"/>
  <c r="J196"/>
  <c r="BK171"/>
  <c r="J141"/>
  <c r="J271"/>
  <c r="BK237"/>
  <c r="BK190"/>
  <c r="BK153"/>
  <c l="1" r="R140"/>
  <c r="R132"/>
  <c r="P161"/>
  <c r="R189"/>
  <c r="BK198"/>
  <c r="T198"/>
  <c r="BK211"/>
  <c r="J211"/>
  <c r="J104"/>
  <c r="T211"/>
  <c r="T243"/>
  <c r="BK140"/>
  <c r="J140"/>
  <c r="J97"/>
  <c r="BK161"/>
  <c r="J161"/>
  <c r="J98"/>
  <c r="T161"/>
  <c r="P189"/>
  <c r="R198"/>
  <c r="R207"/>
  <c r="T207"/>
  <c r="R211"/>
  <c r="BK232"/>
  <c r="J232"/>
  <c r="J105"/>
  <c r="P232"/>
  <c r="T232"/>
  <c r="BK243"/>
  <c r="J243"/>
  <c r="J106"/>
  <c r="P243"/>
  <c r="R243"/>
  <c r="BK273"/>
  <c r="J273"/>
  <c r="J107"/>
  <c r="P273"/>
  <c r="R273"/>
  <c r="T273"/>
  <c r="BK304"/>
  <c r="J304"/>
  <c r="J111"/>
  <c r="P304"/>
  <c r="P303"/>
  <c r="R304"/>
  <c r="R303"/>
  <c r="T304"/>
  <c r="T303"/>
  <c r="P140"/>
  <c r="P132"/>
  <c r="T140"/>
  <c r="T132"/>
  <c r="R161"/>
  <c r="BK189"/>
  <c r="J189"/>
  <c r="J99"/>
  <c r="T189"/>
  <c r="P198"/>
  <c r="BK207"/>
  <c r="J207"/>
  <c r="J103"/>
  <c r="P207"/>
  <c r="P211"/>
  <c r="BK133"/>
  <c r="J133"/>
  <c r="J96"/>
  <c r="BK301"/>
  <c r="J301"/>
  <c r="J109"/>
  <c r="BK307"/>
  <c r="J307"/>
  <c r="J112"/>
  <c r="BK309"/>
  <c r="J309"/>
  <c r="J113"/>
  <c r="BK195"/>
  <c r="J195"/>
  <c r="J100"/>
  <c r="J125"/>
  <c r="BE134"/>
  <c r="BE153"/>
  <c r="BE162"/>
  <c r="BE165"/>
  <c r="BE179"/>
  <c r="BE183"/>
  <c r="BE191"/>
  <c r="BE209"/>
  <c r="BE244"/>
  <c r="BE259"/>
  <c r="BE271"/>
  <c r="BE302"/>
  <c r="BE305"/>
  <c r="BE308"/>
  <c r="F128"/>
  <c r="BE141"/>
  <c r="BE149"/>
  <c r="BE168"/>
  <c r="BE188"/>
  <c r="BE202"/>
  <c r="BE241"/>
  <c r="BE249"/>
  <c r="BE251"/>
  <c r="BE264"/>
  <c r="BE266"/>
  <c r="BE283"/>
  <c r="BE294"/>
  <c r="BE296"/>
  <c r="BE310"/>
  <c r="BE157"/>
  <c r="BE171"/>
  <c r="BE175"/>
  <c r="BE185"/>
  <c r="BE190"/>
  <c r="BE192"/>
  <c r="BE194"/>
  <c r="BE196"/>
  <c r="BE199"/>
  <c r="BE203"/>
  <c r="BE206"/>
  <c r="BE208"/>
  <c r="BE210"/>
  <c r="BE212"/>
  <c r="BE219"/>
  <c r="BE224"/>
  <c r="BE229"/>
  <c r="BE233"/>
  <c r="BE237"/>
  <c r="BE257"/>
  <c r="BE274"/>
  <c r="BE285"/>
  <c r="BE306"/>
  <c r="F34"/>
  <c i="1" r="BC95"/>
  <c r="BC94"/>
  <c r="AY94"/>
  <c i="2" r="F35"/>
  <c i="1" r="BD95"/>
  <c r="BD94"/>
  <c r="W33"/>
  <c i="2" r="F33"/>
  <c i="1" r="BB95"/>
  <c r="BB94"/>
  <c r="W31"/>
  <c i="2" r="J32"/>
  <c i="1" r="AW95"/>
  <c i="2" r="F32"/>
  <c i="1" r="BA95"/>
  <c r="BA94"/>
  <c r="AW94"/>
  <c r="AK30"/>
  <c i="2" l="1" r="P197"/>
  <c r="P131"/>
  <c i="1" r="AU95"/>
  <c i="2" r="R197"/>
  <c r="R131"/>
  <c r="T197"/>
  <c r="T131"/>
  <c r="BK197"/>
  <c r="J197"/>
  <c r="J101"/>
  <c r="BK132"/>
  <c r="J132"/>
  <c r="J95"/>
  <c r="J198"/>
  <c r="J102"/>
  <c r="BK300"/>
  <c r="J300"/>
  <c r="J108"/>
  <c r="BK303"/>
  <c r="J303"/>
  <c r="J110"/>
  <c i="1" r="AX94"/>
  <c r="W30"/>
  <c r="W32"/>
  <c i="2" r="F31"/>
  <c i="1" r="AZ95"/>
  <c r="AZ94"/>
  <c r="W29"/>
  <c i="2" r="J31"/>
  <c i="1" r="AV95"/>
  <c r="AT95"/>
  <c r="AU94"/>
  <c i="2" l="1" r="BK131"/>
  <c r="J131"/>
  <c r="J28"/>
  <c i="1" r="AG95"/>
  <c r="AG94"/>
  <c r="AK26"/>
  <c r="AV94"/>
  <c r="AK29"/>
  <c r="AK35"/>
  <c i="2" l="1" r="J37"/>
  <c r="J94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<sst xmlns="http://schemas.openxmlformats.org/spreadsheetml/2006/main">
  <si>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</si>
  <si>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</si>
  <si>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</si>
  <si>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</si>
  <si>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</si>
  <si>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{ea2761dd-32bc-438c-b781-35060530d23b}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</si>
  <si>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</si>
  <si>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</si>
  <si>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</si>
  <si>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</si>
  <si>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</si>
  <si>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</si>
  <si>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</si>
  <si>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</si>
  <si>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C5TH2748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</si>
  <si>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</si>
  <si>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</si>
  <si>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výtahové technologie - DD Humburky 100 + osv</t>
  </si>
  <si>
    <t>KSO:</t>
  </si>
  <si>
    <t>CC-CZ:</t>
  </si>
  <si>
    <t>Místo:</t>
  </si>
  <si>
    <t xml:space="preserve"> </t>
  </si>
  <si>
    <t>Datum:</t>
  </si>
  <si>
    <t>7. 5. 2025</t>
  </si>
  <si>
    <t>Zadavatel:</t>
  </si>
  <si>
    <t>IČ:</t>
  </si>
  <si>
    <t>70889546</t>
  </si>
  <si>
    <t>Královéhradecký kraj</t>
  </si>
  <si>
    <t>DIČ:</t>
  </si>
  <si>
    <t>Uchazeč:</t>
  </si>
  <si>
    <t>Vyplň údaj</t>
  </si>
  <si>
    <t>Projektant:</t>
  </si>
  <si>
    <t>42324254</t>
  </si>
  <si>
    <t>OTIS a.s.</t>
  </si>
  <si>
    <t>CZ42324254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</si>
  <si>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</si>
  <si>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</si>
  <si>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</si>
  <si>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</si>
  <si>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</si>
  <si>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</si>
  <si>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</si>
  <si>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</si>
  <si>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</si>
  <si>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</si>
  <si>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</si>
  <si>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</si>
  <si>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</si>
  <si>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</si>
  <si>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</si>
  <si>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</si>
  <si>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</si>
  <si>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</si>
  <si>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</si>
  <si>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</si>
  <si>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</si>
  <si>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</si>
  <si>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</si>
  <si>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</si>
  <si>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</si>
  <si>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</si>
  <si>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</si>
  <si>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</si>
  <si>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</si>
  <si>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</si>
  <si>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</si>
  <si>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</si>
  <si>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</si>
  <si>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</si>
  <si>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</si>
  <si>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</si>
  <si>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</si>
  <si>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</si>
  <si>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</si>
  <si>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</si>
  <si>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</si>
  <si>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</si>
  <si>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</si>
  <si>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</si>
  <si>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</si>
  <si>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</si>
  <si>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</si>
  <si>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</si>
  <si>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</si>
  <si>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</si>
  <si>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</si>
  <si>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</si>
  <si>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</si>
  <si>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</si>
  <si>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</si>
  <si>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</si>
  <si>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</si>
  <si>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</si>
  <si>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</si>
  <si>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</si>
  <si>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</si>
  <si>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</si>
  <si>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</si>
  <si>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</si>
  <si>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741 - Elektroinstalace - silnoproud</t>
  </si>
  <si>
    <t xml:space="preserve">    755 - Dopravní zařízení</t>
  </si>
  <si>
    <t xml:space="preserve">    767 - Konstrukce zámečnické</t>
  </si>
  <si>
    <t xml:space="preserve">    771 - Podlahy z dlaždic</t>
  </si>
  <si>
    <t xml:space="preserve">    783 - Dokončovací práce - nátěry</t>
  </si>
  <si>
    <t xml:space="preserve">    784 - Dokončovací práce - malby a tapety</t>
  </si>
  <si>
    <t>M - Práce a dodávky M</t>
  </si>
  <si>
    <t xml:space="preserve">    21-M - Elektromontáže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</si>
  <si>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</si>
  <si>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</si>
  <si>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</si>
  <si>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</si>
  <si>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</si>
  <si>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</si>
  <si>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</si>
  <si>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</si>
  <si>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</si>
  <si>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</si>
  <si>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</si>
  <si>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</si>
  <si>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</si>
  <si>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</si>
  <si>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</si>
  <si>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</si>
  <si>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</si>
  <si>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</si>
  <si>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</si>
  <si>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</si>
  <si>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</si>
  <si>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</si>
  <si>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</si>
  <si>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346272216</t>
  </si>
  <si>
    <t>Přizdívka z pórobetonových tvárnic tl 50 mm</t>
  </si>
  <si>
    <t>m2</t>
  </si>
  <si>
    <t>4</t>
  </si>
  <si>
    <t>287620617</t>
  </si>
  <si>
    <t>VV</t>
  </si>
  <si>
    <t>Ostění šachetních dveří</t>
  </si>
  <si>
    <t>6*2*0,3*2,13</t>
  </si>
  <si>
    <t>Nadpraží</t>
  </si>
  <si>
    <t>6*0,3*1,3</t>
  </si>
  <si>
    <t>Součet</t>
  </si>
  <si>
    <t>6</t>
  </si>
  <si>
    <t>Úpravy povrchů, podlahy a osazování výplní</t>
  </si>
  <si>
    <t>612331141</t>
  </si>
  <si>
    <t>Cementová omítka štuková dvouvrstvá vnitřních stěn nanášená ručně</t>
  </si>
  <si>
    <t>1232414763</t>
  </si>
  <si>
    <t>0,2*(1,3+2,13+2,13)*6</t>
  </si>
  <si>
    <t>0,4*(1,3+2,13+2,13)*6</t>
  </si>
  <si>
    <t>Nika pro ozvaděč výtahu ve 2. NP</t>
  </si>
  <si>
    <t>0,13*2,1*2+0,35*0,13*2+0,35*2,1</t>
  </si>
  <si>
    <t>0,4*(0,35+0,35+2,1+2,1)</t>
  </si>
  <si>
    <t>617325411</t>
  </si>
  <si>
    <t>Oprava vnitřní vápenocementové hladké omítky tl do 20 mm světlíků nebo šachet v rozsahu plochy do 10 %</t>
  </si>
  <si>
    <t>-2105148961</t>
  </si>
  <si>
    <t>Výtahová šachta</t>
  </si>
  <si>
    <t>(2,385+2,830)*2*15,540</t>
  </si>
  <si>
    <t>631311121</t>
  </si>
  <si>
    <t>Doplnění dosavadních mazanin betonem prostým plochy do 1 m2 tloušťky do 80 mm</t>
  </si>
  <si>
    <t>m3</t>
  </si>
  <si>
    <t>1492573047</t>
  </si>
  <si>
    <t>dlažba před šachetními dveřmi</t>
  </si>
  <si>
    <t>6*1,5*0,5*0,08</t>
  </si>
  <si>
    <t>5</t>
  </si>
  <si>
    <t>636395001</t>
  </si>
  <si>
    <t>Oprava spárování dlažby z dlaždic MC pl do 4 m2</t>
  </si>
  <si>
    <t>-1392949041</t>
  </si>
  <si>
    <t>6*1,5*1</t>
  </si>
  <si>
    <t>9</t>
  </si>
  <si>
    <t>Ostatní konstrukce a práce, bourání</t>
  </si>
  <si>
    <t>949321112</t>
  </si>
  <si>
    <t>Montáž lešení dílcového do šachet o půdorysné ploše do 6 m2 v přes 10 do 20 m</t>
  </si>
  <si>
    <t>m</t>
  </si>
  <si>
    <t>1534309676</t>
  </si>
  <si>
    <t>Lešení ve výtahové šachtě</t>
  </si>
  <si>
    <t>15,54</t>
  </si>
  <si>
    <t>7</t>
  </si>
  <si>
    <t>949321212</t>
  </si>
  <si>
    <t>Příplatek k lešení dílcovému do šachet do 6 m2 v přes 10 do 20 m za každý den použití</t>
  </si>
  <si>
    <t>-223843334</t>
  </si>
  <si>
    <t>Lešení nájem 60 dní</t>
  </si>
  <si>
    <t>15,54*60</t>
  </si>
  <si>
    <t>8</t>
  </si>
  <si>
    <t>949321812</t>
  </si>
  <si>
    <t>Demontáž lešení dílcového do šachet o půdorysné ploše do 6 m2 v přes 10 do 20 m</t>
  </si>
  <si>
    <t>1354053798</t>
  </si>
  <si>
    <t>965045111</t>
  </si>
  <si>
    <t>Bourání potěrů cementových nebo pískocementových tl do 50 mm pl do 1 m2</t>
  </si>
  <si>
    <t>1313359254</t>
  </si>
  <si>
    <t>6*1,5*0,25</t>
  </si>
  <si>
    <t>10</t>
  </si>
  <si>
    <t>965081212</t>
  </si>
  <si>
    <t>Bourání podlah z dlaždic keramických nebo xylolitových tl do 10 mm plochy do 1 m2</t>
  </si>
  <si>
    <t>-604552801</t>
  </si>
  <si>
    <t>11</t>
  </si>
  <si>
    <t>973031151</t>
  </si>
  <si>
    <t>Vysekání výklenků ve zdivu cihelném na MV nebo MVC pl přes 0,25 m2</t>
  </si>
  <si>
    <t>-926920603</t>
  </si>
  <si>
    <t>Vysekání niky pro rozvaděč výtahu ve 2.NP</t>
  </si>
  <si>
    <t>0,35*2,1*0,13</t>
  </si>
  <si>
    <t>952901111</t>
  </si>
  <si>
    <t>Vyčištění budov bytové a občanské výstavby při výšce podlaží do 4 m</t>
  </si>
  <si>
    <t>-1209724205</t>
  </si>
  <si>
    <t>100</t>
  </si>
  <si>
    <t>13</t>
  </si>
  <si>
    <t>953943211</t>
  </si>
  <si>
    <t>Osazování hasicího přístroje</t>
  </si>
  <si>
    <t>kus</t>
  </si>
  <si>
    <t>1838820554</t>
  </si>
  <si>
    <t>Osadit v u rozvadče výtahu</t>
  </si>
  <si>
    <t>14</t>
  </si>
  <si>
    <t>M</t>
  </si>
  <si>
    <t>44932211155B</t>
  </si>
  <si>
    <t>přístroj hasicí ruční sněhový 55 B</t>
  </si>
  <si>
    <t>-1383016553</t>
  </si>
  <si>
    <t>997</t>
  </si>
  <si>
    <t>Doprava suti a vybouraných hmot</t>
  </si>
  <si>
    <t>15</t>
  </si>
  <si>
    <t>997013214</t>
  </si>
  <si>
    <t>Vnitrostaveništní doprava suti a vybouraných hmot pro budovy v přes 12 do 15 m ručně</t>
  </si>
  <si>
    <t>t</t>
  </si>
  <si>
    <t>-1636478041</t>
  </si>
  <si>
    <t>16</t>
  </si>
  <si>
    <t>997013501</t>
  </si>
  <si>
    <t>Odvoz suti a vybouraných hmot na skládku nebo meziskládku do 1 km se složením</t>
  </si>
  <si>
    <t>957756907</t>
  </si>
  <si>
    <t>17</t>
  </si>
  <si>
    <t>997013509</t>
  </si>
  <si>
    <t>Příplatek k odvozu suti a vybouraných hmot na skládku ZKD 1 km přes 1 km</t>
  </si>
  <si>
    <t>-794541691</t>
  </si>
  <si>
    <t>3,954*20 'Přepočtené koeficientem množství</t>
  </si>
  <si>
    <t>18</t>
  </si>
  <si>
    <t>997013631</t>
  </si>
  <si>
    <t>Poplatek za uložení na skládce (skládkovné) stavebního odpadu směsného kód odpadu 17 09 04</t>
  </si>
  <si>
    <t>-1233355705</t>
  </si>
  <si>
    <t>998</t>
  </si>
  <si>
    <t>Přesun hmot</t>
  </si>
  <si>
    <t>19</t>
  </si>
  <si>
    <t>998018003</t>
  </si>
  <si>
    <t>Přesun hmot pro budovy ruční pro budovy v přes 12 do 24 m</t>
  </si>
  <si>
    <t>-1068679104</t>
  </si>
  <si>
    <t>PSV</t>
  </si>
  <si>
    <t>Práce a dodávky PSV</t>
  </si>
  <si>
    <t>741</t>
  </si>
  <si>
    <t>Elektroinstalace - silnoproud</t>
  </si>
  <si>
    <t>20</t>
  </si>
  <si>
    <t>741372062</t>
  </si>
  <si>
    <t>Montáž svítidlo LED interiérové přisazené stropní hranaté nebo kruhové přes 0,09 do 0,36 m2 se zapojením vodičů</t>
  </si>
  <si>
    <t>-1985574335</t>
  </si>
  <si>
    <t>Osvětlení nástupišť - vnitřní stanice (interiér)</t>
  </si>
  <si>
    <t>34825003</t>
  </si>
  <si>
    <t>svítidlo interiérové stropní přisazené kruhové D 300-450mm 1900-2500lm</t>
  </si>
  <si>
    <t>32</t>
  </si>
  <si>
    <t>511151565</t>
  </si>
  <si>
    <t>22</t>
  </si>
  <si>
    <t>741372067</t>
  </si>
  <si>
    <t>Montáž svítidlo LED exteriérové přisazené nástěnné reflektorové se samostatným nebo integrovaným pohybovým čidlem se zapojením vodičů</t>
  </si>
  <si>
    <t>626596966</t>
  </si>
  <si>
    <t>Osvětlení nástupiště - venkovní stanice (exteriér)</t>
  </si>
  <si>
    <t>23</t>
  </si>
  <si>
    <t>34835005</t>
  </si>
  <si>
    <t>LED reflektor nástěnný 20-40W s integ. čidlem</t>
  </si>
  <si>
    <t>-937208956</t>
  </si>
  <si>
    <t>755</t>
  </si>
  <si>
    <t>Dopravní zařízení</t>
  </si>
  <si>
    <t>24</t>
  </si>
  <si>
    <t>998755123</t>
  </si>
  <si>
    <t>Přesun hmot tonážní pro dopravní zařízení ruční v objektech v přes 12 do 24 m</t>
  </si>
  <si>
    <t>534864717</t>
  </si>
  <si>
    <t>25</t>
  </si>
  <si>
    <t>V1</t>
  </si>
  <si>
    <t>Montáž výtahu pro dopravu osob bez strojovny elektrického nosnosti 1350 kg rychlosti přes 1,0 m/s</t>
  </si>
  <si>
    <t>-738592846</t>
  </si>
  <si>
    <t>26</t>
  </si>
  <si>
    <t>471V1</t>
  </si>
  <si>
    <t>Výtah osobní trakční bez strojovny nosnost1350 kg rychlost přes 1,0 m/s provedení nerez 6 stanic</t>
  </si>
  <si>
    <t>komplet</t>
  </si>
  <si>
    <t>-1409735465</t>
  </si>
  <si>
    <t>767</t>
  </si>
  <si>
    <t>Konstrukce zámečnické</t>
  </si>
  <si>
    <t>27</t>
  </si>
  <si>
    <t>767995114</t>
  </si>
  <si>
    <t>Montáž atypických zámečnických konstrukcí hmotnosti přes 20 do 50 kg</t>
  </si>
  <si>
    <t>kg</t>
  </si>
  <si>
    <t>-778318838</t>
  </si>
  <si>
    <t>Distanční rám šachetních dveří</t>
  </si>
  <si>
    <t>Jekly</t>
  </si>
  <si>
    <t>6*44,13</t>
  </si>
  <si>
    <t>UPN</t>
  </si>
  <si>
    <t>6*67,2</t>
  </si>
  <si>
    <t>28</t>
  </si>
  <si>
    <t>14550258</t>
  </si>
  <si>
    <t>profil ocelový svařovaný jakost S235 průřez čtvercový 60x60x5mm</t>
  </si>
  <si>
    <t>128</t>
  </si>
  <si>
    <t>1210433444</t>
  </si>
  <si>
    <t>6*0,04413</t>
  </si>
  <si>
    <t>29</t>
  </si>
  <si>
    <t>13010820</t>
  </si>
  <si>
    <t>ocel profilová jakost S235JR (11 375) průřez U (UPN) 140</t>
  </si>
  <si>
    <t>1695192556</t>
  </si>
  <si>
    <t>6*0,0672</t>
  </si>
  <si>
    <t>30</t>
  </si>
  <si>
    <t>767996801</t>
  </si>
  <si>
    <t>Demontáž atypických zámečnických konstrukcí rozebráním hm jednotlivých dílů do 50 kg</t>
  </si>
  <si>
    <t>-1429408140</t>
  </si>
  <si>
    <t>Demontáž stávající výtahové technologie trakčního osobního výtahu TLV 500/0,5</t>
  </si>
  <si>
    <t>3500</t>
  </si>
  <si>
    <t>771</t>
  </si>
  <si>
    <t>Podlahy z dlaždic</t>
  </si>
  <si>
    <t>31</t>
  </si>
  <si>
    <t>771121011</t>
  </si>
  <si>
    <t>Nátěr penetrační na podlahu</t>
  </si>
  <si>
    <t>-392617044</t>
  </si>
  <si>
    <t>6*1,5*0,5</t>
  </si>
  <si>
    <t>771574414</t>
  </si>
  <si>
    <t>Montáž podlah keramických hladkých lepených cementovým flexibilním lepidlem přes 4 do 6 ks/m2</t>
  </si>
  <si>
    <t>-797189540</t>
  </si>
  <si>
    <t>33</t>
  </si>
  <si>
    <t>59761131</t>
  </si>
  <si>
    <t>dlažba keramická slinutá mrazuvzdorná povrch hladký/leštěný tl do 10mm přes 4 do 6ks/m2</t>
  </si>
  <si>
    <t>589474022</t>
  </si>
  <si>
    <t>4,5*1,15 'Přepočtené koeficientem množství</t>
  </si>
  <si>
    <t>783</t>
  </si>
  <si>
    <t>Dokončovací práce - nátěry</t>
  </si>
  <si>
    <t>34</t>
  </si>
  <si>
    <t>783304100</t>
  </si>
  <si>
    <t>Provedení základního jednonásobného nátěru zámečnických konstrukcí</t>
  </si>
  <si>
    <t>-940545249</t>
  </si>
  <si>
    <t>Nátěr ocelových konstrukcí</t>
  </si>
  <si>
    <t>Jekly a UPN</t>
  </si>
  <si>
    <t>6*1,12</t>
  </si>
  <si>
    <t>6*2,185</t>
  </si>
  <si>
    <t>35</t>
  </si>
  <si>
    <t>24626753</t>
  </si>
  <si>
    <t>hmota nátěrová vodou ředitelná základní na kovy</t>
  </si>
  <si>
    <t>297380781</t>
  </si>
  <si>
    <t>13,11*0,1 'Přepočtené koeficientem množství</t>
  </si>
  <si>
    <t>36</t>
  </si>
  <si>
    <t>783307100</t>
  </si>
  <si>
    <t>Provedení krycího jednonásobného nátěru zámečnických konstrukcí</t>
  </si>
  <si>
    <t>1232367098</t>
  </si>
  <si>
    <t>37</t>
  </si>
  <si>
    <t>24626001</t>
  </si>
  <si>
    <t>hmota nátěrová akrylátová univerzální</t>
  </si>
  <si>
    <t>1209108426</t>
  </si>
  <si>
    <t>19,83*0,015 'Přepočtené koeficientem množství</t>
  </si>
  <si>
    <t>38</t>
  </si>
  <si>
    <t>783903150</t>
  </si>
  <si>
    <t>Provedení penetrační nátěru hladkých betonových podlah</t>
  </si>
  <si>
    <t>-503445611</t>
  </si>
  <si>
    <t>Výtahová šachta - prohlubeň</t>
  </si>
  <si>
    <t>2,35*2,83</t>
  </si>
  <si>
    <t>0,2*(2,35+2,83)*2</t>
  </si>
  <si>
    <t>39</t>
  </si>
  <si>
    <t>24623001</t>
  </si>
  <si>
    <t>hmota nátěrová alkydová základní univerzální</t>
  </si>
  <si>
    <t>1936931868</t>
  </si>
  <si>
    <t>8,723*0,19 'Přepočtené koeficientem množství</t>
  </si>
  <si>
    <t>40</t>
  </si>
  <si>
    <t>783907160</t>
  </si>
  <si>
    <t>Provedení krycího dvojnásobného nátěru betonové podlahy</t>
  </si>
  <si>
    <t>-83057544</t>
  </si>
  <si>
    <t>41</t>
  </si>
  <si>
    <t>24626863</t>
  </si>
  <si>
    <t>hmota nátěrová akrylátová disperzní světle šedá</t>
  </si>
  <si>
    <t>1333917123</t>
  </si>
  <si>
    <t>8,723*0,571 'Přepočtené koeficientem množství</t>
  </si>
  <si>
    <t>784</t>
  </si>
  <si>
    <t>Dokončovací práce - malby a tapety</t>
  </si>
  <si>
    <t>42</t>
  </si>
  <si>
    <t>784185001</t>
  </si>
  <si>
    <t>Provedení jednonásobné penetrace podkladu v místnostech v do 3,80 m</t>
  </si>
  <si>
    <t>-1083573209</t>
  </si>
  <si>
    <t>(2,35+2,83)*2*15,5</t>
  </si>
  <si>
    <t>6*(0,6*(1,3+2,13+2,13))</t>
  </si>
  <si>
    <t>okolí niky pro rozvaděč výtahu</t>
  </si>
  <si>
    <t>3*2</t>
  </si>
  <si>
    <t>43</t>
  </si>
  <si>
    <t>58124966</t>
  </si>
  <si>
    <t>hmota nátěrová akrylátová hloubková penetrační</t>
  </si>
  <si>
    <t>litr</t>
  </si>
  <si>
    <t>-858204175</t>
  </si>
  <si>
    <t>193,247*0,04 'Přepočtené koeficientem množství</t>
  </si>
  <si>
    <t>44</t>
  </si>
  <si>
    <t>784325231</t>
  </si>
  <si>
    <t>Provedení dvojnásobné silikátové malby v místnosti v do 3,80 m</t>
  </si>
  <si>
    <t>373327822</t>
  </si>
  <si>
    <t>45</t>
  </si>
  <si>
    <t>58124944</t>
  </si>
  <si>
    <t>hmota malířská silikátová za mokra středně otěruvzdorná bílá</t>
  </si>
  <si>
    <t>-1188187496</t>
  </si>
  <si>
    <t>193,247*0,21 'Přepočtené koeficientem množství</t>
  </si>
  <si>
    <t>46</t>
  </si>
  <si>
    <t>784325241</t>
  </si>
  <si>
    <t>Příplatek k cenám provedení dvojnásobné silikátové malby za provádění malého rozsahu pl do 5 m2</t>
  </si>
  <si>
    <t>1101405014</t>
  </si>
  <si>
    <t>Ostění a nadpraží šachetních dveří</t>
  </si>
  <si>
    <t>Práce a dodávky M</t>
  </si>
  <si>
    <t>21-M</t>
  </si>
  <si>
    <t>Elektromontáže</t>
  </si>
  <si>
    <t>47</t>
  </si>
  <si>
    <t>E1</t>
  </si>
  <si>
    <t>Dodávka a Montáž systému akumulátorových baterií pro nouzový sjezd výtahu do hlavní stanice "0" a otevření šachetních dveří</t>
  </si>
  <si>
    <t>64</t>
  </si>
  <si>
    <t>1807075234</t>
  </si>
  <si>
    <t>VRN</t>
  </si>
  <si>
    <t>Vedlejší rozpočtové náklady</t>
  </si>
  <si>
    <t>VRN1</t>
  </si>
  <si>
    <t>Průzkumné, zeměměřičské a projektové práce</t>
  </si>
  <si>
    <t>48</t>
  </si>
  <si>
    <t>013244000</t>
  </si>
  <si>
    <t>Dokumentace pro provádění stavby</t>
  </si>
  <si>
    <t>1024</t>
  </si>
  <si>
    <t>1769036751</t>
  </si>
  <si>
    <t>49</t>
  </si>
  <si>
    <t>013254000</t>
  </si>
  <si>
    <t>Dokumentace skutečného provedení stavby</t>
  </si>
  <si>
    <t>245635505</t>
  </si>
  <si>
    <t>VRN3</t>
  </si>
  <si>
    <t>Zařízení staveniště</t>
  </si>
  <si>
    <t>50</t>
  </si>
  <si>
    <t>030001000</t>
  </si>
  <si>
    <t>972807621</t>
  </si>
  <si>
    <t>VRN4</t>
  </si>
  <si>
    <t>Inženýrská činnost</t>
  </si>
  <si>
    <t>51</t>
  </si>
  <si>
    <t>049303000</t>
  </si>
  <si>
    <t>Náklady vzniklé v souvislosti s předáním stavby</t>
  </si>
  <si>
    <t>-252446120</t>
  </si>
  <si>
    <t>Kolaudační řízení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</si>
</sst>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32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34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32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33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34</v>
      </c>
      <c r="AO20" s="22"/>
      <c r="AP20" s="22"/>
      <c r="AQ20" s="22"/>
      <c r="AR20" s="20"/>
      <c r="BE20" s="31"/>
      <c r="BS20" s="17" t="s">
        <v>35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37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39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40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41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42</v>
      </c>
      <c r="E29" s="47"/>
      <c r="F29" s="32" t="s">
        <v>43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44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45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46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47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48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49</v>
      </c>
      <c r="U35" s="54"/>
      <c r="V35" s="54"/>
      <c r="W35" s="54"/>
      <c r="X35" s="56" t="s">
        <v>50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51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52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53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54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53</v>
      </c>
      <c r="AI60" s="42"/>
      <c r="AJ60" s="42"/>
      <c r="AK60" s="42"/>
      <c r="AL60" s="42"/>
      <c r="AM60" s="64" t="s">
        <v>54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55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56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53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54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53</v>
      </c>
      <c r="AI75" s="42"/>
      <c r="AJ75" s="42"/>
      <c r="AK75" s="42"/>
      <c r="AL75" s="42"/>
      <c r="AM75" s="64" t="s">
        <v>54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57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C5TH2748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Výměna výtahové technologie - DD Humburky 100 + osv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7. 5. 2025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Královéhradecký kraj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31</v>
      </c>
      <c r="AJ89" s="40"/>
      <c r="AK89" s="40"/>
      <c r="AL89" s="40"/>
      <c r="AM89" s="80" t="str">
        <f>IF(E17="","",E17)</f>
        <v>OTIS a.s.</v>
      </c>
      <c r="AN89" s="71"/>
      <c r="AO89" s="71"/>
      <c r="AP89" s="71"/>
      <c r="AQ89" s="40"/>
      <c r="AR89" s="44"/>
      <c r="AS89" s="81" t="s">
        <v>58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29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36</v>
      </c>
      <c r="AJ90" s="40"/>
      <c r="AK90" s="40"/>
      <c r="AL90" s="40"/>
      <c r="AM90" s="80" t="str">
        <f>IF(E20="","",E20)</f>
        <v>OTIS a.s.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59</v>
      </c>
      <c r="D92" s="94"/>
      <c r="E92" s="94"/>
      <c r="F92" s="94"/>
      <c r="G92" s="94"/>
      <c r="H92" s="95"/>
      <c r="I92" s="96" t="s">
        <v>60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61</v>
      </c>
      <c r="AH92" s="94"/>
      <c r="AI92" s="94"/>
      <c r="AJ92" s="94"/>
      <c r="AK92" s="94"/>
      <c r="AL92" s="94"/>
      <c r="AM92" s="94"/>
      <c r="AN92" s="96" t="s">
        <v>62</v>
      </c>
      <c r="AO92" s="94"/>
      <c r="AP92" s="98"/>
      <c r="AQ92" s="99" t="s">
        <v>63</v>
      </c>
      <c r="AR92" s="44"/>
      <c r="AS92" s="100" t="s">
        <v>64</v>
      </c>
      <c r="AT92" s="101" t="s">
        <v>65</v>
      </c>
      <c r="AU92" s="101" t="s">
        <v>66</v>
      </c>
      <c r="AV92" s="101" t="s">
        <v>67</v>
      </c>
      <c r="AW92" s="101" t="s">
        <v>68</v>
      </c>
      <c r="AX92" s="101" t="s">
        <v>69</v>
      </c>
      <c r="AY92" s="101" t="s">
        <v>70</v>
      </c>
      <c r="AZ92" s="101" t="s">
        <v>71</v>
      </c>
      <c r="BA92" s="101" t="s">
        <v>72</v>
      </c>
      <c r="BB92" s="101" t="s">
        <v>73</v>
      </c>
      <c r="BC92" s="101" t="s">
        <v>74</v>
      </c>
      <c r="BD92" s="102" t="s">
        <v>75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76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77</v>
      </c>
      <c r="BT94" s="117" t="s">
        <v>78</v>
      </c>
      <c r="BV94" s="117" t="s">
        <v>79</v>
      </c>
      <c r="BW94" s="117" t="s">
        <v>5</v>
      </c>
      <c r="BX94" s="117" t="s">
        <v>80</v>
      </c>
      <c r="CL94" s="117" t="s">
        <v>1</v>
      </c>
    </row>
    <row r="95" s="7" customFormat="1" ht="24.75" customHeight="1">
      <c r="A95" s="118" t="s">
        <v>81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'C5TH2748 - Výměna výtahov...'!J28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82</v>
      </c>
      <c r="AR95" s="125"/>
      <c r="AS95" s="126">
        <v>0</v>
      </c>
      <c r="AT95" s="127">
        <f>ROUND(SUM(AV95:AW95),2)</f>
        <v>0</v>
      </c>
      <c r="AU95" s="128">
        <f>'C5TH2748 - Výměna výtahov...'!P131</f>
        <v>0</v>
      </c>
      <c r="AV95" s="127">
        <f>'C5TH2748 - Výměna výtahov...'!J31</f>
        <v>0</v>
      </c>
      <c r="AW95" s="127">
        <f>'C5TH2748 - Výměna výtahov...'!J32</f>
        <v>0</v>
      </c>
      <c r="AX95" s="127">
        <f>'C5TH2748 - Výměna výtahov...'!J33</f>
        <v>0</v>
      </c>
      <c r="AY95" s="127">
        <f>'C5TH2748 - Výměna výtahov...'!J34</f>
        <v>0</v>
      </c>
      <c r="AZ95" s="127">
        <f>'C5TH2748 - Výměna výtahov...'!F31</f>
        <v>0</v>
      </c>
      <c r="BA95" s="127">
        <f>'C5TH2748 - Výměna výtahov...'!F32</f>
        <v>0</v>
      </c>
      <c r="BB95" s="127">
        <f>'C5TH2748 - Výměna výtahov...'!F33</f>
        <v>0</v>
      </c>
      <c r="BC95" s="127">
        <f>'C5TH2748 - Výměna výtahov...'!F34</f>
        <v>0</v>
      </c>
      <c r="BD95" s="129">
        <f>'C5TH2748 - Výměna výtahov...'!F35</f>
        <v>0</v>
      </c>
      <c r="BE95" s="7"/>
      <c r="BT95" s="130" t="s">
        <v>83</v>
      </c>
      <c r="BU95" s="130" t="s">
        <v>84</v>
      </c>
      <c r="BV95" s="130" t="s">
        <v>79</v>
      </c>
      <c r="BW95" s="130" t="s">
        <v>5</v>
      </c>
      <c r="BX95" s="130" t="s">
        <v>80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TVIpwbHHojlo9H8xm2iXJcIS2UvHA18R+sIXFkMtFhYpvJzpb/t6y4rpqZmPhz81B5m7OA4en/gR6VRqeiO15Q==" hashValue="LyWDONrdhP59cJTSoXIYauGp7/7TnFMMyBv8lQKEMCn14kvKMbCSMxFGpCWvriSy2bnsJh1vwzksnRsooNgfaA==" algorithmName="SHA-512" password="CCE1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C5TH2748 - Výměna výtaho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85</v>
      </c>
    </row>
    <row r="4" s="1" customFormat="1" ht="24.96" customHeight="1">
      <c r="B4" s="20"/>
      <c r="D4" s="133" t="s">
        <v>86</v>
      </c>
      <c r="L4" s="20"/>
      <c r="M4" s="134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5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44"/>
      <c r="C7" s="38"/>
      <c r="D7" s="38"/>
      <c r="E7" s="136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5" t="s">
        <v>18</v>
      </c>
      <c r="E9" s="38"/>
      <c r="F9" s="137" t="s">
        <v>1</v>
      </c>
      <c r="G9" s="38"/>
      <c r="H9" s="38"/>
      <c r="I9" s="135" t="s">
        <v>19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5" t="s">
        <v>20</v>
      </c>
      <c r="E10" s="38"/>
      <c r="F10" s="137" t="s">
        <v>21</v>
      </c>
      <c r="G10" s="38"/>
      <c r="H10" s="38"/>
      <c r="I10" s="135" t="s">
        <v>22</v>
      </c>
      <c r="J10" s="138" t="str">
        <f>'Rekapitulace stavby'!AN8</f>
        <v>7. 5. 2025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5" t="s">
        <v>24</v>
      </c>
      <c r="E12" s="38"/>
      <c r="F12" s="38"/>
      <c r="G12" s="38"/>
      <c r="H12" s="38"/>
      <c r="I12" s="135" t="s">
        <v>25</v>
      </c>
      <c r="J12" s="137" t="s">
        <v>26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7" t="s">
        <v>27</v>
      </c>
      <c r="F13" s="38"/>
      <c r="G13" s="38"/>
      <c r="H13" s="38"/>
      <c r="I13" s="135" t="s">
        <v>28</v>
      </c>
      <c r="J13" s="137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5" t="s">
        <v>29</v>
      </c>
      <c r="E15" s="38"/>
      <c r="F15" s="38"/>
      <c r="G15" s="38"/>
      <c r="H15" s="38"/>
      <c r="I15" s="135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7"/>
      <c r="G16" s="137"/>
      <c r="H16" s="137"/>
      <c r="I16" s="135" t="s">
        <v>28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5" t="s">
        <v>31</v>
      </c>
      <c r="E18" s="38"/>
      <c r="F18" s="38"/>
      <c r="G18" s="38"/>
      <c r="H18" s="38"/>
      <c r="I18" s="135" t="s">
        <v>25</v>
      </c>
      <c r="J18" s="137" t="s">
        <v>32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7" t="s">
        <v>33</v>
      </c>
      <c r="F19" s="38"/>
      <c r="G19" s="38"/>
      <c r="H19" s="38"/>
      <c r="I19" s="135" t="s">
        <v>28</v>
      </c>
      <c r="J19" s="137" t="s">
        <v>34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5" t="s">
        <v>36</v>
      </c>
      <c r="E21" s="38"/>
      <c r="F21" s="38"/>
      <c r="G21" s="38"/>
      <c r="H21" s="38"/>
      <c r="I21" s="135" t="s">
        <v>25</v>
      </c>
      <c r="J21" s="137" t="s">
        <v>32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7" t="s">
        <v>33</v>
      </c>
      <c r="F22" s="38"/>
      <c r="G22" s="38"/>
      <c r="H22" s="38"/>
      <c r="I22" s="135" t="s">
        <v>28</v>
      </c>
      <c r="J22" s="137" t="s">
        <v>34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5" t="s">
        <v>37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4" t="s">
        <v>38</v>
      </c>
      <c r="E28" s="38"/>
      <c r="F28" s="38"/>
      <c r="G28" s="38"/>
      <c r="H28" s="38"/>
      <c r="I28" s="38"/>
      <c r="J28" s="145">
        <f>ROUND(J131,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6" t="s">
        <v>40</v>
      </c>
      <c r="G30" s="38"/>
      <c r="H30" s="38"/>
      <c r="I30" s="146" t="s">
        <v>39</v>
      </c>
      <c r="J30" s="146" t="s">
        <v>41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7" t="s">
        <v>42</v>
      </c>
      <c r="E31" s="135" t="s">
        <v>43</v>
      </c>
      <c r="F31" s="148">
        <f>ROUND((SUM(BE131:BE313)),  2)</f>
        <v>0</v>
      </c>
      <c r="G31" s="38"/>
      <c r="H31" s="38"/>
      <c r="I31" s="149">
        <v>0.20999999999999999</v>
      </c>
      <c r="J31" s="148">
        <f>ROUND(((SUM(BE131:BE313))*I31),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5" t="s">
        <v>44</v>
      </c>
      <c r="F32" s="148">
        <f>ROUND((SUM(BF131:BF313)),  2)</f>
        <v>0</v>
      </c>
      <c r="G32" s="38"/>
      <c r="H32" s="38"/>
      <c r="I32" s="149">
        <v>0.12</v>
      </c>
      <c r="J32" s="148">
        <f>ROUND(((SUM(BF131:BF313))*I32),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45</v>
      </c>
      <c r="F33" s="148">
        <f>ROUND((SUM(BG131:BG313)),  2)</f>
        <v>0</v>
      </c>
      <c r="G33" s="38"/>
      <c r="H33" s="38"/>
      <c r="I33" s="149">
        <v>0.20999999999999999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46</v>
      </c>
      <c r="F34" s="148">
        <f>ROUND((SUM(BH131:BH313)),  2)</f>
        <v>0</v>
      </c>
      <c r="G34" s="38"/>
      <c r="H34" s="38"/>
      <c r="I34" s="149">
        <v>0.12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47</v>
      </c>
      <c r="F35" s="148">
        <f>ROUND((SUM(BI131:BI313)), 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0"/>
      <c r="D37" s="151" t="s">
        <v>48</v>
      </c>
      <c r="E37" s="152"/>
      <c r="F37" s="152"/>
      <c r="G37" s="153" t="s">
        <v>49</v>
      </c>
      <c r="H37" s="154" t="s">
        <v>50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7" t="s">
        <v>51</v>
      </c>
      <c r="E50" s="158"/>
      <c r="F50" s="158"/>
      <c r="G50" s="157" t="s">
        <v>52</v>
      </c>
      <c r="H50" s="158"/>
      <c r="I50" s="158"/>
      <c r="J50" s="158"/>
      <c r="K50" s="158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59" t="s">
        <v>53</v>
      </c>
      <c r="E61" s="160"/>
      <c r="F61" s="161" t="s">
        <v>54</v>
      </c>
      <c r="G61" s="159" t="s">
        <v>53</v>
      </c>
      <c r="H61" s="160"/>
      <c r="I61" s="160"/>
      <c r="J61" s="162" t="s">
        <v>54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7" t="s">
        <v>55</v>
      </c>
      <c r="E65" s="163"/>
      <c r="F65" s="163"/>
      <c r="G65" s="157" t="s">
        <v>56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59" t="s">
        <v>53</v>
      </c>
      <c r="E76" s="160"/>
      <c r="F76" s="161" t="s">
        <v>54</v>
      </c>
      <c r="G76" s="159" t="s">
        <v>53</v>
      </c>
      <c r="H76" s="160"/>
      <c r="I76" s="160"/>
      <c r="J76" s="162" t="s">
        <v>54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76" t="str">
        <f>E7</f>
        <v>Výměna výtahové technologie - DD Humburky 100 + osv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40"/>
      <c r="E87" s="40"/>
      <c r="F87" s="27" t="str">
        <f>F10</f>
        <v xml:space="preserve"> </v>
      </c>
      <c r="G87" s="40"/>
      <c r="H87" s="40"/>
      <c r="I87" s="32" t="s">
        <v>22</v>
      </c>
      <c r="J87" s="79" t="str">
        <f>IF(J10="","",J10)</f>
        <v>7. 5. 2025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24</v>
      </c>
      <c r="D89" s="40"/>
      <c r="E89" s="40"/>
      <c r="F89" s="27" t="str">
        <f>E13</f>
        <v>Královéhradecký kraj</v>
      </c>
      <c r="G89" s="40"/>
      <c r="H89" s="40"/>
      <c r="I89" s="32" t="s">
        <v>31</v>
      </c>
      <c r="J89" s="36" t="str">
        <f>E19</f>
        <v>OTIS a.s.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29</v>
      </c>
      <c r="D90" s="40"/>
      <c r="E90" s="40"/>
      <c r="F90" s="27" t="str">
        <f>IF(E16="","",E16)</f>
        <v>Vyplň údaj</v>
      </c>
      <c r="G90" s="40"/>
      <c r="H90" s="40"/>
      <c r="I90" s="32" t="s">
        <v>36</v>
      </c>
      <c r="J90" s="36" t="str">
        <f>E22</f>
        <v>OTIS a.s.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68" t="s">
        <v>88</v>
      </c>
      <c r="D92" s="169"/>
      <c r="E92" s="169"/>
      <c r="F92" s="169"/>
      <c r="G92" s="169"/>
      <c r="H92" s="169"/>
      <c r="I92" s="169"/>
      <c r="J92" s="170" t="s">
        <v>89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1" t="s">
        <v>90</v>
      </c>
      <c r="D94" s="40"/>
      <c r="E94" s="40"/>
      <c r="F94" s="40"/>
      <c r="G94" s="40"/>
      <c r="H94" s="40"/>
      <c r="I94" s="40"/>
      <c r="J94" s="110">
        <f>J131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91</v>
      </c>
    </row>
    <row r="95" s="9" customFormat="1" ht="24.96" customHeight="1">
      <c r="A95" s="9"/>
      <c r="B95" s="172"/>
      <c r="C95" s="173"/>
      <c r="D95" s="174" t="s">
        <v>92</v>
      </c>
      <c r="E95" s="175"/>
      <c r="F95" s="175"/>
      <c r="G95" s="175"/>
      <c r="H95" s="175"/>
      <c r="I95" s="175"/>
      <c r="J95" s="176">
        <f>J132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8"/>
      <c r="C96" s="179"/>
      <c r="D96" s="180" t="s">
        <v>93</v>
      </c>
      <c r="E96" s="181"/>
      <c r="F96" s="181"/>
      <c r="G96" s="181"/>
      <c r="H96" s="181"/>
      <c r="I96" s="181"/>
      <c r="J96" s="182">
        <f>J133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8"/>
      <c r="C97" s="179"/>
      <c r="D97" s="180" t="s">
        <v>94</v>
      </c>
      <c r="E97" s="181"/>
      <c r="F97" s="181"/>
      <c r="G97" s="181"/>
      <c r="H97" s="181"/>
      <c r="I97" s="181"/>
      <c r="J97" s="182">
        <f>J140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8"/>
      <c r="C98" s="179"/>
      <c r="D98" s="180" t="s">
        <v>95</v>
      </c>
      <c r="E98" s="181"/>
      <c r="F98" s="181"/>
      <c r="G98" s="181"/>
      <c r="H98" s="181"/>
      <c r="I98" s="181"/>
      <c r="J98" s="182">
        <f>J161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8"/>
      <c r="C99" s="179"/>
      <c r="D99" s="180" t="s">
        <v>96</v>
      </c>
      <c r="E99" s="181"/>
      <c r="F99" s="181"/>
      <c r="G99" s="181"/>
      <c r="H99" s="181"/>
      <c r="I99" s="181"/>
      <c r="J99" s="182">
        <f>J189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8"/>
      <c r="C100" s="179"/>
      <c r="D100" s="180" t="s">
        <v>97</v>
      </c>
      <c r="E100" s="181"/>
      <c r="F100" s="181"/>
      <c r="G100" s="181"/>
      <c r="H100" s="181"/>
      <c r="I100" s="181"/>
      <c r="J100" s="182">
        <f>J195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2"/>
      <c r="C101" s="173"/>
      <c r="D101" s="174" t="s">
        <v>98</v>
      </c>
      <c r="E101" s="175"/>
      <c r="F101" s="175"/>
      <c r="G101" s="175"/>
      <c r="H101" s="175"/>
      <c r="I101" s="175"/>
      <c r="J101" s="176">
        <f>J197</f>
        <v>0</v>
      </c>
      <c r="K101" s="173"/>
      <c r="L101" s="17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78"/>
      <c r="C102" s="179"/>
      <c r="D102" s="180" t="s">
        <v>99</v>
      </c>
      <c r="E102" s="181"/>
      <c r="F102" s="181"/>
      <c r="G102" s="181"/>
      <c r="H102" s="181"/>
      <c r="I102" s="181"/>
      <c r="J102" s="182">
        <f>J198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8"/>
      <c r="C103" s="179"/>
      <c r="D103" s="180" t="s">
        <v>100</v>
      </c>
      <c r="E103" s="181"/>
      <c r="F103" s="181"/>
      <c r="G103" s="181"/>
      <c r="H103" s="181"/>
      <c r="I103" s="181"/>
      <c r="J103" s="182">
        <f>J207</f>
        <v>0</v>
      </c>
      <c r="K103" s="179"/>
      <c r="L103" s="18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8"/>
      <c r="C104" s="179"/>
      <c r="D104" s="180" t="s">
        <v>101</v>
      </c>
      <c r="E104" s="181"/>
      <c r="F104" s="181"/>
      <c r="G104" s="181"/>
      <c r="H104" s="181"/>
      <c r="I104" s="181"/>
      <c r="J104" s="182">
        <f>J211</f>
        <v>0</v>
      </c>
      <c r="K104" s="179"/>
      <c r="L104" s="18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8"/>
      <c r="C105" s="179"/>
      <c r="D105" s="180" t="s">
        <v>102</v>
      </c>
      <c r="E105" s="181"/>
      <c r="F105" s="181"/>
      <c r="G105" s="181"/>
      <c r="H105" s="181"/>
      <c r="I105" s="181"/>
      <c r="J105" s="182">
        <f>J232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8"/>
      <c r="C106" s="179"/>
      <c r="D106" s="180" t="s">
        <v>103</v>
      </c>
      <c r="E106" s="181"/>
      <c r="F106" s="181"/>
      <c r="G106" s="181"/>
      <c r="H106" s="181"/>
      <c r="I106" s="181"/>
      <c r="J106" s="182">
        <f>J243</f>
        <v>0</v>
      </c>
      <c r="K106" s="179"/>
      <c r="L106" s="18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8"/>
      <c r="C107" s="179"/>
      <c r="D107" s="180" t="s">
        <v>104</v>
      </c>
      <c r="E107" s="181"/>
      <c r="F107" s="181"/>
      <c r="G107" s="181"/>
      <c r="H107" s="181"/>
      <c r="I107" s="181"/>
      <c r="J107" s="182">
        <f>J273</f>
        <v>0</v>
      </c>
      <c r="K107" s="179"/>
      <c r="L107" s="18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72"/>
      <c r="C108" s="173"/>
      <c r="D108" s="174" t="s">
        <v>105</v>
      </c>
      <c r="E108" s="175"/>
      <c r="F108" s="175"/>
      <c r="G108" s="175"/>
      <c r="H108" s="175"/>
      <c r="I108" s="175"/>
      <c r="J108" s="176">
        <f>J300</f>
        <v>0</v>
      </c>
      <c r="K108" s="173"/>
      <c r="L108" s="177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78"/>
      <c r="C109" s="179"/>
      <c r="D109" s="180" t="s">
        <v>106</v>
      </c>
      <c r="E109" s="181"/>
      <c r="F109" s="181"/>
      <c r="G109" s="181"/>
      <c r="H109" s="181"/>
      <c r="I109" s="181"/>
      <c r="J109" s="182">
        <f>J301</f>
        <v>0</v>
      </c>
      <c r="K109" s="179"/>
      <c r="L109" s="18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72"/>
      <c r="C110" s="173"/>
      <c r="D110" s="174" t="s">
        <v>107</v>
      </c>
      <c r="E110" s="175"/>
      <c r="F110" s="175"/>
      <c r="G110" s="175"/>
      <c r="H110" s="175"/>
      <c r="I110" s="175"/>
      <c r="J110" s="176">
        <f>J303</f>
        <v>0</v>
      </c>
      <c r="K110" s="173"/>
      <c r="L110" s="177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78"/>
      <c r="C111" s="179"/>
      <c r="D111" s="180" t="s">
        <v>108</v>
      </c>
      <c r="E111" s="181"/>
      <c r="F111" s="181"/>
      <c r="G111" s="181"/>
      <c r="H111" s="181"/>
      <c r="I111" s="181"/>
      <c r="J111" s="182">
        <f>J304</f>
        <v>0</v>
      </c>
      <c r="K111" s="179"/>
      <c r="L111" s="18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78"/>
      <c r="C112" s="179"/>
      <c r="D112" s="180" t="s">
        <v>109</v>
      </c>
      <c r="E112" s="181"/>
      <c r="F112" s="181"/>
      <c r="G112" s="181"/>
      <c r="H112" s="181"/>
      <c r="I112" s="181"/>
      <c r="J112" s="182">
        <f>J307</f>
        <v>0</v>
      </c>
      <c r="K112" s="179"/>
      <c r="L112" s="18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78"/>
      <c r="C113" s="179"/>
      <c r="D113" s="180" t="s">
        <v>110</v>
      </c>
      <c r="E113" s="181"/>
      <c r="F113" s="181"/>
      <c r="G113" s="181"/>
      <c r="H113" s="181"/>
      <c r="I113" s="181"/>
      <c r="J113" s="182">
        <f>J309</f>
        <v>0</v>
      </c>
      <c r="K113" s="179"/>
      <c r="L113" s="18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66"/>
      <c r="C115" s="67"/>
      <c r="D115" s="67"/>
      <c r="E115" s="67"/>
      <c r="F115" s="67"/>
      <c r="G115" s="67"/>
      <c r="H115" s="67"/>
      <c r="I115" s="67"/>
      <c r="J115" s="67"/>
      <c r="K115" s="67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9" s="2" customFormat="1" ht="6.96" customHeight="1">
      <c r="A119" s="38"/>
      <c r="B119" s="68"/>
      <c r="C119" s="69"/>
      <c r="D119" s="69"/>
      <c r="E119" s="69"/>
      <c r="F119" s="69"/>
      <c r="G119" s="69"/>
      <c r="H119" s="69"/>
      <c r="I119" s="69"/>
      <c r="J119" s="69"/>
      <c r="K119" s="69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4.96" customHeight="1">
      <c r="A120" s="38"/>
      <c r="B120" s="39"/>
      <c r="C120" s="23" t="s">
        <v>111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16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40"/>
      <c r="D123" s="40"/>
      <c r="E123" s="76" t="str">
        <f>E7</f>
        <v>Výměna výtahové technologie - DD Humburky 100 + osv</v>
      </c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20</v>
      </c>
      <c r="D125" s="40"/>
      <c r="E125" s="40"/>
      <c r="F125" s="27" t="str">
        <f>F10</f>
        <v xml:space="preserve"> </v>
      </c>
      <c r="G125" s="40"/>
      <c r="H125" s="40"/>
      <c r="I125" s="32" t="s">
        <v>22</v>
      </c>
      <c r="J125" s="79" t="str">
        <f>IF(J10="","",J10)</f>
        <v>7. 5. 2025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24</v>
      </c>
      <c r="D127" s="40"/>
      <c r="E127" s="40"/>
      <c r="F127" s="27" t="str">
        <f>E13</f>
        <v>Královéhradecký kraj</v>
      </c>
      <c r="G127" s="40"/>
      <c r="H127" s="40"/>
      <c r="I127" s="32" t="s">
        <v>31</v>
      </c>
      <c r="J127" s="36" t="str">
        <f>E19</f>
        <v>OTIS a.s.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5.15" customHeight="1">
      <c r="A128" s="38"/>
      <c r="B128" s="39"/>
      <c r="C128" s="32" t="s">
        <v>29</v>
      </c>
      <c r="D128" s="40"/>
      <c r="E128" s="40"/>
      <c r="F128" s="27" t="str">
        <f>IF(E16="","",E16)</f>
        <v>Vyplň údaj</v>
      </c>
      <c r="G128" s="40"/>
      <c r="H128" s="40"/>
      <c r="I128" s="32" t="s">
        <v>36</v>
      </c>
      <c r="J128" s="36" t="str">
        <f>E22</f>
        <v>OTIS a.s.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0.32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11" customFormat="1" ht="29.28" customHeight="1">
      <c r="A130" s="184"/>
      <c r="B130" s="185"/>
      <c r="C130" s="186" t="s">
        <v>112</v>
      </c>
      <c r="D130" s="187" t="s">
        <v>63</v>
      </c>
      <c r="E130" s="187" t="s">
        <v>59</v>
      </c>
      <c r="F130" s="187" t="s">
        <v>60</v>
      </c>
      <c r="G130" s="187" t="s">
        <v>113</v>
      </c>
      <c r="H130" s="187" t="s">
        <v>114</v>
      </c>
      <c r="I130" s="187" t="s">
        <v>115</v>
      </c>
      <c r="J130" s="188" t="s">
        <v>89</v>
      </c>
      <c r="K130" s="189" t="s">
        <v>116</v>
      </c>
      <c r="L130" s="190"/>
      <c r="M130" s="100" t="s">
        <v>1</v>
      </c>
      <c r="N130" s="101" t="s">
        <v>42</v>
      </c>
      <c r="O130" s="101" t="s">
        <v>117</v>
      </c>
      <c r="P130" s="101" t="s">
        <v>118</v>
      </c>
      <c r="Q130" s="101" t="s">
        <v>119</v>
      </c>
      <c r="R130" s="101" t="s">
        <v>120</v>
      </c>
      <c r="S130" s="101" t="s">
        <v>121</v>
      </c>
      <c r="T130" s="102" t="s">
        <v>122</v>
      </c>
      <c r="U130" s="184"/>
      <c r="V130" s="184"/>
      <c r="W130" s="184"/>
      <c r="X130" s="184"/>
      <c r="Y130" s="184"/>
      <c r="Z130" s="184"/>
      <c r="AA130" s="184"/>
      <c r="AB130" s="184"/>
      <c r="AC130" s="184"/>
      <c r="AD130" s="184"/>
      <c r="AE130" s="184"/>
    </row>
    <row r="131" s="2" customFormat="1" ht="22.8" customHeight="1">
      <c r="A131" s="38"/>
      <c r="B131" s="39"/>
      <c r="C131" s="107" t="s">
        <v>123</v>
      </c>
      <c r="D131" s="40"/>
      <c r="E131" s="40"/>
      <c r="F131" s="40"/>
      <c r="G131" s="40"/>
      <c r="H131" s="40"/>
      <c r="I131" s="40"/>
      <c r="J131" s="191">
        <f>BK131</f>
        <v>0</v>
      </c>
      <c r="K131" s="40"/>
      <c r="L131" s="44"/>
      <c r="M131" s="103"/>
      <c r="N131" s="192"/>
      <c r="O131" s="104"/>
      <c r="P131" s="193">
        <f>P132+P197+P300+P303</f>
        <v>0</v>
      </c>
      <c r="Q131" s="104"/>
      <c r="R131" s="193">
        <f>R132+R197+R300+R303</f>
        <v>11.752349203019357</v>
      </c>
      <c r="S131" s="104"/>
      <c r="T131" s="194">
        <f>T132+T197+T300+T303</f>
        <v>3.9540500000000001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77</v>
      </c>
      <c r="AU131" s="17" t="s">
        <v>91</v>
      </c>
      <c r="BK131" s="195">
        <f>BK132+BK197+BK300+BK303</f>
        <v>0</v>
      </c>
    </row>
    <row r="132" s="12" customFormat="1" ht="25.92" customHeight="1">
      <c r="A132" s="12"/>
      <c r="B132" s="196"/>
      <c r="C132" s="197"/>
      <c r="D132" s="198" t="s">
        <v>77</v>
      </c>
      <c r="E132" s="199" t="s">
        <v>124</v>
      </c>
      <c r="F132" s="199" t="s">
        <v>125</v>
      </c>
      <c r="G132" s="197"/>
      <c r="H132" s="197"/>
      <c r="I132" s="200"/>
      <c r="J132" s="201">
        <f>BK132</f>
        <v>0</v>
      </c>
      <c r="K132" s="197"/>
      <c r="L132" s="202"/>
      <c r="M132" s="203"/>
      <c r="N132" s="204"/>
      <c r="O132" s="204"/>
      <c r="P132" s="205">
        <f>P133+P140+P161+P189+P195</f>
        <v>0</v>
      </c>
      <c r="Q132" s="204"/>
      <c r="R132" s="205">
        <f>R133+R140+R161+R189+R195</f>
        <v>2.8961295800000002</v>
      </c>
      <c r="S132" s="204"/>
      <c r="T132" s="206">
        <f>T133+T140+T161+T189+T195</f>
        <v>0.45405000000000001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7" t="s">
        <v>83</v>
      </c>
      <c r="AT132" s="208" t="s">
        <v>77</v>
      </c>
      <c r="AU132" s="208" t="s">
        <v>78</v>
      </c>
      <c r="AY132" s="207" t="s">
        <v>126</v>
      </c>
      <c r="BK132" s="209">
        <f>BK133+BK140+BK161+BK189+BK195</f>
        <v>0</v>
      </c>
    </row>
    <row r="133" s="12" customFormat="1" ht="22.8" customHeight="1">
      <c r="A133" s="12"/>
      <c r="B133" s="196"/>
      <c r="C133" s="197"/>
      <c r="D133" s="198" t="s">
        <v>77</v>
      </c>
      <c r="E133" s="210" t="s">
        <v>127</v>
      </c>
      <c r="F133" s="210" t="s">
        <v>128</v>
      </c>
      <c r="G133" s="197"/>
      <c r="H133" s="197"/>
      <c r="I133" s="200"/>
      <c r="J133" s="211">
        <f>BK133</f>
        <v>0</v>
      </c>
      <c r="K133" s="197"/>
      <c r="L133" s="202"/>
      <c r="M133" s="203"/>
      <c r="N133" s="204"/>
      <c r="O133" s="204"/>
      <c r="P133" s="205">
        <f>SUM(P134:P139)</f>
        <v>0</v>
      </c>
      <c r="Q133" s="204"/>
      <c r="R133" s="205">
        <f>SUM(R134:R139)</f>
        <v>0.45706535999999998</v>
      </c>
      <c r="S133" s="204"/>
      <c r="T133" s="206">
        <f>SUM(T134:T139)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07" t="s">
        <v>83</v>
      </c>
      <c r="AT133" s="208" t="s">
        <v>77</v>
      </c>
      <c r="AU133" s="208" t="s">
        <v>83</v>
      </c>
      <c r="AY133" s="207" t="s">
        <v>126</v>
      </c>
      <c r="BK133" s="209">
        <f>SUM(BK134:BK139)</f>
        <v>0</v>
      </c>
    </row>
    <row r="134" s="2" customFormat="1" ht="16.5" customHeight="1">
      <c r="A134" s="38"/>
      <c r="B134" s="39"/>
      <c r="C134" s="212" t="s">
        <v>83</v>
      </c>
      <c r="D134" s="212" t="s">
        <v>129</v>
      </c>
      <c r="E134" s="213" t="s">
        <v>130</v>
      </c>
      <c r="F134" s="214" t="s">
        <v>131</v>
      </c>
      <c r="G134" s="215" t="s">
        <v>132</v>
      </c>
      <c r="H134" s="216">
        <v>10.007999999999999</v>
      </c>
      <c r="I134" s="217"/>
      <c r="J134" s="218">
        <f>ROUND(I134*H134,2)</f>
        <v>0</v>
      </c>
      <c r="K134" s="219"/>
      <c r="L134" s="44"/>
      <c r="M134" s="220" t="s">
        <v>1</v>
      </c>
      <c r="N134" s="221" t="s">
        <v>43</v>
      </c>
      <c r="O134" s="91"/>
      <c r="P134" s="222">
        <f>O134*H134</f>
        <v>0</v>
      </c>
      <c r="Q134" s="222">
        <v>0.045670000000000002</v>
      </c>
      <c r="R134" s="222">
        <f>Q134*H134</f>
        <v>0.45706535999999998</v>
      </c>
      <c r="S134" s="222">
        <v>0</v>
      </c>
      <c r="T134" s="223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4" t="s">
        <v>133</v>
      </c>
      <c r="AT134" s="224" t="s">
        <v>129</v>
      </c>
      <c r="AU134" s="224" t="s">
        <v>85</v>
      </c>
      <c r="AY134" s="17" t="s">
        <v>126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7" t="s">
        <v>83</v>
      </c>
      <c r="BK134" s="225">
        <f>ROUND(I134*H134,2)</f>
        <v>0</v>
      </c>
      <c r="BL134" s="17" t="s">
        <v>133</v>
      </c>
      <c r="BM134" s="224" t="s">
        <v>134</v>
      </c>
    </row>
    <row r="135" s="13" customFormat="1">
      <c r="A135" s="13"/>
      <c r="B135" s="226"/>
      <c r="C135" s="227"/>
      <c r="D135" s="228" t="s">
        <v>135</v>
      </c>
      <c r="E135" s="229" t="s">
        <v>1</v>
      </c>
      <c r="F135" s="230" t="s">
        <v>136</v>
      </c>
      <c r="G135" s="227"/>
      <c r="H135" s="229" t="s">
        <v>1</v>
      </c>
      <c r="I135" s="231"/>
      <c r="J135" s="227"/>
      <c r="K135" s="227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135</v>
      </c>
      <c r="AU135" s="236" t="s">
        <v>85</v>
      </c>
      <c r="AV135" s="13" t="s">
        <v>83</v>
      </c>
      <c r="AW135" s="13" t="s">
        <v>35</v>
      </c>
      <c r="AX135" s="13" t="s">
        <v>78</v>
      </c>
      <c r="AY135" s="236" t="s">
        <v>126</v>
      </c>
    </row>
    <row r="136" s="14" customFormat="1">
      <c r="A136" s="14"/>
      <c r="B136" s="237"/>
      <c r="C136" s="238"/>
      <c r="D136" s="228" t="s">
        <v>135</v>
      </c>
      <c r="E136" s="239" t="s">
        <v>1</v>
      </c>
      <c r="F136" s="240" t="s">
        <v>137</v>
      </c>
      <c r="G136" s="238"/>
      <c r="H136" s="241">
        <v>7.6680000000000001</v>
      </c>
      <c r="I136" s="242"/>
      <c r="J136" s="238"/>
      <c r="K136" s="238"/>
      <c r="L136" s="243"/>
      <c r="M136" s="244"/>
      <c r="N136" s="245"/>
      <c r="O136" s="245"/>
      <c r="P136" s="245"/>
      <c r="Q136" s="245"/>
      <c r="R136" s="245"/>
      <c r="S136" s="245"/>
      <c r="T136" s="24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7" t="s">
        <v>135</v>
      </c>
      <c r="AU136" s="247" t="s">
        <v>85</v>
      </c>
      <c r="AV136" s="14" t="s">
        <v>85</v>
      </c>
      <c r="AW136" s="14" t="s">
        <v>35</v>
      </c>
      <c r="AX136" s="14" t="s">
        <v>78</v>
      </c>
      <c r="AY136" s="247" t="s">
        <v>126</v>
      </c>
    </row>
    <row r="137" s="13" customFormat="1">
      <c r="A137" s="13"/>
      <c r="B137" s="226"/>
      <c r="C137" s="227"/>
      <c r="D137" s="228" t="s">
        <v>135</v>
      </c>
      <c r="E137" s="229" t="s">
        <v>1</v>
      </c>
      <c r="F137" s="230" t="s">
        <v>138</v>
      </c>
      <c r="G137" s="227"/>
      <c r="H137" s="229" t="s">
        <v>1</v>
      </c>
      <c r="I137" s="231"/>
      <c r="J137" s="227"/>
      <c r="K137" s="227"/>
      <c r="L137" s="232"/>
      <c r="M137" s="233"/>
      <c r="N137" s="234"/>
      <c r="O137" s="234"/>
      <c r="P137" s="234"/>
      <c r="Q137" s="234"/>
      <c r="R137" s="234"/>
      <c r="S137" s="234"/>
      <c r="T137" s="235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6" t="s">
        <v>135</v>
      </c>
      <c r="AU137" s="236" t="s">
        <v>85</v>
      </c>
      <c r="AV137" s="13" t="s">
        <v>83</v>
      </c>
      <c r="AW137" s="13" t="s">
        <v>35</v>
      </c>
      <c r="AX137" s="13" t="s">
        <v>78</v>
      </c>
      <c r="AY137" s="236" t="s">
        <v>126</v>
      </c>
    </row>
    <row r="138" s="14" customFormat="1">
      <c r="A138" s="14"/>
      <c r="B138" s="237"/>
      <c r="C138" s="238"/>
      <c r="D138" s="228" t="s">
        <v>135</v>
      </c>
      <c r="E138" s="239" t="s">
        <v>1</v>
      </c>
      <c r="F138" s="240" t="s">
        <v>139</v>
      </c>
      <c r="G138" s="238"/>
      <c r="H138" s="241">
        <v>2.3399999999999999</v>
      </c>
      <c r="I138" s="242"/>
      <c r="J138" s="238"/>
      <c r="K138" s="238"/>
      <c r="L138" s="243"/>
      <c r="M138" s="244"/>
      <c r="N138" s="245"/>
      <c r="O138" s="245"/>
      <c r="P138" s="245"/>
      <c r="Q138" s="245"/>
      <c r="R138" s="245"/>
      <c r="S138" s="245"/>
      <c r="T138" s="246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7" t="s">
        <v>135</v>
      </c>
      <c r="AU138" s="247" t="s">
        <v>85</v>
      </c>
      <c r="AV138" s="14" t="s">
        <v>85</v>
      </c>
      <c r="AW138" s="14" t="s">
        <v>35</v>
      </c>
      <c r="AX138" s="14" t="s">
        <v>78</v>
      </c>
      <c r="AY138" s="247" t="s">
        <v>126</v>
      </c>
    </row>
    <row r="139" s="15" customFormat="1">
      <c r="A139" s="15"/>
      <c r="B139" s="248"/>
      <c r="C139" s="249"/>
      <c r="D139" s="228" t="s">
        <v>135</v>
      </c>
      <c r="E139" s="250" t="s">
        <v>1</v>
      </c>
      <c r="F139" s="251" t="s">
        <v>140</v>
      </c>
      <c r="G139" s="249"/>
      <c r="H139" s="252">
        <v>10.007999999999999</v>
      </c>
      <c r="I139" s="253"/>
      <c r="J139" s="249"/>
      <c r="K139" s="249"/>
      <c r="L139" s="254"/>
      <c r="M139" s="255"/>
      <c r="N139" s="256"/>
      <c r="O139" s="256"/>
      <c r="P139" s="256"/>
      <c r="Q139" s="256"/>
      <c r="R139" s="256"/>
      <c r="S139" s="256"/>
      <c r="T139" s="257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58" t="s">
        <v>135</v>
      </c>
      <c r="AU139" s="258" t="s">
        <v>85</v>
      </c>
      <c r="AV139" s="15" t="s">
        <v>133</v>
      </c>
      <c r="AW139" s="15" t="s">
        <v>35</v>
      </c>
      <c r="AX139" s="15" t="s">
        <v>83</v>
      </c>
      <c r="AY139" s="258" t="s">
        <v>126</v>
      </c>
    </row>
    <row r="140" s="12" customFormat="1" ht="22.8" customHeight="1">
      <c r="A140" s="12"/>
      <c r="B140" s="196"/>
      <c r="C140" s="197"/>
      <c r="D140" s="198" t="s">
        <v>77</v>
      </c>
      <c r="E140" s="210" t="s">
        <v>141</v>
      </c>
      <c r="F140" s="210" t="s">
        <v>142</v>
      </c>
      <c r="G140" s="197"/>
      <c r="H140" s="197"/>
      <c r="I140" s="200"/>
      <c r="J140" s="211">
        <f>BK140</f>
        <v>0</v>
      </c>
      <c r="K140" s="197"/>
      <c r="L140" s="202"/>
      <c r="M140" s="203"/>
      <c r="N140" s="204"/>
      <c r="O140" s="204"/>
      <c r="P140" s="205">
        <f>SUM(P141:P160)</f>
        <v>0</v>
      </c>
      <c r="Q140" s="204"/>
      <c r="R140" s="205">
        <f>SUM(R141:R160)</f>
        <v>2.4259542199999999</v>
      </c>
      <c r="S140" s="204"/>
      <c r="T140" s="206">
        <f>SUM(T141:T160)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7" t="s">
        <v>83</v>
      </c>
      <c r="AT140" s="208" t="s">
        <v>77</v>
      </c>
      <c r="AU140" s="208" t="s">
        <v>83</v>
      </c>
      <c r="AY140" s="207" t="s">
        <v>126</v>
      </c>
      <c r="BK140" s="209">
        <f>SUM(BK141:BK160)</f>
        <v>0</v>
      </c>
    </row>
    <row r="141" s="2" customFormat="1" ht="24.15" customHeight="1">
      <c r="A141" s="38"/>
      <c r="B141" s="39"/>
      <c r="C141" s="212" t="s">
        <v>85</v>
      </c>
      <c r="D141" s="212" t="s">
        <v>129</v>
      </c>
      <c r="E141" s="213" t="s">
        <v>143</v>
      </c>
      <c r="F141" s="214" t="s">
        <v>144</v>
      </c>
      <c r="G141" s="215" t="s">
        <v>132</v>
      </c>
      <c r="H141" s="216">
        <v>23.347999999999999</v>
      </c>
      <c r="I141" s="217"/>
      <c r="J141" s="218">
        <f>ROUND(I141*H141,2)</f>
        <v>0</v>
      </c>
      <c r="K141" s="219"/>
      <c r="L141" s="44"/>
      <c r="M141" s="220" t="s">
        <v>1</v>
      </c>
      <c r="N141" s="221" t="s">
        <v>43</v>
      </c>
      <c r="O141" s="91"/>
      <c r="P141" s="222">
        <f>O141*H141</f>
        <v>0</v>
      </c>
      <c r="Q141" s="222">
        <v>0.0247</v>
      </c>
      <c r="R141" s="222">
        <f>Q141*H141</f>
        <v>0.57669559999999997</v>
      </c>
      <c r="S141" s="222">
        <v>0</v>
      </c>
      <c r="T141" s="223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4" t="s">
        <v>133</v>
      </c>
      <c r="AT141" s="224" t="s">
        <v>129</v>
      </c>
      <c r="AU141" s="224" t="s">
        <v>85</v>
      </c>
      <c r="AY141" s="17" t="s">
        <v>126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7" t="s">
        <v>83</v>
      </c>
      <c r="BK141" s="225">
        <f>ROUND(I141*H141,2)</f>
        <v>0</v>
      </c>
      <c r="BL141" s="17" t="s">
        <v>133</v>
      </c>
      <c r="BM141" s="224" t="s">
        <v>145</v>
      </c>
    </row>
    <row r="142" s="13" customFormat="1">
      <c r="A142" s="13"/>
      <c r="B142" s="226"/>
      <c r="C142" s="227"/>
      <c r="D142" s="228" t="s">
        <v>135</v>
      </c>
      <c r="E142" s="229" t="s">
        <v>1</v>
      </c>
      <c r="F142" s="230" t="s">
        <v>136</v>
      </c>
      <c r="G142" s="227"/>
      <c r="H142" s="229" t="s">
        <v>1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135</v>
      </c>
      <c r="AU142" s="236" t="s">
        <v>85</v>
      </c>
      <c r="AV142" s="13" t="s">
        <v>83</v>
      </c>
      <c r="AW142" s="13" t="s">
        <v>35</v>
      </c>
      <c r="AX142" s="13" t="s">
        <v>78</v>
      </c>
      <c r="AY142" s="236" t="s">
        <v>126</v>
      </c>
    </row>
    <row r="143" s="14" customFormat="1">
      <c r="A143" s="14"/>
      <c r="B143" s="237"/>
      <c r="C143" s="238"/>
      <c r="D143" s="228" t="s">
        <v>135</v>
      </c>
      <c r="E143" s="239" t="s">
        <v>1</v>
      </c>
      <c r="F143" s="240" t="s">
        <v>146</v>
      </c>
      <c r="G143" s="238"/>
      <c r="H143" s="241">
        <v>6.6719999999999997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7" t="s">
        <v>135</v>
      </c>
      <c r="AU143" s="247" t="s">
        <v>85</v>
      </c>
      <c r="AV143" s="14" t="s">
        <v>85</v>
      </c>
      <c r="AW143" s="14" t="s">
        <v>35</v>
      </c>
      <c r="AX143" s="14" t="s">
        <v>78</v>
      </c>
      <c r="AY143" s="247" t="s">
        <v>126</v>
      </c>
    </row>
    <row r="144" s="14" customFormat="1">
      <c r="A144" s="14"/>
      <c r="B144" s="237"/>
      <c r="C144" s="238"/>
      <c r="D144" s="228" t="s">
        <v>135</v>
      </c>
      <c r="E144" s="239" t="s">
        <v>1</v>
      </c>
      <c r="F144" s="240" t="s">
        <v>147</v>
      </c>
      <c r="G144" s="238"/>
      <c r="H144" s="241">
        <v>13.343999999999999</v>
      </c>
      <c r="I144" s="242"/>
      <c r="J144" s="238"/>
      <c r="K144" s="238"/>
      <c r="L144" s="243"/>
      <c r="M144" s="244"/>
      <c r="N144" s="245"/>
      <c r="O144" s="245"/>
      <c r="P144" s="245"/>
      <c r="Q144" s="245"/>
      <c r="R144" s="245"/>
      <c r="S144" s="245"/>
      <c r="T144" s="246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7" t="s">
        <v>135</v>
      </c>
      <c r="AU144" s="247" t="s">
        <v>85</v>
      </c>
      <c r="AV144" s="14" t="s">
        <v>85</v>
      </c>
      <c r="AW144" s="14" t="s">
        <v>35</v>
      </c>
      <c r="AX144" s="14" t="s">
        <v>78</v>
      </c>
      <c r="AY144" s="247" t="s">
        <v>126</v>
      </c>
    </row>
    <row r="145" s="13" customFormat="1">
      <c r="A145" s="13"/>
      <c r="B145" s="226"/>
      <c r="C145" s="227"/>
      <c r="D145" s="228" t="s">
        <v>135</v>
      </c>
      <c r="E145" s="229" t="s">
        <v>1</v>
      </c>
      <c r="F145" s="230" t="s">
        <v>148</v>
      </c>
      <c r="G145" s="227"/>
      <c r="H145" s="229" t="s">
        <v>1</v>
      </c>
      <c r="I145" s="231"/>
      <c r="J145" s="227"/>
      <c r="K145" s="227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135</v>
      </c>
      <c r="AU145" s="236" t="s">
        <v>85</v>
      </c>
      <c r="AV145" s="13" t="s">
        <v>83</v>
      </c>
      <c r="AW145" s="13" t="s">
        <v>35</v>
      </c>
      <c r="AX145" s="13" t="s">
        <v>78</v>
      </c>
      <c r="AY145" s="236" t="s">
        <v>126</v>
      </c>
    </row>
    <row r="146" s="14" customFormat="1">
      <c r="A146" s="14"/>
      <c r="B146" s="237"/>
      <c r="C146" s="238"/>
      <c r="D146" s="228" t="s">
        <v>135</v>
      </c>
      <c r="E146" s="239" t="s">
        <v>1</v>
      </c>
      <c r="F146" s="240" t="s">
        <v>149</v>
      </c>
      <c r="G146" s="238"/>
      <c r="H146" s="241">
        <v>1.3720000000000001</v>
      </c>
      <c r="I146" s="242"/>
      <c r="J146" s="238"/>
      <c r="K146" s="238"/>
      <c r="L146" s="243"/>
      <c r="M146" s="244"/>
      <c r="N146" s="245"/>
      <c r="O146" s="245"/>
      <c r="P146" s="245"/>
      <c r="Q146" s="245"/>
      <c r="R146" s="245"/>
      <c r="S146" s="245"/>
      <c r="T146" s="24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7" t="s">
        <v>135</v>
      </c>
      <c r="AU146" s="247" t="s">
        <v>85</v>
      </c>
      <c r="AV146" s="14" t="s">
        <v>85</v>
      </c>
      <c r="AW146" s="14" t="s">
        <v>35</v>
      </c>
      <c r="AX146" s="14" t="s">
        <v>78</v>
      </c>
      <c r="AY146" s="247" t="s">
        <v>126</v>
      </c>
    </row>
    <row r="147" s="14" customFormat="1">
      <c r="A147" s="14"/>
      <c r="B147" s="237"/>
      <c r="C147" s="238"/>
      <c r="D147" s="228" t="s">
        <v>135</v>
      </c>
      <c r="E147" s="239" t="s">
        <v>1</v>
      </c>
      <c r="F147" s="240" t="s">
        <v>150</v>
      </c>
      <c r="G147" s="238"/>
      <c r="H147" s="241">
        <v>1.96</v>
      </c>
      <c r="I147" s="242"/>
      <c r="J147" s="238"/>
      <c r="K147" s="238"/>
      <c r="L147" s="243"/>
      <c r="M147" s="244"/>
      <c r="N147" s="245"/>
      <c r="O147" s="245"/>
      <c r="P147" s="245"/>
      <c r="Q147" s="245"/>
      <c r="R147" s="245"/>
      <c r="S147" s="245"/>
      <c r="T147" s="246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7" t="s">
        <v>135</v>
      </c>
      <c r="AU147" s="247" t="s">
        <v>85</v>
      </c>
      <c r="AV147" s="14" t="s">
        <v>85</v>
      </c>
      <c r="AW147" s="14" t="s">
        <v>35</v>
      </c>
      <c r="AX147" s="14" t="s">
        <v>78</v>
      </c>
      <c r="AY147" s="247" t="s">
        <v>126</v>
      </c>
    </row>
    <row r="148" s="15" customFormat="1">
      <c r="A148" s="15"/>
      <c r="B148" s="248"/>
      <c r="C148" s="249"/>
      <c r="D148" s="228" t="s">
        <v>135</v>
      </c>
      <c r="E148" s="250" t="s">
        <v>1</v>
      </c>
      <c r="F148" s="251" t="s">
        <v>140</v>
      </c>
      <c r="G148" s="249"/>
      <c r="H148" s="252">
        <v>23.347999999999999</v>
      </c>
      <c r="I148" s="253"/>
      <c r="J148" s="249"/>
      <c r="K148" s="249"/>
      <c r="L148" s="254"/>
      <c r="M148" s="255"/>
      <c r="N148" s="256"/>
      <c r="O148" s="256"/>
      <c r="P148" s="256"/>
      <c r="Q148" s="256"/>
      <c r="R148" s="256"/>
      <c r="S148" s="256"/>
      <c r="T148" s="257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58" t="s">
        <v>135</v>
      </c>
      <c r="AU148" s="258" t="s">
        <v>85</v>
      </c>
      <c r="AV148" s="15" t="s">
        <v>133</v>
      </c>
      <c r="AW148" s="15" t="s">
        <v>35</v>
      </c>
      <c r="AX148" s="15" t="s">
        <v>83</v>
      </c>
      <c r="AY148" s="258" t="s">
        <v>126</v>
      </c>
    </row>
    <row r="149" s="2" customFormat="1" ht="33" customHeight="1">
      <c r="A149" s="38"/>
      <c r="B149" s="39"/>
      <c r="C149" s="212" t="s">
        <v>127</v>
      </c>
      <c r="D149" s="212" t="s">
        <v>129</v>
      </c>
      <c r="E149" s="213" t="s">
        <v>151</v>
      </c>
      <c r="F149" s="214" t="s">
        <v>152</v>
      </c>
      <c r="G149" s="215" t="s">
        <v>132</v>
      </c>
      <c r="H149" s="216">
        <v>162.08199999999999</v>
      </c>
      <c r="I149" s="217"/>
      <c r="J149" s="218">
        <f>ROUND(I149*H149,2)</f>
        <v>0</v>
      </c>
      <c r="K149" s="219"/>
      <c r="L149" s="44"/>
      <c r="M149" s="220" t="s">
        <v>1</v>
      </c>
      <c r="N149" s="221" t="s">
        <v>43</v>
      </c>
      <c r="O149" s="91"/>
      <c r="P149" s="222">
        <f>O149*H149</f>
        <v>0</v>
      </c>
      <c r="Q149" s="222">
        <v>0.0053099999999999996</v>
      </c>
      <c r="R149" s="222">
        <f>Q149*H149</f>
        <v>0.86065541999999995</v>
      </c>
      <c r="S149" s="222">
        <v>0</v>
      </c>
      <c r="T149" s="223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4" t="s">
        <v>133</v>
      </c>
      <c r="AT149" s="224" t="s">
        <v>129</v>
      </c>
      <c r="AU149" s="224" t="s">
        <v>85</v>
      </c>
      <c r="AY149" s="17" t="s">
        <v>126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7" t="s">
        <v>83</v>
      </c>
      <c r="BK149" s="225">
        <f>ROUND(I149*H149,2)</f>
        <v>0</v>
      </c>
      <c r="BL149" s="17" t="s">
        <v>133</v>
      </c>
      <c r="BM149" s="224" t="s">
        <v>153</v>
      </c>
    </row>
    <row r="150" s="13" customFormat="1">
      <c r="A150" s="13"/>
      <c r="B150" s="226"/>
      <c r="C150" s="227"/>
      <c r="D150" s="228" t="s">
        <v>135</v>
      </c>
      <c r="E150" s="229" t="s">
        <v>1</v>
      </c>
      <c r="F150" s="230" t="s">
        <v>154</v>
      </c>
      <c r="G150" s="227"/>
      <c r="H150" s="229" t="s">
        <v>1</v>
      </c>
      <c r="I150" s="231"/>
      <c r="J150" s="227"/>
      <c r="K150" s="227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135</v>
      </c>
      <c r="AU150" s="236" t="s">
        <v>85</v>
      </c>
      <c r="AV150" s="13" t="s">
        <v>83</v>
      </c>
      <c r="AW150" s="13" t="s">
        <v>35</v>
      </c>
      <c r="AX150" s="13" t="s">
        <v>78</v>
      </c>
      <c r="AY150" s="236" t="s">
        <v>126</v>
      </c>
    </row>
    <row r="151" s="14" customFormat="1">
      <c r="A151" s="14"/>
      <c r="B151" s="237"/>
      <c r="C151" s="238"/>
      <c r="D151" s="228" t="s">
        <v>135</v>
      </c>
      <c r="E151" s="239" t="s">
        <v>1</v>
      </c>
      <c r="F151" s="240" t="s">
        <v>155</v>
      </c>
      <c r="G151" s="238"/>
      <c r="H151" s="241">
        <v>162.08199999999999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7" t="s">
        <v>135</v>
      </c>
      <c r="AU151" s="247" t="s">
        <v>85</v>
      </c>
      <c r="AV151" s="14" t="s">
        <v>85</v>
      </c>
      <c r="AW151" s="14" t="s">
        <v>35</v>
      </c>
      <c r="AX151" s="14" t="s">
        <v>78</v>
      </c>
      <c r="AY151" s="247" t="s">
        <v>126</v>
      </c>
    </row>
    <row r="152" s="15" customFormat="1">
      <c r="A152" s="15"/>
      <c r="B152" s="248"/>
      <c r="C152" s="249"/>
      <c r="D152" s="228" t="s">
        <v>135</v>
      </c>
      <c r="E152" s="250" t="s">
        <v>1</v>
      </c>
      <c r="F152" s="251" t="s">
        <v>140</v>
      </c>
      <c r="G152" s="249"/>
      <c r="H152" s="252">
        <v>162.08199999999999</v>
      </c>
      <c r="I152" s="253"/>
      <c r="J152" s="249"/>
      <c r="K152" s="249"/>
      <c r="L152" s="254"/>
      <c r="M152" s="255"/>
      <c r="N152" s="256"/>
      <c r="O152" s="256"/>
      <c r="P152" s="256"/>
      <c r="Q152" s="256"/>
      <c r="R152" s="256"/>
      <c r="S152" s="256"/>
      <c r="T152" s="257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58" t="s">
        <v>135</v>
      </c>
      <c r="AU152" s="258" t="s">
        <v>85</v>
      </c>
      <c r="AV152" s="15" t="s">
        <v>133</v>
      </c>
      <c r="AW152" s="15" t="s">
        <v>35</v>
      </c>
      <c r="AX152" s="15" t="s">
        <v>83</v>
      </c>
      <c r="AY152" s="258" t="s">
        <v>126</v>
      </c>
    </row>
    <row r="153" s="2" customFormat="1" ht="24.15" customHeight="1">
      <c r="A153" s="38"/>
      <c r="B153" s="39"/>
      <c r="C153" s="212" t="s">
        <v>133</v>
      </c>
      <c r="D153" s="212" t="s">
        <v>129</v>
      </c>
      <c r="E153" s="213" t="s">
        <v>156</v>
      </c>
      <c r="F153" s="214" t="s">
        <v>157</v>
      </c>
      <c r="G153" s="215" t="s">
        <v>158</v>
      </c>
      <c r="H153" s="216">
        <v>0.35999999999999999</v>
      </c>
      <c r="I153" s="217"/>
      <c r="J153" s="218">
        <f>ROUND(I153*H153,2)</f>
        <v>0</v>
      </c>
      <c r="K153" s="219"/>
      <c r="L153" s="44"/>
      <c r="M153" s="220" t="s">
        <v>1</v>
      </c>
      <c r="N153" s="221" t="s">
        <v>43</v>
      </c>
      <c r="O153" s="91"/>
      <c r="P153" s="222">
        <f>O153*H153</f>
        <v>0</v>
      </c>
      <c r="Q153" s="222">
        <v>2.5018699999999998</v>
      </c>
      <c r="R153" s="222">
        <f>Q153*H153</f>
        <v>0.90067319999999995</v>
      </c>
      <c r="S153" s="222">
        <v>0</v>
      </c>
      <c r="T153" s="223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4" t="s">
        <v>133</v>
      </c>
      <c r="AT153" s="224" t="s">
        <v>129</v>
      </c>
      <c r="AU153" s="224" t="s">
        <v>85</v>
      </c>
      <c r="AY153" s="17" t="s">
        <v>126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7" t="s">
        <v>83</v>
      </c>
      <c r="BK153" s="225">
        <f>ROUND(I153*H153,2)</f>
        <v>0</v>
      </c>
      <c r="BL153" s="17" t="s">
        <v>133</v>
      </c>
      <c r="BM153" s="224" t="s">
        <v>159</v>
      </c>
    </row>
    <row r="154" s="13" customFormat="1">
      <c r="A154" s="13"/>
      <c r="B154" s="226"/>
      <c r="C154" s="227"/>
      <c r="D154" s="228" t="s">
        <v>135</v>
      </c>
      <c r="E154" s="229" t="s">
        <v>1</v>
      </c>
      <c r="F154" s="230" t="s">
        <v>160</v>
      </c>
      <c r="G154" s="227"/>
      <c r="H154" s="229" t="s">
        <v>1</v>
      </c>
      <c r="I154" s="231"/>
      <c r="J154" s="227"/>
      <c r="K154" s="227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135</v>
      </c>
      <c r="AU154" s="236" t="s">
        <v>85</v>
      </c>
      <c r="AV154" s="13" t="s">
        <v>83</v>
      </c>
      <c r="AW154" s="13" t="s">
        <v>35</v>
      </c>
      <c r="AX154" s="13" t="s">
        <v>78</v>
      </c>
      <c r="AY154" s="236" t="s">
        <v>126</v>
      </c>
    </row>
    <row r="155" s="14" customFormat="1">
      <c r="A155" s="14"/>
      <c r="B155" s="237"/>
      <c r="C155" s="238"/>
      <c r="D155" s="228" t="s">
        <v>135</v>
      </c>
      <c r="E155" s="239" t="s">
        <v>1</v>
      </c>
      <c r="F155" s="240" t="s">
        <v>161</v>
      </c>
      <c r="G155" s="238"/>
      <c r="H155" s="241">
        <v>0.35999999999999999</v>
      </c>
      <c r="I155" s="242"/>
      <c r="J155" s="238"/>
      <c r="K155" s="238"/>
      <c r="L155" s="243"/>
      <c r="M155" s="244"/>
      <c r="N155" s="245"/>
      <c r="O155" s="245"/>
      <c r="P155" s="245"/>
      <c r="Q155" s="245"/>
      <c r="R155" s="245"/>
      <c r="S155" s="245"/>
      <c r="T155" s="246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7" t="s">
        <v>135</v>
      </c>
      <c r="AU155" s="247" t="s">
        <v>85</v>
      </c>
      <c r="AV155" s="14" t="s">
        <v>85</v>
      </c>
      <c r="AW155" s="14" t="s">
        <v>35</v>
      </c>
      <c r="AX155" s="14" t="s">
        <v>78</v>
      </c>
      <c r="AY155" s="247" t="s">
        <v>126</v>
      </c>
    </row>
    <row r="156" s="15" customFormat="1">
      <c r="A156" s="15"/>
      <c r="B156" s="248"/>
      <c r="C156" s="249"/>
      <c r="D156" s="228" t="s">
        <v>135</v>
      </c>
      <c r="E156" s="250" t="s">
        <v>1</v>
      </c>
      <c r="F156" s="251" t="s">
        <v>140</v>
      </c>
      <c r="G156" s="249"/>
      <c r="H156" s="252">
        <v>0.35999999999999999</v>
      </c>
      <c r="I156" s="253"/>
      <c r="J156" s="249"/>
      <c r="K156" s="249"/>
      <c r="L156" s="254"/>
      <c r="M156" s="255"/>
      <c r="N156" s="256"/>
      <c r="O156" s="256"/>
      <c r="P156" s="256"/>
      <c r="Q156" s="256"/>
      <c r="R156" s="256"/>
      <c r="S156" s="256"/>
      <c r="T156" s="257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58" t="s">
        <v>135</v>
      </c>
      <c r="AU156" s="258" t="s">
        <v>85</v>
      </c>
      <c r="AV156" s="15" t="s">
        <v>133</v>
      </c>
      <c r="AW156" s="15" t="s">
        <v>35</v>
      </c>
      <c r="AX156" s="15" t="s">
        <v>83</v>
      </c>
      <c r="AY156" s="258" t="s">
        <v>126</v>
      </c>
    </row>
    <row r="157" s="2" customFormat="1" ht="21.75" customHeight="1">
      <c r="A157" s="38"/>
      <c r="B157" s="39"/>
      <c r="C157" s="212" t="s">
        <v>162</v>
      </c>
      <c r="D157" s="212" t="s">
        <v>129</v>
      </c>
      <c r="E157" s="213" t="s">
        <v>163</v>
      </c>
      <c r="F157" s="214" t="s">
        <v>164</v>
      </c>
      <c r="G157" s="215" t="s">
        <v>132</v>
      </c>
      <c r="H157" s="216">
        <v>9</v>
      </c>
      <c r="I157" s="217"/>
      <c r="J157" s="218">
        <f>ROUND(I157*H157,2)</f>
        <v>0</v>
      </c>
      <c r="K157" s="219"/>
      <c r="L157" s="44"/>
      <c r="M157" s="220" t="s">
        <v>1</v>
      </c>
      <c r="N157" s="221" t="s">
        <v>43</v>
      </c>
      <c r="O157" s="91"/>
      <c r="P157" s="222">
        <f>O157*H157</f>
        <v>0</v>
      </c>
      <c r="Q157" s="222">
        <v>0.0097699999999999992</v>
      </c>
      <c r="R157" s="222">
        <f>Q157*H157</f>
        <v>0.087929999999999994</v>
      </c>
      <c r="S157" s="222">
        <v>0</v>
      </c>
      <c r="T157" s="223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4" t="s">
        <v>133</v>
      </c>
      <c r="AT157" s="224" t="s">
        <v>129</v>
      </c>
      <c r="AU157" s="224" t="s">
        <v>85</v>
      </c>
      <c r="AY157" s="17" t="s">
        <v>126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7" t="s">
        <v>83</v>
      </c>
      <c r="BK157" s="225">
        <f>ROUND(I157*H157,2)</f>
        <v>0</v>
      </c>
      <c r="BL157" s="17" t="s">
        <v>133</v>
      </c>
      <c r="BM157" s="224" t="s">
        <v>165</v>
      </c>
    </row>
    <row r="158" s="13" customFormat="1">
      <c r="A158" s="13"/>
      <c r="B158" s="226"/>
      <c r="C158" s="227"/>
      <c r="D158" s="228" t="s">
        <v>135</v>
      </c>
      <c r="E158" s="229" t="s">
        <v>1</v>
      </c>
      <c r="F158" s="230" t="s">
        <v>160</v>
      </c>
      <c r="G158" s="227"/>
      <c r="H158" s="229" t="s">
        <v>1</v>
      </c>
      <c r="I158" s="231"/>
      <c r="J158" s="227"/>
      <c r="K158" s="227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135</v>
      </c>
      <c r="AU158" s="236" t="s">
        <v>85</v>
      </c>
      <c r="AV158" s="13" t="s">
        <v>83</v>
      </c>
      <c r="AW158" s="13" t="s">
        <v>35</v>
      </c>
      <c r="AX158" s="13" t="s">
        <v>78</v>
      </c>
      <c r="AY158" s="236" t="s">
        <v>126</v>
      </c>
    </row>
    <row r="159" s="14" customFormat="1">
      <c r="A159" s="14"/>
      <c r="B159" s="237"/>
      <c r="C159" s="238"/>
      <c r="D159" s="228" t="s">
        <v>135</v>
      </c>
      <c r="E159" s="239" t="s">
        <v>1</v>
      </c>
      <c r="F159" s="240" t="s">
        <v>166</v>
      </c>
      <c r="G159" s="238"/>
      <c r="H159" s="241">
        <v>9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7" t="s">
        <v>135</v>
      </c>
      <c r="AU159" s="247" t="s">
        <v>85</v>
      </c>
      <c r="AV159" s="14" t="s">
        <v>85</v>
      </c>
      <c r="AW159" s="14" t="s">
        <v>35</v>
      </c>
      <c r="AX159" s="14" t="s">
        <v>78</v>
      </c>
      <c r="AY159" s="247" t="s">
        <v>126</v>
      </c>
    </row>
    <row r="160" s="15" customFormat="1">
      <c r="A160" s="15"/>
      <c r="B160" s="248"/>
      <c r="C160" s="249"/>
      <c r="D160" s="228" t="s">
        <v>135</v>
      </c>
      <c r="E160" s="250" t="s">
        <v>1</v>
      </c>
      <c r="F160" s="251" t="s">
        <v>140</v>
      </c>
      <c r="G160" s="249"/>
      <c r="H160" s="252">
        <v>9</v>
      </c>
      <c r="I160" s="253"/>
      <c r="J160" s="249"/>
      <c r="K160" s="249"/>
      <c r="L160" s="254"/>
      <c r="M160" s="255"/>
      <c r="N160" s="256"/>
      <c r="O160" s="256"/>
      <c r="P160" s="256"/>
      <c r="Q160" s="256"/>
      <c r="R160" s="256"/>
      <c r="S160" s="256"/>
      <c r="T160" s="257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58" t="s">
        <v>135</v>
      </c>
      <c r="AU160" s="258" t="s">
        <v>85</v>
      </c>
      <c r="AV160" s="15" t="s">
        <v>133</v>
      </c>
      <c r="AW160" s="15" t="s">
        <v>35</v>
      </c>
      <c r="AX160" s="15" t="s">
        <v>83</v>
      </c>
      <c r="AY160" s="258" t="s">
        <v>126</v>
      </c>
    </row>
    <row r="161" s="12" customFormat="1" ht="22.8" customHeight="1">
      <c r="A161" s="12"/>
      <c r="B161" s="196"/>
      <c r="C161" s="197"/>
      <c r="D161" s="198" t="s">
        <v>77</v>
      </c>
      <c r="E161" s="210" t="s">
        <v>167</v>
      </c>
      <c r="F161" s="210" t="s">
        <v>168</v>
      </c>
      <c r="G161" s="197"/>
      <c r="H161" s="197"/>
      <c r="I161" s="200"/>
      <c r="J161" s="211">
        <f>BK161</f>
        <v>0</v>
      </c>
      <c r="K161" s="197"/>
      <c r="L161" s="202"/>
      <c r="M161" s="203"/>
      <c r="N161" s="204"/>
      <c r="O161" s="204"/>
      <c r="P161" s="205">
        <f>SUM(P162:P188)</f>
        <v>0</v>
      </c>
      <c r="Q161" s="204"/>
      <c r="R161" s="205">
        <f>SUM(R162:R188)</f>
        <v>0.01311</v>
      </c>
      <c r="S161" s="204"/>
      <c r="T161" s="206">
        <f>SUM(T162:T188)</f>
        <v>0.45405000000000001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7" t="s">
        <v>83</v>
      </c>
      <c r="AT161" s="208" t="s">
        <v>77</v>
      </c>
      <c r="AU161" s="208" t="s">
        <v>83</v>
      </c>
      <c r="AY161" s="207" t="s">
        <v>126</v>
      </c>
      <c r="BK161" s="209">
        <f>SUM(BK162:BK188)</f>
        <v>0</v>
      </c>
    </row>
    <row r="162" s="2" customFormat="1" ht="24.15" customHeight="1">
      <c r="A162" s="38"/>
      <c r="B162" s="39"/>
      <c r="C162" s="212" t="s">
        <v>141</v>
      </c>
      <c r="D162" s="212" t="s">
        <v>129</v>
      </c>
      <c r="E162" s="213" t="s">
        <v>169</v>
      </c>
      <c r="F162" s="214" t="s">
        <v>170</v>
      </c>
      <c r="G162" s="215" t="s">
        <v>171</v>
      </c>
      <c r="H162" s="216">
        <v>15.539999999999999</v>
      </c>
      <c r="I162" s="217"/>
      <c r="J162" s="218">
        <f>ROUND(I162*H162,2)</f>
        <v>0</v>
      </c>
      <c r="K162" s="219"/>
      <c r="L162" s="44"/>
      <c r="M162" s="220" t="s">
        <v>1</v>
      </c>
      <c r="N162" s="221" t="s">
        <v>43</v>
      </c>
      <c r="O162" s="91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4" t="s">
        <v>133</v>
      </c>
      <c r="AT162" s="224" t="s">
        <v>129</v>
      </c>
      <c r="AU162" s="224" t="s">
        <v>85</v>
      </c>
      <c r="AY162" s="17" t="s">
        <v>126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7" t="s">
        <v>83</v>
      </c>
      <c r="BK162" s="225">
        <f>ROUND(I162*H162,2)</f>
        <v>0</v>
      </c>
      <c r="BL162" s="17" t="s">
        <v>133</v>
      </c>
      <c r="BM162" s="224" t="s">
        <v>172</v>
      </c>
    </row>
    <row r="163" s="13" customFormat="1">
      <c r="A163" s="13"/>
      <c r="B163" s="226"/>
      <c r="C163" s="227"/>
      <c r="D163" s="228" t="s">
        <v>135</v>
      </c>
      <c r="E163" s="229" t="s">
        <v>1</v>
      </c>
      <c r="F163" s="230" t="s">
        <v>173</v>
      </c>
      <c r="G163" s="227"/>
      <c r="H163" s="229" t="s">
        <v>1</v>
      </c>
      <c r="I163" s="231"/>
      <c r="J163" s="227"/>
      <c r="K163" s="227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135</v>
      </c>
      <c r="AU163" s="236" t="s">
        <v>85</v>
      </c>
      <c r="AV163" s="13" t="s">
        <v>83</v>
      </c>
      <c r="AW163" s="13" t="s">
        <v>35</v>
      </c>
      <c r="AX163" s="13" t="s">
        <v>78</v>
      </c>
      <c r="AY163" s="236" t="s">
        <v>126</v>
      </c>
    </row>
    <row r="164" s="14" customFormat="1">
      <c r="A164" s="14"/>
      <c r="B164" s="237"/>
      <c r="C164" s="238"/>
      <c r="D164" s="228" t="s">
        <v>135</v>
      </c>
      <c r="E164" s="239" t="s">
        <v>1</v>
      </c>
      <c r="F164" s="240" t="s">
        <v>174</v>
      </c>
      <c r="G164" s="238"/>
      <c r="H164" s="241">
        <v>15.539999999999999</v>
      </c>
      <c r="I164" s="242"/>
      <c r="J164" s="238"/>
      <c r="K164" s="238"/>
      <c r="L164" s="243"/>
      <c r="M164" s="244"/>
      <c r="N164" s="245"/>
      <c r="O164" s="245"/>
      <c r="P164" s="245"/>
      <c r="Q164" s="245"/>
      <c r="R164" s="245"/>
      <c r="S164" s="245"/>
      <c r="T164" s="24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7" t="s">
        <v>135</v>
      </c>
      <c r="AU164" s="247" t="s">
        <v>85</v>
      </c>
      <c r="AV164" s="14" t="s">
        <v>85</v>
      </c>
      <c r="AW164" s="14" t="s">
        <v>35</v>
      </c>
      <c r="AX164" s="14" t="s">
        <v>83</v>
      </c>
      <c r="AY164" s="247" t="s">
        <v>126</v>
      </c>
    </row>
    <row r="165" s="2" customFormat="1" ht="24.15" customHeight="1">
      <c r="A165" s="38"/>
      <c r="B165" s="39"/>
      <c r="C165" s="212" t="s">
        <v>175</v>
      </c>
      <c r="D165" s="212" t="s">
        <v>129</v>
      </c>
      <c r="E165" s="213" t="s">
        <v>176</v>
      </c>
      <c r="F165" s="214" t="s">
        <v>177</v>
      </c>
      <c r="G165" s="215" t="s">
        <v>171</v>
      </c>
      <c r="H165" s="216">
        <v>932.39999999999998</v>
      </c>
      <c r="I165" s="217"/>
      <c r="J165" s="218">
        <f>ROUND(I165*H165,2)</f>
        <v>0</v>
      </c>
      <c r="K165" s="219"/>
      <c r="L165" s="44"/>
      <c r="M165" s="220" t="s">
        <v>1</v>
      </c>
      <c r="N165" s="221" t="s">
        <v>43</v>
      </c>
      <c r="O165" s="91"/>
      <c r="P165" s="222">
        <f>O165*H165</f>
        <v>0</v>
      </c>
      <c r="Q165" s="222">
        <v>0</v>
      </c>
      <c r="R165" s="222">
        <f>Q165*H165</f>
        <v>0</v>
      </c>
      <c r="S165" s="222">
        <v>0</v>
      </c>
      <c r="T165" s="223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4" t="s">
        <v>133</v>
      </c>
      <c r="AT165" s="224" t="s">
        <v>129</v>
      </c>
      <c r="AU165" s="224" t="s">
        <v>85</v>
      </c>
      <c r="AY165" s="17" t="s">
        <v>126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7" t="s">
        <v>83</v>
      </c>
      <c r="BK165" s="225">
        <f>ROUND(I165*H165,2)</f>
        <v>0</v>
      </c>
      <c r="BL165" s="17" t="s">
        <v>133</v>
      </c>
      <c r="BM165" s="224" t="s">
        <v>178</v>
      </c>
    </row>
    <row r="166" s="13" customFormat="1">
      <c r="A166" s="13"/>
      <c r="B166" s="226"/>
      <c r="C166" s="227"/>
      <c r="D166" s="228" t="s">
        <v>135</v>
      </c>
      <c r="E166" s="229" t="s">
        <v>1</v>
      </c>
      <c r="F166" s="230" t="s">
        <v>179</v>
      </c>
      <c r="G166" s="227"/>
      <c r="H166" s="229" t="s">
        <v>1</v>
      </c>
      <c r="I166" s="231"/>
      <c r="J166" s="227"/>
      <c r="K166" s="227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135</v>
      </c>
      <c r="AU166" s="236" t="s">
        <v>85</v>
      </c>
      <c r="AV166" s="13" t="s">
        <v>83</v>
      </c>
      <c r="AW166" s="13" t="s">
        <v>35</v>
      </c>
      <c r="AX166" s="13" t="s">
        <v>78</v>
      </c>
      <c r="AY166" s="236" t="s">
        <v>126</v>
      </c>
    </row>
    <row r="167" s="14" customFormat="1">
      <c r="A167" s="14"/>
      <c r="B167" s="237"/>
      <c r="C167" s="238"/>
      <c r="D167" s="228" t="s">
        <v>135</v>
      </c>
      <c r="E167" s="239" t="s">
        <v>1</v>
      </c>
      <c r="F167" s="240" t="s">
        <v>180</v>
      </c>
      <c r="G167" s="238"/>
      <c r="H167" s="241">
        <v>932.39999999999998</v>
      </c>
      <c r="I167" s="242"/>
      <c r="J167" s="238"/>
      <c r="K167" s="238"/>
      <c r="L167" s="243"/>
      <c r="M167" s="244"/>
      <c r="N167" s="245"/>
      <c r="O167" s="245"/>
      <c r="P167" s="245"/>
      <c r="Q167" s="245"/>
      <c r="R167" s="245"/>
      <c r="S167" s="245"/>
      <c r="T167" s="24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7" t="s">
        <v>135</v>
      </c>
      <c r="AU167" s="247" t="s">
        <v>85</v>
      </c>
      <c r="AV167" s="14" t="s">
        <v>85</v>
      </c>
      <c r="AW167" s="14" t="s">
        <v>35</v>
      </c>
      <c r="AX167" s="14" t="s">
        <v>83</v>
      </c>
      <c r="AY167" s="247" t="s">
        <v>126</v>
      </c>
    </row>
    <row r="168" s="2" customFormat="1" ht="24.15" customHeight="1">
      <c r="A168" s="38"/>
      <c r="B168" s="39"/>
      <c r="C168" s="212" t="s">
        <v>181</v>
      </c>
      <c r="D168" s="212" t="s">
        <v>129</v>
      </c>
      <c r="E168" s="213" t="s">
        <v>182</v>
      </c>
      <c r="F168" s="214" t="s">
        <v>183</v>
      </c>
      <c r="G168" s="215" t="s">
        <v>171</v>
      </c>
      <c r="H168" s="216">
        <v>15.539999999999999</v>
      </c>
      <c r="I168" s="217"/>
      <c r="J168" s="218">
        <f>ROUND(I168*H168,2)</f>
        <v>0</v>
      </c>
      <c r="K168" s="219"/>
      <c r="L168" s="44"/>
      <c r="M168" s="220" t="s">
        <v>1</v>
      </c>
      <c r="N168" s="221" t="s">
        <v>43</v>
      </c>
      <c r="O168" s="91"/>
      <c r="P168" s="222">
        <f>O168*H168</f>
        <v>0</v>
      </c>
      <c r="Q168" s="222">
        <v>0</v>
      </c>
      <c r="R168" s="222">
        <f>Q168*H168</f>
        <v>0</v>
      </c>
      <c r="S168" s="222">
        <v>0</v>
      </c>
      <c r="T168" s="223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4" t="s">
        <v>133</v>
      </c>
      <c r="AT168" s="224" t="s">
        <v>129</v>
      </c>
      <c r="AU168" s="224" t="s">
        <v>85</v>
      </c>
      <c r="AY168" s="17" t="s">
        <v>126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7" t="s">
        <v>83</v>
      </c>
      <c r="BK168" s="225">
        <f>ROUND(I168*H168,2)</f>
        <v>0</v>
      </c>
      <c r="BL168" s="17" t="s">
        <v>133</v>
      </c>
      <c r="BM168" s="224" t="s">
        <v>184</v>
      </c>
    </row>
    <row r="169" s="13" customFormat="1">
      <c r="A169" s="13"/>
      <c r="B169" s="226"/>
      <c r="C169" s="227"/>
      <c r="D169" s="228" t="s">
        <v>135</v>
      </c>
      <c r="E169" s="229" t="s">
        <v>1</v>
      </c>
      <c r="F169" s="230" t="s">
        <v>173</v>
      </c>
      <c r="G169" s="227"/>
      <c r="H169" s="229" t="s">
        <v>1</v>
      </c>
      <c r="I169" s="231"/>
      <c r="J169" s="227"/>
      <c r="K169" s="227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135</v>
      </c>
      <c r="AU169" s="236" t="s">
        <v>85</v>
      </c>
      <c r="AV169" s="13" t="s">
        <v>83</v>
      </c>
      <c r="AW169" s="13" t="s">
        <v>35</v>
      </c>
      <c r="AX169" s="13" t="s">
        <v>78</v>
      </c>
      <c r="AY169" s="236" t="s">
        <v>126</v>
      </c>
    </row>
    <row r="170" s="14" customFormat="1">
      <c r="A170" s="14"/>
      <c r="B170" s="237"/>
      <c r="C170" s="238"/>
      <c r="D170" s="228" t="s">
        <v>135</v>
      </c>
      <c r="E170" s="239" t="s">
        <v>1</v>
      </c>
      <c r="F170" s="240" t="s">
        <v>174</v>
      </c>
      <c r="G170" s="238"/>
      <c r="H170" s="241">
        <v>15.539999999999999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7" t="s">
        <v>135</v>
      </c>
      <c r="AU170" s="247" t="s">
        <v>85</v>
      </c>
      <c r="AV170" s="14" t="s">
        <v>85</v>
      </c>
      <c r="AW170" s="14" t="s">
        <v>35</v>
      </c>
      <c r="AX170" s="14" t="s">
        <v>83</v>
      </c>
      <c r="AY170" s="247" t="s">
        <v>126</v>
      </c>
    </row>
    <row r="171" s="2" customFormat="1" ht="24.15" customHeight="1">
      <c r="A171" s="38"/>
      <c r="B171" s="39"/>
      <c r="C171" s="212" t="s">
        <v>167</v>
      </c>
      <c r="D171" s="212" t="s">
        <v>129</v>
      </c>
      <c r="E171" s="213" t="s">
        <v>185</v>
      </c>
      <c r="F171" s="214" t="s">
        <v>186</v>
      </c>
      <c r="G171" s="215" t="s">
        <v>132</v>
      </c>
      <c r="H171" s="216">
        <v>2.25</v>
      </c>
      <c r="I171" s="217"/>
      <c r="J171" s="218">
        <f>ROUND(I171*H171,2)</f>
        <v>0</v>
      </c>
      <c r="K171" s="219"/>
      <c r="L171" s="44"/>
      <c r="M171" s="220" t="s">
        <v>1</v>
      </c>
      <c r="N171" s="221" t="s">
        <v>43</v>
      </c>
      <c r="O171" s="91"/>
      <c r="P171" s="222">
        <f>O171*H171</f>
        <v>0</v>
      </c>
      <c r="Q171" s="222">
        <v>0</v>
      </c>
      <c r="R171" s="222">
        <f>Q171*H171</f>
        <v>0</v>
      </c>
      <c r="S171" s="222">
        <v>0.089999999999999997</v>
      </c>
      <c r="T171" s="223">
        <f>S171*H171</f>
        <v>0.20249999999999999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4" t="s">
        <v>133</v>
      </c>
      <c r="AT171" s="224" t="s">
        <v>129</v>
      </c>
      <c r="AU171" s="224" t="s">
        <v>85</v>
      </c>
      <c r="AY171" s="17" t="s">
        <v>126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7" t="s">
        <v>83</v>
      </c>
      <c r="BK171" s="225">
        <f>ROUND(I171*H171,2)</f>
        <v>0</v>
      </c>
      <c r="BL171" s="17" t="s">
        <v>133</v>
      </c>
      <c r="BM171" s="224" t="s">
        <v>187</v>
      </c>
    </row>
    <row r="172" s="13" customFormat="1">
      <c r="A172" s="13"/>
      <c r="B172" s="226"/>
      <c r="C172" s="227"/>
      <c r="D172" s="228" t="s">
        <v>135</v>
      </c>
      <c r="E172" s="229" t="s">
        <v>1</v>
      </c>
      <c r="F172" s="230" t="s">
        <v>160</v>
      </c>
      <c r="G172" s="227"/>
      <c r="H172" s="229" t="s">
        <v>1</v>
      </c>
      <c r="I172" s="231"/>
      <c r="J172" s="227"/>
      <c r="K172" s="227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135</v>
      </c>
      <c r="AU172" s="236" t="s">
        <v>85</v>
      </c>
      <c r="AV172" s="13" t="s">
        <v>83</v>
      </c>
      <c r="AW172" s="13" t="s">
        <v>35</v>
      </c>
      <c r="AX172" s="13" t="s">
        <v>78</v>
      </c>
      <c r="AY172" s="236" t="s">
        <v>126</v>
      </c>
    </row>
    <row r="173" s="14" customFormat="1">
      <c r="A173" s="14"/>
      <c r="B173" s="237"/>
      <c r="C173" s="238"/>
      <c r="D173" s="228" t="s">
        <v>135</v>
      </c>
      <c r="E173" s="239" t="s">
        <v>1</v>
      </c>
      <c r="F173" s="240" t="s">
        <v>188</v>
      </c>
      <c r="G173" s="238"/>
      <c r="H173" s="241">
        <v>2.25</v>
      </c>
      <c r="I173" s="242"/>
      <c r="J173" s="238"/>
      <c r="K173" s="238"/>
      <c r="L173" s="243"/>
      <c r="M173" s="244"/>
      <c r="N173" s="245"/>
      <c r="O173" s="245"/>
      <c r="P173" s="245"/>
      <c r="Q173" s="245"/>
      <c r="R173" s="245"/>
      <c r="S173" s="245"/>
      <c r="T173" s="24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7" t="s">
        <v>135</v>
      </c>
      <c r="AU173" s="247" t="s">
        <v>85</v>
      </c>
      <c r="AV173" s="14" t="s">
        <v>85</v>
      </c>
      <c r="AW173" s="14" t="s">
        <v>35</v>
      </c>
      <c r="AX173" s="14" t="s">
        <v>78</v>
      </c>
      <c r="AY173" s="247" t="s">
        <v>126</v>
      </c>
    </row>
    <row r="174" s="15" customFormat="1">
      <c r="A174" s="15"/>
      <c r="B174" s="248"/>
      <c r="C174" s="249"/>
      <c r="D174" s="228" t="s">
        <v>135</v>
      </c>
      <c r="E174" s="250" t="s">
        <v>1</v>
      </c>
      <c r="F174" s="251" t="s">
        <v>140</v>
      </c>
      <c r="G174" s="249"/>
      <c r="H174" s="252">
        <v>2.25</v>
      </c>
      <c r="I174" s="253"/>
      <c r="J174" s="249"/>
      <c r="K174" s="249"/>
      <c r="L174" s="254"/>
      <c r="M174" s="255"/>
      <c r="N174" s="256"/>
      <c r="O174" s="256"/>
      <c r="P174" s="256"/>
      <c r="Q174" s="256"/>
      <c r="R174" s="256"/>
      <c r="S174" s="256"/>
      <c r="T174" s="257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58" t="s">
        <v>135</v>
      </c>
      <c r="AU174" s="258" t="s">
        <v>85</v>
      </c>
      <c r="AV174" s="15" t="s">
        <v>133</v>
      </c>
      <c r="AW174" s="15" t="s">
        <v>35</v>
      </c>
      <c r="AX174" s="15" t="s">
        <v>83</v>
      </c>
      <c r="AY174" s="258" t="s">
        <v>126</v>
      </c>
    </row>
    <row r="175" s="2" customFormat="1" ht="24.15" customHeight="1">
      <c r="A175" s="38"/>
      <c r="B175" s="39"/>
      <c r="C175" s="212" t="s">
        <v>189</v>
      </c>
      <c r="D175" s="212" t="s">
        <v>129</v>
      </c>
      <c r="E175" s="213" t="s">
        <v>190</v>
      </c>
      <c r="F175" s="214" t="s">
        <v>191</v>
      </c>
      <c r="G175" s="215" t="s">
        <v>132</v>
      </c>
      <c r="H175" s="216">
        <v>2.25</v>
      </c>
      <c r="I175" s="217"/>
      <c r="J175" s="218">
        <f>ROUND(I175*H175,2)</f>
        <v>0</v>
      </c>
      <c r="K175" s="219"/>
      <c r="L175" s="44"/>
      <c r="M175" s="220" t="s">
        <v>1</v>
      </c>
      <c r="N175" s="221" t="s">
        <v>43</v>
      </c>
      <c r="O175" s="91"/>
      <c r="P175" s="222">
        <f>O175*H175</f>
        <v>0</v>
      </c>
      <c r="Q175" s="222">
        <v>0</v>
      </c>
      <c r="R175" s="222">
        <f>Q175*H175</f>
        <v>0</v>
      </c>
      <c r="S175" s="222">
        <v>0.035000000000000003</v>
      </c>
      <c r="T175" s="223">
        <f>S175*H175</f>
        <v>0.078750000000000014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4" t="s">
        <v>133</v>
      </c>
      <c r="AT175" s="224" t="s">
        <v>129</v>
      </c>
      <c r="AU175" s="224" t="s">
        <v>85</v>
      </c>
      <c r="AY175" s="17" t="s">
        <v>126</v>
      </c>
      <c r="BE175" s="225">
        <f>IF(N175="základní",J175,0)</f>
        <v>0</v>
      </c>
      <c r="BF175" s="225">
        <f>IF(N175="snížená",J175,0)</f>
        <v>0</v>
      </c>
      <c r="BG175" s="225">
        <f>IF(N175="zákl. přenesená",J175,0)</f>
        <v>0</v>
      </c>
      <c r="BH175" s="225">
        <f>IF(N175="sníž. přenesená",J175,0)</f>
        <v>0</v>
      </c>
      <c r="BI175" s="225">
        <f>IF(N175="nulová",J175,0)</f>
        <v>0</v>
      </c>
      <c r="BJ175" s="17" t="s">
        <v>83</v>
      </c>
      <c r="BK175" s="225">
        <f>ROUND(I175*H175,2)</f>
        <v>0</v>
      </c>
      <c r="BL175" s="17" t="s">
        <v>133</v>
      </c>
      <c r="BM175" s="224" t="s">
        <v>192</v>
      </c>
    </row>
    <row r="176" s="13" customFormat="1">
      <c r="A176" s="13"/>
      <c r="B176" s="226"/>
      <c r="C176" s="227"/>
      <c r="D176" s="228" t="s">
        <v>135</v>
      </c>
      <c r="E176" s="229" t="s">
        <v>1</v>
      </c>
      <c r="F176" s="230" t="s">
        <v>160</v>
      </c>
      <c r="G176" s="227"/>
      <c r="H176" s="229" t="s">
        <v>1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135</v>
      </c>
      <c r="AU176" s="236" t="s">
        <v>85</v>
      </c>
      <c r="AV176" s="13" t="s">
        <v>83</v>
      </c>
      <c r="AW176" s="13" t="s">
        <v>35</v>
      </c>
      <c r="AX176" s="13" t="s">
        <v>78</v>
      </c>
      <c r="AY176" s="236" t="s">
        <v>126</v>
      </c>
    </row>
    <row r="177" s="14" customFormat="1">
      <c r="A177" s="14"/>
      <c r="B177" s="237"/>
      <c r="C177" s="238"/>
      <c r="D177" s="228" t="s">
        <v>135</v>
      </c>
      <c r="E177" s="239" t="s">
        <v>1</v>
      </c>
      <c r="F177" s="240" t="s">
        <v>188</v>
      </c>
      <c r="G177" s="238"/>
      <c r="H177" s="241">
        <v>2.25</v>
      </c>
      <c r="I177" s="242"/>
      <c r="J177" s="238"/>
      <c r="K177" s="238"/>
      <c r="L177" s="243"/>
      <c r="M177" s="244"/>
      <c r="N177" s="245"/>
      <c r="O177" s="245"/>
      <c r="P177" s="245"/>
      <c r="Q177" s="245"/>
      <c r="R177" s="245"/>
      <c r="S177" s="245"/>
      <c r="T177" s="24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7" t="s">
        <v>135</v>
      </c>
      <c r="AU177" s="247" t="s">
        <v>85</v>
      </c>
      <c r="AV177" s="14" t="s">
        <v>85</v>
      </c>
      <c r="AW177" s="14" t="s">
        <v>35</v>
      </c>
      <c r="AX177" s="14" t="s">
        <v>78</v>
      </c>
      <c r="AY177" s="247" t="s">
        <v>126</v>
      </c>
    </row>
    <row r="178" s="15" customFormat="1">
      <c r="A178" s="15"/>
      <c r="B178" s="248"/>
      <c r="C178" s="249"/>
      <c r="D178" s="228" t="s">
        <v>135</v>
      </c>
      <c r="E178" s="250" t="s">
        <v>1</v>
      </c>
      <c r="F178" s="251" t="s">
        <v>140</v>
      </c>
      <c r="G178" s="249"/>
      <c r="H178" s="252">
        <v>2.25</v>
      </c>
      <c r="I178" s="253"/>
      <c r="J178" s="249"/>
      <c r="K178" s="249"/>
      <c r="L178" s="254"/>
      <c r="M178" s="255"/>
      <c r="N178" s="256"/>
      <c r="O178" s="256"/>
      <c r="P178" s="256"/>
      <c r="Q178" s="256"/>
      <c r="R178" s="256"/>
      <c r="S178" s="256"/>
      <c r="T178" s="257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58" t="s">
        <v>135</v>
      </c>
      <c r="AU178" s="258" t="s">
        <v>85</v>
      </c>
      <c r="AV178" s="15" t="s">
        <v>133</v>
      </c>
      <c r="AW178" s="15" t="s">
        <v>35</v>
      </c>
      <c r="AX178" s="15" t="s">
        <v>83</v>
      </c>
      <c r="AY178" s="258" t="s">
        <v>126</v>
      </c>
    </row>
    <row r="179" s="2" customFormat="1" ht="24.15" customHeight="1">
      <c r="A179" s="38"/>
      <c r="B179" s="39"/>
      <c r="C179" s="212" t="s">
        <v>193</v>
      </c>
      <c r="D179" s="212" t="s">
        <v>129</v>
      </c>
      <c r="E179" s="213" t="s">
        <v>194</v>
      </c>
      <c r="F179" s="214" t="s">
        <v>195</v>
      </c>
      <c r="G179" s="215" t="s">
        <v>158</v>
      </c>
      <c r="H179" s="216">
        <v>0.096000000000000002</v>
      </c>
      <c r="I179" s="217"/>
      <c r="J179" s="218">
        <f>ROUND(I179*H179,2)</f>
        <v>0</v>
      </c>
      <c r="K179" s="219"/>
      <c r="L179" s="44"/>
      <c r="M179" s="220" t="s">
        <v>1</v>
      </c>
      <c r="N179" s="221" t="s">
        <v>43</v>
      </c>
      <c r="O179" s="91"/>
      <c r="P179" s="222">
        <f>O179*H179</f>
        <v>0</v>
      </c>
      <c r="Q179" s="222">
        <v>0</v>
      </c>
      <c r="R179" s="222">
        <f>Q179*H179</f>
        <v>0</v>
      </c>
      <c r="S179" s="222">
        <v>1.8</v>
      </c>
      <c r="T179" s="223">
        <f>S179*H179</f>
        <v>0.17280000000000001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4" t="s">
        <v>133</v>
      </c>
      <c r="AT179" s="224" t="s">
        <v>129</v>
      </c>
      <c r="AU179" s="224" t="s">
        <v>85</v>
      </c>
      <c r="AY179" s="17" t="s">
        <v>126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17" t="s">
        <v>83</v>
      </c>
      <c r="BK179" s="225">
        <f>ROUND(I179*H179,2)</f>
        <v>0</v>
      </c>
      <c r="BL179" s="17" t="s">
        <v>133</v>
      </c>
      <c r="BM179" s="224" t="s">
        <v>196</v>
      </c>
    </row>
    <row r="180" s="13" customFormat="1">
      <c r="A180" s="13"/>
      <c r="B180" s="226"/>
      <c r="C180" s="227"/>
      <c r="D180" s="228" t="s">
        <v>135</v>
      </c>
      <c r="E180" s="229" t="s">
        <v>1</v>
      </c>
      <c r="F180" s="230" t="s">
        <v>197</v>
      </c>
      <c r="G180" s="227"/>
      <c r="H180" s="229" t="s">
        <v>1</v>
      </c>
      <c r="I180" s="231"/>
      <c r="J180" s="227"/>
      <c r="K180" s="227"/>
      <c r="L180" s="232"/>
      <c r="M180" s="233"/>
      <c r="N180" s="234"/>
      <c r="O180" s="234"/>
      <c r="P180" s="234"/>
      <c r="Q180" s="234"/>
      <c r="R180" s="234"/>
      <c r="S180" s="234"/>
      <c r="T180" s="235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6" t="s">
        <v>135</v>
      </c>
      <c r="AU180" s="236" t="s">
        <v>85</v>
      </c>
      <c r="AV180" s="13" t="s">
        <v>83</v>
      </c>
      <c r="AW180" s="13" t="s">
        <v>35</v>
      </c>
      <c r="AX180" s="13" t="s">
        <v>78</v>
      </c>
      <c r="AY180" s="236" t="s">
        <v>126</v>
      </c>
    </row>
    <row r="181" s="14" customFormat="1">
      <c r="A181" s="14"/>
      <c r="B181" s="237"/>
      <c r="C181" s="238"/>
      <c r="D181" s="228" t="s">
        <v>135</v>
      </c>
      <c r="E181" s="239" t="s">
        <v>1</v>
      </c>
      <c r="F181" s="240" t="s">
        <v>198</v>
      </c>
      <c r="G181" s="238"/>
      <c r="H181" s="241">
        <v>0.096000000000000002</v>
      </c>
      <c r="I181" s="242"/>
      <c r="J181" s="238"/>
      <c r="K181" s="238"/>
      <c r="L181" s="243"/>
      <c r="M181" s="244"/>
      <c r="N181" s="245"/>
      <c r="O181" s="245"/>
      <c r="P181" s="245"/>
      <c r="Q181" s="245"/>
      <c r="R181" s="245"/>
      <c r="S181" s="245"/>
      <c r="T181" s="24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7" t="s">
        <v>135</v>
      </c>
      <c r="AU181" s="247" t="s">
        <v>85</v>
      </c>
      <c r="AV181" s="14" t="s">
        <v>85</v>
      </c>
      <c r="AW181" s="14" t="s">
        <v>35</v>
      </c>
      <c r="AX181" s="14" t="s">
        <v>78</v>
      </c>
      <c r="AY181" s="247" t="s">
        <v>126</v>
      </c>
    </row>
    <row r="182" s="15" customFormat="1">
      <c r="A182" s="15"/>
      <c r="B182" s="248"/>
      <c r="C182" s="249"/>
      <c r="D182" s="228" t="s">
        <v>135</v>
      </c>
      <c r="E182" s="250" t="s">
        <v>1</v>
      </c>
      <c r="F182" s="251" t="s">
        <v>140</v>
      </c>
      <c r="G182" s="249"/>
      <c r="H182" s="252">
        <v>0.096000000000000002</v>
      </c>
      <c r="I182" s="253"/>
      <c r="J182" s="249"/>
      <c r="K182" s="249"/>
      <c r="L182" s="254"/>
      <c r="M182" s="255"/>
      <c r="N182" s="256"/>
      <c r="O182" s="256"/>
      <c r="P182" s="256"/>
      <c r="Q182" s="256"/>
      <c r="R182" s="256"/>
      <c r="S182" s="256"/>
      <c r="T182" s="257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58" t="s">
        <v>135</v>
      </c>
      <c r="AU182" s="258" t="s">
        <v>85</v>
      </c>
      <c r="AV182" s="15" t="s">
        <v>133</v>
      </c>
      <c r="AW182" s="15" t="s">
        <v>35</v>
      </c>
      <c r="AX182" s="15" t="s">
        <v>83</v>
      </c>
      <c r="AY182" s="258" t="s">
        <v>126</v>
      </c>
    </row>
    <row r="183" s="2" customFormat="1" ht="24.15" customHeight="1">
      <c r="A183" s="38"/>
      <c r="B183" s="39"/>
      <c r="C183" s="212" t="s">
        <v>8</v>
      </c>
      <c r="D183" s="212" t="s">
        <v>129</v>
      </c>
      <c r="E183" s="213" t="s">
        <v>199</v>
      </c>
      <c r="F183" s="214" t="s">
        <v>200</v>
      </c>
      <c r="G183" s="215" t="s">
        <v>132</v>
      </c>
      <c r="H183" s="216">
        <v>100</v>
      </c>
      <c r="I183" s="217"/>
      <c r="J183" s="218">
        <f>ROUND(I183*H183,2)</f>
        <v>0</v>
      </c>
      <c r="K183" s="219"/>
      <c r="L183" s="44"/>
      <c r="M183" s="220" t="s">
        <v>1</v>
      </c>
      <c r="N183" s="221" t="s">
        <v>43</v>
      </c>
      <c r="O183" s="91"/>
      <c r="P183" s="222">
        <f>O183*H183</f>
        <v>0</v>
      </c>
      <c r="Q183" s="222">
        <v>4.0000000000000003E-05</v>
      </c>
      <c r="R183" s="222">
        <f>Q183*H183</f>
        <v>0.0040000000000000001</v>
      </c>
      <c r="S183" s="222">
        <v>0</v>
      </c>
      <c r="T183" s="223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4" t="s">
        <v>133</v>
      </c>
      <c r="AT183" s="224" t="s">
        <v>129</v>
      </c>
      <c r="AU183" s="224" t="s">
        <v>85</v>
      </c>
      <c r="AY183" s="17" t="s">
        <v>126</v>
      </c>
      <c r="BE183" s="225">
        <f>IF(N183="základní",J183,0)</f>
        <v>0</v>
      </c>
      <c r="BF183" s="225">
        <f>IF(N183="snížená",J183,0)</f>
        <v>0</v>
      </c>
      <c r="BG183" s="225">
        <f>IF(N183="zákl. přenesená",J183,0)</f>
        <v>0</v>
      </c>
      <c r="BH183" s="225">
        <f>IF(N183="sníž. přenesená",J183,0)</f>
        <v>0</v>
      </c>
      <c r="BI183" s="225">
        <f>IF(N183="nulová",J183,0)</f>
        <v>0</v>
      </c>
      <c r="BJ183" s="17" t="s">
        <v>83</v>
      </c>
      <c r="BK183" s="225">
        <f>ROUND(I183*H183,2)</f>
        <v>0</v>
      </c>
      <c r="BL183" s="17" t="s">
        <v>133</v>
      </c>
      <c r="BM183" s="224" t="s">
        <v>201</v>
      </c>
    </row>
    <row r="184" s="14" customFormat="1">
      <c r="A184" s="14"/>
      <c r="B184" s="237"/>
      <c r="C184" s="238"/>
      <c r="D184" s="228" t="s">
        <v>135</v>
      </c>
      <c r="E184" s="239" t="s">
        <v>1</v>
      </c>
      <c r="F184" s="240" t="s">
        <v>202</v>
      </c>
      <c r="G184" s="238"/>
      <c r="H184" s="241">
        <v>100</v>
      </c>
      <c r="I184" s="242"/>
      <c r="J184" s="238"/>
      <c r="K184" s="238"/>
      <c r="L184" s="243"/>
      <c r="M184" s="244"/>
      <c r="N184" s="245"/>
      <c r="O184" s="245"/>
      <c r="P184" s="245"/>
      <c r="Q184" s="245"/>
      <c r="R184" s="245"/>
      <c r="S184" s="245"/>
      <c r="T184" s="246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7" t="s">
        <v>135</v>
      </c>
      <c r="AU184" s="247" t="s">
        <v>85</v>
      </c>
      <c r="AV184" s="14" t="s">
        <v>85</v>
      </c>
      <c r="AW184" s="14" t="s">
        <v>35</v>
      </c>
      <c r="AX184" s="14" t="s">
        <v>83</v>
      </c>
      <c r="AY184" s="247" t="s">
        <v>126</v>
      </c>
    </row>
    <row r="185" s="2" customFormat="1" ht="16.5" customHeight="1">
      <c r="A185" s="38"/>
      <c r="B185" s="39"/>
      <c r="C185" s="212" t="s">
        <v>203</v>
      </c>
      <c r="D185" s="212" t="s">
        <v>129</v>
      </c>
      <c r="E185" s="213" t="s">
        <v>204</v>
      </c>
      <c r="F185" s="214" t="s">
        <v>205</v>
      </c>
      <c r="G185" s="215" t="s">
        <v>206</v>
      </c>
      <c r="H185" s="216">
        <v>1</v>
      </c>
      <c r="I185" s="217"/>
      <c r="J185" s="218">
        <f>ROUND(I185*H185,2)</f>
        <v>0</v>
      </c>
      <c r="K185" s="219"/>
      <c r="L185" s="44"/>
      <c r="M185" s="220" t="s">
        <v>1</v>
      </c>
      <c r="N185" s="221" t="s">
        <v>43</v>
      </c>
      <c r="O185" s="91"/>
      <c r="P185" s="222">
        <f>O185*H185</f>
        <v>0</v>
      </c>
      <c r="Q185" s="222">
        <v>0.00011</v>
      </c>
      <c r="R185" s="222">
        <f>Q185*H185</f>
        <v>0.00011</v>
      </c>
      <c r="S185" s="222">
        <v>0</v>
      </c>
      <c r="T185" s="223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4" t="s">
        <v>133</v>
      </c>
      <c r="AT185" s="224" t="s">
        <v>129</v>
      </c>
      <c r="AU185" s="224" t="s">
        <v>85</v>
      </c>
      <c r="AY185" s="17" t="s">
        <v>126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7" t="s">
        <v>83</v>
      </c>
      <c r="BK185" s="225">
        <f>ROUND(I185*H185,2)</f>
        <v>0</v>
      </c>
      <c r="BL185" s="17" t="s">
        <v>133</v>
      </c>
      <c r="BM185" s="224" t="s">
        <v>207</v>
      </c>
    </row>
    <row r="186" s="13" customFormat="1">
      <c r="A186" s="13"/>
      <c r="B186" s="226"/>
      <c r="C186" s="227"/>
      <c r="D186" s="228" t="s">
        <v>135</v>
      </c>
      <c r="E186" s="229" t="s">
        <v>1</v>
      </c>
      <c r="F186" s="230" t="s">
        <v>208</v>
      </c>
      <c r="G186" s="227"/>
      <c r="H186" s="229" t="s">
        <v>1</v>
      </c>
      <c r="I186" s="231"/>
      <c r="J186" s="227"/>
      <c r="K186" s="227"/>
      <c r="L186" s="232"/>
      <c r="M186" s="233"/>
      <c r="N186" s="234"/>
      <c r="O186" s="234"/>
      <c r="P186" s="234"/>
      <c r="Q186" s="234"/>
      <c r="R186" s="234"/>
      <c r="S186" s="234"/>
      <c r="T186" s="23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6" t="s">
        <v>135</v>
      </c>
      <c r="AU186" s="236" t="s">
        <v>85</v>
      </c>
      <c r="AV186" s="13" t="s">
        <v>83</v>
      </c>
      <c r="AW186" s="13" t="s">
        <v>35</v>
      </c>
      <c r="AX186" s="13" t="s">
        <v>78</v>
      </c>
      <c r="AY186" s="236" t="s">
        <v>126</v>
      </c>
    </row>
    <row r="187" s="14" customFormat="1">
      <c r="A187" s="14"/>
      <c r="B187" s="237"/>
      <c r="C187" s="238"/>
      <c r="D187" s="228" t="s">
        <v>135</v>
      </c>
      <c r="E187" s="239" t="s">
        <v>1</v>
      </c>
      <c r="F187" s="240" t="s">
        <v>83</v>
      </c>
      <c r="G187" s="238"/>
      <c r="H187" s="241">
        <v>1</v>
      </c>
      <c r="I187" s="242"/>
      <c r="J187" s="238"/>
      <c r="K187" s="238"/>
      <c r="L187" s="243"/>
      <c r="M187" s="244"/>
      <c r="N187" s="245"/>
      <c r="O187" s="245"/>
      <c r="P187" s="245"/>
      <c r="Q187" s="245"/>
      <c r="R187" s="245"/>
      <c r="S187" s="245"/>
      <c r="T187" s="24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7" t="s">
        <v>135</v>
      </c>
      <c r="AU187" s="247" t="s">
        <v>85</v>
      </c>
      <c r="AV187" s="14" t="s">
        <v>85</v>
      </c>
      <c r="AW187" s="14" t="s">
        <v>35</v>
      </c>
      <c r="AX187" s="14" t="s">
        <v>83</v>
      </c>
      <c r="AY187" s="247" t="s">
        <v>126</v>
      </c>
    </row>
    <row r="188" s="2" customFormat="1" ht="16.5" customHeight="1">
      <c r="A188" s="38"/>
      <c r="B188" s="39"/>
      <c r="C188" s="259" t="s">
        <v>209</v>
      </c>
      <c r="D188" s="259" t="s">
        <v>210</v>
      </c>
      <c r="E188" s="260" t="s">
        <v>211</v>
      </c>
      <c r="F188" s="261" t="s">
        <v>212</v>
      </c>
      <c r="G188" s="262" t="s">
        <v>206</v>
      </c>
      <c r="H188" s="263">
        <v>1</v>
      </c>
      <c r="I188" s="264"/>
      <c r="J188" s="265">
        <f>ROUND(I188*H188,2)</f>
        <v>0</v>
      </c>
      <c r="K188" s="266"/>
      <c r="L188" s="267"/>
      <c r="M188" s="268" t="s">
        <v>1</v>
      </c>
      <c r="N188" s="269" t="s">
        <v>43</v>
      </c>
      <c r="O188" s="91"/>
      <c r="P188" s="222">
        <f>O188*H188</f>
        <v>0</v>
      </c>
      <c r="Q188" s="222">
        <v>0.0089999999999999993</v>
      </c>
      <c r="R188" s="222">
        <f>Q188*H188</f>
        <v>0.0089999999999999993</v>
      </c>
      <c r="S188" s="222">
        <v>0</v>
      </c>
      <c r="T188" s="223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4" t="s">
        <v>181</v>
      </c>
      <c r="AT188" s="224" t="s">
        <v>210</v>
      </c>
      <c r="AU188" s="224" t="s">
        <v>85</v>
      </c>
      <c r="AY188" s="17" t="s">
        <v>126</v>
      </c>
      <c r="BE188" s="225">
        <f>IF(N188="základní",J188,0)</f>
        <v>0</v>
      </c>
      <c r="BF188" s="225">
        <f>IF(N188="snížená",J188,0)</f>
        <v>0</v>
      </c>
      <c r="BG188" s="225">
        <f>IF(N188="zákl. přenesená",J188,0)</f>
        <v>0</v>
      </c>
      <c r="BH188" s="225">
        <f>IF(N188="sníž. přenesená",J188,0)</f>
        <v>0</v>
      </c>
      <c r="BI188" s="225">
        <f>IF(N188="nulová",J188,0)</f>
        <v>0</v>
      </c>
      <c r="BJ188" s="17" t="s">
        <v>83</v>
      </c>
      <c r="BK188" s="225">
        <f>ROUND(I188*H188,2)</f>
        <v>0</v>
      </c>
      <c r="BL188" s="17" t="s">
        <v>133</v>
      </c>
      <c r="BM188" s="224" t="s">
        <v>213</v>
      </c>
    </row>
    <row r="189" s="12" customFormat="1" ht="22.8" customHeight="1">
      <c r="A189" s="12"/>
      <c r="B189" s="196"/>
      <c r="C189" s="197"/>
      <c r="D189" s="198" t="s">
        <v>77</v>
      </c>
      <c r="E189" s="210" t="s">
        <v>214</v>
      </c>
      <c r="F189" s="210" t="s">
        <v>215</v>
      </c>
      <c r="G189" s="197"/>
      <c r="H189" s="197"/>
      <c r="I189" s="200"/>
      <c r="J189" s="211">
        <f>BK189</f>
        <v>0</v>
      </c>
      <c r="K189" s="197"/>
      <c r="L189" s="202"/>
      <c r="M189" s="203"/>
      <c r="N189" s="204"/>
      <c r="O189" s="204"/>
      <c r="P189" s="205">
        <f>SUM(P190:P194)</f>
        <v>0</v>
      </c>
      <c r="Q189" s="204"/>
      <c r="R189" s="205">
        <f>SUM(R190:R194)</f>
        <v>0</v>
      </c>
      <c r="S189" s="204"/>
      <c r="T189" s="206">
        <f>SUM(T190:T194)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7" t="s">
        <v>83</v>
      </c>
      <c r="AT189" s="208" t="s">
        <v>77</v>
      </c>
      <c r="AU189" s="208" t="s">
        <v>83</v>
      </c>
      <c r="AY189" s="207" t="s">
        <v>126</v>
      </c>
      <c r="BK189" s="209">
        <f>SUM(BK190:BK194)</f>
        <v>0</v>
      </c>
    </row>
    <row r="190" s="2" customFormat="1" ht="24.15" customHeight="1">
      <c r="A190" s="38"/>
      <c r="B190" s="39"/>
      <c r="C190" s="212" t="s">
        <v>216</v>
      </c>
      <c r="D190" s="212" t="s">
        <v>129</v>
      </c>
      <c r="E190" s="213" t="s">
        <v>217</v>
      </c>
      <c r="F190" s="214" t="s">
        <v>218</v>
      </c>
      <c r="G190" s="215" t="s">
        <v>219</v>
      </c>
      <c r="H190" s="216">
        <v>3.9540000000000002</v>
      </c>
      <c r="I190" s="217"/>
      <c r="J190" s="218">
        <f>ROUND(I190*H190,2)</f>
        <v>0</v>
      </c>
      <c r="K190" s="219"/>
      <c r="L190" s="44"/>
      <c r="M190" s="220" t="s">
        <v>1</v>
      </c>
      <c r="N190" s="221" t="s">
        <v>43</v>
      </c>
      <c r="O190" s="91"/>
      <c r="P190" s="222">
        <f>O190*H190</f>
        <v>0</v>
      </c>
      <c r="Q190" s="222">
        <v>0</v>
      </c>
      <c r="R190" s="222">
        <f>Q190*H190</f>
        <v>0</v>
      </c>
      <c r="S190" s="222">
        <v>0</v>
      </c>
      <c r="T190" s="223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4" t="s">
        <v>133</v>
      </c>
      <c r="AT190" s="224" t="s">
        <v>129</v>
      </c>
      <c r="AU190" s="224" t="s">
        <v>85</v>
      </c>
      <c r="AY190" s="17" t="s">
        <v>126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7" t="s">
        <v>83</v>
      </c>
      <c r="BK190" s="225">
        <f>ROUND(I190*H190,2)</f>
        <v>0</v>
      </c>
      <c r="BL190" s="17" t="s">
        <v>133</v>
      </c>
      <c r="BM190" s="224" t="s">
        <v>220</v>
      </c>
    </row>
    <row r="191" s="2" customFormat="1" ht="24.15" customHeight="1">
      <c r="A191" s="38"/>
      <c r="B191" s="39"/>
      <c r="C191" s="212" t="s">
        <v>221</v>
      </c>
      <c r="D191" s="212" t="s">
        <v>129</v>
      </c>
      <c r="E191" s="213" t="s">
        <v>222</v>
      </c>
      <c r="F191" s="214" t="s">
        <v>223</v>
      </c>
      <c r="G191" s="215" t="s">
        <v>219</v>
      </c>
      <c r="H191" s="216">
        <v>3.9540000000000002</v>
      </c>
      <c r="I191" s="217"/>
      <c r="J191" s="218">
        <f>ROUND(I191*H191,2)</f>
        <v>0</v>
      </c>
      <c r="K191" s="219"/>
      <c r="L191" s="44"/>
      <c r="M191" s="220" t="s">
        <v>1</v>
      </c>
      <c r="N191" s="221" t="s">
        <v>43</v>
      </c>
      <c r="O191" s="91"/>
      <c r="P191" s="222">
        <f>O191*H191</f>
        <v>0</v>
      </c>
      <c r="Q191" s="222">
        <v>0</v>
      </c>
      <c r="R191" s="222">
        <f>Q191*H191</f>
        <v>0</v>
      </c>
      <c r="S191" s="222">
        <v>0</v>
      </c>
      <c r="T191" s="223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4" t="s">
        <v>133</v>
      </c>
      <c r="AT191" s="224" t="s">
        <v>129</v>
      </c>
      <c r="AU191" s="224" t="s">
        <v>85</v>
      </c>
      <c r="AY191" s="17" t="s">
        <v>126</v>
      </c>
      <c r="BE191" s="225">
        <f>IF(N191="základní",J191,0)</f>
        <v>0</v>
      </c>
      <c r="BF191" s="225">
        <f>IF(N191="snížená",J191,0)</f>
        <v>0</v>
      </c>
      <c r="BG191" s="225">
        <f>IF(N191="zákl. přenesená",J191,0)</f>
        <v>0</v>
      </c>
      <c r="BH191" s="225">
        <f>IF(N191="sníž. přenesená",J191,0)</f>
        <v>0</v>
      </c>
      <c r="BI191" s="225">
        <f>IF(N191="nulová",J191,0)</f>
        <v>0</v>
      </c>
      <c r="BJ191" s="17" t="s">
        <v>83</v>
      </c>
      <c r="BK191" s="225">
        <f>ROUND(I191*H191,2)</f>
        <v>0</v>
      </c>
      <c r="BL191" s="17" t="s">
        <v>133</v>
      </c>
      <c r="BM191" s="224" t="s">
        <v>224</v>
      </c>
    </row>
    <row r="192" s="2" customFormat="1" ht="24.15" customHeight="1">
      <c r="A192" s="38"/>
      <c r="B192" s="39"/>
      <c r="C192" s="212" t="s">
        <v>225</v>
      </c>
      <c r="D192" s="212" t="s">
        <v>129</v>
      </c>
      <c r="E192" s="213" t="s">
        <v>226</v>
      </c>
      <c r="F192" s="214" t="s">
        <v>227</v>
      </c>
      <c r="G192" s="215" t="s">
        <v>219</v>
      </c>
      <c r="H192" s="216">
        <v>79.079999999999998</v>
      </c>
      <c r="I192" s="217"/>
      <c r="J192" s="218">
        <f>ROUND(I192*H192,2)</f>
        <v>0</v>
      </c>
      <c r="K192" s="219"/>
      <c r="L192" s="44"/>
      <c r="M192" s="220" t="s">
        <v>1</v>
      </c>
      <c r="N192" s="221" t="s">
        <v>43</v>
      </c>
      <c r="O192" s="91"/>
      <c r="P192" s="222">
        <f>O192*H192</f>
        <v>0</v>
      </c>
      <c r="Q192" s="222">
        <v>0</v>
      </c>
      <c r="R192" s="222">
        <f>Q192*H192</f>
        <v>0</v>
      </c>
      <c r="S192" s="222">
        <v>0</v>
      </c>
      <c r="T192" s="223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4" t="s">
        <v>133</v>
      </c>
      <c r="AT192" s="224" t="s">
        <v>129</v>
      </c>
      <c r="AU192" s="224" t="s">
        <v>85</v>
      </c>
      <c r="AY192" s="17" t="s">
        <v>126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7" t="s">
        <v>83</v>
      </c>
      <c r="BK192" s="225">
        <f>ROUND(I192*H192,2)</f>
        <v>0</v>
      </c>
      <c r="BL192" s="17" t="s">
        <v>133</v>
      </c>
      <c r="BM192" s="224" t="s">
        <v>228</v>
      </c>
    </row>
    <row r="193" s="14" customFormat="1">
      <c r="A193" s="14"/>
      <c r="B193" s="237"/>
      <c r="C193" s="238"/>
      <c r="D193" s="228" t="s">
        <v>135</v>
      </c>
      <c r="E193" s="238"/>
      <c r="F193" s="240" t="s">
        <v>229</v>
      </c>
      <c r="G193" s="238"/>
      <c r="H193" s="241">
        <v>79.079999999999998</v>
      </c>
      <c r="I193" s="242"/>
      <c r="J193" s="238"/>
      <c r="K193" s="238"/>
      <c r="L193" s="243"/>
      <c r="M193" s="244"/>
      <c r="N193" s="245"/>
      <c r="O193" s="245"/>
      <c r="P193" s="245"/>
      <c r="Q193" s="245"/>
      <c r="R193" s="245"/>
      <c r="S193" s="245"/>
      <c r="T193" s="24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7" t="s">
        <v>135</v>
      </c>
      <c r="AU193" s="247" t="s">
        <v>85</v>
      </c>
      <c r="AV193" s="14" t="s">
        <v>85</v>
      </c>
      <c r="AW193" s="14" t="s">
        <v>4</v>
      </c>
      <c r="AX193" s="14" t="s">
        <v>83</v>
      </c>
      <c r="AY193" s="247" t="s">
        <v>126</v>
      </c>
    </row>
    <row r="194" s="2" customFormat="1" ht="33" customHeight="1">
      <c r="A194" s="38"/>
      <c r="B194" s="39"/>
      <c r="C194" s="212" t="s">
        <v>230</v>
      </c>
      <c r="D194" s="212" t="s">
        <v>129</v>
      </c>
      <c r="E194" s="213" t="s">
        <v>231</v>
      </c>
      <c r="F194" s="214" t="s">
        <v>232</v>
      </c>
      <c r="G194" s="215" t="s">
        <v>219</v>
      </c>
      <c r="H194" s="216">
        <v>0.183</v>
      </c>
      <c r="I194" s="217"/>
      <c r="J194" s="218">
        <f>ROUND(I194*H194,2)</f>
        <v>0</v>
      </c>
      <c r="K194" s="219"/>
      <c r="L194" s="44"/>
      <c r="M194" s="220" t="s">
        <v>1</v>
      </c>
      <c r="N194" s="221" t="s">
        <v>43</v>
      </c>
      <c r="O194" s="91"/>
      <c r="P194" s="222">
        <f>O194*H194</f>
        <v>0</v>
      </c>
      <c r="Q194" s="222">
        <v>0</v>
      </c>
      <c r="R194" s="222">
        <f>Q194*H194</f>
        <v>0</v>
      </c>
      <c r="S194" s="222">
        <v>0</v>
      </c>
      <c r="T194" s="223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4" t="s">
        <v>133</v>
      </c>
      <c r="AT194" s="224" t="s">
        <v>129</v>
      </c>
      <c r="AU194" s="224" t="s">
        <v>85</v>
      </c>
      <c r="AY194" s="17" t="s">
        <v>126</v>
      </c>
      <c r="BE194" s="225">
        <f>IF(N194="základní",J194,0)</f>
        <v>0</v>
      </c>
      <c r="BF194" s="225">
        <f>IF(N194="snížená",J194,0)</f>
        <v>0</v>
      </c>
      <c r="BG194" s="225">
        <f>IF(N194="zákl. přenesená",J194,0)</f>
        <v>0</v>
      </c>
      <c r="BH194" s="225">
        <f>IF(N194="sníž. přenesená",J194,0)</f>
        <v>0</v>
      </c>
      <c r="BI194" s="225">
        <f>IF(N194="nulová",J194,0)</f>
        <v>0</v>
      </c>
      <c r="BJ194" s="17" t="s">
        <v>83</v>
      </c>
      <c r="BK194" s="225">
        <f>ROUND(I194*H194,2)</f>
        <v>0</v>
      </c>
      <c r="BL194" s="17" t="s">
        <v>133</v>
      </c>
      <c r="BM194" s="224" t="s">
        <v>233</v>
      </c>
    </row>
    <row r="195" s="12" customFormat="1" ht="22.8" customHeight="1">
      <c r="A195" s="12"/>
      <c r="B195" s="196"/>
      <c r="C195" s="197"/>
      <c r="D195" s="198" t="s">
        <v>77</v>
      </c>
      <c r="E195" s="210" t="s">
        <v>234</v>
      </c>
      <c r="F195" s="210" t="s">
        <v>235</v>
      </c>
      <c r="G195" s="197"/>
      <c r="H195" s="197"/>
      <c r="I195" s="200"/>
      <c r="J195" s="211">
        <f>BK195</f>
        <v>0</v>
      </c>
      <c r="K195" s="197"/>
      <c r="L195" s="202"/>
      <c r="M195" s="203"/>
      <c r="N195" s="204"/>
      <c r="O195" s="204"/>
      <c r="P195" s="205">
        <f>P196</f>
        <v>0</v>
      </c>
      <c r="Q195" s="204"/>
      <c r="R195" s="205">
        <f>R196</f>
        <v>0</v>
      </c>
      <c r="S195" s="204"/>
      <c r="T195" s="206">
        <f>T196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7" t="s">
        <v>83</v>
      </c>
      <c r="AT195" s="208" t="s">
        <v>77</v>
      </c>
      <c r="AU195" s="208" t="s">
        <v>83</v>
      </c>
      <c r="AY195" s="207" t="s">
        <v>126</v>
      </c>
      <c r="BK195" s="209">
        <f>BK196</f>
        <v>0</v>
      </c>
    </row>
    <row r="196" s="2" customFormat="1" ht="24.15" customHeight="1">
      <c r="A196" s="38"/>
      <c r="B196" s="39"/>
      <c r="C196" s="212" t="s">
        <v>236</v>
      </c>
      <c r="D196" s="212" t="s">
        <v>129</v>
      </c>
      <c r="E196" s="213" t="s">
        <v>237</v>
      </c>
      <c r="F196" s="214" t="s">
        <v>238</v>
      </c>
      <c r="G196" s="215" t="s">
        <v>219</v>
      </c>
      <c r="H196" s="216">
        <v>2.8969999999999998</v>
      </c>
      <c r="I196" s="217"/>
      <c r="J196" s="218">
        <f>ROUND(I196*H196,2)</f>
        <v>0</v>
      </c>
      <c r="K196" s="219"/>
      <c r="L196" s="44"/>
      <c r="M196" s="220" t="s">
        <v>1</v>
      </c>
      <c r="N196" s="221" t="s">
        <v>43</v>
      </c>
      <c r="O196" s="91"/>
      <c r="P196" s="222">
        <f>O196*H196</f>
        <v>0</v>
      </c>
      <c r="Q196" s="222">
        <v>0</v>
      </c>
      <c r="R196" s="222">
        <f>Q196*H196</f>
        <v>0</v>
      </c>
      <c r="S196" s="222">
        <v>0</v>
      </c>
      <c r="T196" s="223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4" t="s">
        <v>133</v>
      </c>
      <c r="AT196" s="224" t="s">
        <v>129</v>
      </c>
      <c r="AU196" s="224" t="s">
        <v>85</v>
      </c>
      <c r="AY196" s="17" t="s">
        <v>126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7" t="s">
        <v>83</v>
      </c>
      <c r="BK196" s="225">
        <f>ROUND(I196*H196,2)</f>
        <v>0</v>
      </c>
      <c r="BL196" s="17" t="s">
        <v>133</v>
      </c>
      <c r="BM196" s="224" t="s">
        <v>239</v>
      </c>
    </row>
    <row r="197" s="12" customFormat="1" ht="25.92" customHeight="1">
      <c r="A197" s="12"/>
      <c r="B197" s="196"/>
      <c r="C197" s="197"/>
      <c r="D197" s="198" t="s">
        <v>77</v>
      </c>
      <c r="E197" s="199" t="s">
        <v>240</v>
      </c>
      <c r="F197" s="199" t="s">
        <v>241</v>
      </c>
      <c r="G197" s="197"/>
      <c r="H197" s="197"/>
      <c r="I197" s="200"/>
      <c r="J197" s="201">
        <f>BK197</f>
        <v>0</v>
      </c>
      <c r="K197" s="197"/>
      <c r="L197" s="202"/>
      <c r="M197" s="203"/>
      <c r="N197" s="204"/>
      <c r="O197" s="204"/>
      <c r="P197" s="205">
        <f>P198+P207+P211+P232+P243+P273</f>
        <v>0</v>
      </c>
      <c r="Q197" s="204"/>
      <c r="R197" s="205">
        <f>R198+R207+R211+R232+R243+R273</f>
        <v>8.8562196230193564</v>
      </c>
      <c r="S197" s="204"/>
      <c r="T197" s="206">
        <f>T198+T207+T211+T232+T243+T273</f>
        <v>3.5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7" t="s">
        <v>85</v>
      </c>
      <c r="AT197" s="208" t="s">
        <v>77</v>
      </c>
      <c r="AU197" s="208" t="s">
        <v>78</v>
      </c>
      <c r="AY197" s="207" t="s">
        <v>126</v>
      </c>
      <c r="BK197" s="209">
        <f>BK198+BK207+BK211+BK232+BK243+BK273</f>
        <v>0</v>
      </c>
    </row>
    <row r="198" s="12" customFormat="1" ht="22.8" customHeight="1">
      <c r="A198" s="12"/>
      <c r="B198" s="196"/>
      <c r="C198" s="197"/>
      <c r="D198" s="198" t="s">
        <v>77</v>
      </c>
      <c r="E198" s="210" t="s">
        <v>242</v>
      </c>
      <c r="F198" s="210" t="s">
        <v>243</v>
      </c>
      <c r="G198" s="197"/>
      <c r="H198" s="197"/>
      <c r="I198" s="200"/>
      <c r="J198" s="211">
        <f>BK198</f>
        <v>0</v>
      </c>
      <c r="K198" s="197"/>
      <c r="L198" s="202"/>
      <c r="M198" s="203"/>
      <c r="N198" s="204"/>
      <c r="O198" s="204"/>
      <c r="P198" s="205">
        <f>SUM(P199:P206)</f>
        <v>0</v>
      </c>
      <c r="Q198" s="204"/>
      <c r="R198" s="205">
        <f>SUM(R199:R206)</f>
        <v>0.0071199999999999996</v>
      </c>
      <c r="S198" s="204"/>
      <c r="T198" s="206">
        <f>SUM(T199:T206)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7" t="s">
        <v>85</v>
      </c>
      <c r="AT198" s="208" t="s">
        <v>77</v>
      </c>
      <c r="AU198" s="208" t="s">
        <v>83</v>
      </c>
      <c r="AY198" s="207" t="s">
        <v>126</v>
      </c>
      <c r="BK198" s="209">
        <f>SUM(BK199:BK206)</f>
        <v>0</v>
      </c>
    </row>
    <row r="199" s="2" customFormat="1" ht="37.8" customHeight="1">
      <c r="A199" s="38"/>
      <c r="B199" s="39"/>
      <c r="C199" s="212" t="s">
        <v>244</v>
      </c>
      <c r="D199" s="212" t="s">
        <v>129</v>
      </c>
      <c r="E199" s="213" t="s">
        <v>245</v>
      </c>
      <c r="F199" s="214" t="s">
        <v>246</v>
      </c>
      <c r="G199" s="215" t="s">
        <v>206</v>
      </c>
      <c r="H199" s="216">
        <v>5</v>
      </c>
      <c r="I199" s="217"/>
      <c r="J199" s="218">
        <f>ROUND(I199*H199,2)</f>
        <v>0</v>
      </c>
      <c r="K199" s="219"/>
      <c r="L199" s="44"/>
      <c r="M199" s="220" t="s">
        <v>1</v>
      </c>
      <c r="N199" s="221" t="s">
        <v>43</v>
      </c>
      <c r="O199" s="91"/>
      <c r="P199" s="222">
        <f>O199*H199</f>
        <v>0</v>
      </c>
      <c r="Q199" s="222">
        <v>0</v>
      </c>
      <c r="R199" s="222">
        <f>Q199*H199</f>
        <v>0</v>
      </c>
      <c r="S199" s="222">
        <v>0</v>
      </c>
      <c r="T199" s="223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4" t="s">
        <v>221</v>
      </c>
      <c r="AT199" s="224" t="s">
        <v>129</v>
      </c>
      <c r="AU199" s="224" t="s">
        <v>85</v>
      </c>
      <c r="AY199" s="17" t="s">
        <v>126</v>
      </c>
      <c r="BE199" s="225">
        <f>IF(N199="základní",J199,0)</f>
        <v>0</v>
      </c>
      <c r="BF199" s="225">
        <f>IF(N199="snížená",J199,0)</f>
        <v>0</v>
      </c>
      <c r="BG199" s="225">
        <f>IF(N199="zákl. přenesená",J199,0)</f>
        <v>0</v>
      </c>
      <c r="BH199" s="225">
        <f>IF(N199="sníž. přenesená",J199,0)</f>
        <v>0</v>
      </c>
      <c r="BI199" s="225">
        <f>IF(N199="nulová",J199,0)</f>
        <v>0</v>
      </c>
      <c r="BJ199" s="17" t="s">
        <v>83</v>
      </c>
      <c r="BK199" s="225">
        <f>ROUND(I199*H199,2)</f>
        <v>0</v>
      </c>
      <c r="BL199" s="17" t="s">
        <v>221</v>
      </c>
      <c r="BM199" s="224" t="s">
        <v>247</v>
      </c>
    </row>
    <row r="200" s="13" customFormat="1">
      <c r="A200" s="13"/>
      <c r="B200" s="226"/>
      <c r="C200" s="227"/>
      <c r="D200" s="228" t="s">
        <v>135</v>
      </c>
      <c r="E200" s="229" t="s">
        <v>1</v>
      </c>
      <c r="F200" s="230" t="s">
        <v>248</v>
      </c>
      <c r="G200" s="227"/>
      <c r="H200" s="229" t="s">
        <v>1</v>
      </c>
      <c r="I200" s="231"/>
      <c r="J200" s="227"/>
      <c r="K200" s="227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135</v>
      </c>
      <c r="AU200" s="236" t="s">
        <v>85</v>
      </c>
      <c r="AV200" s="13" t="s">
        <v>83</v>
      </c>
      <c r="AW200" s="13" t="s">
        <v>35</v>
      </c>
      <c r="AX200" s="13" t="s">
        <v>78</v>
      </c>
      <c r="AY200" s="236" t="s">
        <v>126</v>
      </c>
    </row>
    <row r="201" s="14" customFormat="1">
      <c r="A201" s="14"/>
      <c r="B201" s="237"/>
      <c r="C201" s="238"/>
      <c r="D201" s="228" t="s">
        <v>135</v>
      </c>
      <c r="E201" s="239" t="s">
        <v>1</v>
      </c>
      <c r="F201" s="240" t="s">
        <v>162</v>
      </c>
      <c r="G201" s="238"/>
      <c r="H201" s="241">
        <v>5</v>
      </c>
      <c r="I201" s="242"/>
      <c r="J201" s="238"/>
      <c r="K201" s="238"/>
      <c r="L201" s="243"/>
      <c r="M201" s="244"/>
      <c r="N201" s="245"/>
      <c r="O201" s="245"/>
      <c r="P201" s="245"/>
      <c r="Q201" s="245"/>
      <c r="R201" s="245"/>
      <c r="S201" s="245"/>
      <c r="T201" s="24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7" t="s">
        <v>135</v>
      </c>
      <c r="AU201" s="247" t="s">
        <v>85</v>
      </c>
      <c r="AV201" s="14" t="s">
        <v>85</v>
      </c>
      <c r="AW201" s="14" t="s">
        <v>35</v>
      </c>
      <c r="AX201" s="14" t="s">
        <v>83</v>
      </c>
      <c r="AY201" s="247" t="s">
        <v>126</v>
      </c>
    </row>
    <row r="202" s="2" customFormat="1" ht="24.15" customHeight="1">
      <c r="A202" s="38"/>
      <c r="B202" s="39"/>
      <c r="C202" s="259" t="s">
        <v>7</v>
      </c>
      <c r="D202" s="259" t="s">
        <v>210</v>
      </c>
      <c r="E202" s="260" t="s">
        <v>249</v>
      </c>
      <c r="F202" s="261" t="s">
        <v>250</v>
      </c>
      <c r="G202" s="262" t="s">
        <v>206</v>
      </c>
      <c r="H202" s="263">
        <v>5</v>
      </c>
      <c r="I202" s="264"/>
      <c r="J202" s="265">
        <f>ROUND(I202*H202,2)</f>
        <v>0</v>
      </c>
      <c r="K202" s="266"/>
      <c r="L202" s="267"/>
      <c r="M202" s="268" t="s">
        <v>1</v>
      </c>
      <c r="N202" s="269" t="s">
        <v>43</v>
      </c>
      <c r="O202" s="91"/>
      <c r="P202" s="222">
        <f>O202*H202</f>
        <v>0</v>
      </c>
      <c r="Q202" s="222">
        <v>0.0012999999999999999</v>
      </c>
      <c r="R202" s="222">
        <f>Q202*H202</f>
        <v>0.0064999999999999997</v>
      </c>
      <c r="S202" s="222">
        <v>0</v>
      </c>
      <c r="T202" s="223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4" t="s">
        <v>251</v>
      </c>
      <c r="AT202" s="224" t="s">
        <v>210</v>
      </c>
      <c r="AU202" s="224" t="s">
        <v>85</v>
      </c>
      <c r="AY202" s="17" t="s">
        <v>126</v>
      </c>
      <c r="BE202" s="225">
        <f>IF(N202="základní",J202,0)</f>
        <v>0</v>
      </c>
      <c r="BF202" s="225">
        <f>IF(N202="snížená",J202,0)</f>
        <v>0</v>
      </c>
      <c r="BG202" s="225">
        <f>IF(N202="zákl. přenesená",J202,0)</f>
        <v>0</v>
      </c>
      <c r="BH202" s="225">
        <f>IF(N202="sníž. přenesená",J202,0)</f>
        <v>0</v>
      </c>
      <c r="BI202" s="225">
        <f>IF(N202="nulová",J202,0)</f>
        <v>0</v>
      </c>
      <c r="BJ202" s="17" t="s">
        <v>83</v>
      </c>
      <c r="BK202" s="225">
        <f>ROUND(I202*H202,2)</f>
        <v>0</v>
      </c>
      <c r="BL202" s="17" t="s">
        <v>221</v>
      </c>
      <c r="BM202" s="224" t="s">
        <v>252</v>
      </c>
    </row>
    <row r="203" s="2" customFormat="1" ht="44.25" customHeight="1">
      <c r="A203" s="38"/>
      <c r="B203" s="39"/>
      <c r="C203" s="212" t="s">
        <v>253</v>
      </c>
      <c r="D203" s="212" t="s">
        <v>129</v>
      </c>
      <c r="E203" s="213" t="s">
        <v>254</v>
      </c>
      <c r="F203" s="214" t="s">
        <v>255</v>
      </c>
      <c r="G203" s="215" t="s">
        <v>206</v>
      </c>
      <c r="H203" s="216">
        <v>1</v>
      </c>
      <c r="I203" s="217"/>
      <c r="J203" s="218">
        <f>ROUND(I203*H203,2)</f>
        <v>0</v>
      </c>
      <c r="K203" s="219"/>
      <c r="L203" s="44"/>
      <c r="M203" s="220" t="s">
        <v>1</v>
      </c>
      <c r="N203" s="221" t="s">
        <v>43</v>
      </c>
      <c r="O203" s="91"/>
      <c r="P203" s="222">
        <f>O203*H203</f>
        <v>0</v>
      </c>
      <c r="Q203" s="222">
        <v>0</v>
      </c>
      <c r="R203" s="222">
        <f>Q203*H203</f>
        <v>0</v>
      </c>
      <c r="S203" s="222">
        <v>0</v>
      </c>
      <c r="T203" s="223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4" t="s">
        <v>133</v>
      </c>
      <c r="AT203" s="224" t="s">
        <v>129</v>
      </c>
      <c r="AU203" s="224" t="s">
        <v>85</v>
      </c>
      <c r="AY203" s="17" t="s">
        <v>126</v>
      </c>
      <c r="BE203" s="225">
        <f>IF(N203="základní",J203,0)</f>
        <v>0</v>
      </c>
      <c r="BF203" s="225">
        <f>IF(N203="snížená",J203,0)</f>
        <v>0</v>
      </c>
      <c r="BG203" s="225">
        <f>IF(N203="zákl. přenesená",J203,0)</f>
        <v>0</v>
      </c>
      <c r="BH203" s="225">
        <f>IF(N203="sníž. přenesená",J203,0)</f>
        <v>0</v>
      </c>
      <c r="BI203" s="225">
        <f>IF(N203="nulová",J203,0)</f>
        <v>0</v>
      </c>
      <c r="BJ203" s="17" t="s">
        <v>83</v>
      </c>
      <c r="BK203" s="225">
        <f>ROUND(I203*H203,2)</f>
        <v>0</v>
      </c>
      <c r="BL203" s="17" t="s">
        <v>133</v>
      </c>
      <c r="BM203" s="224" t="s">
        <v>256</v>
      </c>
    </row>
    <row r="204" s="13" customFormat="1">
      <c r="A204" s="13"/>
      <c r="B204" s="226"/>
      <c r="C204" s="227"/>
      <c r="D204" s="228" t="s">
        <v>135</v>
      </c>
      <c r="E204" s="229" t="s">
        <v>1</v>
      </c>
      <c r="F204" s="230" t="s">
        <v>257</v>
      </c>
      <c r="G204" s="227"/>
      <c r="H204" s="229" t="s">
        <v>1</v>
      </c>
      <c r="I204" s="231"/>
      <c r="J204" s="227"/>
      <c r="K204" s="227"/>
      <c r="L204" s="232"/>
      <c r="M204" s="233"/>
      <c r="N204" s="234"/>
      <c r="O204" s="234"/>
      <c r="P204" s="234"/>
      <c r="Q204" s="234"/>
      <c r="R204" s="234"/>
      <c r="S204" s="234"/>
      <c r="T204" s="23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6" t="s">
        <v>135</v>
      </c>
      <c r="AU204" s="236" t="s">
        <v>85</v>
      </c>
      <c r="AV204" s="13" t="s">
        <v>83</v>
      </c>
      <c r="AW204" s="13" t="s">
        <v>35</v>
      </c>
      <c r="AX204" s="13" t="s">
        <v>78</v>
      </c>
      <c r="AY204" s="236" t="s">
        <v>126</v>
      </c>
    </row>
    <row r="205" s="14" customFormat="1">
      <c r="A205" s="14"/>
      <c r="B205" s="237"/>
      <c r="C205" s="238"/>
      <c r="D205" s="228" t="s">
        <v>135</v>
      </c>
      <c r="E205" s="239" t="s">
        <v>1</v>
      </c>
      <c r="F205" s="240" t="s">
        <v>83</v>
      </c>
      <c r="G205" s="238"/>
      <c r="H205" s="241">
        <v>1</v>
      </c>
      <c r="I205" s="242"/>
      <c r="J205" s="238"/>
      <c r="K205" s="238"/>
      <c r="L205" s="243"/>
      <c r="M205" s="244"/>
      <c r="N205" s="245"/>
      <c r="O205" s="245"/>
      <c r="P205" s="245"/>
      <c r="Q205" s="245"/>
      <c r="R205" s="245"/>
      <c r="S205" s="245"/>
      <c r="T205" s="246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7" t="s">
        <v>135</v>
      </c>
      <c r="AU205" s="247" t="s">
        <v>85</v>
      </c>
      <c r="AV205" s="14" t="s">
        <v>85</v>
      </c>
      <c r="AW205" s="14" t="s">
        <v>35</v>
      </c>
      <c r="AX205" s="14" t="s">
        <v>83</v>
      </c>
      <c r="AY205" s="247" t="s">
        <v>126</v>
      </c>
    </row>
    <row r="206" s="2" customFormat="1" ht="16.5" customHeight="1">
      <c r="A206" s="38"/>
      <c r="B206" s="39"/>
      <c r="C206" s="259" t="s">
        <v>258</v>
      </c>
      <c r="D206" s="259" t="s">
        <v>210</v>
      </c>
      <c r="E206" s="260" t="s">
        <v>259</v>
      </c>
      <c r="F206" s="261" t="s">
        <v>260</v>
      </c>
      <c r="G206" s="262" t="s">
        <v>206</v>
      </c>
      <c r="H206" s="263">
        <v>1</v>
      </c>
      <c r="I206" s="264"/>
      <c r="J206" s="265">
        <f>ROUND(I206*H206,2)</f>
        <v>0</v>
      </c>
      <c r="K206" s="266"/>
      <c r="L206" s="267"/>
      <c r="M206" s="268" t="s">
        <v>1</v>
      </c>
      <c r="N206" s="269" t="s">
        <v>43</v>
      </c>
      <c r="O206" s="91"/>
      <c r="P206" s="222">
        <f>O206*H206</f>
        <v>0</v>
      </c>
      <c r="Q206" s="222">
        <v>0.00062</v>
      </c>
      <c r="R206" s="222">
        <f>Q206*H206</f>
        <v>0.00062</v>
      </c>
      <c r="S206" s="222">
        <v>0</v>
      </c>
      <c r="T206" s="223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4" t="s">
        <v>181</v>
      </c>
      <c r="AT206" s="224" t="s">
        <v>210</v>
      </c>
      <c r="AU206" s="224" t="s">
        <v>85</v>
      </c>
      <c r="AY206" s="17" t="s">
        <v>126</v>
      </c>
      <c r="BE206" s="225">
        <f>IF(N206="základní",J206,0)</f>
        <v>0</v>
      </c>
      <c r="BF206" s="225">
        <f>IF(N206="snížená",J206,0)</f>
        <v>0</v>
      </c>
      <c r="BG206" s="225">
        <f>IF(N206="zákl. přenesená",J206,0)</f>
        <v>0</v>
      </c>
      <c r="BH206" s="225">
        <f>IF(N206="sníž. přenesená",J206,0)</f>
        <v>0</v>
      </c>
      <c r="BI206" s="225">
        <f>IF(N206="nulová",J206,0)</f>
        <v>0</v>
      </c>
      <c r="BJ206" s="17" t="s">
        <v>83</v>
      </c>
      <c r="BK206" s="225">
        <f>ROUND(I206*H206,2)</f>
        <v>0</v>
      </c>
      <c r="BL206" s="17" t="s">
        <v>133</v>
      </c>
      <c r="BM206" s="224" t="s">
        <v>261</v>
      </c>
    </row>
    <row r="207" s="12" customFormat="1" ht="22.8" customHeight="1">
      <c r="A207" s="12"/>
      <c r="B207" s="196"/>
      <c r="C207" s="197"/>
      <c r="D207" s="198" t="s">
        <v>77</v>
      </c>
      <c r="E207" s="210" t="s">
        <v>262</v>
      </c>
      <c r="F207" s="210" t="s">
        <v>263</v>
      </c>
      <c r="G207" s="197"/>
      <c r="H207" s="197"/>
      <c r="I207" s="200"/>
      <c r="J207" s="211">
        <f>BK207</f>
        <v>0</v>
      </c>
      <c r="K207" s="197"/>
      <c r="L207" s="202"/>
      <c r="M207" s="203"/>
      <c r="N207" s="204"/>
      <c r="O207" s="204"/>
      <c r="P207" s="205">
        <f>SUM(P208:P210)</f>
        <v>0</v>
      </c>
      <c r="Q207" s="204"/>
      <c r="R207" s="205">
        <f>SUM(R208:R210)</f>
        <v>4.1230000000000002</v>
      </c>
      <c r="S207" s="204"/>
      <c r="T207" s="206">
        <f>SUM(T208:T210)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7" t="s">
        <v>85</v>
      </c>
      <c r="AT207" s="208" t="s">
        <v>77</v>
      </c>
      <c r="AU207" s="208" t="s">
        <v>83</v>
      </c>
      <c r="AY207" s="207" t="s">
        <v>126</v>
      </c>
      <c r="BK207" s="209">
        <f>SUM(BK208:BK210)</f>
        <v>0</v>
      </c>
    </row>
    <row r="208" s="2" customFormat="1" ht="24.15" customHeight="1">
      <c r="A208" s="38"/>
      <c r="B208" s="39"/>
      <c r="C208" s="212" t="s">
        <v>264</v>
      </c>
      <c r="D208" s="212" t="s">
        <v>129</v>
      </c>
      <c r="E208" s="213" t="s">
        <v>265</v>
      </c>
      <c r="F208" s="214" t="s">
        <v>266</v>
      </c>
      <c r="G208" s="215" t="s">
        <v>219</v>
      </c>
      <c r="H208" s="216">
        <v>4.1230000000000002</v>
      </c>
      <c r="I208" s="217"/>
      <c r="J208" s="218">
        <f>ROUND(I208*H208,2)</f>
        <v>0</v>
      </c>
      <c r="K208" s="219"/>
      <c r="L208" s="44"/>
      <c r="M208" s="220" t="s">
        <v>1</v>
      </c>
      <c r="N208" s="221" t="s">
        <v>43</v>
      </c>
      <c r="O208" s="91"/>
      <c r="P208" s="222">
        <f>O208*H208</f>
        <v>0</v>
      </c>
      <c r="Q208" s="222">
        <v>0</v>
      </c>
      <c r="R208" s="222">
        <f>Q208*H208</f>
        <v>0</v>
      </c>
      <c r="S208" s="222">
        <v>0</v>
      </c>
      <c r="T208" s="223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4" t="s">
        <v>221</v>
      </c>
      <c r="AT208" s="224" t="s">
        <v>129</v>
      </c>
      <c r="AU208" s="224" t="s">
        <v>85</v>
      </c>
      <c r="AY208" s="17" t="s">
        <v>126</v>
      </c>
      <c r="BE208" s="225">
        <f>IF(N208="základní",J208,0)</f>
        <v>0</v>
      </c>
      <c r="BF208" s="225">
        <f>IF(N208="snížená",J208,0)</f>
        <v>0</v>
      </c>
      <c r="BG208" s="225">
        <f>IF(N208="zákl. přenesená",J208,0)</f>
        <v>0</v>
      </c>
      <c r="BH208" s="225">
        <f>IF(N208="sníž. přenesená",J208,0)</f>
        <v>0</v>
      </c>
      <c r="BI208" s="225">
        <f>IF(N208="nulová",J208,0)</f>
        <v>0</v>
      </c>
      <c r="BJ208" s="17" t="s">
        <v>83</v>
      </c>
      <c r="BK208" s="225">
        <f>ROUND(I208*H208,2)</f>
        <v>0</v>
      </c>
      <c r="BL208" s="17" t="s">
        <v>221</v>
      </c>
      <c r="BM208" s="224" t="s">
        <v>267</v>
      </c>
    </row>
    <row r="209" s="2" customFormat="1" ht="33" customHeight="1">
      <c r="A209" s="38"/>
      <c r="B209" s="39"/>
      <c r="C209" s="212" t="s">
        <v>268</v>
      </c>
      <c r="D209" s="212" t="s">
        <v>129</v>
      </c>
      <c r="E209" s="213" t="s">
        <v>269</v>
      </c>
      <c r="F209" s="214" t="s">
        <v>270</v>
      </c>
      <c r="G209" s="215" t="s">
        <v>206</v>
      </c>
      <c r="H209" s="216">
        <v>1</v>
      </c>
      <c r="I209" s="217"/>
      <c r="J209" s="218">
        <f>ROUND(I209*H209,2)</f>
        <v>0</v>
      </c>
      <c r="K209" s="219"/>
      <c r="L209" s="44"/>
      <c r="M209" s="220" t="s">
        <v>1</v>
      </c>
      <c r="N209" s="221" t="s">
        <v>43</v>
      </c>
      <c r="O209" s="91"/>
      <c r="P209" s="222">
        <f>O209*H209</f>
        <v>0</v>
      </c>
      <c r="Q209" s="222">
        <v>0</v>
      </c>
      <c r="R209" s="222">
        <f>Q209*H209</f>
        <v>0</v>
      </c>
      <c r="S209" s="222">
        <v>0</v>
      </c>
      <c r="T209" s="223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4" t="s">
        <v>221</v>
      </c>
      <c r="AT209" s="224" t="s">
        <v>129</v>
      </c>
      <c r="AU209" s="224" t="s">
        <v>85</v>
      </c>
      <c r="AY209" s="17" t="s">
        <v>126</v>
      </c>
      <c r="BE209" s="225">
        <f>IF(N209="základní",J209,0)</f>
        <v>0</v>
      </c>
      <c r="BF209" s="225">
        <f>IF(N209="snížená",J209,0)</f>
        <v>0</v>
      </c>
      <c r="BG209" s="225">
        <f>IF(N209="zákl. přenesená",J209,0)</f>
        <v>0</v>
      </c>
      <c r="BH209" s="225">
        <f>IF(N209="sníž. přenesená",J209,0)</f>
        <v>0</v>
      </c>
      <c r="BI209" s="225">
        <f>IF(N209="nulová",J209,0)</f>
        <v>0</v>
      </c>
      <c r="BJ209" s="17" t="s">
        <v>83</v>
      </c>
      <c r="BK209" s="225">
        <f>ROUND(I209*H209,2)</f>
        <v>0</v>
      </c>
      <c r="BL209" s="17" t="s">
        <v>221</v>
      </c>
      <c r="BM209" s="224" t="s">
        <v>271</v>
      </c>
    </row>
    <row r="210" s="2" customFormat="1" ht="33" customHeight="1">
      <c r="A210" s="38"/>
      <c r="B210" s="39"/>
      <c r="C210" s="259" t="s">
        <v>272</v>
      </c>
      <c r="D210" s="259" t="s">
        <v>210</v>
      </c>
      <c r="E210" s="260" t="s">
        <v>273</v>
      </c>
      <c r="F210" s="261" t="s">
        <v>274</v>
      </c>
      <c r="G210" s="262" t="s">
        <v>275</v>
      </c>
      <c r="H210" s="263">
        <v>1</v>
      </c>
      <c r="I210" s="264"/>
      <c r="J210" s="265">
        <f>ROUND(I210*H210,2)</f>
        <v>0</v>
      </c>
      <c r="K210" s="266"/>
      <c r="L210" s="267"/>
      <c r="M210" s="268" t="s">
        <v>1</v>
      </c>
      <c r="N210" s="269" t="s">
        <v>43</v>
      </c>
      <c r="O210" s="91"/>
      <c r="P210" s="222">
        <f>O210*H210</f>
        <v>0</v>
      </c>
      <c r="Q210" s="222">
        <v>4.1230000000000002</v>
      </c>
      <c r="R210" s="222">
        <f>Q210*H210</f>
        <v>4.1230000000000002</v>
      </c>
      <c r="S210" s="222">
        <v>0</v>
      </c>
      <c r="T210" s="223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4" t="s">
        <v>251</v>
      </c>
      <c r="AT210" s="224" t="s">
        <v>210</v>
      </c>
      <c r="AU210" s="224" t="s">
        <v>85</v>
      </c>
      <c r="AY210" s="17" t="s">
        <v>126</v>
      </c>
      <c r="BE210" s="225">
        <f>IF(N210="základní",J210,0)</f>
        <v>0</v>
      </c>
      <c r="BF210" s="225">
        <f>IF(N210="snížená",J210,0)</f>
        <v>0</v>
      </c>
      <c r="BG210" s="225">
        <f>IF(N210="zákl. přenesená",J210,0)</f>
        <v>0</v>
      </c>
      <c r="BH210" s="225">
        <f>IF(N210="sníž. přenesená",J210,0)</f>
        <v>0</v>
      </c>
      <c r="BI210" s="225">
        <f>IF(N210="nulová",J210,0)</f>
        <v>0</v>
      </c>
      <c r="BJ210" s="17" t="s">
        <v>83</v>
      </c>
      <c r="BK210" s="225">
        <f>ROUND(I210*H210,2)</f>
        <v>0</v>
      </c>
      <c r="BL210" s="17" t="s">
        <v>221</v>
      </c>
      <c r="BM210" s="224" t="s">
        <v>276</v>
      </c>
    </row>
    <row r="211" s="12" customFormat="1" ht="22.8" customHeight="1">
      <c r="A211" s="12"/>
      <c r="B211" s="196"/>
      <c r="C211" s="197"/>
      <c r="D211" s="198" t="s">
        <v>77</v>
      </c>
      <c r="E211" s="210" t="s">
        <v>277</v>
      </c>
      <c r="F211" s="210" t="s">
        <v>278</v>
      </c>
      <c r="G211" s="197"/>
      <c r="H211" s="197"/>
      <c r="I211" s="200"/>
      <c r="J211" s="211">
        <f>BK211</f>
        <v>0</v>
      </c>
      <c r="K211" s="197"/>
      <c r="L211" s="202"/>
      <c r="M211" s="203"/>
      <c r="N211" s="204"/>
      <c r="O211" s="204"/>
      <c r="P211" s="205">
        <f>SUM(P212:P231)</f>
        <v>0</v>
      </c>
      <c r="Q211" s="204"/>
      <c r="R211" s="205">
        <f>SUM(R212:R231)</f>
        <v>4.4911165230193575</v>
      </c>
      <c r="S211" s="204"/>
      <c r="T211" s="206">
        <f>SUM(T212:T231)</f>
        <v>3.5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07" t="s">
        <v>85</v>
      </c>
      <c r="AT211" s="208" t="s">
        <v>77</v>
      </c>
      <c r="AU211" s="208" t="s">
        <v>83</v>
      </c>
      <c r="AY211" s="207" t="s">
        <v>126</v>
      </c>
      <c r="BK211" s="209">
        <f>SUM(BK212:BK231)</f>
        <v>0</v>
      </c>
    </row>
    <row r="212" s="2" customFormat="1" ht="24.15" customHeight="1">
      <c r="A212" s="38"/>
      <c r="B212" s="39"/>
      <c r="C212" s="212" t="s">
        <v>279</v>
      </c>
      <c r="D212" s="212" t="s">
        <v>129</v>
      </c>
      <c r="E212" s="213" t="s">
        <v>280</v>
      </c>
      <c r="F212" s="214" t="s">
        <v>281</v>
      </c>
      <c r="G212" s="215" t="s">
        <v>282</v>
      </c>
      <c r="H212" s="216">
        <v>667.98000000000002</v>
      </c>
      <c r="I212" s="217"/>
      <c r="J212" s="218">
        <f>ROUND(I212*H212,2)</f>
        <v>0</v>
      </c>
      <c r="K212" s="219"/>
      <c r="L212" s="44"/>
      <c r="M212" s="220" t="s">
        <v>1</v>
      </c>
      <c r="N212" s="221" t="s">
        <v>43</v>
      </c>
      <c r="O212" s="91"/>
      <c r="P212" s="222">
        <f>O212*H212</f>
        <v>0</v>
      </c>
      <c r="Q212" s="222">
        <v>0.0057233996871453603</v>
      </c>
      <c r="R212" s="222">
        <f>Q212*H212</f>
        <v>3.8231165230193578</v>
      </c>
      <c r="S212" s="222">
        <v>0</v>
      </c>
      <c r="T212" s="223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4" t="s">
        <v>221</v>
      </c>
      <c r="AT212" s="224" t="s">
        <v>129</v>
      </c>
      <c r="AU212" s="224" t="s">
        <v>85</v>
      </c>
      <c r="AY212" s="17" t="s">
        <v>126</v>
      </c>
      <c r="BE212" s="225">
        <f>IF(N212="základní",J212,0)</f>
        <v>0</v>
      </c>
      <c r="BF212" s="225">
        <f>IF(N212="snížená",J212,0)</f>
        <v>0</v>
      </c>
      <c r="BG212" s="225">
        <f>IF(N212="zákl. přenesená",J212,0)</f>
        <v>0</v>
      </c>
      <c r="BH212" s="225">
        <f>IF(N212="sníž. přenesená",J212,0)</f>
        <v>0</v>
      </c>
      <c r="BI212" s="225">
        <f>IF(N212="nulová",J212,0)</f>
        <v>0</v>
      </c>
      <c r="BJ212" s="17" t="s">
        <v>83</v>
      </c>
      <c r="BK212" s="225">
        <f>ROUND(I212*H212,2)</f>
        <v>0</v>
      </c>
      <c r="BL212" s="17" t="s">
        <v>221</v>
      </c>
      <c r="BM212" s="224" t="s">
        <v>283</v>
      </c>
    </row>
    <row r="213" s="13" customFormat="1">
      <c r="A213" s="13"/>
      <c r="B213" s="226"/>
      <c r="C213" s="227"/>
      <c r="D213" s="228" t="s">
        <v>135</v>
      </c>
      <c r="E213" s="229" t="s">
        <v>1</v>
      </c>
      <c r="F213" s="230" t="s">
        <v>284</v>
      </c>
      <c r="G213" s="227"/>
      <c r="H213" s="229" t="s">
        <v>1</v>
      </c>
      <c r="I213" s="231"/>
      <c r="J213" s="227"/>
      <c r="K213" s="227"/>
      <c r="L213" s="232"/>
      <c r="M213" s="233"/>
      <c r="N213" s="234"/>
      <c r="O213" s="234"/>
      <c r="P213" s="234"/>
      <c r="Q213" s="234"/>
      <c r="R213" s="234"/>
      <c r="S213" s="234"/>
      <c r="T213" s="235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6" t="s">
        <v>135</v>
      </c>
      <c r="AU213" s="236" t="s">
        <v>85</v>
      </c>
      <c r="AV213" s="13" t="s">
        <v>83</v>
      </c>
      <c r="AW213" s="13" t="s">
        <v>35</v>
      </c>
      <c r="AX213" s="13" t="s">
        <v>78</v>
      </c>
      <c r="AY213" s="236" t="s">
        <v>126</v>
      </c>
    </row>
    <row r="214" s="13" customFormat="1">
      <c r="A214" s="13"/>
      <c r="B214" s="226"/>
      <c r="C214" s="227"/>
      <c r="D214" s="228" t="s">
        <v>135</v>
      </c>
      <c r="E214" s="229" t="s">
        <v>1</v>
      </c>
      <c r="F214" s="230" t="s">
        <v>285</v>
      </c>
      <c r="G214" s="227"/>
      <c r="H214" s="229" t="s">
        <v>1</v>
      </c>
      <c r="I214" s="231"/>
      <c r="J214" s="227"/>
      <c r="K214" s="227"/>
      <c r="L214" s="232"/>
      <c r="M214" s="233"/>
      <c r="N214" s="234"/>
      <c r="O214" s="234"/>
      <c r="P214" s="234"/>
      <c r="Q214" s="234"/>
      <c r="R214" s="234"/>
      <c r="S214" s="234"/>
      <c r="T214" s="235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6" t="s">
        <v>135</v>
      </c>
      <c r="AU214" s="236" t="s">
        <v>85</v>
      </c>
      <c r="AV214" s="13" t="s">
        <v>83</v>
      </c>
      <c r="AW214" s="13" t="s">
        <v>35</v>
      </c>
      <c r="AX214" s="13" t="s">
        <v>78</v>
      </c>
      <c r="AY214" s="236" t="s">
        <v>126</v>
      </c>
    </row>
    <row r="215" s="14" customFormat="1">
      <c r="A215" s="14"/>
      <c r="B215" s="237"/>
      <c r="C215" s="238"/>
      <c r="D215" s="228" t="s">
        <v>135</v>
      </c>
      <c r="E215" s="239" t="s">
        <v>1</v>
      </c>
      <c r="F215" s="240" t="s">
        <v>286</v>
      </c>
      <c r="G215" s="238"/>
      <c r="H215" s="241">
        <v>264.77999999999997</v>
      </c>
      <c r="I215" s="242"/>
      <c r="J215" s="238"/>
      <c r="K215" s="238"/>
      <c r="L215" s="243"/>
      <c r="M215" s="244"/>
      <c r="N215" s="245"/>
      <c r="O215" s="245"/>
      <c r="P215" s="245"/>
      <c r="Q215" s="245"/>
      <c r="R215" s="245"/>
      <c r="S215" s="245"/>
      <c r="T215" s="24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7" t="s">
        <v>135</v>
      </c>
      <c r="AU215" s="247" t="s">
        <v>85</v>
      </c>
      <c r="AV215" s="14" t="s">
        <v>85</v>
      </c>
      <c r="AW215" s="14" t="s">
        <v>35</v>
      </c>
      <c r="AX215" s="14" t="s">
        <v>78</v>
      </c>
      <c r="AY215" s="247" t="s">
        <v>126</v>
      </c>
    </row>
    <row r="216" s="13" customFormat="1">
      <c r="A216" s="13"/>
      <c r="B216" s="226"/>
      <c r="C216" s="227"/>
      <c r="D216" s="228" t="s">
        <v>135</v>
      </c>
      <c r="E216" s="229" t="s">
        <v>1</v>
      </c>
      <c r="F216" s="230" t="s">
        <v>287</v>
      </c>
      <c r="G216" s="227"/>
      <c r="H216" s="229" t="s">
        <v>1</v>
      </c>
      <c r="I216" s="231"/>
      <c r="J216" s="227"/>
      <c r="K216" s="227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135</v>
      </c>
      <c r="AU216" s="236" t="s">
        <v>85</v>
      </c>
      <c r="AV216" s="13" t="s">
        <v>83</v>
      </c>
      <c r="AW216" s="13" t="s">
        <v>35</v>
      </c>
      <c r="AX216" s="13" t="s">
        <v>78</v>
      </c>
      <c r="AY216" s="236" t="s">
        <v>126</v>
      </c>
    </row>
    <row r="217" s="14" customFormat="1">
      <c r="A217" s="14"/>
      <c r="B217" s="237"/>
      <c r="C217" s="238"/>
      <c r="D217" s="228" t="s">
        <v>135</v>
      </c>
      <c r="E217" s="239" t="s">
        <v>1</v>
      </c>
      <c r="F217" s="240" t="s">
        <v>288</v>
      </c>
      <c r="G217" s="238"/>
      <c r="H217" s="241">
        <v>403.19999999999999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7" t="s">
        <v>135</v>
      </c>
      <c r="AU217" s="247" t="s">
        <v>85</v>
      </c>
      <c r="AV217" s="14" t="s">
        <v>85</v>
      </c>
      <c r="AW217" s="14" t="s">
        <v>35</v>
      </c>
      <c r="AX217" s="14" t="s">
        <v>78</v>
      </c>
      <c r="AY217" s="247" t="s">
        <v>126</v>
      </c>
    </row>
    <row r="218" s="15" customFormat="1">
      <c r="A218" s="15"/>
      <c r="B218" s="248"/>
      <c r="C218" s="249"/>
      <c r="D218" s="228" t="s">
        <v>135</v>
      </c>
      <c r="E218" s="250" t="s">
        <v>1</v>
      </c>
      <c r="F218" s="251" t="s">
        <v>140</v>
      </c>
      <c r="G218" s="249"/>
      <c r="H218" s="252">
        <v>667.98000000000002</v>
      </c>
      <c r="I218" s="253"/>
      <c r="J218" s="249"/>
      <c r="K218" s="249"/>
      <c r="L218" s="254"/>
      <c r="M218" s="255"/>
      <c r="N218" s="256"/>
      <c r="O218" s="256"/>
      <c r="P218" s="256"/>
      <c r="Q218" s="256"/>
      <c r="R218" s="256"/>
      <c r="S218" s="256"/>
      <c r="T218" s="257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58" t="s">
        <v>135</v>
      </c>
      <c r="AU218" s="258" t="s">
        <v>85</v>
      </c>
      <c r="AV218" s="15" t="s">
        <v>133</v>
      </c>
      <c r="AW218" s="15" t="s">
        <v>35</v>
      </c>
      <c r="AX218" s="15" t="s">
        <v>83</v>
      </c>
      <c r="AY218" s="258" t="s">
        <v>126</v>
      </c>
    </row>
    <row r="219" s="2" customFormat="1" ht="24.15" customHeight="1">
      <c r="A219" s="38"/>
      <c r="B219" s="39"/>
      <c r="C219" s="259" t="s">
        <v>289</v>
      </c>
      <c r="D219" s="259" t="s">
        <v>210</v>
      </c>
      <c r="E219" s="260" t="s">
        <v>290</v>
      </c>
      <c r="F219" s="261" t="s">
        <v>291</v>
      </c>
      <c r="G219" s="262" t="s">
        <v>219</v>
      </c>
      <c r="H219" s="263">
        <v>0.26500000000000001</v>
      </c>
      <c r="I219" s="264"/>
      <c r="J219" s="265">
        <f>ROUND(I219*H219,2)</f>
        <v>0</v>
      </c>
      <c r="K219" s="266"/>
      <c r="L219" s="267"/>
      <c r="M219" s="268" t="s">
        <v>1</v>
      </c>
      <c r="N219" s="269" t="s">
        <v>43</v>
      </c>
      <c r="O219" s="91"/>
      <c r="P219" s="222">
        <f>O219*H219</f>
        <v>0</v>
      </c>
      <c r="Q219" s="222">
        <v>1</v>
      </c>
      <c r="R219" s="222">
        <f>Q219*H219</f>
        <v>0.26500000000000001</v>
      </c>
      <c r="S219" s="222">
        <v>0</v>
      </c>
      <c r="T219" s="223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4" t="s">
        <v>292</v>
      </c>
      <c r="AT219" s="224" t="s">
        <v>210</v>
      </c>
      <c r="AU219" s="224" t="s">
        <v>85</v>
      </c>
      <c r="AY219" s="17" t="s">
        <v>126</v>
      </c>
      <c r="BE219" s="225">
        <f>IF(N219="základní",J219,0)</f>
        <v>0</v>
      </c>
      <c r="BF219" s="225">
        <f>IF(N219="snížená",J219,0)</f>
        <v>0</v>
      </c>
      <c r="BG219" s="225">
        <f>IF(N219="zákl. přenesená",J219,0)</f>
        <v>0</v>
      </c>
      <c r="BH219" s="225">
        <f>IF(N219="sníž. přenesená",J219,0)</f>
        <v>0</v>
      </c>
      <c r="BI219" s="225">
        <f>IF(N219="nulová",J219,0)</f>
        <v>0</v>
      </c>
      <c r="BJ219" s="17" t="s">
        <v>83</v>
      </c>
      <c r="BK219" s="225">
        <f>ROUND(I219*H219,2)</f>
        <v>0</v>
      </c>
      <c r="BL219" s="17" t="s">
        <v>292</v>
      </c>
      <c r="BM219" s="224" t="s">
        <v>293</v>
      </c>
    </row>
    <row r="220" s="13" customFormat="1">
      <c r="A220" s="13"/>
      <c r="B220" s="226"/>
      <c r="C220" s="227"/>
      <c r="D220" s="228" t="s">
        <v>135</v>
      </c>
      <c r="E220" s="229" t="s">
        <v>1</v>
      </c>
      <c r="F220" s="230" t="s">
        <v>284</v>
      </c>
      <c r="G220" s="227"/>
      <c r="H220" s="229" t="s">
        <v>1</v>
      </c>
      <c r="I220" s="231"/>
      <c r="J220" s="227"/>
      <c r="K220" s="227"/>
      <c r="L220" s="232"/>
      <c r="M220" s="233"/>
      <c r="N220" s="234"/>
      <c r="O220" s="234"/>
      <c r="P220" s="234"/>
      <c r="Q220" s="234"/>
      <c r="R220" s="234"/>
      <c r="S220" s="234"/>
      <c r="T220" s="235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6" t="s">
        <v>135</v>
      </c>
      <c r="AU220" s="236" t="s">
        <v>85</v>
      </c>
      <c r="AV220" s="13" t="s">
        <v>83</v>
      </c>
      <c r="AW220" s="13" t="s">
        <v>35</v>
      </c>
      <c r="AX220" s="13" t="s">
        <v>78</v>
      </c>
      <c r="AY220" s="236" t="s">
        <v>126</v>
      </c>
    </row>
    <row r="221" s="13" customFormat="1">
      <c r="A221" s="13"/>
      <c r="B221" s="226"/>
      <c r="C221" s="227"/>
      <c r="D221" s="228" t="s">
        <v>135</v>
      </c>
      <c r="E221" s="229" t="s">
        <v>1</v>
      </c>
      <c r="F221" s="230" t="s">
        <v>285</v>
      </c>
      <c r="G221" s="227"/>
      <c r="H221" s="229" t="s">
        <v>1</v>
      </c>
      <c r="I221" s="231"/>
      <c r="J221" s="227"/>
      <c r="K221" s="227"/>
      <c r="L221" s="232"/>
      <c r="M221" s="233"/>
      <c r="N221" s="234"/>
      <c r="O221" s="234"/>
      <c r="P221" s="234"/>
      <c r="Q221" s="234"/>
      <c r="R221" s="234"/>
      <c r="S221" s="234"/>
      <c r="T221" s="23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6" t="s">
        <v>135</v>
      </c>
      <c r="AU221" s="236" t="s">
        <v>85</v>
      </c>
      <c r="AV221" s="13" t="s">
        <v>83</v>
      </c>
      <c r="AW221" s="13" t="s">
        <v>35</v>
      </c>
      <c r="AX221" s="13" t="s">
        <v>78</v>
      </c>
      <c r="AY221" s="236" t="s">
        <v>126</v>
      </c>
    </row>
    <row r="222" s="14" customFormat="1">
      <c r="A222" s="14"/>
      <c r="B222" s="237"/>
      <c r="C222" s="238"/>
      <c r="D222" s="228" t="s">
        <v>135</v>
      </c>
      <c r="E222" s="239" t="s">
        <v>1</v>
      </c>
      <c r="F222" s="240" t="s">
        <v>294</v>
      </c>
      <c r="G222" s="238"/>
      <c r="H222" s="241">
        <v>0.26500000000000001</v>
      </c>
      <c r="I222" s="242"/>
      <c r="J222" s="238"/>
      <c r="K222" s="238"/>
      <c r="L222" s="243"/>
      <c r="M222" s="244"/>
      <c r="N222" s="245"/>
      <c r="O222" s="245"/>
      <c r="P222" s="245"/>
      <c r="Q222" s="245"/>
      <c r="R222" s="245"/>
      <c r="S222" s="245"/>
      <c r="T222" s="24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7" t="s">
        <v>135</v>
      </c>
      <c r="AU222" s="247" t="s">
        <v>85</v>
      </c>
      <c r="AV222" s="14" t="s">
        <v>85</v>
      </c>
      <c r="AW222" s="14" t="s">
        <v>35</v>
      </c>
      <c r="AX222" s="14" t="s">
        <v>78</v>
      </c>
      <c r="AY222" s="247" t="s">
        <v>126</v>
      </c>
    </row>
    <row r="223" s="15" customFormat="1">
      <c r="A223" s="15"/>
      <c r="B223" s="248"/>
      <c r="C223" s="249"/>
      <c r="D223" s="228" t="s">
        <v>135</v>
      </c>
      <c r="E223" s="250" t="s">
        <v>1</v>
      </c>
      <c r="F223" s="251" t="s">
        <v>140</v>
      </c>
      <c r="G223" s="249"/>
      <c r="H223" s="252">
        <v>0.26500000000000001</v>
      </c>
      <c r="I223" s="253"/>
      <c r="J223" s="249"/>
      <c r="K223" s="249"/>
      <c r="L223" s="254"/>
      <c r="M223" s="255"/>
      <c r="N223" s="256"/>
      <c r="O223" s="256"/>
      <c r="P223" s="256"/>
      <c r="Q223" s="256"/>
      <c r="R223" s="256"/>
      <c r="S223" s="256"/>
      <c r="T223" s="257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58" t="s">
        <v>135</v>
      </c>
      <c r="AU223" s="258" t="s">
        <v>85</v>
      </c>
      <c r="AV223" s="15" t="s">
        <v>133</v>
      </c>
      <c r="AW223" s="15" t="s">
        <v>35</v>
      </c>
      <c r="AX223" s="15" t="s">
        <v>83</v>
      </c>
      <c r="AY223" s="258" t="s">
        <v>126</v>
      </c>
    </row>
    <row r="224" s="2" customFormat="1" ht="24.15" customHeight="1">
      <c r="A224" s="38"/>
      <c r="B224" s="39"/>
      <c r="C224" s="259" t="s">
        <v>295</v>
      </c>
      <c r="D224" s="259" t="s">
        <v>210</v>
      </c>
      <c r="E224" s="260" t="s">
        <v>296</v>
      </c>
      <c r="F224" s="261" t="s">
        <v>297</v>
      </c>
      <c r="G224" s="262" t="s">
        <v>219</v>
      </c>
      <c r="H224" s="263">
        <v>0.40300000000000002</v>
      </c>
      <c r="I224" s="264"/>
      <c r="J224" s="265">
        <f>ROUND(I224*H224,2)</f>
        <v>0</v>
      </c>
      <c r="K224" s="266"/>
      <c r="L224" s="267"/>
      <c r="M224" s="268" t="s">
        <v>1</v>
      </c>
      <c r="N224" s="269" t="s">
        <v>43</v>
      </c>
      <c r="O224" s="91"/>
      <c r="P224" s="222">
        <f>O224*H224</f>
        <v>0</v>
      </c>
      <c r="Q224" s="222">
        <v>1</v>
      </c>
      <c r="R224" s="222">
        <f>Q224*H224</f>
        <v>0.40300000000000002</v>
      </c>
      <c r="S224" s="222">
        <v>0</v>
      </c>
      <c r="T224" s="223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4" t="s">
        <v>292</v>
      </c>
      <c r="AT224" s="224" t="s">
        <v>210</v>
      </c>
      <c r="AU224" s="224" t="s">
        <v>85</v>
      </c>
      <c r="AY224" s="17" t="s">
        <v>126</v>
      </c>
      <c r="BE224" s="225">
        <f>IF(N224="základní",J224,0)</f>
        <v>0</v>
      </c>
      <c r="BF224" s="225">
        <f>IF(N224="snížená",J224,0)</f>
        <v>0</v>
      </c>
      <c r="BG224" s="225">
        <f>IF(N224="zákl. přenesená",J224,0)</f>
        <v>0</v>
      </c>
      <c r="BH224" s="225">
        <f>IF(N224="sníž. přenesená",J224,0)</f>
        <v>0</v>
      </c>
      <c r="BI224" s="225">
        <f>IF(N224="nulová",J224,0)</f>
        <v>0</v>
      </c>
      <c r="BJ224" s="17" t="s">
        <v>83</v>
      </c>
      <c r="BK224" s="225">
        <f>ROUND(I224*H224,2)</f>
        <v>0</v>
      </c>
      <c r="BL224" s="17" t="s">
        <v>292</v>
      </c>
      <c r="BM224" s="224" t="s">
        <v>298</v>
      </c>
    </row>
    <row r="225" s="13" customFormat="1">
      <c r="A225" s="13"/>
      <c r="B225" s="226"/>
      <c r="C225" s="227"/>
      <c r="D225" s="228" t="s">
        <v>135</v>
      </c>
      <c r="E225" s="229" t="s">
        <v>1</v>
      </c>
      <c r="F225" s="230" t="s">
        <v>284</v>
      </c>
      <c r="G225" s="227"/>
      <c r="H225" s="229" t="s">
        <v>1</v>
      </c>
      <c r="I225" s="231"/>
      <c r="J225" s="227"/>
      <c r="K225" s="227"/>
      <c r="L225" s="232"/>
      <c r="M225" s="233"/>
      <c r="N225" s="234"/>
      <c r="O225" s="234"/>
      <c r="P225" s="234"/>
      <c r="Q225" s="234"/>
      <c r="R225" s="234"/>
      <c r="S225" s="234"/>
      <c r="T225" s="235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6" t="s">
        <v>135</v>
      </c>
      <c r="AU225" s="236" t="s">
        <v>85</v>
      </c>
      <c r="AV225" s="13" t="s">
        <v>83</v>
      </c>
      <c r="AW225" s="13" t="s">
        <v>35</v>
      </c>
      <c r="AX225" s="13" t="s">
        <v>78</v>
      </c>
      <c r="AY225" s="236" t="s">
        <v>126</v>
      </c>
    </row>
    <row r="226" s="13" customFormat="1">
      <c r="A226" s="13"/>
      <c r="B226" s="226"/>
      <c r="C226" s="227"/>
      <c r="D226" s="228" t="s">
        <v>135</v>
      </c>
      <c r="E226" s="229" t="s">
        <v>1</v>
      </c>
      <c r="F226" s="230" t="s">
        <v>287</v>
      </c>
      <c r="G226" s="227"/>
      <c r="H226" s="229" t="s">
        <v>1</v>
      </c>
      <c r="I226" s="231"/>
      <c r="J226" s="227"/>
      <c r="K226" s="227"/>
      <c r="L226" s="232"/>
      <c r="M226" s="233"/>
      <c r="N226" s="234"/>
      <c r="O226" s="234"/>
      <c r="P226" s="234"/>
      <c r="Q226" s="234"/>
      <c r="R226" s="234"/>
      <c r="S226" s="234"/>
      <c r="T226" s="235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6" t="s">
        <v>135</v>
      </c>
      <c r="AU226" s="236" t="s">
        <v>85</v>
      </c>
      <c r="AV226" s="13" t="s">
        <v>83</v>
      </c>
      <c r="AW226" s="13" t="s">
        <v>35</v>
      </c>
      <c r="AX226" s="13" t="s">
        <v>78</v>
      </c>
      <c r="AY226" s="236" t="s">
        <v>126</v>
      </c>
    </row>
    <row r="227" s="14" customFormat="1">
      <c r="A227" s="14"/>
      <c r="B227" s="237"/>
      <c r="C227" s="238"/>
      <c r="D227" s="228" t="s">
        <v>135</v>
      </c>
      <c r="E227" s="239" t="s">
        <v>1</v>
      </c>
      <c r="F227" s="240" t="s">
        <v>299</v>
      </c>
      <c r="G227" s="238"/>
      <c r="H227" s="241">
        <v>0.40300000000000002</v>
      </c>
      <c r="I227" s="242"/>
      <c r="J227" s="238"/>
      <c r="K227" s="238"/>
      <c r="L227" s="243"/>
      <c r="M227" s="244"/>
      <c r="N227" s="245"/>
      <c r="O227" s="245"/>
      <c r="P227" s="245"/>
      <c r="Q227" s="245"/>
      <c r="R227" s="245"/>
      <c r="S227" s="245"/>
      <c r="T227" s="24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7" t="s">
        <v>135</v>
      </c>
      <c r="AU227" s="247" t="s">
        <v>85</v>
      </c>
      <c r="AV227" s="14" t="s">
        <v>85</v>
      </c>
      <c r="AW227" s="14" t="s">
        <v>35</v>
      </c>
      <c r="AX227" s="14" t="s">
        <v>78</v>
      </c>
      <c r="AY227" s="247" t="s">
        <v>126</v>
      </c>
    </row>
    <row r="228" s="15" customFormat="1">
      <c r="A228" s="15"/>
      <c r="B228" s="248"/>
      <c r="C228" s="249"/>
      <c r="D228" s="228" t="s">
        <v>135</v>
      </c>
      <c r="E228" s="250" t="s">
        <v>1</v>
      </c>
      <c r="F228" s="251" t="s">
        <v>140</v>
      </c>
      <c r="G228" s="249"/>
      <c r="H228" s="252">
        <v>0.40300000000000002</v>
      </c>
      <c r="I228" s="253"/>
      <c r="J228" s="249"/>
      <c r="K228" s="249"/>
      <c r="L228" s="254"/>
      <c r="M228" s="255"/>
      <c r="N228" s="256"/>
      <c r="O228" s="256"/>
      <c r="P228" s="256"/>
      <c r="Q228" s="256"/>
      <c r="R228" s="256"/>
      <c r="S228" s="256"/>
      <c r="T228" s="257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58" t="s">
        <v>135</v>
      </c>
      <c r="AU228" s="258" t="s">
        <v>85</v>
      </c>
      <c r="AV228" s="15" t="s">
        <v>133</v>
      </c>
      <c r="AW228" s="15" t="s">
        <v>35</v>
      </c>
      <c r="AX228" s="15" t="s">
        <v>83</v>
      </c>
      <c r="AY228" s="258" t="s">
        <v>126</v>
      </c>
    </row>
    <row r="229" s="2" customFormat="1" ht="24.15" customHeight="1">
      <c r="A229" s="38"/>
      <c r="B229" s="39"/>
      <c r="C229" s="212" t="s">
        <v>300</v>
      </c>
      <c r="D229" s="212" t="s">
        <v>129</v>
      </c>
      <c r="E229" s="213" t="s">
        <v>301</v>
      </c>
      <c r="F229" s="214" t="s">
        <v>302</v>
      </c>
      <c r="G229" s="215" t="s">
        <v>282</v>
      </c>
      <c r="H229" s="216">
        <v>3500</v>
      </c>
      <c r="I229" s="217"/>
      <c r="J229" s="218">
        <f>ROUND(I229*H229,2)</f>
        <v>0</v>
      </c>
      <c r="K229" s="219"/>
      <c r="L229" s="44"/>
      <c r="M229" s="220" t="s">
        <v>1</v>
      </c>
      <c r="N229" s="221" t="s">
        <v>43</v>
      </c>
      <c r="O229" s="91"/>
      <c r="P229" s="222">
        <f>O229*H229</f>
        <v>0</v>
      </c>
      <c r="Q229" s="222">
        <v>0</v>
      </c>
      <c r="R229" s="222">
        <f>Q229*H229</f>
        <v>0</v>
      </c>
      <c r="S229" s="222">
        <v>0.001</v>
      </c>
      <c r="T229" s="223">
        <f>S229*H229</f>
        <v>3.5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4" t="s">
        <v>221</v>
      </c>
      <c r="AT229" s="224" t="s">
        <v>129</v>
      </c>
      <c r="AU229" s="224" t="s">
        <v>85</v>
      </c>
      <c r="AY229" s="17" t="s">
        <v>126</v>
      </c>
      <c r="BE229" s="225">
        <f>IF(N229="základní",J229,0)</f>
        <v>0</v>
      </c>
      <c r="BF229" s="225">
        <f>IF(N229="snížená",J229,0)</f>
        <v>0</v>
      </c>
      <c r="BG229" s="225">
        <f>IF(N229="zákl. přenesená",J229,0)</f>
        <v>0</v>
      </c>
      <c r="BH229" s="225">
        <f>IF(N229="sníž. přenesená",J229,0)</f>
        <v>0</v>
      </c>
      <c r="BI229" s="225">
        <f>IF(N229="nulová",J229,0)</f>
        <v>0</v>
      </c>
      <c r="BJ229" s="17" t="s">
        <v>83</v>
      </c>
      <c r="BK229" s="225">
        <f>ROUND(I229*H229,2)</f>
        <v>0</v>
      </c>
      <c r="BL229" s="17" t="s">
        <v>221</v>
      </c>
      <c r="BM229" s="224" t="s">
        <v>303</v>
      </c>
    </row>
    <row r="230" s="13" customFormat="1">
      <c r="A230" s="13"/>
      <c r="B230" s="226"/>
      <c r="C230" s="227"/>
      <c r="D230" s="228" t="s">
        <v>135</v>
      </c>
      <c r="E230" s="229" t="s">
        <v>1</v>
      </c>
      <c r="F230" s="230" t="s">
        <v>304</v>
      </c>
      <c r="G230" s="227"/>
      <c r="H230" s="229" t="s">
        <v>1</v>
      </c>
      <c r="I230" s="231"/>
      <c r="J230" s="227"/>
      <c r="K230" s="227"/>
      <c r="L230" s="232"/>
      <c r="M230" s="233"/>
      <c r="N230" s="234"/>
      <c r="O230" s="234"/>
      <c r="P230" s="234"/>
      <c r="Q230" s="234"/>
      <c r="R230" s="234"/>
      <c r="S230" s="234"/>
      <c r="T230" s="23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6" t="s">
        <v>135</v>
      </c>
      <c r="AU230" s="236" t="s">
        <v>85</v>
      </c>
      <c r="AV230" s="13" t="s">
        <v>83</v>
      </c>
      <c r="AW230" s="13" t="s">
        <v>35</v>
      </c>
      <c r="AX230" s="13" t="s">
        <v>78</v>
      </c>
      <c r="AY230" s="236" t="s">
        <v>126</v>
      </c>
    </row>
    <row r="231" s="14" customFormat="1">
      <c r="A231" s="14"/>
      <c r="B231" s="237"/>
      <c r="C231" s="238"/>
      <c r="D231" s="228" t="s">
        <v>135</v>
      </c>
      <c r="E231" s="239" t="s">
        <v>1</v>
      </c>
      <c r="F231" s="240" t="s">
        <v>305</v>
      </c>
      <c r="G231" s="238"/>
      <c r="H231" s="241">
        <v>3500</v>
      </c>
      <c r="I231" s="242"/>
      <c r="J231" s="238"/>
      <c r="K231" s="238"/>
      <c r="L231" s="243"/>
      <c r="M231" s="244"/>
      <c r="N231" s="245"/>
      <c r="O231" s="245"/>
      <c r="P231" s="245"/>
      <c r="Q231" s="245"/>
      <c r="R231" s="245"/>
      <c r="S231" s="245"/>
      <c r="T231" s="24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7" t="s">
        <v>135</v>
      </c>
      <c r="AU231" s="247" t="s">
        <v>85</v>
      </c>
      <c r="AV231" s="14" t="s">
        <v>85</v>
      </c>
      <c r="AW231" s="14" t="s">
        <v>35</v>
      </c>
      <c r="AX231" s="14" t="s">
        <v>83</v>
      </c>
      <c r="AY231" s="247" t="s">
        <v>126</v>
      </c>
    </row>
    <row r="232" s="12" customFormat="1" ht="22.8" customHeight="1">
      <c r="A232" s="12"/>
      <c r="B232" s="196"/>
      <c r="C232" s="197"/>
      <c r="D232" s="198" t="s">
        <v>77</v>
      </c>
      <c r="E232" s="210" t="s">
        <v>306</v>
      </c>
      <c r="F232" s="210" t="s">
        <v>307</v>
      </c>
      <c r="G232" s="197"/>
      <c r="H232" s="197"/>
      <c r="I232" s="200"/>
      <c r="J232" s="211">
        <f>BK232</f>
        <v>0</v>
      </c>
      <c r="K232" s="197"/>
      <c r="L232" s="202"/>
      <c r="M232" s="203"/>
      <c r="N232" s="204"/>
      <c r="O232" s="204"/>
      <c r="P232" s="205">
        <f>SUM(P233:P242)</f>
        <v>0</v>
      </c>
      <c r="Q232" s="204"/>
      <c r="R232" s="205">
        <f>SUM(R233:R242)</f>
        <v>0.15610499999999999</v>
      </c>
      <c r="S232" s="204"/>
      <c r="T232" s="206">
        <f>SUM(T233:T242)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7" t="s">
        <v>85</v>
      </c>
      <c r="AT232" s="208" t="s">
        <v>77</v>
      </c>
      <c r="AU232" s="208" t="s">
        <v>83</v>
      </c>
      <c r="AY232" s="207" t="s">
        <v>126</v>
      </c>
      <c r="BK232" s="209">
        <f>SUM(BK233:BK242)</f>
        <v>0</v>
      </c>
    </row>
    <row r="233" s="2" customFormat="1" ht="16.5" customHeight="1">
      <c r="A233" s="38"/>
      <c r="B233" s="39"/>
      <c r="C233" s="212" t="s">
        <v>308</v>
      </c>
      <c r="D233" s="212" t="s">
        <v>129</v>
      </c>
      <c r="E233" s="213" t="s">
        <v>309</v>
      </c>
      <c r="F233" s="214" t="s">
        <v>310</v>
      </c>
      <c r="G233" s="215" t="s">
        <v>132</v>
      </c>
      <c r="H233" s="216">
        <v>4.5</v>
      </c>
      <c r="I233" s="217"/>
      <c r="J233" s="218">
        <f>ROUND(I233*H233,2)</f>
        <v>0</v>
      </c>
      <c r="K233" s="219"/>
      <c r="L233" s="44"/>
      <c r="M233" s="220" t="s">
        <v>1</v>
      </c>
      <c r="N233" s="221" t="s">
        <v>43</v>
      </c>
      <c r="O233" s="91"/>
      <c r="P233" s="222">
        <f>O233*H233</f>
        <v>0</v>
      </c>
      <c r="Q233" s="222">
        <v>0.00029999999999999997</v>
      </c>
      <c r="R233" s="222">
        <f>Q233*H233</f>
        <v>0.0013499999999999999</v>
      </c>
      <c r="S233" s="222">
        <v>0</v>
      </c>
      <c r="T233" s="223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4" t="s">
        <v>221</v>
      </c>
      <c r="AT233" s="224" t="s">
        <v>129</v>
      </c>
      <c r="AU233" s="224" t="s">
        <v>85</v>
      </c>
      <c r="AY233" s="17" t="s">
        <v>126</v>
      </c>
      <c r="BE233" s="225">
        <f>IF(N233="základní",J233,0)</f>
        <v>0</v>
      </c>
      <c r="BF233" s="225">
        <f>IF(N233="snížená",J233,0)</f>
        <v>0</v>
      </c>
      <c r="BG233" s="225">
        <f>IF(N233="zákl. přenesená",J233,0)</f>
        <v>0</v>
      </c>
      <c r="BH233" s="225">
        <f>IF(N233="sníž. přenesená",J233,0)</f>
        <v>0</v>
      </c>
      <c r="BI233" s="225">
        <f>IF(N233="nulová",J233,0)</f>
        <v>0</v>
      </c>
      <c r="BJ233" s="17" t="s">
        <v>83</v>
      </c>
      <c r="BK233" s="225">
        <f>ROUND(I233*H233,2)</f>
        <v>0</v>
      </c>
      <c r="BL233" s="17" t="s">
        <v>221</v>
      </c>
      <c r="BM233" s="224" t="s">
        <v>311</v>
      </c>
    </row>
    <row r="234" s="13" customFormat="1">
      <c r="A234" s="13"/>
      <c r="B234" s="226"/>
      <c r="C234" s="227"/>
      <c r="D234" s="228" t="s">
        <v>135</v>
      </c>
      <c r="E234" s="229" t="s">
        <v>1</v>
      </c>
      <c r="F234" s="230" t="s">
        <v>160</v>
      </c>
      <c r="G234" s="227"/>
      <c r="H234" s="229" t="s">
        <v>1</v>
      </c>
      <c r="I234" s="231"/>
      <c r="J234" s="227"/>
      <c r="K234" s="227"/>
      <c r="L234" s="232"/>
      <c r="M234" s="233"/>
      <c r="N234" s="234"/>
      <c r="O234" s="234"/>
      <c r="P234" s="234"/>
      <c r="Q234" s="234"/>
      <c r="R234" s="234"/>
      <c r="S234" s="234"/>
      <c r="T234" s="23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6" t="s">
        <v>135</v>
      </c>
      <c r="AU234" s="236" t="s">
        <v>85</v>
      </c>
      <c r="AV234" s="13" t="s">
        <v>83</v>
      </c>
      <c r="AW234" s="13" t="s">
        <v>35</v>
      </c>
      <c r="AX234" s="13" t="s">
        <v>78</v>
      </c>
      <c r="AY234" s="236" t="s">
        <v>126</v>
      </c>
    </row>
    <row r="235" s="14" customFormat="1">
      <c r="A235" s="14"/>
      <c r="B235" s="237"/>
      <c r="C235" s="238"/>
      <c r="D235" s="228" t="s">
        <v>135</v>
      </c>
      <c r="E235" s="239" t="s">
        <v>1</v>
      </c>
      <c r="F235" s="240" t="s">
        <v>312</v>
      </c>
      <c r="G235" s="238"/>
      <c r="H235" s="241">
        <v>4.5</v>
      </c>
      <c r="I235" s="242"/>
      <c r="J235" s="238"/>
      <c r="K235" s="238"/>
      <c r="L235" s="243"/>
      <c r="M235" s="244"/>
      <c r="N235" s="245"/>
      <c r="O235" s="245"/>
      <c r="P235" s="245"/>
      <c r="Q235" s="245"/>
      <c r="R235" s="245"/>
      <c r="S235" s="245"/>
      <c r="T235" s="24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7" t="s">
        <v>135</v>
      </c>
      <c r="AU235" s="247" t="s">
        <v>85</v>
      </c>
      <c r="AV235" s="14" t="s">
        <v>85</v>
      </c>
      <c r="AW235" s="14" t="s">
        <v>35</v>
      </c>
      <c r="AX235" s="14" t="s">
        <v>78</v>
      </c>
      <c r="AY235" s="247" t="s">
        <v>126</v>
      </c>
    </row>
    <row r="236" s="15" customFormat="1">
      <c r="A236" s="15"/>
      <c r="B236" s="248"/>
      <c r="C236" s="249"/>
      <c r="D236" s="228" t="s">
        <v>135</v>
      </c>
      <c r="E236" s="250" t="s">
        <v>1</v>
      </c>
      <c r="F236" s="251" t="s">
        <v>140</v>
      </c>
      <c r="G236" s="249"/>
      <c r="H236" s="252">
        <v>4.5</v>
      </c>
      <c r="I236" s="253"/>
      <c r="J236" s="249"/>
      <c r="K236" s="249"/>
      <c r="L236" s="254"/>
      <c r="M236" s="255"/>
      <c r="N236" s="256"/>
      <c r="O236" s="256"/>
      <c r="P236" s="256"/>
      <c r="Q236" s="256"/>
      <c r="R236" s="256"/>
      <c r="S236" s="256"/>
      <c r="T236" s="257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58" t="s">
        <v>135</v>
      </c>
      <c r="AU236" s="258" t="s">
        <v>85</v>
      </c>
      <c r="AV236" s="15" t="s">
        <v>133</v>
      </c>
      <c r="AW236" s="15" t="s">
        <v>35</v>
      </c>
      <c r="AX236" s="15" t="s">
        <v>83</v>
      </c>
      <c r="AY236" s="258" t="s">
        <v>126</v>
      </c>
    </row>
    <row r="237" s="2" customFormat="1" ht="33" customHeight="1">
      <c r="A237" s="38"/>
      <c r="B237" s="39"/>
      <c r="C237" s="212" t="s">
        <v>251</v>
      </c>
      <c r="D237" s="212" t="s">
        <v>129</v>
      </c>
      <c r="E237" s="213" t="s">
        <v>313</v>
      </c>
      <c r="F237" s="214" t="s">
        <v>314</v>
      </c>
      <c r="G237" s="215" t="s">
        <v>132</v>
      </c>
      <c r="H237" s="216">
        <v>4.5</v>
      </c>
      <c r="I237" s="217"/>
      <c r="J237" s="218">
        <f>ROUND(I237*H237,2)</f>
        <v>0</v>
      </c>
      <c r="K237" s="219"/>
      <c r="L237" s="44"/>
      <c r="M237" s="220" t="s">
        <v>1</v>
      </c>
      <c r="N237" s="221" t="s">
        <v>43</v>
      </c>
      <c r="O237" s="91"/>
      <c r="P237" s="222">
        <f>O237*H237</f>
        <v>0</v>
      </c>
      <c r="Q237" s="222">
        <v>0.0090900000000000009</v>
      </c>
      <c r="R237" s="222">
        <f>Q237*H237</f>
        <v>0.040905000000000004</v>
      </c>
      <c r="S237" s="222">
        <v>0</v>
      </c>
      <c r="T237" s="223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4" t="s">
        <v>221</v>
      </c>
      <c r="AT237" s="224" t="s">
        <v>129</v>
      </c>
      <c r="AU237" s="224" t="s">
        <v>85</v>
      </c>
      <c r="AY237" s="17" t="s">
        <v>126</v>
      </c>
      <c r="BE237" s="225">
        <f>IF(N237="základní",J237,0)</f>
        <v>0</v>
      </c>
      <c r="BF237" s="225">
        <f>IF(N237="snížená",J237,0)</f>
        <v>0</v>
      </c>
      <c r="BG237" s="225">
        <f>IF(N237="zákl. přenesená",J237,0)</f>
        <v>0</v>
      </c>
      <c r="BH237" s="225">
        <f>IF(N237="sníž. přenesená",J237,0)</f>
        <v>0</v>
      </c>
      <c r="BI237" s="225">
        <f>IF(N237="nulová",J237,0)</f>
        <v>0</v>
      </c>
      <c r="BJ237" s="17" t="s">
        <v>83</v>
      </c>
      <c r="BK237" s="225">
        <f>ROUND(I237*H237,2)</f>
        <v>0</v>
      </c>
      <c r="BL237" s="17" t="s">
        <v>221</v>
      </c>
      <c r="BM237" s="224" t="s">
        <v>315</v>
      </c>
    </row>
    <row r="238" s="13" customFormat="1">
      <c r="A238" s="13"/>
      <c r="B238" s="226"/>
      <c r="C238" s="227"/>
      <c r="D238" s="228" t="s">
        <v>135</v>
      </c>
      <c r="E238" s="229" t="s">
        <v>1</v>
      </c>
      <c r="F238" s="230" t="s">
        <v>160</v>
      </c>
      <c r="G238" s="227"/>
      <c r="H238" s="229" t="s">
        <v>1</v>
      </c>
      <c r="I238" s="231"/>
      <c r="J238" s="227"/>
      <c r="K238" s="227"/>
      <c r="L238" s="232"/>
      <c r="M238" s="233"/>
      <c r="N238" s="234"/>
      <c r="O238" s="234"/>
      <c r="P238" s="234"/>
      <c r="Q238" s="234"/>
      <c r="R238" s="234"/>
      <c r="S238" s="234"/>
      <c r="T238" s="235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6" t="s">
        <v>135</v>
      </c>
      <c r="AU238" s="236" t="s">
        <v>85</v>
      </c>
      <c r="AV238" s="13" t="s">
        <v>83</v>
      </c>
      <c r="AW238" s="13" t="s">
        <v>35</v>
      </c>
      <c r="AX238" s="13" t="s">
        <v>78</v>
      </c>
      <c r="AY238" s="236" t="s">
        <v>126</v>
      </c>
    </row>
    <row r="239" s="14" customFormat="1">
      <c r="A239" s="14"/>
      <c r="B239" s="237"/>
      <c r="C239" s="238"/>
      <c r="D239" s="228" t="s">
        <v>135</v>
      </c>
      <c r="E239" s="239" t="s">
        <v>1</v>
      </c>
      <c r="F239" s="240" t="s">
        <v>312</v>
      </c>
      <c r="G239" s="238"/>
      <c r="H239" s="241">
        <v>4.5</v>
      </c>
      <c r="I239" s="242"/>
      <c r="J239" s="238"/>
      <c r="K239" s="238"/>
      <c r="L239" s="243"/>
      <c r="M239" s="244"/>
      <c r="N239" s="245"/>
      <c r="O239" s="245"/>
      <c r="P239" s="245"/>
      <c r="Q239" s="245"/>
      <c r="R239" s="245"/>
      <c r="S239" s="245"/>
      <c r="T239" s="246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7" t="s">
        <v>135</v>
      </c>
      <c r="AU239" s="247" t="s">
        <v>85</v>
      </c>
      <c r="AV239" s="14" t="s">
        <v>85</v>
      </c>
      <c r="AW239" s="14" t="s">
        <v>35</v>
      </c>
      <c r="AX239" s="14" t="s">
        <v>78</v>
      </c>
      <c r="AY239" s="247" t="s">
        <v>126</v>
      </c>
    </row>
    <row r="240" s="15" customFormat="1">
      <c r="A240" s="15"/>
      <c r="B240" s="248"/>
      <c r="C240" s="249"/>
      <c r="D240" s="228" t="s">
        <v>135</v>
      </c>
      <c r="E240" s="250" t="s">
        <v>1</v>
      </c>
      <c r="F240" s="251" t="s">
        <v>140</v>
      </c>
      <c r="G240" s="249"/>
      <c r="H240" s="252">
        <v>4.5</v>
      </c>
      <c r="I240" s="253"/>
      <c r="J240" s="249"/>
      <c r="K240" s="249"/>
      <c r="L240" s="254"/>
      <c r="M240" s="255"/>
      <c r="N240" s="256"/>
      <c r="O240" s="256"/>
      <c r="P240" s="256"/>
      <c r="Q240" s="256"/>
      <c r="R240" s="256"/>
      <c r="S240" s="256"/>
      <c r="T240" s="257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58" t="s">
        <v>135</v>
      </c>
      <c r="AU240" s="258" t="s">
        <v>85</v>
      </c>
      <c r="AV240" s="15" t="s">
        <v>133</v>
      </c>
      <c r="AW240" s="15" t="s">
        <v>35</v>
      </c>
      <c r="AX240" s="15" t="s">
        <v>83</v>
      </c>
      <c r="AY240" s="258" t="s">
        <v>126</v>
      </c>
    </row>
    <row r="241" s="2" customFormat="1" ht="24.15" customHeight="1">
      <c r="A241" s="38"/>
      <c r="B241" s="39"/>
      <c r="C241" s="259" t="s">
        <v>316</v>
      </c>
      <c r="D241" s="259" t="s">
        <v>210</v>
      </c>
      <c r="E241" s="260" t="s">
        <v>317</v>
      </c>
      <c r="F241" s="261" t="s">
        <v>318</v>
      </c>
      <c r="G241" s="262" t="s">
        <v>132</v>
      </c>
      <c r="H241" s="263">
        <v>5.1749999999999998</v>
      </c>
      <c r="I241" s="264"/>
      <c r="J241" s="265">
        <f>ROUND(I241*H241,2)</f>
        <v>0</v>
      </c>
      <c r="K241" s="266"/>
      <c r="L241" s="267"/>
      <c r="M241" s="268" t="s">
        <v>1</v>
      </c>
      <c r="N241" s="269" t="s">
        <v>43</v>
      </c>
      <c r="O241" s="91"/>
      <c r="P241" s="222">
        <f>O241*H241</f>
        <v>0</v>
      </c>
      <c r="Q241" s="222">
        <v>0.021999999999999999</v>
      </c>
      <c r="R241" s="222">
        <f>Q241*H241</f>
        <v>0.11384999999999999</v>
      </c>
      <c r="S241" s="222">
        <v>0</v>
      </c>
      <c r="T241" s="223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4" t="s">
        <v>251</v>
      </c>
      <c r="AT241" s="224" t="s">
        <v>210</v>
      </c>
      <c r="AU241" s="224" t="s">
        <v>85</v>
      </c>
      <c r="AY241" s="17" t="s">
        <v>126</v>
      </c>
      <c r="BE241" s="225">
        <f>IF(N241="základní",J241,0)</f>
        <v>0</v>
      </c>
      <c r="BF241" s="225">
        <f>IF(N241="snížená",J241,0)</f>
        <v>0</v>
      </c>
      <c r="BG241" s="225">
        <f>IF(N241="zákl. přenesená",J241,0)</f>
        <v>0</v>
      </c>
      <c r="BH241" s="225">
        <f>IF(N241="sníž. přenesená",J241,0)</f>
        <v>0</v>
      </c>
      <c r="BI241" s="225">
        <f>IF(N241="nulová",J241,0)</f>
        <v>0</v>
      </c>
      <c r="BJ241" s="17" t="s">
        <v>83</v>
      </c>
      <c r="BK241" s="225">
        <f>ROUND(I241*H241,2)</f>
        <v>0</v>
      </c>
      <c r="BL241" s="17" t="s">
        <v>221</v>
      </c>
      <c r="BM241" s="224" t="s">
        <v>319</v>
      </c>
    </row>
    <row r="242" s="14" customFormat="1">
      <c r="A242" s="14"/>
      <c r="B242" s="237"/>
      <c r="C242" s="238"/>
      <c r="D242" s="228" t="s">
        <v>135</v>
      </c>
      <c r="E242" s="238"/>
      <c r="F242" s="240" t="s">
        <v>320</v>
      </c>
      <c r="G242" s="238"/>
      <c r="H242" s="241">
        <v>5.1749999999999998</v>
      </c>
      <c r="I242" s="242"/>
      <c r="J242" s="238"/>
      <c r="K242" s="238"/>
      <c r="L242" s="243"/>
      <c r="M242" s="244"/>
      <c r="N242" s="245"/>
      <c r="O242" s="245"/>
      <c r="P242" s="245"/>
      <c r="Q242" s="245"/>
      <c r="R242" s="245"/>
      <c r="S242" s="245"/>
      <c r="T242" s="24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7" t="s">
        <v>135</v>
      </c>
      <c r="AU242" s="247" t="s">
        <v>85</v>
      </c>
      <c r="AV242" s="14" t="s">
        <v>85</v>
      </c>
      <c r="AW242" s="14" t="s">
        <v>4</v>
      </c>
      <c r="AX242" s="14" t="s">
        <v>83</v>
      </c>
      <c r="AY242" s="247" t="s">
        <v>126</v>
      </c>
    </row>
    <row r="243" s="12" customFormat="1" ht="22.8" customHeight="1">
      <c r="A243" s="12"/>
      <c r="B243" s="196"/>
      <c r="C243" s="197"/>
      <c r="D243" s="198" t="s">
        <v>77</v>
      </c>
      <c r="E243" s="210" t="s">
        <v>321</v>
      </c>
      <c r="F243" s="210" t="s">
        <v>322</v>
      </c>
      <c r="G243" s="197"/>
      <c r="H243" s="197"/>
      <c r="I243" s="200"/>
      <c r="J243" s="211">
        <f>BK243</f>
        <v>0</v>
      </c>
      <c r="K243" s="197"/>
      <c r="L243" s="202"/>
      <c r="M243" s="203"/>
      <c r="N243" s="204"/>
      <c r="O243" s="204"/>
      <c r="P243" s="205">
        <f>SUM(P244:P272)</f>
        <v>0</v>
      </c>
      <c r="Q243" s="204"/>
      <c r="R243" s="205">
        <f>SUM(R244:R272)</f>
        <v>0.0082459999999999999</v>
      </c>
      <c r="S243" s="204"/>
      <c r="T243" s="206">
        <f>SUM(T244:T272)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07" t="s">
        <v>85</v>
      </c>
      <c r="AT243" s="208" t="s">
        <v>77</v>
      </c>
      <c r="AU243" s="208" t="s">
        <v>83</v>
      </c>
      <c r="AY243" s="207" t="s">
        <v>126</v>
      </c>
      <c r="BK243" s="209">
        <f>SUM(BK244:BK272)</f>
        <v>0</v>
      </c>
    </row>
    <row r="244" s="2" customFormat="1" ht="24.15" customHeight="1">
      <c r="A244" s="38"/>
      <c r="B244" s="39"/>
      <c r="C244" s="212" t="s">
        <v>323</v>
      </c>
      <c r="D244" s="212" t="s">
        <v>129</v>
      </c>
      <c r="E244" s="213" t="s">
        <v>324</v>
      </c>
      <c r="F244" s="214" t="s">
        <v>325</v>
      </c>
      <c r="G244" s="215" t="s">
        <v>132</v>
      </c>
      <c r="H244" s="216">
        <v>13.109999999999999</v>
      </c>
      <c r="I244" s="217"/>
      <c r="J244" s="218">
        <f>ROUND(I244*H244,2)</f>
        <v>0</v>
      </c>
      <c r="K244" s="219"/>
      <c r="L244" s="44"/>
      <c r="M244" s="220" t="s">
        <v>1</v>
      </c>
      <c r="N244" s="221" t="s">
        <v>43</v>
      </c>
      <c r="O244" s="91"/>
      <c r="P244" s="222">
        <f>O244*H244</f>
        <v>0</v>
      </c>
      <c r="Q244" s="222">
        <v>0</v>
      </c>
      <c r="R244" s="222">
        <f>Q244*H244</f>
        <v>0</v>
      </c>
      <c r="S244" s="222">
        <v>0</v>
      </c>
      <c r="T244" s="223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4" t="s">
        <v>221</v>
      </c>
      <c r="AT244" s="224" t="s">
        <v>129</v>
      </c>
      <c r="AU244" s="224" t="s">
        <v>85</v>
      </c>
      <c r="AY244" s="17" t="s">
        <v>126</v>
      </c>
      <c r="BE244" s="225">
        <f>IF(N244="základní",J244,0)</f>
        <v>0</v>
      </c>
      <c r="BF244" s="225">
        <f>IF(N244="snížená",J244,0)</f>
        <v>0</v>
      </c>
      <c r="BG244" s="225">
        <f>IF(N244="zákl. přenesená",J244,0)</f>
        <v>0</v>
      </c>
      <c r="BH244" s="225">
        <f>IF(N244="sníž. přenesená",J244,0)</f>
        <v>0</v>
      </c>
      <c r="BI244" s="225">
        <f>IF(N244="nulová",J244,0)</f>
        <v>0</v>
      </c>
      <c r="BJ244" s="17" t="s">
        <v>83</v>
      </c>
      <c r="BK244" s="225">
        <f>ROUND(I244*H244,2)</f>
        <v>0</v>
      </c>
      <c r="BL244" s="17" t="s">
        <v>221</v>
      </c>
      <c r="BM244" s="224" t="s">
        <v>326</v>
      </c>
    </row>
    <row r="245" s="13" customFormat="1">
      <c r="A245" s="13"/>
      <c r="B245" s="226"/>
      <c r="C245" s="227"/>
      <c r="D245" s="228" t="s">
        <v>135</v>
      </c>
      <c r="E245" s="229" t="s">
        <v>1</v>
      </c>
      <c r="F245" s="230" t="s">
        <v>327</v>
      </c>
      <c r="G245" s="227"/>
      <c r="H245" s="229" t="s">
        <v>1</v>
      </c>
      <c r="I245" s="231"/>
      <c r="J245" s="227"/>
      <c r="K245" s="227"/>
      <c r="L245" s="232"/>
      <c r="M245" s="233"/>
      <c r="N245" s="234"/>
      <c r="O245" s="234"/>
      <c r="P245" s="234"/>
      <c r="Q245" s="234"/>
      <c r="R245" s="234"/>
      <c r="S245" s="234"/>
      <c r="T245" s="235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6" t="s">
        <v>135</v>
      </c>
      <c r="AU245" s="236" t="s">
        <v>85</v>
      </c>
      <c r="AV245" s="13" t="s">
        <v>83</v>
      </c>
      <c r="AW245" s="13" t="s">
        <v>35</v>
      </c>
      <c r="AX245" s="13" t="s">
        <v>78</v>
      </c>
      <c r="AY245" s="236" t="s">
        <v>126</v>
      </c>
    </row>
    <row r="246" s="13" customFormat="1">
      <c r="A246" s="13"/>
      <c r="B246" s="226"/>
      <c r="C246" s="227"/>
      <c r="D246" s="228" t="s">
        <v>135</v>
      </c>
      <c r="E246" s="229" t="s">
        <v>1</v>
      </c>
      <c r="F246" s="230" t="s">
        <v>328</v>
      </c>
      <c r="G246" s="227"/>
      <c r="H246" s="229" t="s">
        <v>1</v>
      </c>
      <c r="I246" s="231"/>
      <c r="J246" s="227"/>
      <c r="K246" s="227"/>
      <c r="L246" s="232"/>
      <c r="M246" s="233"/>
      <c r="N246" s="234"/>
      <c r="O246" s="234"/>
      <c r="P246" s="234"/>
      <c r="Q246" s="234"/>
      <c r="R246" s="234"/>
      <c r="S246" s="234"/>
      <c r="T246" s="23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6" t="s">
        <v>135</v>
      </c>
      <c r="AU246" s="236" t="s">
        <v>85</v>
      </c>
      <c r="AV246" s="13" t="s">
        <v>83</v>
      </c>
      <c r="AW246" s="13" t="s">
        <v>35</v>
      </c>
      <c r="AX246" s="13" t="s">
        <v>78</v>
      </c>
      <c r="AY246" s="236" t="s">
        <v>126</v>
      </c>
    </row>
    <row r="247" s="14" customFormat="1">
      <c r="A247" s="14"/>
      <c r="B247" s="237"/>
      <c r="C247" s="238"/>
      <c r="D247" s="228" t="s">
        <v>135</v>
      </c>
      <c r="E247" s="239" t="s">
        <v>1</v>
      </c>
      <c r="F247" s="240" t="s">
        <v>329</v>
      </c>
      <c r="G247" s="238"/>
      <c r="H247" s="241">
        <v>6.7199999999999998</v>
      </c>
      <c r="I247" s="242"/>
      <c r="J247" s="238"/>
      <c r="K247" s="238"/>
      <c r="L247" s="243"/>
      <c r="M247" s="244"/>
      <c r="N247" s="245"/>
      <c r="O247" s="245"/>
      <c r="P247" s="245"/>
      <c r="Q247" s="245"/>
      <c r="R247" s="245"/>
      <c r="S247" s="245"/>
      <c r="T247" s="246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7" t="s">
        <v>135</v>
      </c>
      <c r="AU247" s="247" t="s">
        <v>85</v>
      </c>
      <c r="AV247" s="14" t="s">
        <v>85</v>
      </c>
      <c r="AW247" s="14" t="s">
        <v>35</v>
      </c>
      <c r="AX247" s="14" t="s">
        <v>78</v>
      </c>
      <c r="AY247" s="247" t="s">
        <v>126</v>
      </c>
    </row>
    <row r="248" s="14" customFormat="1">
      <c r="A248" s="14"/>
      <c r="B248" s="237"/>
      <c r="C248" s="238"/>
      <c r="D248" s="228" t="s">
        <v>135</v>
      </c>
      <c r="E248" s="239" t="s">
        <v>1</v>
      </c>
      <c r="F248" s="240" t="s">
        <v>330</v>
      </c>
      <c r="G248" s="238"/>
      <c r="H248" s="241">
        <v>13.109999999999999</v>
      </c>
      <c r="I248" s="242"/>
      <c r="J248" s="238"/>
      <c r="K248" s="238"/>
      <c r="L248" s="243"/>
      <c r="M248" s="244"/>
      <c r="N248" s="245"/>
      <c r="O248" s="245"/>
      <c r="P248" s="245"/>
      <c r="Q248" s="245"/>
      <c r="R248" s="245"/>
      <c r="S248" s="245"/>
      <c r="T248" s="24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7" t="s">
        <v>135</v>
      </c>
      <c r="AU248" s="247" t="s">
        <v>85</v>
      </c>
      <c r="AV248" s="14" t="s">
        <v>85</v>
      </c>
      <c r="AW248" s="14" t="s">
        <v>35</v>
      </c>
      <c r="AX248" s="14" t="s">
        <v>83</v>
      </c>
      <c r="AY248" s="247" t="s">
        <v>126</v>
      </c>
    </row>
    <row r="249" s="2" customFormat="1" ht="16.5" customHeight="1">
      <c r="A249" s="38"/>
      <c r="B249" s="39"/>
      <c r="C249" s="259" t="s">
        <v>331</v>
      </c>
      <c r="D249" s="259" t="s">
        <v>210</v>
      </c>
      <c r="E249" s="260" t="s">
        <v>332</v>
      </c>
      <c r="F249" s="261" t="s">
        <v>333</v>
      </c>
      <c r="G249" s="262" t="s">
        <v>282</v>
      </c>
      <c r="H249" s="263">
        <v>1.3109999999999999</v>
      </c>
      <c r="I249" s="264"/>
      <c r="J249" s="265">
        <f>ROUND(I249*H249,2)</f>
        <v>0</v>
      </c>
      <c r="K249" s="266"/>
      <c r="L249" s="267"/>
      <c r="M249" s="268" t="s">
        <v>1</v>
      </c>
      <c r="N249" s="269" t="s">
        <v>43</v>
      </c>
      <c r="O249" s="91"/>
      <c r="P249" s="222">
        <f>O249*H249</f>
        <v>0</v>
      </c>
      <c r="Q249" s="222">
        <v>0.001</v>
      </c>
      <c r="R249" s="222">
        <f>Q249*H249</f>
        <v>0.0013109999999999999</v>
      </c>
      <c r="S249" s="222">
        <v>0</v>
      </c>
      <c r="T249" s="223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4" t="s">
        <v>251</v>
      </c>
      <c r="AT249" s="224" t="s">
        <v>210</v>
      </c>
      <c r="AU249" s="224" t="s">
        <v>85</v>
      </c>
      <c r="AY249" s="17" t="s">
        <v>126</v>
      </c>
      <c r="BE249" s="225">
        <f>IF(N249="základní",J249,0)</f>
        <v>0</v>
      </c>
      <c r="BF249" s="225">
        <f>IF(N249="snížená",J249,0)</f>
        <v>0</v>
      </c>
      <c r="BG249" s="225">
        <f>IF(N249="zákl. přenesená",J249,0)</f>
        <v>0</v>
      </c>
      <c r="BH249" s="225">
        <f>IF(N249="sníž. přenesená",J249,0)</f>
        <v>0</v>
      </c>
      <c r="BI249" s="225">
        <f>IF(N249="nulová",J249,0)</f>
        <v>0</v>
      </c>
      <c r="BJ249" s="17" t="s">
        <v>83</v>
      </c>
      <c r="BK249" s="225">
        <f>ROUND(I249*H249,2)</f>
        <v>0</v>
      </c>
      <c r="BL249" s="17" t="s">
        <v>221</v>
      </c>
      <c r="BM249" s="224" t="s">
        <v>334</v>
      </c>
    </row>
    <row r="250" s="14" customFormat="1">
      <c r="A250" s="14"/>
      <c r="B250" s="237"/>
      <c r="C250" s="238"/>
      <c r="D250" s="228" t="s">
        <v>135</v>
      </c>
      <c r="E250" s="238"/>
      <c r="F250" s="240" t="s">
        <v>335</v>
      </c>
      <c r="G250" s="238"/>
      <c r="H250" s="241">
        <v>1.3109999999999999</v>
      </c>
      <c r="I250" s="242"/>
      <c r="J250" s="238"/>
      <c r="K250" s="238"/>
      <c r="L250" s="243"/>
      <c r="M250" s="244"/>
      <c r="N250" s="245"/>
      <c r="O250" s="245"/>
      <c r="P250" s="245"/>
      <c r="Q250" s="245"/>
      <c r="R250" s="245"/>
      <c r="S250" s="245"/>
      <c r="T250" s="24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7" t="s">
        <v>135</v>
      </c>
      <c r="AU250" s="247" t="s">
        <v>85</v>
      </c>
      <c r="AV250" s="14" t="s">
        <v>85</v>
      </c>
      <c r="AW250" s="14" t="s">
        <v>4</v>
      </c>
      <c r="AX250" s="14" t="s">
        <v>83</v>
      </c>
      <c r="AY250" s="247" t="s">
        <v>126</v>
      </c>
    </row>
    <row r="251" s="2" customFormat="1" ht="24.15" customHeight="1">
      <c r="A251" s="38"/>
      <c r="B251" s="39"/>
      <c r="C251" s="212" t="s">
        <v>336</v>
      </c>
      <c r="D251" s="212" t="s">
        <v>129</v>
      </c>
      <c r="E251" s="213" t="s">
        <v>337</v>
      </c>
      <c r="F251" s="214" t="s">
        <v>338</v>
      </c>
      <c r="G251" s="215" t="s">
        <v>132</v>
      </c>
      <c r="H251" s="216">
        <v>19.829999999999998</v>
      </c>
      <c r="I251" s="217"/>
      <c r="J251" s="218">
        <f>ROUND(I251*H251,2)</f>
        <v>0</v>
      </c>
      <c r="K251" s="219"/>
      <c r="L251" s="44"/>
      <c r="M251" s="220" t="s">
        <v>1</v>
      </c>
      <c r="N251" s="221" t="s">
        <v>43</v>
      </c>
      <c r="O251" s="91"/>
      <c r="P251" s="222">
        <f>O251*H251</f>
        <v>0</v>
      </c>
      <c r="Q251" s="222">
        <v>0</v>
      </c>
      <c r="R251" s="222">
        <f>Q251*H251</f>
        <v>0</v>
      </c>
      <c r="S251" s="222">
        <v>0</v>
      </c>
      <c r="T251" s="223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4" t="s">
        <v>221</v>
      </c>
      <c r="AT251" s="224" t="s">
        <v>129</v>
      </c>
      <c r="AU251" s="224" t="s">
        <v>85</v>
      </c>
      <c r="AY251" s="17" t="s">
        <v>126</v>
      </c>
      <c r="BE251" s="225">
        <f>IF(N251="základní",J251,0)</f>
        <v>0</v>
      </c>
      <c r="BF251" s="225">
        <f>IF(N251="snížená",J251,0)</f>
        <v>0</v>
      </c>
      <c r="BG251" s="225">
        <f>IF(N251="zákl. přenesená",J251,0)</f>
        <v>0</v>
      </c>
      <c r="BH251" s="225">
        <f>IF(N251="sníž. přenesená",J251,0)</f>
        <v>0</v>
      </c>
      <c r="BI251" s="225">
        <f>IF(N251="nulová",J251,0)</f>
        <v>0</v>
      </c>
      <c r="BJ251" s="17" t="s">
        <v>83</v>
      </c>
      <c r="BK251" s="225">
        <f>ROUND(I251*H251,2)</f>
        <v>0</v>
      </c>
      <c r="BL251" s="17" t="s">
        <v>221</v>
      </c>
      <c r="BM251" s="224" t="s">
        <v>339</v>
      </c>
    </row>
    <row r="252" s="13" customFormat="1">
      <c r="A252" s="13"/>
      <c r="B252" s="226"/>
      <c r="C252" s="227"/>
      <c r="D252" s="228" t="s">
        <v>135</v>
      </c>
      <c r="E252" s="229" t="s">
        <v>1</v>
      </c>
      <c r="F252" s="230" t="s">
        <v>327</v>
      </c>
      <c r="G252" s="227"/>
      <c r="H252" s="229" t="s">
        <v>1</v>
      </c>
      <c r="I252" s="231"/>
      <c r="J252" s="227"/>
      <c r="K252" s="227"/>
      <c r="L252" s="232"/>
      <c r="M252" s="233"/>
      <c r="N252" s="234"/>
      <c r="O252" s="234"/>
      <c r="P252" s="234"/>
      <c r="Q252" s="234"/>
      <c r="R252" s="234"/>
      <c r="S252" s="234"/>
      <c r="T252" s="235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6" t="s">
        <v>135</v>
      </c>
      <c r="AU252" s="236" t="s">
        <v>85</v>
      </c>
      <c r="AV252" s="13" t="s">
        <v>83</v>
      </c>
      <c r="AW252" s="13" t="s">
        <v>35</v>
      </c>
      <c r="AX252" s="13" t="s">
        <v>78</v>
      </c>
      <c r="AY252" s="236" t="s">
        <v>126</v>
      </c>
    </row>
    <row r="253" s="13" customFormat="1">
      <c r="A253" s="13"/>
      <c r="B253" s="226"/>
      <c r="C253" s="227"/>
      <c r="D253" s="228" t="s">
        <v>135</v>
      </c>
      <c r="E253" s="229" t="s">
        <v>1</v>
      </c>
      <c r="F253" s="230" t="s">
        <v>328</v>
      </c>
      <c r="G253" s="227"/>
      <c r="H253" s="229" t="s">
        <v>1</v>
      </c>
      <c r="I253" s="231"/>
      <c r="J253" s="227"/>
      <c r="K253" s="227"/>
      <c r="L253" s="232"/>
      <c r="M253" s="233"/>
      <c r="N253" s="234"/>
      <c r="O253" s="234"/>
      <c r="P253" s="234"/>
      <c r="Q253" s="234"/>
      <c r="R253" s="234"/>
      <c r="S253" s="234"/>
      <c r="T253" s="23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6" t="s">
        <v>135</v>
      </c>
      <c r="AU253" s="236" t="s">
        <v>85</v>
      </c>
      <c r="AV253" s="13" t="s">
        <v>83</v>
      </c>
      <c r="AW253" s="13" t="s">
        <v>35</v>
      </c>
      <c r="AX253" s="13" t="s">
        <v>78</v>
      </c>
      <c r="AY253" s="236" t="s">
        <v>126</v>
      </c>
    </row>
    <row r="254" s="14" customFormat="1">
      <c r="A254" s="14"/>
      <c r="B254" s="237"/>
      <c r="C254" s="238"/>
      <c r="D254" s="228" t="s">
        <v>135</v>
      </c>
      <c r="E254" s="239" t="s">
        <v>1</v>
      </c>
      <c r="F254" s="240" t="s">
        <v>329</v>
      </c>
      <c r="G254" s="238"/>
      <c r="H254" s="241">
        <v>6.7199999999999998</v>
      </c>
      <c r="I254" s="242"/>
      <c r="J254" s="238"/>
      <c r="K254" s="238"/>
      <c r="L254" s="243"/>
      <c r="M254" s="244"/>
      <c r="N254" s="245"/>
      <c r="O254" s="245"/>
      <c r="P254" s="245"/>
      <c r="Q254" s="245"/>
      <c r="R254" s="245"/>
      <c r="S254" s="245"/>
      <c r="T254" s="246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7" t="s">
        <v>135</v>
      </c>
      <c r="AU254" s="247" t="s">
        <v>85</v>
      </c>
      <c r="AV254" s="14" t="s">
        <v>85</v>
      </c>
      <c r="AW254" s="14" t="s">
        <v>35</v>
      </c>
      <c r="AX254" s="14" t="s">
        <v>78</v>
      </c>
      <c r="AY254" s="247" t="s">
        <v>126</v>
      </c>
    </row>
    <row r="255" s="14" customFormat="1">
      <c r="A255" s="14"/>
      <c r="B255" s="237"/>
      <c r="C255" s="238"/>
      <c r="D255" s="228" t="s">
        <v>135</v>
      </c>
      <c r="E255" s="239" t="s">
        <v>1</v>
      </c>
      <c r="F255" s="240" t="s">
        <v>330</v>
      </c>
      <c r="G255" s="238"/>
      <c r="H255" s="241">
        <v>13.109999999999999</v>
      </c>
      <c r="I255" s="242"/>
      <c r="J255" s="238"/>
      <c r="K255" s="238"/>
      <c r="L255" s="243"/>
      <c r="M255" s="244"/>
      <c r="N255" s="245"/>
      <c r="O255" s="245"/>
      <c r="P255" s="245"/>
      <c r="Q255" s="245"/>
      <c r="R255" s="245"/>
      <c r="S255" s="245"/>
      <c r="T255" s="246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7" t="s">
        <v>135</v>
      </c>
      <c r="AU255" s="247" t="s">
        <v>85</v>
      </c>
      <c r="AV255" s="14" t="s">
        <v>85</v>
      </c>
      <c r="AW255" s="14" t="s">
        <v>35</v>
      </c>
      <c r="AX255" s="14" t="s">
        <v>78</v>
      </c>
      <c r="AY255" s="247" t="s">
        <v>126</v>
      </c>
    </row>
    <row r="256" s="15" customFormat="1">
      <c r="A256" s="15"/>
      <c r="B256" s="248"/>
      <c r="C256" s="249"/>
      <c r="D256" s="228" t="s">
        <v>135</v>
      </c>
      <c r="E256" s="250" t="s">
        <v>1</v>
      </c>
      <c r="F256" s="251" t="s">
        <v>140</v>
      </c>
      <c r="G256" s="249"/>
      <c r="H256" s="252">
        <v>19.829999999999998</v>
      </c>
      <c r="I256" s="253"/>
      <c r="J256" s="249"/>
      <c r="K256" s="249"/>
      <c r="L256" s="254"/>
      <c r="M256" s="255"/>
      <c r="N256" s="256"/>
      <c r="O256" s="256"/>
      <c r="P256" s="256"/>
      <c r="Q256" s="256"/>
      <c r="R256" s="256"/>
      <c r="S256" s="256"/>
      <c r="T256" s="257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58" t="s">
        <v>135</v>
      </c>
      <c r="AU256" s="258" t="s">
        <v>85</v>
      </c>
      <c r="AV256" s="15" t="s">
        <v>133</v>
      </c>
      <c r="AW256" s="15" t="s">
        <v>35</v>
      </c>
      <c r="AX256" s="15" t="s">
        <v>83</v>
      </c>
      <c r="AY256" s="258" t="s">
        <v>126</v>
      </c>
    </row>
    <row r="257" s="2" customFormat="1" ht="16.5" customHeight="1">
      <c r="A257" s="38"/>
      <c r="B257" s="39"/>
      <c r="C257" s="259" t="s">
        <v>340</v>
      </c>
      <c r="D257" s="259" t="s">
        <v>210</v>
      </c>
      <c r="E257" s="260" t="s">
        <v>341</v>
      </c>
      <c r="F257" s="261" t="s">
        <v>342</v>
      </c>
      <c r="G257" s="262" t="s">
        <v>282</v>
      </c>
      <c r="H257" s="263">
        <v>0.29699999999999999</v>
      </c>
      <c r="I257" s="264"/>
      <c r="J257" s="265">
        <f>ROUND(I257*H257,2)</f>
        <v>0</v>
      </c>
      <c r="K257" s="266"/>
      <c r="L257" s="267"/>
      <c r="M257" s="268" t="s">
        <v>1</v>
      </c>
      <c r="N257" s="269" t="s">
        <v>43</v>
      </c>
      <c r="O257" s="91"/>
      <c r="P257" s="222">
        <f>O257*H257</f>
        <v>0</v>
      </c>
      <c r="Q257" s="222">
        <v>0.001</v>
      </c>
      <c r="R257" s="222">
        <f>Q257*H257</f>
        <v>0.00029700000000000001</v>
      </c>
      <c r="S257" s="222">
        <v>0</v>
      </c>
      <c r="T257" s="223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4" t="s">
        <v>251</v>
      </c>
      <c r="AT257" s="224" t="s">
        <v>210</v>
      </c>
      <c r="AU257" s="224" t="s">
        <v>85</v>
      </c>
      <c r="AY257" s="17" t="s">
        <v>126</v>
      </c>
      <c r="BE257" s="225">
        <f>IF(N257="základní",J257,0)</f>
        <v>0</v>
      </c>
      <c r="BF257" s="225">
        <f>IF(N257="snížená",J257,0)</f>
        <v>0</v>
      </c>
      <c r="BG257" s="225">
        <f>IF(N257="zákl. přenesená",J257,0)</f>
        <v>0</v>
      </c>
      <c r="BH257" s="225">
        <f>IF(N257="sníž. přenesená",J257,0)</f>
        <v>0</v>
      </c>
      <c r="BI257" s="225">
        <f>IF(N257="nulová",J257,0)</f>
        <v>0</v>
      </c>
      <c r="BJ257" s="17" t="s">
        <v>83</v>
      </c>
      <c r="BK257" s="225">
        <f>ROUND(I257*H257,2)</f>
        <v>0</v>
      </c>
      <c r="BL257" s="17" t="s">
        <v>221</v>
      </c>
      <c r="BM257" s="224" t="s">
        <v>343</v>
      </c>
    </row>
    <row r="258" s="14" customFormat="1">
      <c r="A258" s="14"/>
      <c r="B258" s="237"/>
      <c r="C258" s="238"/>
      <c r="D258" s="228" t="s">
        <v>135</v>
      </c>
      <c r="E258" s="238"/>
      <c r="F258" s="240" t="s">
        <v>344</v>
      </c>
      <c r="G258" s="238"/>
      <c r="H258" s="241">
        <v>0.29699999999999999</v>
      </c>
      <c r="I258" s="242"/>
      <c r="J258" s="238"/>
      <c r="K258" s="238"/>
      <c r="L258" s="243"/>
      <c r="M258" s="244"/>
      <c r="N258" s="245"/>
      <c r="O258" s="245"/>
      <c r="P258" s="245"/>
      <c r="Q258" s="245"/>
      <c r="R258" s="245"/>
      <c r="S258" s="245"/>
      <c r="T258" s="246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7" t="s">
        <v>135</v>
      </c>
      <c r="AU258" s="247" t="s">
        <v>85</v>
      </c>
      <c r="AV258" s="14" t="s">
        <v>85</v>
      </c>
      <c r="AW258" s="14" t="s">
        <v>4</v>
      </c>
      <c r="AX258" s="14" t="s">
        <v>83</v>
      </c>
      <c r="AY258" s="247" t="s">
        <v>126</v>
      </c>
    </row>
    <row r="259" s="2" customFormat="1" ht="24.15" customHeight="1">
      <c r="A259" s="38"/>
      <c r="B259" s="39"/>
      <c r="C259" s="212" t="s">
        <v>345</v>
      </c>
      <c r="D259" s="212" t="s">
        <v>129</v>
      </c>
      <c r="E259" s="213" t="s">
        <v>346</v>
      </c>
      <c r="F259" s="214" t="s">
        <v>347</v>
      </c>
      <c r="G259" s="215" t="s">
        <v>132</v>
      </c>
      <c r="H259" s="216">
        <v>8.7230000000000008</v>
      </c>
      <c r="I259" s="217"/>
      <c r="J259" s="218">
        <f>ROUND(I259*H259,2)</f>
        <v>0</v>
      </c>
      <c r="K259" s="219"/>
      <c r="L259" s="44"/>
      <c r="M259" s="220" t="s">
        <v>1</v>
      </c>
      <c r="N259" s="221" t="s">
        <v>43</v>
      </c>
      <c r="O259" s="91"/>
      <c r="P259" s="222">
        <f>O259*H259</f>
        <v>0</v>
      </c>
      <c r="Q259" s="222">
        <v>0</v>
      </c>
      <c r="R259" s="222">
        <f>Q259*H259</f>
        <v>0</v>
      </c>
      <c r="S259" s="222">
        <v>0</v>
      </c>
      <c r="T259" s="223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4" t="s">
        <v>221</v>
      </c>
      <c r="AT259" s="224" t="s">
        <v>129</v>
      </c>
      <c r="AU259" s="224" t="s">
        <v>85</v>
      </c>
      <c r="AY259" s="17" t="s">
        <v>126</v>
      </c>
      <c r="BE259" s="225">
        <f>IF(N259="základní",J259,0)</f>
        <v>0</v>
      </c>
      <c r="BF259" s="225">
        <f>IF(N259="snížená",J259,0)</f>
        <v>0</v>
      </c>
      <c r="BG259" s="225">
        <f>IF(N259="zákl. přenesená",J259,0)</f>
        <v>0</v>
      </c>
      <c r="BH259" s="225">
        <f>IF(N259="sníž. přenesená",J259,0)</f>
        <v>0</v>
      </c>
      <c r="BI259" s="225">
        <f>IF(N259="nulová",J259,0)</f>
        <v>0</v>
      </c>
      <c r="BJ259" s="17" t="s">
        <v>83</v>
      </c>
      <c r="BK259" s="225">
        <f>ROUND(I259*H259,2)</f>
        <v>0</v>
      </c>
      <c r="BL259" s="17" t="s">
        <v>221</v>
      </c>
      <c r="BM259" s="224" t="s">
        <v>348</v>
      </c>
    </row>
    <row r="260" s="13" customFormat="1">
      <c r="A260" s="13"/>
      <c r="B260" s="226"/>
      <c r="C260" s="227"/>
      <c r="D260" s="228" t="s">
        <v>135</v>
      </c>
      <c r="E260" s="229" t="s">
        <v>1</v>
      </c>
      <c r="F260" s="230" t="s">
        <v>349</v>
      </c>
      <c r="G260" s="227"/>
      <c r="H260" s="229" t="s">
        <v>1</v>
      </c>
      <c r="I260" s="231"/>
      <c r="J260" s="227"/>
      <c r="K260" s="227"/>
      <c r="L260" s="232"/>
      <c r="M260" s="233"/>
      <c r="N260" s="234"/>
      <c r="O260" s="234"/>
      <c r="P260" s="234"/>
      <c r="Q260" s="234"/>
      <c r="R260" s="234"/>
      <c r="S260" s="234"/>
      <c r="T260" s="235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6" t="s">
        <v>135</v>
      </c>
      <c r="AU260" s="236" t="s">
        <v>85</v>
      </c>
      <c r="AV260" s="13" t="s">
        <v>83</v>
      </c>
      <c r="AW260" s="13" t="s">
        <v>35</v>
      </c>
      <c r="AX260" s="13" t="s">
        <v>78</v>
      </c>
      <c r="AY260" s="236" t="s">
        <v>126</v>
      </c>
    </row>
    <row r="261" s="14" customFormat="1">
      <c r="A261" s="14"/>
      <c r="B261" s="237"/>
      <c r="C261" s="238"/>
      <c r="D261" s="228" t="s">
        <v>135</v>
      </c>
      <c r="E261" s="239" t="s">
        <v>1</v>
      </c>
      <c r="F261" s="240" t="s">
        <v>350</v>
      </c>
      <c r="G261" s="238"/>
      <c r="H261" s="241">
        <v>6.6509999999999998</v>
      </c>
      <c r="I261" s="242"/>
      <c r="J261" s="238"/>
      <c r="K261" s="238"/>
      <c r="L261" s="243"/>
      <c r="M261" s="244"/>
      <c r="N261" s="245"/>
      <c r="O261" s="245"/>
      <c r="P261" s="245"/>
      <c r="Q261" s="245"/>
      <c r="R261" s="245"/>
      <c r="S261" s="245"/>
      <c r="T261" s="24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7" t="s">
        <v>135</v>
      </c>
      <c r="AU261" s="247" t="s">
        <v>85</v>
      </c>
      <c r="AV261" s="14" t="s">
        <v>85</v>
      </c>
      <c r="AW261" s="14" t="s">
        <v>35</v>
      </c>
      <c r="AX261" s="14" t="s">
        <v>78</v>
      </c>
      <c r="AY261" s="247" t="s">
        <v>126</v>
      </c>
    </row>
    <row r="262" s="14" customFormat="1">
      <c r="A262" s="14"/>
      <c r="B262" s="237"/>
      <c r="C262" s="238"/>
      <c r="D262" s="228" t="s">
        <v>135</v>
      </c>
      <c r="E262" s="239" t="s">
        <v>1</v>
      </c>
      <c r="F262" s="240" t="s">
        <v>351</v>
      </c>
      <c r="G262" s="238"/>
      <c r="H262" s="241">
        <v>2.0720000000000001</v>
      </c>
      <c r="I262" s="242"/>
      <c r="J262" s="238"/>
      <c r="K262" s="238"/>
      <c r="L262" s="243"/>
      <c r="M262" s="244"/>
      <c r="N262" s="245"/>
      <c r="O262" s="245"/>
      <c r="P262" s="245"/>
      <c r="Q262" s="245"/>
      <c r="R262" s="245"/>
      <c r="S262" s="245"/>
      <c r="T262" s="246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7" t="s">
        <v>135</v>
      </c>
      <c r="AU262" s="247" t="s">
        <v>85</v>
      </c>
      <c r="AV262" s="14" t="s">
        <v>85</v>
      </c>
      <c r="AW262" s="14" t="s">
        <v>35</v>
      </c>
      <c r="AX262" s="14" t="s">
        <v>78</v>
      </c>
      <c r="AY262" s="247" t="s">
        <v>126</v>
      </c>
    </row>
    <row r="263" s="15" customFormat="1">
      <c r="A263" s="15"/>
      <c r="B263" s="248"/>
      <c r="C263" s="249"/>
      <c r="D263" s="228" t="s">
        <v>135</v>
      </c>
      <c r="E263" s="250" t="s">
        <v>1</v>
      </c>
      <c r="F263" s="251" t="s">
        <v>140</v>
      </c>
      <c r="G263" s="249"/>
      <c r="H263" s="252">
        <v>8.7230000000000008</v>
      </c>
      <c r="I263" s="253"/>
      <c r="J263" s="249"/>
      <c r="K263" s="249"/>
      <c r="L263" s="254"/>
      <c r="M263" s="255"/>
      <c r="N263" s="256"/>
      <c r="O263" s="256"/>
      <c r="P263" s="256"/>
      <c r="Q263" s="256"/>
      <c r="R263" s="256"/>
      <c r="S263" s="256"/>
      <c r="T263" s="257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58" t="s">
        <v>135</v>
      </c>
      <c r="AU263" s="258" t="s">
        <v>85</v>
      </c>
      <c r="AV263" s="15" t="s">
        <v>133</v>
      </c>
      <c r="AW263" s="15" t="s">
        <v>35</v>
      </c>
      <c r="AX263" s="15" t="s">
        <v>83</v>
      </c>
      <c r="AY263" s="258" t="s">
        <v>126</v>
      </c>
    </row>
    <row r="264" s="2" customFormat="1" ht="16.5" customHeight="1">
      <c r="A264" s="38"/>
      <c r="B264" s="39"/>
      <c r="C264" s="259" t="s">
        <v>352</v>
      </c>
      <c r="D264" s="259" t="s">
        <v>210</v>
      </c>
      <c r="E264" s="260" t="s">
        <v>353</v>
      </c>
      <c r="F264" s="261" t="s">
        <v>354</v>
      </c>
      <c r="G264" s="262" t="s">
        <v>282</v>
      </c>
      <c r="H264" s="263">
        <v>1.657</v>
      </c>
      <c r="I264" s="264"/>
      <c r="J264" s="265">
        <f>ROUND(I264*H264,2)</f>
        <v>0</v>
      </c>
      <c r="K264" s="266"/>
      <c r="L264" s="267"/>
      <c r="M264" s="268" t="s">
        <v>1</v>
      </c>
      <c r="N264" s="269" t="s">
        <v>43</v>
      </c>
      <c r="O264" s="91"/>
      <c r="P264" s="222">
        <f>O264*H264</f>
        <v>0</v>
      </c>
      <c r="Q264" s="222">
        <v>0.001</v>
      </c>
      <c r="R264" s="222">
        <f>Q264*H264</f>
        <v>0.0016570000000000001</v>
      </c>
      <c r="S264" s="222">
        <v>0</v>
      </c>
      <c r="T264" s="223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4" t="s">
        <v>251</v>
      </c>
      <c r="AT264" s="224" t="s">
        <v>210</v>
      </c>
      <c r="AU264" s="224" t="s">
        <v>85</v>
      </c>
      <c r="AY264" s="17" t="s">
        <v>126</v>
      </c>
      <c r="BE264" s="225">
        <f>IF(N264="základní",J264,0)</f>
        <v>0</v>
      </c>
      <c r="BF264" s="225">
        <f>IF(N264="snížená",J264,0)</f>
        <v>0</v>
      </c>
      <c r="BG264" s="225">
        <f>IF(N264="zákl. přenesená",J264,0)</f>
        <v>0</v>
      </c>
      <c r="BH264" s="225">
        <f>IF(N264="sníž. přenesená",J264,0)</f>
        <v>0</v>
      </c>
      <c r="BI264" s="225">
        <f>IF(N264="nulová",J264,0)</f>
        <v>0</v>
      </c>
      <c r="BJ264" s="17" t="s">
        <v>83</v>
      </c>
      <c r="BK264" s="225">
        <f>ROUND(I264*H264,2)</f>
        <v>0</v>
      </c>
      <c r="BL264" s="17" t="s">
        <v>221</v>
      </c>
      <c r="BM264" s="224" t="s">
        <v>355</v>
      </c>
    </row>
    <row r="265" s="14" customFormat="1">
      <c r="A265" s="14"/>
      <c r="B265" s="237"/>
      <c r="C265" s="238"/>
      <c r="D265" s="228" t="s">
        <v>135</v>
      </c>
      <c r="E265" s="238"/>
      <c r="F265" s="240" t="s">
        <v>356</v>
      </c>
      <c r="G265" s="238"/>
      <c r="H265" s="241">
        <v>1.657</v>
      </c>
      <c r="I265" s="242"/>
      <c r="J265" s="238"/>
      <c r="K265" s="238"/>
      <c r="L265" s="243"/>
      <c r="M265" s="244"/>
      <c r="N265" s="245"/>
      <c r="O265" s="245"/>
      <c r="P265" s="245"/>
      <c r="Q265" s="245"/>
      <c r="R265" s="245"/>
      <c r="S265" s="245"/>
      <c r="T265" s="24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7" t="s">
        <v>135</v>
      </c>
      <c r="AU265" s="247" t="s">
        <v>85</v>
      </c>
      <c r="AV265" s="14" t="s">
        <v>85</v>
      </c>
      <c r="AW265" s="14" t="s">
        <v>4</v>
      </c>
      <c r="AX265" s="14" t="s">
        <v>83</v>
      </c>
      <c r="AY265" s="247" t="s">
        <v>126</v>
      </c>
    </row>
    <row r="266" s="2" customFormat="1" ht="24.15" customHeight="1">
      <c r="A266" s="38"/>
      <c r="B266" s="39"/>
      <c r="C266" s="212" t="s">
        <v>357</v>
      </c>
      <c r="D266" s="212" t="s">
        <v>129</v>
      </c>
      <c r="E266" s="213" t="s">
        <v>358</v>
      </c>
      <c r="F266" s="214" t="s">
        <v>359</v>
      </c>
      <c r="G266" s="215" t="s">
        <v>132</v>
      </c>
      <c r="H266" s="216">
        <v>8.7230000000000008</v>
      </c>
      <c r="I266" s="217"/>
      <c r="J266" s="218">
        <f>ROUND(I266*H266,2)</f>
        <v>0</v>
      </c>
      <c r="K266" s="219"/>
      <c r="L266" s="44"/>
      <c r="M266" s="220" t="s">
        <v>1</v>
      </c>
      <c r="N266" s="221" t="s">
        <v>43</v>
      </c>
      <c r="O266" s="91"/>
      <c r="P266" s="222">
        <f>O266*H266</f>
        <v>0</v>
      </c>
      <c r="Q266" s="222">
        <v>0</v>
      </c>
      <c r="R266" s="222">
        <f>Q266*H266</f>
        <v>0</v>
      </c>
      <c r="S266" s="222">
        <v>0</v>
      </c>
      <c r="T266" s="223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4" t="s">
        <v>221</v>
      </c>
      <c r="AT266" s="224" t="s">
        <v>129</v>
      </c>
      <c r="AU266" s="224" t="s">
        <v>85</v>
      </c>
      <c r="AY266" s="17" t="s">
        <v>126</v>
      </c>
      <c r="BE266" s="225">
        <f>IF(N266="základní",J266,0)</f>
        <v>0</v>
      </c>
      <c r="BF266" s="225">
        <f>IF(N266="snížená",J266,0)</f>
        <v>0</v>
      </c>
      <c r="BG266" s="225">
        <f>IF(N266="zákl. přenesená",J266,0)</f>
        <v>0</v>
      </c>
      <c r="BH266" s="225">
        <f>IF(N266="sníž. přenesená",J266,0)</f>
        <v>0</v>
      </c>
      <c r="BI266" s="225">
        <f>IF(N266="nulová",J266,0)</f>
        <v>0</v>
      </c>
      <c r="BJ266" s="17" t="s">
        <v>83</v>
      </c>
      <c r="BK266" s="225">
        <f>ROUND(I266*H266,2)</f>
        <v>0</v>
      </c>
      <c r="BL266" s="17" t="s">
        <v>221</v>
      </c>
      <c r="BM266" s="224" t="s">
        <v>360</v>
      </c>
    </row>
    <row r="267" s="13" customFormat="1">
      <c r="A267" s="13"/>
      <c r="B267" s="226"/>
      <c r="C267" s="227"/>
      <c r="D267" s="228" t="s">
        <v>135</v>
      </c>
      <c r="E267" s="229" t="s">
        <v>1</v>
      </c>
      <c r="F267" s="230" t="s">
        <v>349</v>
      </c>
      <c r="G267" s="227"/>
      <c r="H267" s="229" t="s">
        <v>1</v>
      </c>
      <c r="I267" s="231"/>
      <c r="J267" s="227"/>
      <c r="K267" s="227"/>
      <c r="L267" s="232"/>
      <c r="M267" s="233"/>
      <c r="N267" s="234"/>
      <c r="O267" s="234"/>
      <c r="P267" s="234"/>
      <c r="Q267" s="234"/>
      <c r="R267" s="234"/>
      <c r="S267" s="234"/>
      <c r="T267" s="235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6" t="s">
        <v>135</v>
      </c>
      <c r="AU267" s="236" t="s">
        <v>85</v>
      </c>
      <c r="AV267" s="13" t="s">
        <v>83</v>
      </c>
      <c r="AW267" s="13" t="s">
        <v>35</v>
      </c>
      <c r="AX267" s="13" t="s">
        <v>78</v>
      </c>
      <c r="AY267" s="236" t="s">
        <v>126</v>
      </c>
    </row>
    <row r="268" s="14" customFormat="1">
      <c r="A268" s="14"/>
      <c r="B268" s="237"/>
      <c r="C268" s="238"/>
      <c r="D268" s="228" t="s">
        <v>135</v>
      </c>
      <c r="E268" s="239" t="s">
        <v>1</v>
      </c>
      <c r="F268" s="240" t="s">
        <v>350</v>
      </c>
      <c r="G268" s="238"/>
      <c r="H268" s="241">
        <v>6.6509999999999998</v>
      </c>
      <c r="I268" s="242"/>
      <c r="J268" s="238"/>
      <c r="K268" s="238"/>
      <c r="L268" s="243"/>
      <c r="M268" s="244"/>
      <c r="N268" s="245"/>
      <c r="O268" s="245"/>
      <c r="P268" s="245"/>
      <c r="Q268" s="245"/>
      <c r="R268" s="245"/>
      <c r="S268" s="245"/>
      <c r="T268" s="246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7" t="s">
        <v>135</v>
      </c>
      <c r="AU268" s="247" t="s">
        <v>85</v>
      </c>
      <c r="AV268" s="14" t="s">
        <v>85</v>
      </c>
      <c r="AW268" s="14" t="s">
        <v>35</v>
      </c>
      <c r="AX268" s="14" t="s">
        <v>78</v>
      </c>
      <c r="AY268" s="247" t="s">
        <v>126</v>
      </c>
    </row>
    <row r="269" s="14" customFormat="1">
      <c r="A269" s="14"/>
      <c r="B269" s="237"/>
      <c r="C269" s="238"/>
      <c r="D269" s="228" t="s">
        <v>135</v>
      </c>
      <c r="E269" s="239" t="s">
        <v>1</v>
      </c>
      <c r="F269" s="240" t="s">
        <v>351</v>
      </c>
      <c r="G269" s="238"/>
      <c r="H269" s="241">
        <v>2.0720000000000001</v>
      </c>
      <c r="I269" s="242"/>
      <c r="J269" s="238"/>
      <c r="K269" s="238"/>
      <c r="L269" s="243"/>
      <c r="M269" s="244"/>
      <c r="N269" s="245"/>
      <c r="O269" s="245"/>
      <c r="P269" s="245"/>
      <c r="Q269" s="245"/>
      <c r="R269" s="245"/>
      <c r="S269" s="245"/>
      <c r="T269" s="24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7" t="s">
        <v>135</v>
      </c>
      <c r="AU269" s="247" t="s">
        <v>85</v>
      </c>
      <c r="AV269" s="14" t="s">
        <v>85</v>
      </c>
      <c r="AW269" s="14" t="s">
        <v>35</v>
      </c>
      <c r="AX269" s="14" t="s">
        <v>78</v>
      </c>
      <c r="AY269" s="247" t="s">
        <v>126</v>
      </c>
    </row>
    <row r="270" s="15" customFormat="1">
      <c r="A270" s="15"/>
      <c r="B270" s="248"/>
      <c r="C270" s="249"/>
      <c r="D270" s="228" t="s">
        <v>135</v>
      </c>
      <c r="E270" s="250" t="s">
        <v>1</v>
      </c>
      <c r="F270" s="251" t="s">
        <v>140</v>
      </c>
      <c r="G270" s="249"/>
      <c r="H270" s="252">
        <v>8.7230000000000008</v>
      </c>
      <c r="I270" s="253"/>
      <c r="J270" s="249"/>
      <c r="K270" s="249"/>
      <c r="L270" s="254"/>
      <c r="M270" s="255"/>
      <c r="N270" s="256"/>
      <c r="O270" s="256"/>
      <c r="P270" s="256"/>
      <c r="Q270" s="256"/>
      <c r="R270" s="256"/>
      <c r="S270" s="256"/>
      <c r="T270" s="257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58" t="s">
        <v>135</v>
      </c>
      <c r="AU270" s="258" t="s">
        <v>85</v>
      </c>
      <c r="AV270" s="15" t="s">
        <v>133</v>
      </c>
      <c r="AW270" s="15" t="s">
        <v>35</v>
      </c>
      <c r="AX270" s="15" t="s">
        <v>83</v>
      </c>
      <c r="AY270" s="258" t="s">
        <v>126</v>
      </c>
    </row>
    <row r="271" s="2" customFormat="1" ht="16.5" customHeight="1">
      <c r="A271" s="38"/>
      <c r="B271" s="39"/>
      <c r="C271" s="259" t="s">
        <v>361</v>
      </c>
      <c r="D271" s="259" t="s">
        <v>210</v>
      </c>
      <c r="E271" s="260" t="s">
        <v>362</v>
      </c>
      <c r="F271" s="261" t="s">
        <v>363</v>
      </c>
      <c r="G271" s="262" t="s">
        <v>282</v>
      </c>
      <c r="H271" s="263">
        <v>4.9809999999999999</v>
      </c>
      <c r="I271" s="264"/>
      <c r="J271" s="265">
        <f>ROUND(I271*H271,2)</f>
        <v>0</v>
      </c>
      <c r="K271" s="266"/>
      <c r="L271" s="267"/>
      <c r="M271" s="268" t="s">
        <v>1</v>
      </c>
      <c r="N271" s="269" t="s">
        <v>43</v>
      </c>
      <c r="O271" s="91"/>
      <c r="P271" s="222">
        <f>O271*H271</f>
        <v>0</v>
      </c>
      <c r="Q271" s="222">
        <v>0.001</v>
      </c>
      <c r="R271" s="222">
        <f>Q271*H271</f>
        <v>0.0049810000000000002</v>
      </c>
      <c r="S271" s="222">
        <v>0</v>
      </c>
      <c r="T271" s="223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4" t="s">
        <v>251</v>
      </c>
      <c r="AT271" s="224" t="s">
        <v>210</v>
      </c>
      <c r="AU271" s="224" t="s">
        <v>85</v>
      </c>
      <c r="AY271" s="17" t="s">
        <v>126</v>
      </c>
      <c r="BE271" s="225">
        <f>IF(N271="základní",J271,0)</f>
        <v>0</v>
      </c>
      <c r="BF271" s="225">
        <f>IF(N271="snížená",J271,0)</f>
        <v>0</v>
      </c>
      <c r="BG271" s="225">
        <f>IF(N271="zákl. přenesená",J271,0)</f>
        <v>0</v>
      </c>
      <c r="BH271" s="225">
        <f>IF(N271="sníž. přenesená",J271,0)</f>
        <v>0</v>
      </c>
      <c r="BI271" s="225">
        <f>IF(N271="nulová",J271,0)</f>
        <v>0</v>
      </c>
      <c r="BJ271" s="17" t="s">
        <v>83</v>
      </c>
      <c r="BK271" s="225">
        <f>ROUND(I271*H271,2)</f>
        <v>0</v>
      </c>
      <c r="BL271" s="17" t="s">
        <v>221</v>
      </c>
      <c r="BM271" s="224" t="s">
        <v>364</v>
      </c>
    </row>
    <row r="272" s="14" customFormat="1">
      <c r="A272" s="14"/>
      <c r="B272" s="237"/>
      <c r="C272" s="238"/>
      <c r="D272" s="228" t="s">
        <v>135</v>
      </c>
      <c r="E272" s="238"/>
      <c r="F272" s="240" t="s">
        <v>365</v>
      </c>
      <c r="G272" s="238"/>
      <c r="H272" s="241">
        <v>4.9809999999999999</v>
      </c>
      <c r="I272" s="242"/>
      <c r="J272" s="238"/>
      <c r="K272" s="238"/>
      <c r="L272" s="243"/>
      <c r="M272" s="244"/>
      <c r="N272" s="245"/>
      <c r="O272" s="245"/>
      <c r="P272" s="245"/>
      <c r="Q272" s="245"/>
      <c r="R272" s="245"/>
      <c r="S272" s="245"/>
      <c r="T272" s="246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7" t="s">
        <v>135</v>
      </c>
      <c r="AU272" s="247" t="s">
        <v>85</v>
      </c>
      <c r="AV272" s="14" t="s">
        <v>85</v>
      </c>
      <c r="AW272" s="14" t="s">
        <v>4</v>
      </c>
      <c r="AX272" s="14" t="s">
        <v>83</v>
      </c>
      <c r="AY272" s="247" t="s">
        <v>126</v>
      </c>
    </row>
    <row r="273" s="12" customFormat="1" ht="22.8" customHeight="1">
      <c r="A273" s="12"/>
      <c r="B273" s="196"/>
      <c r="C273" s="197"/>
      <c r="D273" s="198" t="s">
        <v>77</v>
      </c>
      <c r="E273" s="210" t="s">
        <v>366</v>
      </c>
      <c r="F273" s="210" t="s">
        <v>367</v>
      </c>
      <c r="G273" s="197"/>
      <c r="H273" s="197"/>
      <c r="I273" s="200"/>
      <c r="J273" s="211">
        <f>BK273</f>
        <v>0</v>
      </c>
      <c r="K273" s="197"/>
      <c r="L273" s="202"/>
      <c r="M273" s="203"/>
      <c r="N273" s="204"/>
      <c r="O273" s="204"/>
      <c r="P273" s="205">
        <f>SUM(P274:P299)</f>
        <v>0</v>
      </c>
      <c r="Q273" s="204"/>
      <c r="R273" s="205">
        <f>SUM(R274:R299)</f>
        <v>0.070632100000000003</v>
      </c>
      <c r="S273" s="204"/>
      <c r="T273" s="206">
        <f>SUM(T274:T299)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07" t="s">
        <v>85</v>
      </c>
      <c r="AT273" s="208" t="s">
        <v>77</v>
      </c>
      <c r="AU273" s="208" t="s">
        <v>83</v>
      </c>
      <c r="AY273" s="207" t="s">
        <v>126</v>
      </c>
      <c r="BK273" s="209">
        <f>SUM(BK274:BK299)</f>
        <v>0</v>
      </c>
    </row>
    <row r="274" s="2" customFormat="1" ht="24.15" customHeight="1">
      <c r="A274" s="38"/>
      <c r="B274" s="39"/>
      <c r="C274" s="212" t="s">
        <v>368</v>
      </c>
      <c r="D274" s="212" t="s">
        <v>129</v>
      </c>
      <c r="E274" s="213" t="s">
        <v>369</v>
      </c>
      <c r="F274" s="214" t="s">
        <v>370</v>
      </c>
      <c r="G274" s="215" t="s">
        <v>132</v>
      </c>
      <c r="H274" s="216">
        <v>193.24700000000001</v>
      </c>
      <c r="I274" s="217"/>
      <c r="J274" s="218">
        <f>ROUND(I274*H274,2)</f>
        <v>0</v>
      </c>
      <c r="K274" s="219"/>
      <c r="L274" s="44"/>
      <c r="M274" s="220" t="s">
        <v>1</v>
      </c>
      <c r="N274" s="221" t="s">
        <v>43</v>
      </c>
      <c r="O274" s="91"/>
      <c r="P274" s="222">
        <f>O274*H274</f>
        <v>0</v>
      </c>
      <c r="Q274" s="222">
        <v>0</v>
      </c>
      <c r="R274" s="222">
        <f>Q274*H274</f>
        <v>0</v>
      </c>
      <c r="S274" s="222">
        <v>0</v>
      </c>
      <c r="T274" s="223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4" t="s">
        <v>221</v>
      </c>
      <c r="AT274" s="224" t="s">
        <v>129</v>
      </c>
      <c r="AU274" s="224" t="s">
        <v>85</v>
      </c>
      <c r="AY274" s="17" t="s">
        <v>126</v>
      </c>
      <c r="BE274" s="225">
        <f>IF(N274="základní",J274,0)</f>
        <v>0</v>
      </c>
      <c r="BF274" s="225">
        <f>IF(N274="snížená",J274,0)</f>
        <v>0</v>
      </c>
      <c r="BG274" s="225">
        <f>IF(N274="zákl. přenesená",J274,0)</f>
        <v>0</v>
      </c>
      <c r="BH274" s="225">
        <f>IF(N274="sníž. přenesená",J274,0)</f>
        <v>0</v>
      </c>
      <c r="BI274" s="225">
        <f>IF(N274="nulová",J274,0)</f>
        <v>0</v>
      </c>
      <c r="BJ274" s="17" t="s">
        <v>83</v>
      </c>
      <c r="BK274" s="225">
        <f>ROUND(I274*H274,2)</f>
        <v>0</v>
      </c>
      <c r="BL274" s="17" t="s">
        <v>221</v>
      </c>
      <c r="BM274" s="224" t="s">
        <v>371</v>
      </c>
    </row>
    <row r="275" s="13" customFormat="1">
      <c r="A275" s="13"/>
      <c r="B275" s="226"/>
      <c r="C275" s="227"/>
      <c r="D275" s="228" t="s">
        <v>135</v>
      </c>
      <c r="E275" s="229" t="s">
        <v>1</v>
      </c>
      <c r="F275" s="230" t="s">
        <v>154</v>
      </c>
      <c r="G275" s="227"/>
      <c r="H275" s="229" t="s">
        <v>1</v>
      </c>
      <c r="I275" s="231"/>
      <c r="J275" s="227"/>
      <c r="K275" s="227"/>
      <c r="L275" s="232"/>
      <c r="M275" s="233"/>
      <c r="N275" s="234"/>
      <c r="O275" s="234"/>
      <c r="P275" s="234"/>
      <c r="Q275" s="234"/>
      <c r="R275" s="234"/>
      <c r="S275" s="234"/>
      <c r="T275" s="235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6" t="s">
        <v>135</v>
      </c>
      <c r="AU275" s="236" t="s">
        <v>85</v>
      </c>
      <c r="AV275" s="13" t="s">
        <v>83</v>
      </c>
      <c r="AW275" s="13" t="s">
        <v>35</v>
      </c>
      <c r="AX275" s="13" t="s">
        <v>78</v>
      </c>
      <c r="AY275" s="236" t="s">
        <v>126</v>
      </c>
    </row>
    <row r="276" s="14" customFormat="1">
      <c r="A276" s="14"/>
      <c r="B276" s="237"/>
      <c r="C276" s="238"/>
      <c r="D276" s="228" t="s">
        <v>135</v>
      </c>
      <c r="E276" s="239" t="s">
        <v>1</v>
      </c>
      <c r="F276" s="240" t="s">
        <v>372</v>
      </c>
      <c r="G276" s="238"/>
      <c r="H276" s="241">
        <v>160.58000000000001</v>
      </c>
      <c r="I276" s="242"/>
      <c r="J276" s="238"/>
      <c r="K276" s="238"/>
      <c r="L276" s="243"/>
      <c r="M276" s="244"/>
      <c r="N276" s="245"/>
      <c r="O276" s="245"/>
      <c r="P276" s="245"/>
      <c r="Q276" s="245"/>
      <c r="R276" s="245"/>
      <c r="S276" s="245"/>
      <c r="T276" s="24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7" t="s">
        <v>135</v>
      </c>
      <c r="AU276" s="247" t="s">
        <v>85</v>
      </c>
      <c r="AV276" s="14" t="s">
        <v>85</v>
      </c>
      <c r="AW276" s="14" t="s">
        <v>35</v>
      </c>
      <c r="AX276" s="14" t="s">
        <v>78</v>
      </c>
      <c r="AY276" s="247" t="s">
        <v>126</v>
      </c>
    </row>
    <row r="277" s="14" customFormat="1">
      <c r="A277" s="14"/>
      <c r="B277" s="237"/>
      <c r="C277" s="238"/>
      <c r="D277" s="228" t="s">
        <v>135</v>
      </c>
      <c r="E277" s="239" t="s">
        <v>1</v>
      </c>
      <c r="F277" s="240" t="s">
        <v>350</v>
      </c>
      <c r="G277" s="238"/>
      <c r="H277" s="241">
        <v>6.6509999999999998</v>
      </c>
      <c r="I277" s="242"/>
      <c r="J277" s="238"/>
      <c r="K277" s="238"/>
      <c r="L277" s="243"/>
      <c r="M277" s="244"/>
      <c r="N277" s="245"/>
      <c r="O277" s="245"/>
      <c r="P277" s="245"/>
      <c r="Q277" s="245"/>
      <c r="R277" s="245"/>
      <c r="S277" s="245"/>
      <c r="T277" s="246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7" t="s">
        <v>135</v>
      </c>
      <c r="AU277" s="247" t="s">
        <v>85</v>
      </c>
      <c r="AV277" s="14" t="s">
        <v>85</v>
      </c>
      <c r="AW277" s="14" t="s">
        <v>35</v>
      </c>
      <c r="AX277" s="14" t="s">
        <v>78</v>
      </c>
      <c r="AY277" s="247" t="s">
        <v>126</v>
      </c>
    </row>
    <row r="278" s="13" customFormat="1">
      <c r="A278" s="13"/>
      <c r="B278" s="226"/>
      <c r="C278" s="227"/>
      <c r="D278" s="228" t="s">
        <v>135</v>
      </c>
      <c r="E278" s="229" t="s">
        <v>1</v>
      </c>
      <c r="F278" s="230" t="s">
        <v>136</v>
      </c>
      <c r="G278" s="227"/>
      <c r="H278" s="229" t="s">
        <v>1</v>
      </c>
      <c r="I278" s="231"/>
      <c r="J278" s="227"/>
      <c r="K278" s="227"/>
      <c r="L278" s="232"/>
      <c r="M278" s="233"/>
      <c r="N278" s="234"/>
      <c r="O278" s="234"/>
      <c r="P278" s="234"/>
      <c r="Q278" s="234"/>
      <c r="R278" s="234"/>
      <c r="S278" s="234"/>
      <c r="T278" s="235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6" t="s">
        <v>135</v>
      </c>
      <c r="AU278" s="236" t="s">
        <v>85</v>
      </c>
      <c r="AV278" s="13" t="s">
        <v>83</v>
      </c>
      <c r="AW278" s="13" t="s">
        <v>35</v>
      </c>
      <c r="AX278" s="13" t="s">
        <v>78</v>
      </c>
      <c r="AY278" s="236" t="s">
        <v>126</v>
      </c>
    </row>
    <row r="279" s="14" customFormat="1">
      <c r="A279" s="14"/>
      <c r="B279" s="237"/>
      <c r="C279" s="238"/>
      <c r="D279" s="228" t="s">
        <v>135</v>
      </c>
      <c r="E279" s="239" t="s">
        <v>1</v>
      </c>
      <c r="F279" s="240" t="s">
        <v>373</v>
      </c>
      <c r="G279" s="238"/>
      <c r="H279" s="241">
        <v>20.015999999999998</v>
      </c>
      <c r="I279" s="242"/>
      <c r="J279" s="238"/>
      <c r="K279" s="238"/>
      <c r="L279" s="243"/>
      <c r="M279" s="244"/>
      <c r="N279" s="245"/>
      <c r="O279" s="245"/>
      <c r="P279" s="245"/>
      <c r="Q279" s="245"/>
      <c r="R279" s="245"/>
      <c r="S279" s="245"/>
      <c r="T279" s="246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7" t="s">
        <v>135</v>
      </c>
      <c r="AU279" s="247" t="s">
        <v>85</v>
      </c>
      <c r="AV279" s="14" t="s">
        <v>85</v>
      </c>
      <c r="AW279" s="14" t="s">
        <v>35</v>
      </c>
      <c r="AX279" s="14" t="s">
        <v>78</v>
      </c>
      <c r="AY279" s="247" t="s">
        <v>126</v>
      </c>
    </row>
    <row r="280" s="13" customFormat="1">
      <c r="A280" s="13"/>
      <c r="B280" s="226"/>
      <c r="C280" s="227"/>
      <c r="D280" s="228" t="s">
        <v>135</v>
      </c>
      <c r="E280" s="229" t="s">
        <v>1</v>
      </c>
      <c r="F280" s="230" t="s">
        <v>374</v>
      </c>
      <c r="G280" s="227"/>
      <c r="H280" s="229" t="s">
        <v>1</v>
      </c>
      <c r="I280" s="231"/>
      <c r="J280" s="227"/>
      <c r="K280" s="227"/>
      <c r="L280" s="232"/>
      <c r="M280" s="233"/>
      <c r="N280" s="234"/>
      <c r="O280" s="234"/>
      <c r="P280" s="234"/>
      <c r="Q280" s="234"/>
      <c r="R280" s="234"/>
      <c r="S280" s="234"/>
      <c r="T280" s="235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6" t="s">
        <v>135</v>
      </c>
      <c r="AU280" s="236" t="s">
        <v>85</v>
      </c>
      <c r="AV280" s="13" t="s">
        <v>83</v>
      </c>
      <c r="AW280" s="13" t="s">
        <v>35</v>
      </c>
      <c r="AX280" s="13" t="s">
        <v>78</v>
      </c>
      <c r="AY280" s="236" t="s">
        <v>126</v>
      </c>
    </row>
    <row r="281" s="14" customFormat="1">
      <c r="A281" s="14"/>
      <c r="B281" s="237"/>
      <c r="C281" s="238"/>
      <c r="D281" s="228" t="s">
        <v>135</v>
      </c>
      <c r="E281" s="239" t="s">
        <v>1</v>
      </c>
      <c r="F281" s="240" t="s">
        <v>375</v>
      </c>
      <c r="G281" s="238"/>
      <c r="H281" s="241">
        <v>6</v>
      </c>
      <c r="I281" s="242"/>
      <c r="J281" s="238"/>
      <c r="K281" s="238"/>
      <c r="L281" s="243"/>
      <c r="M281" s="244"/>
      <c r="N281" s="245"/>
      <c r="O281" s="245"/>
      <c r="P281" s="245"/>
      <c r="Q281" s="245"/>
      <c r="R281" s="245"/>
      <c r="S281" s="245"/>
      <c r="T281" s="24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7" t="s">
        <v>135</v>
      </c>
      <c r="AU281" s="247" t="s">
        <v>85</v>
      </c>
      <c r="AV281" s="14" t="s">
        <v>85</v>
      </c>
      <c r="AW281" s="14" t="s">
        <v>35</v>
      </c>
      <c r="AX281" s="14" t="s">
        <v>78</v>
      </c>
      <c r="AY281" s="247" t="s">
        <v>126</v>
      </c>
    </row>
    <row r="282" s="15" customFormat="1">
      <c r="A282" s="15"/>
      <c r="B282" s="248"/>
      <c r="C282" s="249"/>
      <c r="D282" s="228" t="s">
        <v>135</v>
      </c>
      <c r="E282" s="250" t="s">
        <v>1</v>
      </c>
      <c r="F282" s="251" t="s">
        <v>140</v>
      </c>
      <c r="G282" s="249"/>
      <c r="H282" s="252">
        <v>193.24700000000001</v>
      </c>
      <c r="I282" s="253"/>
      <c r="J282" s="249"/>
      <c r="K282" s="249"/>
      <c r="L282" s="254"/>
      <c r="M282" s="255"/>
      <c r="N282" s="256"/>
      <c r="O282" s="256"/>
      <c r="P282" s="256"/>
      <c r="Q282" s="256"/>
      <c r="R282" s="256"/>
      <c r="S282" s="256"/>
      <c r="T282" s="257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58" t="s">
        <v>135</v>
      </c>
      <c r="AU282" s="258" t="s">
        <v>85</v>
      </c>
      <c r="AV282" s="15" t="s">
        <v>133</v>
      </c>
      <c r="AW282" s="15" t="s">
        <v>35</v>
      </c>
      <c r="AX282" s="15" t="s">
        <v>83</v>
      </c>
      <c r="AY282" s="258" t="s">
        <v>126</v>
      </c>
    </row>
    <row r="283" s="2" customFormat="1" ht="16.5" customHeight="1">
      <c r="A283" s="38"/>
      <c r="B283" s="39"/>
      <c r="C283" s="259" t="s">
        <v>376</v>
      </c>
      <c r="D283" s="259" t="s">
        <v>210</v>
      </c>
      <c r="E283" s="260" t="s">
        <v>377</v>
      </c>
      <c r="F283" s="261" t="s">
        <v>378</v>
      </c>
      <c r="G283" s="262" t="s">
        <v>379</v>
      </c>
      <c r="H283" s="263">
        <v>7.7300000000000004</v>
      </c>
      <c r="I283" s="264"/>
      <c r="J283" s="265">
        <f>ROUND(I283*H283,2)</f>
        <v>0</v>
      </c>
      <c r="K283" s="266"/>
      <c r="L283" s="267"/>
      <c r="M283" s="268" t="s">
        <v>1</v>
      </c>
      <c r="N283" s="269" t="s">
        <v>43</v>
      </c>
      <c r="O283" s="91"/>
      <c r="P283" s="222">
        <f>O283*H283</f>
        <v>0</v>
      </c>
      <c r="Q283" s="222">
        <v>0.001</v>
      </c>
      <c r="R283" s="222">
        <f>Q283*H283</f>
        <v>0.0077300000000000008</v>
      </c>
      <c r="S283" s="222">
        <v>0</v>
      </c>
      <c r="T283" s="223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4" t="s">
        <v>251</v>
      </c>
      <c r="AT283" s="224" t="s">
        <v>210</v>
      </c>
      <c r="AU283" s="224" t="s">
        <v>85</v>
      </c>
      <c r="AY283" s="17" t="s">
        <v>126</v>
      </c>
      <c r="BE283" s="225">
        <f>IF(N283="základní",J283,0)</f>
        <v>0</v>
      </c>
      <c r="BF283" s="225">
        <f>IF(N283="snížená",J283,0)</f>
        <v>0</v>
      </c>
      <c r="BG283" s="225">
        <f>IF(N283="zákl. přenesená",J283,0)</f>
        <v>0</v>
      </c>
      <c r="BH283" s="225">
        <f>IF(N283="sníž. přenesená",J283,0)</f>
        <v>0</v>
      </c>
      <c r="BI283" s="225">
        <f>IF(N283="nulová",J283,0)</f>
        <v>0</v>
      </c>
      <c r="BJ283" s="17" t="s">
        <v>83</v>
      </c>
      <c r="BK283" s="225">
        <f>ROUND(I283*H283,2)</f>
        <v>0</v>
      </c>
      <c r="BL283" s="17" t="s">
        <v>221</v>
      </c>
      <c r="BM283" s="224" t="s">
        <v>380</v>
      </c>
    </row>
    <row r="284" s="14" customFormat="1">
      <c r="A284" s="14"/>
      <c r="B284" s="237"/>
      <c r="C284" s="238"/>
      <c r="D284" s="228" t="s">
        <v>135</v>
      </c>
      <c r="E284" s="238"/>
      <c r="F284" s="240" t="s">
        <v>381</v>
      </c>
      <c r="G284" s="238"/>
      <c r="H284" s="241">
        <v>7.7300000000000004</v>
      </c>
      <c r="I284" s="242"/>
      <c r="J284" s="238"/>
      <c r="K284" s="238"/>
      <c r="L284" s="243"/>
      <c r="M284" s="244"/>
      <c r="N284" s="245"/>
      <c r="O284" s="245"/>
      <c r="P284" s="245"/>
      <c r="Q284" s="245"/>
      <c r="R284" s="245"/>
      <c r="S284" s="245"/>
      <c r="T284" s="246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7" t="s">
        <v>135</v>
      </c>
      <c r="AU284" s="247" t="s">
        <v>85</v>
      </c>
      <c r="AV284" s="14" t="s">
        <v>85</v>
      </c>
      <c r="AW284" s="14" t="s">
        <v>4</v>
      </c>
      <c r="AX284" s="14" t="s">
        <v>83</v>
      </c>
      <c r="AY284" s="247" t="s">
        <v>126</v>
      </c>
    </row>
    <row r="285" s="2" customFormat="1" ht="24.15" customHeight="1">
      <c r="A285" s="38"/>
      <c r="B285" s="39"/>
      <c r="C285" s="212" t="s">
        <v>382</v>
      </c>
      <c r="D285" s="212" t="s">
        <v>129</v>
      </c>
      <c r="E285" s="213" t="s">
        <v>383</v>
      </c>
      <c r="F285" s="214" t="s">
        <v>384</v>
      </c>
      <c r="G285" s="215" t="s">
        <v>132</v>
      </c>
      <c r="H285" s="216">
        <v>193.24700000000001</v>
      </c>
      <c r="I285" s="217"/>
      <c r="J285" s="218">
        <f>ROUND(I285*H285,2)</f>
        <v>0</v>
      </c>
      <c r="K285" s="219"/>
      <c r="L285" s="44"/>
      <c r="M285" s="220" t="s">
        <v>1</v>
      </c>
      <c r="N285" s="221" t="s">
        <v>43</v>
      </c>
      <c r="O285" s="91"/>
      <c r="P285" s="222">
        <f>O285*H285</f>
        <v>0</v>
      </c>
      <c r="Q285" s="222">
        <v>0</v>
      </c>
      <c r="R285" s="222">
        <f>Q285*H285</f>
        <v>0</v>
      </c>
      <c r="S285" s="222">
        <v>0</v>
      </c>
      <c r="T285" s="223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4" t="s">
        <v>221</v>
      </c>
      <c r="AT285" s="224" t="s">
        <v>129</v>
      </c>
      <c r="AU285" s="224" t="s">
        <v>85</v>
      </c>
      <c r="AY285" s="17" t="s">
        <v>126</v>
      </c>
      <c r="BE285" s="225">
        <f>IF(N285="základní",J285,0)</f>
        <v>0</v>
      </c>
      <c r="BF285" s="225">
        <f>IF(N285="snížená",J285,0)</f>
        <v>0</v>
      </c>
      <c r="BG285" s="225">
        <f>IF(N285="zákl. přenesená",J285,0)</f>
        <v>0</v>
      </c>
      <c r="BH285" s="225">
        <f>IF(N285="sníž. přenesená",J285,0)</f>
        <v>0</v>
      </c>
      <c r="BI285" s="225">
        <f>IF(N285="nulová",J285,0)</f>
        <v>0</v>
      </c>
      <c r="BJ285" s="17" t="s">
        <v>83</v>
      </c>
      <c r="BK285" s="225">
        <f>ROUND(I285*H285,2)</f>
        <v>0</v>
      </c>
      <c r="BL285" s="17" t="s">
        <v>221</v>
      </c>
      <c r="BM285" s="224" t="s">
        <v>385</v>
      </c>
    </row>
    <row r="286" s="13" customFormat="1">
      <c r="A286" s="13"/>
      <c r="B286" s="226"/>
      <c r="C286" s="227"/>
      <c r="D286" s="228" t="s">
        <v>135</v>
      </c>
      <c r="E286" s="229" t="s">
        <v>1</v>
      </c>
      <c r="F286" s="230" t="s">
        <v>154</v>
      </c>
      <c r="G286" s="227"/>
      <c r="H286" s="229" t="s">
        <v>1</v>
      </c>
      <c r="I286" s="231"/>
      <c r="J286" s="227"/>
      <c r="K286" s="227"/>
      <c r="L286" s="232"/>
      <c r="M286" s="233"/>
      <c r="N286" s="234"/>
      <c r="O286" s="234"/>
      <c r="P286" s="234"/>
      <c r="Q286" s="234"/>
      <c r="R286" s="234"/>
      <c r="S286" s="234"/>
      <c r="T286" s="23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6" t="s">
        <v>135</v>
      </c>
      <c r="AU286" s="236" t="s">
        <v>85</v>
      </c>
      <c r="AV286" s="13" t="s">
        <v>83</v>
      </c>
      <c r="AW286" s="13" t="s">
        <v>35</v>
      </c>
      <c r="AX286" s="13" t="s">
        <v>78</v>
      </c>
      <c r="AY286" s="236" t="s">
        <v>126</v>
      </c>
    </row>
    <row r="287" s="14" customFormat="1">
      <c r="A287" s="14"/>
      <c r="B287" s="237"/>
      <c r="C287" s="238"/>
      <c r="D287" s="228" t="s">
        <v>135</v>
      </c>
      <c r="E287" s="239" t="s">
        <v>1</v>
      </c>
      <c r="F287" s="240" t="s">
        <v>372</v>
      </c>
      <c r="G287" s="238"/>
      <c r="H287" s="241">
        <v>160.58000000000001</v>
      </c>
      <c r="I287" s="242"/>
      <c r="J287" s="238"/>
      <c r="K287" s="238"/>
      <c r="L287" s="243"/>
      <c r="M287" s="244"/>
      <c r="N287" s="245"/>
      <c r="O287" s="245"/>
      <c r="P287" s="245"/>
      <c r="Q287" s="245"/>
      <c r="R287" s="245"/>
      <c r="S287" s="245"/>
      <c r="T287" s="246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7" t="s">
        <v>135</v>
      </c>
      <c r="AU287" s="247" t="s">
        <v>85</v>
      </c>
      <c r="AV287" s="14" t="s">
        <v>85</v>
      </c>
      <c r="AW287" s="14" t="s">
        <v>35</v>
      </c>
      <c r="AX287" s="14" t="s">
        <v>78</v>
      </c>
      <c r="AY287" s="247" t="s">
        <v>126</v>
      </c>
    </row>
    <row r="288" s="14" customFormat="1">
      <c r="A288" s="14"/>
      <c r="B288" s="237"/>
      <c r="C288" s="238"/>
      <c r="D288" s="228" t="s">
        <v>135</v>
      </c>
      <c r="E288" s="239" t="s">
        <v>1</v>
      </c>
      <c r="F288" s="240" t="s">
        <v>350</v>
      </c>
      <c r="G288" s="238"/>
      <c r="H288" s="241">
        <v>6.6509999999999998</v>
      </c>
      <c r="I288" s="242"/>
      <c r="J288" s="238"/>
      <c r="K288" s="238"/>
      <c r="L288" s="243"/>
      <c r="M288" s="244"/>
      <c r="N288" s="245"/>
      <c r="O288" s="245"/>
      <c r="P288" s="245"/>
      <c r="Q288" s="245"/>
      <c r="R288" s="245"/>
      <c r="S288" s="245"/>
      <c r="T288" s="246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47" t="s">
        <v>135</v>
      </c>
      <c r="AU288" s="247" t="s">
        <v>85</v>
      </c>
      <c r="AV288" s="14" t="s">
        <v>85</v>
      </c>
      <c r="AW288" s="14" t="s">
        <v>35</v>
      </c>
      <c r="AX288" s="14" t="s">
        <v>78</v>
      </c>
      <c r="AY288" s="247" t="s">
        <v>126</v>
      </c>
    </row>
    <row r="289" s="13" customFormat="1">
      <c r="A289" s="13"/>
      <c r="B289" s="226"/>
      <c r="C289" s="227"/>
      <c r="D289" s="228" t="s">
        <v>135</v>
      </c>
      <c r="E289" s="229" t="s">
        <v>1</v>
      </c>
      <c r="F289" s="230" t="s">
        <v>136</v>
      </c>
      <c r="G289" s="227"/>
      <c r="H289" s="229" t="s">
        <v>1</v>
      </c>
      <c r="I289" s="231"/>
      <c r="J289" s="227"/>
      <c r="K289" s="227"/>
      <c r="L289" s="232"/>
      <c r="M289" s="233"/>
      <c r="N289" s="234"/>
      <c r="O289" s="234"/>
      <c r="P289" s="234"/>
      <c r="Q289" s="234"/>
      <c r="R289" s="234"/>
      <c r="S289" s="234"/>
      <c r="T289" s="235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6" t="s">
        <v>135</v>
      </c>
      <c r="AU289" s="236" t="s">
        <v>85</v>
      </c>
      <c r="AV289" s="13" t="s">
        <v>83</v>
      </c>
      <c r="AW289" s="13" t="s">
        <v>35</v>
      </c>
      <c r="AX289" s="13" t="s">
        <v>78</v>
      </c>
      <c r="AY289" s="236" t="s">
        <v>126</v>
      </c>
    </row>
    <row r="290" s="14" customFormat="1">
      <c r="A290" s="14"/>
      <c r="B290" s="237"/>
      <c r="C290" s="238"/>
      <c r="D290" s="228" t="s">
        <v>135</v>
      </c>
      <c r="E290" s="239" t="s">
        <v>1</v>
      </c>
      <c r="F290" s="240" t="s">
        <v>373</v>
      </c>
      <c r="G290" s="238"/>
      <c r="H290" s="241">
        <v>20.015999999999998</v>
      </c>
      <c r="I290" s="242"/>
      <c r="J290" s="238"/>
      <c r="K290" s="238"/>
      <c r="L290" s="243"/>
      <c r="M290" s="244"/>
      <c r="N290" s="245"/>
      <c r="O290" s="245"/>
      <c r="P290" s="245"/>
      <c r="Q290" s="245"/>
      <c r="R290" s="245"/>
      <c r="S290" s="245"/>
      <c r="T290" s="246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7" t="s">
        <v>135</v>
      </c>
      <c r="AU290" s="247" t="s">
        <v>85</v>
      </c>
      <c r="AV290" s="14" t="s">
        <v>85</v>
      </c>
      <c r="AW290" s="14" t="s">
        <v>35</v>
      </c>
      <c r="AX290" s="14" t="s">
        <v>78</v>
      </c>
      <c r="AY290" s="247" t="s">
        <v>126</v>
      </c>
    </row>
    <row r="291" s="13" customFormat="1">
      <c r="A291" s="13"/>
      <c r="B291" s="226"/>
      <c r="C291" s="227"/>
      <c r="D291" s="228" t="s">
        <v>135</v>
      </c>
      <c r="E291" s="229" t="s">
        <v>1</v>
      </c>
      <c r="F291" s="230" t="s">
        <v>374</v>
      </c>
      <c r="G291" s="227"/>
      <c r="H291" s="229" t="s">
        <v>1</v>
      </c>
      <c r="I291" s="231"/>
      <c r="J291" s="227"/>
      <c r="K291" s="227"/>
      <c r="L291" s="232"/>
      <c r="M291" s="233"/>
      <c r="N291" s="234"/>
      <c r="O291" s="234"/>
      <c r="P291" s="234"/>
      <c r="Q291" s="234"/>
      <c r="R291" s="234"/>
      <c r="S291" s="234"/>
      <c r="T291" s="235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6" t="s">
        <v>135</v>
      </c>
      <c r="AU291" s="236" t="s">
        <v>85</v>
      </c>
      <c r="AV291" s="13" t="s">
        <v>83</v>
      </c>
      <c r="AW291" s="13" t="s">
        <v>35</v>
      </c>
      <c r="AX291" s="13" t="s">
        <v>78</v>
      </c>
      <c r="AY291" s="236" t="s">
        <v>126</v>
      </c>
    </row>
    <row r="292" s="14" customFormat="1">
      <c r="A292" s="14"/>
      <c r="B292" s="237"/>
      <c r="C292" s="238"/>
      <c r="D292" s="228" t="s">
        <v>135</v>
      </c>
      <c r="E292" s="239" t="s">
        <v>1</v>
      </c>
      <c r="F292" s="240" t="s">
        <v>375</v>
      </c>
      <c r="G292" s="238"/>
      <c r="H292" s="241">
        <v>6</v>
      </c>
      <c r="I292" s="242"/>
      <c r="J292" s="238"/>
      <c r="K292" s="238"/>
      <c r="L292" s="243"/>
      <c r="M292" s="244"/>
      <c r="N292" s="245"/>
      <c r="O292" s="245"/>
      <c r="P292" s="245"/>
      <c r="Q292" s="245"/>
      <c r="R292" s="245"/>
      <c r="S292" s="245"/>
      <c r="T292" s="246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7" t="s">
        <v>135</v>
      </c>
      <c r="AU292" s="247" t="s">
        <v>85</v>
      </c>
      <c r="AV292" s="14" t="s">
        <v>85</v>
      </c>
      <c r="AW292" s="14" t="s">
        <v>35</v>
      </c>
      <c r="AX292" s="14" t="s">
        <v>78</v>
      </c>
      <c r="AY292" s="247" t="s">
        <v>126</v>
      </c>
    </row>
    <row r="293" s="15" customFormat="1">
      <c r="A293" s="15"/>
      <c r="B293" s="248"/>
      <c r="C293" s="249"/>
      <c r="D293" s="228" t="s">
        <v>135</v>
      </c>
      <c r="E293" s="250" t="s">
        <v>1</v>
      </c>
      <c r="F293" s="251" t="s">
        <v>140</v>
      </c>
      <c r="G293" s="249"/>
      <c r="H293" s="252">
        <v>193.24700000000001</v>
      </c>
      <c r="I293" s="253"/>
      <c r="J293" s="249"/>
      <c r="K293" s="249"/>
      <c r="L293" s="254"/>
      <c r="M293" s="255"/>
      <c r="N293" s="256"/>
      <c r="O293" s="256"/>
      <c r="P293" s="256"/>
      <c r="Q293" s="256"/>
      <c r="R293" s="256"/>
      <c r="S293" s="256"/>
      <c r="T293" s="257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58" t="s">
        <v>135</v>
      </c>
      <c r="AU293" s="258" t="s">
        <v>85</v>
      </c>
      <c r="AV293" s="15" t="s">
        <v>133</v>
      </c>
      <c r="AW293" s="15" t="s">
        <v>35</v>
      </c>
      <c r="AX293" s="15" t="s">
        <v>83</v>
      </c>
      <c r="AY293" s="258" t="s">
        <v>126</v>
      </c>
    </row>
    <row r="294" s="2" customFormat="1" ht="24.15" customHeight="1">
      <c r="A294" s="38"/>
      <c r="B294" s="39"/>
      <c r="C294" s="259" t="s">
        <v>386</v>
      </c>
      <c r="D294" s="259" t="s">
        <v>210</v>
      </c>
      <c r="E294" s="260" t="s">
        <v>387</v>
      </c>
      <c r="F294" s="261" t="s">
        <v>388</v>
      </c>
      <c r="G294" s="262" t="s">
        <v>379</v>
      </c>
      <c r="H294" s="263">
        <v>40.582000000000001</v>
      </c>
      <c r="I294" s="264"/>
      <c r="J294" s="265">
        <f>ROUND(I294*H294,2)</f>
        <v>0</v>
      </c>
      <c r="K294" s="266"/>
      <c r="L294" s="267"/>
      <c r="M294" s="268" t="s">
        <v>1</v>
      </c>
      <c r="N294" s="269" t="s">
        <v>43</v>
      </c>
      <c r="O294" s="91"/>
      <c r="P294" s="222">
        <f>O294*H294</f>
        <v>0</v>
      </c>
      <c r="Q294" s="222">
        <v>0.00155</v>
      </c>
      <c r="R294" s="222">
        <f>Q294*H294</f>
        <v>0.062902100000000002</v>
      </c>
      <c r="S294" s="222">
        <v>0</v>
      </c>
      <c r="T294" s="223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4" t="s">
        <v>251</v>
      </c>
      <c r="AT294" s="224" t="s">
        <v>210</v>
      </c>
      <c r="AU294" s="224" t="s">
        <v>85</v>
      </c>
      <c r="AY294" s="17" t="s">
        <v>126</v>
      </c>
      <c r="BE294" s="225">
        <f>IF(N294="základní",J294,0)</f>
        <v>0</v>
      </c>
      <c r="BF294" s="225">
        <f>IF(N294="snížená",J294,0)</f>
        <v>0</v>
      </c>
      <c r="BG294" s="225">
        <f>IF(N294="zákl. přenesená",J294,0)</f>
        <v>0</v>
      </c>
      <c r="BH294" s="225">
        <f>IF(N294="sníž. přenesená",J294,0)</f>
        <v>0</v>
      </c>
      <c r="BI294" s="225">
        <f>IF(N294="nulová",J294,0)</f>
        <v>0</v>
      </c>
      <c r="BJ294" s="17" t="s">
        <v>83</v>
      </c>
      <c r="BK294" s="225">
        <f>ROUND(I294*H294,2)</f>
        <v>0</v>
      </c>
      <c r="BL294" s="17" t="s">
        <v>221</v>
      </c>
      <c r="BM294" s="224" t="s">
        <v>389</v>
      </c>
    </row>
    <row r="295" s="14" customFormat="1">
      <c r="A295" s="14"/>
      <c r="B295" s="237"/>
      <c r="C295" s="238"/>
      <c r="D295" s="228" t="s">
        <v>135</v>
      </c>
      <c r="E295" s="238"/>
      <c r="F295" s="240" t="s">
        <v>390</v>
      </c>
      <c r="G295" s="238"/>
      <c r="H295" s="241">
        <v>40.582000000000001</v>
      </c>
      <c r="I295" s="242"/>
      <c r="J295" s="238"/>
      <c r="K295" s="238"/>
      <c r="L295" s="243"/>
      <c r="M295" s="244"/>
      <c r="N295" s="245"/>
      <c r="O295" s="245"/>
      <c r="P295" s="245"/>
      <c r="Q295" s="245"/>
      <c r="R295" s="245"/>
      <c r="S295" s="245"/>
      <c r="T295" s="246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7" t="s">
        <v>135</v>
      </c>
      <c r="AU295" s="247" t="s">
        <v>85</v>
      </c>
      <c r="AV295" s="14" t="s">
        <v>85</v>
      </c>
      <c r="AW295" s="14" t="s">
        <v>4</v>
      </c>
      <c r="AX295" s="14" t="s">
        <v>83</v>
      </c>
      <c r="AY295" s="247" t="s">
        <v>126</v>
      </c>
    </row>
    <row r="296" s="2" customFormat="1" ht="33" customHeight="1">
      <c r="A296" s="38"/>
      <c r="B296" s="39"/>
      <c r="C296" s="212" t="s">
        <v>391</v>
      </c>
      <c r="D296" s="212" t="s">
        <v>129</v>
      </c>
      <c r="E296" s="213" t="s">
        <v>392</v>
      </c>
      <c r="F296" s="214" t="s">
        <v>393</v>
      </c>
      <c r="G296" s="215" t="s">
        <v>132</v>
      </c>
      <c r="H296" s="216">
        <v>20.015999999999998</v>
      </c>
      <c r="I296" s="217"/>
      <c r="J296" s="218">
        <f>ROUND(I296*H296,2)</f>
        <v>0</v>
      </c>
      <c r="K296" s="219"/>
      <c r="L296" s="44"/>
      <c r="M296" s="220" t="s">
        <v>1</v>
      </c>
      <c r="N296" s="221" t="s">
        <v>43</v>
      </c>
      <c r="O296" s="91"/>
      <c r="P296" s="222">
        <f>O296*H296</f>
        <v>0</v>
      </c>
      <c r="Q296" s="222">
        <v>0</v>
      </c>
      <c r="R296" s="222">
        <f>Q296*H296</f>
        <v>0</v>
      </c>
      <c r="S296" s="222">
        <v>0</v>
      </c>
      <c r="T296" s="223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4" t="s">
        <v>221</v>
      </c>
      <c r="AT296" s="224" t="s">
        <v>129</v>
      </c>
      <c r="AU296" s="224" t="s">
        <v>85</v>
      </c>
      <c r="AY296" s="17" t="s">
        <v>126</v>
      </c>
      <c r="BE296" s="225">
        <f>IF(N296="základní",J296,0)</f>
        <v>0</v>
      </c>
      <c r="BF296" s="225">
        <f>IF(N296="snížená",J296,0)</f>
        <v>0</v>
      </c>
      <c r="BG296" s="225">
        <f>IF(N296="zákl. přenesená",J296,0)</f>
        <v>0</v>
      </c>
      <c r="BH296" s="225">
        <f>IF(N296="sníž. přenesená",J296,0)</f>
        <v>0</v>
      </c>
      <c r="BI296" s="225">
        <f>IF(N296="nulová",J296,0)</f>
        <v>0</v>
      </c>
      <c r="BJ296" s="17" t="s">
        <v>83</v>
      </c>
      <c r="BK296" s="225">
        <f>ROUND(I296*H296,2)</f>
        <v>0</v>
      </c>
      <c r="BL296" s="17" t="s">
        <v>221</v>
      </c>
      <c r="BM296" s="224" t="s">
        <v>394</v>
      </c>
    </row>
    <row r="297" s="13" customFormat="1">
      <c r="A297" s="13"/>
      <c r="B297" s="226"/>
      <c r="C297" s="227"/>
      <c r="D297" s="228" t="s">
        <v>135</v>
      </c>
      <c r="E297" s="229" t="s">
        <v>1</v>
      </c>
      <c r="F297" s="230" t="s">
        <v>395</v>
      </c>
      <c r="G297" s="227"/>
      <c r="H297" s="229" t="s">
        <v>1</v>
      </c>
      <c r="I297" s="231"/>
      <c r="J297" s="227"/>
      <c r="K297" s="227"/>
      <c r="L297" s="232"/>
      <c r="M297" s="233"/>
      <c r="N297" s="234"/>
      <c r="O297" s="234"/>
      <c r="P297" s="234"/>
      <c r="Q297" s="234"/>
      <c r="R297" s="234"/>
      <c r="S297" s="234"/>
      <c r="T297" s="23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6" t="s">
        <v>135</v>
      </c>
      <c r="AU297" s="236" t="s">
        <v>85</v>
      </c>
      <c r="AV297" s="13" t="s">
        <v>83</v>
      </c>
      <c r="AW297" s="13" t="s">
        <v>35</v>
      </c>
      <c r="AX297" s="13" t="s">
        <v>78</v>
      </c>
      <c r="AY297" s="236" t="s">
        <v>126</v>
      </c>
    </row>
    <row r="298" s="14" customFormat="1">
      <c r="A298" s="14"/>
      <c r="B298" s="237"/>
      <c r="C298" s="238"/>
      <c r="D298" s="228" t="s">
        <v>135</v>
      </c>
      <c r="E298" s="239" t="s">
        <v>1</v>
      </c>
      <c r="F298" s="240" t="s">
        <v>373</v>
      </c>
      <c r="G298" s="238"/>
      <c r="H298" s="241">
        <v>20.015999999999998</v>
      </c>
      <c r="I298" s="242"/>
      <c r="J298" s="238"/>
      <c r="K298" s="238"/>
      <c r="L298" s="243"/>
      <c r="M298" s="244"/>
      <c r="N298" s="245"/>
      <c r="O298" s="245"/>
      <c r="P298" s="245"/>
      <c r="Q298" s="245"/>
      <c r="R298" s="245"/>
      <c r="S298" s="245"/>
      <c r="T298" s="246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7" t="s">
        <v>135</v>
      </c>
      <c r="AU298" s="247" t="s">
        <v>85</v>
      </c>
      <c r="AV298" s="14" t="s">
        <v>85</v>
      </c>
      <c r="AW298" s="14" t="s">
        <v>35</v>
      </c>
      <c r="AX298" s="14" t="s">
        <v>78</v>
      </c>
      <c r="AY298" s="247" t="s">
        <v>126</v>
      </c>
    </row>
    <row r="299" s="15" customFormat="1">
      <c r="A299" s="15"/>
      <c r="B299" s="248"/>
      <c r="C299" s="249"/>
      <c r="D299" s="228" t="s">
        <v>135</v>
      </c>
      <c r="E299" s="250" t="s">
        <v>1</v>
      </c>
      <c r="F299" s="251" t="s">
        <v>140</v>
      </c>
      <c r="G299" s="249"/>
      <c r="H299" s="252">
        <v>20.015999999999998</v>
      </c>
      <c r="I299" s="253"/>
      <c r="J299" s="249"/>
      <c r="K299" s="249"/>
      <c r="L299" s="254"/>
      <c r="M299" s="255"/>
      <c r="N299" s="256"/>
      <c r="O299" s="256"/>
      <c r="P299" s="256"/>
      <c r="Q299" s="256"/>
      <c r="R299" s="256"/>
      <c r="S299" s="256"/>
      <c r="T299" s="257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58" t="s">
        <v>135</v>
      </c>
      <c r="AU299" s="258" t="s">
        <v>85</v>
      </c>
      <c r="AV299" s="15" t="s">
        <v>133</v>
      </c>
      <c r="AW299" s="15" t="s">
        <v>35</v>
      </c>
      <c r="AX299" s="15" t="s">
        <v>83</v>
      </c>
      <c r="AY299" s="258" t="s">
        <v>126</v>
      </c>
    </row>
    <row r="300" s="12" customFormat="1" ht="25.92" customHeight="1">
      <c r="A300" s="12"/>
      <c r="B300" s="196"/>
      <c r="C300" s="197"/>
      <c r="D300" s="198" t="s">
        <v>77</v>
      </c>
      <c r="E300" s="199" t="s">
        <v>210</v>
      </c>
      <c r="F300" s="199" t="s">
        <v>396</v>
      </c>
      <c r="G300" s="197"/>
      <c r="H300" s="197"/>
      <c r="I300" s="200"/>
      <c r="J300" s="201">
        <f>BK300</f>
        <v>0</v>
      </c>
      <c r="K300" s="197"/>
      <c r="L300" s="202"/>
      <c r="M300" s="203"/>
      <c r="N300" s="204"/>
      <c r="O300" s="204"/>
      <c r="P300" s="205">
        <f>P301</f>
        <v>0</v>
      </c>
      <c r="Q300" s="204"/>
      <c r="R300" s="205">
        <f>R301</f>
        <v>0</v>
      </c>
      <c r="S300" s="204"/>
      <c r="T300" s="206">
        <f>T301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07" t="s">
        <v>127</v>
      </c>
      <c r="AT300" s="208" t="s">
        <v>77</v>
      </c>
      <c r="AU300" s="208" t="s">
        <v>78</v>
      </c>
      <c r="AY300" s="207" t="s">
        <v>126</v>
      </c>
      <c r="BK300" s="209">
        <f>BK301</f>
        <v>0</v>
      </c>
    </row>
    <row r="301" s="12" customFormat="1" ht="22.8" customHeight="1">
      <c r="A301" s="12"/>
      <c r="B301" s="196"/>
      <c r="C301" s="197"/>
      <c r="D301" s="198" t="s">
        <v>77</v>
      </c>
      <c r="E301" s="210" t="s">
        <v>397</v>
      </c>
      <c r="F301" s="210" t="s">
        <v>398</v>
      </c>
      <c r="G301" s="197"/>
      <c r="H301" s="197"/>
      <c r="I301" s="200"/>
      <c r="J301" s="211">
        <f>BK301</f>
        <v>0</v>
      </c>
      <c r="K301" s="197"/>
      <c r="L301" s="202"/>
      <c r="M301" s="203"/>
      <c r="N301" s="204"/>
      <c r="O301" s="204"/>
      <c r="P301" s="205">
        <f>P302</f>
        <v>0</v>
      </c>
      <c r="Q301" s="204"/>
      <c r="R301" s="205">
        <f>R302</f>
        <v>0</v>
      </c>
      <c r="S301" s="204"/>
      <c r="T301" s="206">
        <f>T302</f>
        <v>0</v>
      </c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207" t="s">
        <v>127</v>
      </c>
      <c r="AT301" s="208" t="s">
        <v>77</v>
      </c>
      <c r="AU301" s="208" t="s">
        <v>83</v>
      </c>
      <c r="AY301" s="207" t="s">
        <v>126</v>
      </c>
      <c r="BK301" s="209">
        <f>BK302</f>
        <v>0</v>
      </c>
    </row>
    <row r="302" s="2" customFormat="1" ht="37.8" customHeight="1">
      <c r="A302" s="38"/>
      <c r="B302" s="39"/>
      <c r="C302" s="212" t="s">
        <v>399</v>
      </c>
      <c r="D302" s="212" t="s">
        <v>129</v>
      </c>
      <c r="E302" s="213" t="s">
        <v>400</v>
      </c>
      <c r="F302" s="214" t="s">
        <v>401</v>
      </c>
      <c r="G302" s="215" t="s">
        <v>206</v>
      </c>
      <c r="H302" s="216">
        <v>1</v>
      </c>
      <c r="I302" s="217"/>
      <c r="J302" s="218">
        <f>ROUND(I302*H302,2)</f>
        <v>0</v>
      </c>
      <c r="K302" s="219"/>
      <c r="L302" s="44"/>
      <c r="M302" s="220" t="s">
        <v>1</v>
      </c>
      <c r="N302" s="221" t="s">
        <v>43</v>
      </c>
      <c r="O302" s="91"/>
      <c r="P302" s="222">
        <f>O302*H302</f>
        <v>0</v>
      </c>
      <c r="Q302" s="222">
        <v>0</v>
      </c>
      <c r="R302" s="222">
        <f>Q302*H302</f>
        <v>0</v>
      </c>
      <c r="S302" s="222">
        <v>0</v>
      </c>
      <c r="T302" s="223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24" t="s">
        <v>402</v>
      </c>
      <c r="AT302" s="224" t="s">
        <v>129</v>
      </c>
      <c r="AU302" s="224" t="s">
        <v>85</v>
      </c>
      <c r="AY302" s="17" t="s">
        <v>126</v>
      </c>
      <c r="BE302" s="225">
        <f>IF(N302="základní",J302,0)</f>
        <v>0</v>
      </c>
      <c r="BF302" s="225">
        <f>IF(N302="snížená",J302,0)</f>
        <v>0</v>
      </c>
      <c r="BG302" s="225">
        <f>IF(N302="zákl. přenesená",J302,0)</f>
        <v>0</v>
      </c>
      <c r="BH302" s="225">
        <f>IF(N302="sníž. přenesená",J302,0)</f>
        <v>0</v>
      </c>
      <c r="BI302" s="225">
        <f>IF(N302="nulová",J302,0)</f>
        <v>0</v>
      </c>
      <c r="BJ302" s="17" t="s">
        <v>83</v>
      </c>
      <c r="BK302" s="225">
        <f>ROUND(I302*H302,2)</f>
        <v>0</v>
      </c>
      <c r="BL302" s="17" t="s">
        <v>402</v>
      </c>
      <c r="BM302" s="224" t="s">
        <v>403</v>
      </c>
    </row>
    <row r="303" s="12" customFormat="1" ht="25.92" customHeight="1">
      <c r="A303" s="12"/>
      <c r="B303" s="196"/>
      <c r="C303" s="197"/>
      <c r="D303" s="198" t="s">
        <v>77</v>
      </c>
      <c r="E303" s="199" t="s">
        <v>404</v>
      </c>
      <c r="F303" s="199" t="s">
        <v>405</v>
      </c>
      <c r="G303" s="197"/>
      <c r="H303" s="197"/>
      <c r="I303" s="200"/>
      <c r="J303" s="201">
        <f>BK303</f>
        <v>0</v>
      </c>
      <c r="K303" s="197"/>
      <c r="L303" s="202"/>
      <c r="M303" s="203"/>
      <c r="N303" s="204"/>
      <c r="O303" s="204"/>
      <c r="P303" s="205">
        <f>P304+P307+P309</f>
        <v>0</v>
      </c>
      <c r="Q303" s="204"/>
      <c r="R303" s="205">
        <f>R304+R307+R309</f>
        <v>0</v>
      </c>
      <c r="S303" s="204"/>
      <c r="T303" s="206">
        <f>T304+T307+T309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7" t="s">
        <v>162</v>
      </c>
      <c r="AT303" s="208" t="s">
        <v>77</v>
      </c>
      <c r="AU303" s="208" t="s">
        <v>78</v>
      </c>
      <c r="AY303" s="207" t="s">
        <v>126</v>
      </c>
      <c r="BK303" s="209">
        <f>BK304+BK307+BK309</f>
        <v>0</v>
      </c>
    </row>
    <row r="304" s="12" customFormat="1" ht="22.8" customHeight="1">
      <c r="A304" s="12"/>
      <c r="B304" s="196"/>
      <c r="C304" s="197"/>
      <c r="D304" s="198" t="s">
        <v>77</v>
      </c>
      <c r="E304" s="210" t="s">
        <v>406</v>
      </c>
      <c r="F304" s="210" t="s">
        <v>407</v>
      </c>
      <c r="G304" s="197"/>
      <c r="H304" s="197"/>
      <c r="I304" s="200"/>
      <c r="J304" s="211">
        <f>BK304</f>
        <v>0</v>
      </c>
      <c r="K304" s="197"/>
      <c r="L304" s="202"/>
      <c r="M304" s="203"/>
      <c r="N304" s="204"/>
      <c r="O304" s="204"/>
      <c r="P304" s="205">
        <f>SUM(P305:P306)</f>
        <v>0</v>
      </c>
      <c r="Q304" s="204"/>
      <c r="R304" s="205">
        <f>SUM(R305:R306)</f>
        <v>0</v>
      </c>
      <c r="S304" s="204"/>
      <c r="T304" s="206">
        <f>SUM(T305:T306)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07" t="s">
        <v>162</v>
      </c>
      <c r="AT304" s="208" t="s">
        <v>77</v>
      </c>
      <c r="AU304" s="208" t="s">
        <v>83</v>
      </c>
      <c r="AY304" s="207" t="s">
        <v>126</v>
      </c>
      <c r="BK304" s="209">
        <f>SUM(BK305:BK306)</f>
        <v>0</v>
      </c>
    </row>
    <row r="305" s="2" customFormat="1" ht="16.5" customHeight="1">
      <c r="A305" s="38"/>
      <c r="B305" s="39"/>
      <c r="C305" s="212" t="s">
        <v>408</v>
      </c>
      <c r="D305" s="212" t="s">
        <v>129</v>
      </c>
      <c r="E305" s="213" t="s">
        <v>409</v>
      </c>
      <c r="F305" s="214" t="s">
        <v>410</v>
      </c>
      <c r="G305" s="215" t="s">
        <v>275</v>
      </c>
      <c r="H305" s="216">
        <v>1</v>
      </c>
      <c r="I305" s="217"/>
      <c r="J305" s="218">
        <f>ROUND(I305*H305,2)</f>
        <v>0</v>
      </c>
      <c r="K305" s="219"/>
      <c r="L305" s="44"/>
      <c r="M305" s="220" t="s">
        <v>1</v>
      </c>
      <c r="N305" s="221" t="s">
        <v>43</v>
      </c>
      <c r="O305" s="91"/>
      <c r="P305" s="222">
        <f>O305*H305</f>
        <v>0</v>
      </c>
      <c r="Q305" s="222">
        <v>0</v>
      </c>
      <c r="R305" s="222">
        <f>Q305*H305</f>
        <v>0</v>
      </c>
      <c r="S305" s="222">
        <v>0</v>
      </c>
      <c r="T305" s="223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4" t="s">
        <v>411</v>
      </c>
      <c r="AT305" s="224" t="s">
        <v>129</v>
      </c>
      <c r="AU305" s="224" t="s">
        <v>85</v>
      </c>
      <c r="AY305" s="17" t="s">
        <v>126</v>
      </c>
      <c r="BE305" s="225">
        <f>IF(N305="základní",J305,0)</f>
        <v>0</v>
      </c>
      <c r="BF305" s="225">
        <f>IF(N305="snížená",J305,0)</f>
        <v>0</v>
      </c>
      <c r="BG305" s="225">
        <f>IF(N305="zákl. přenesená",J305,0)</f>
        <v>0</v>
      </c>
      <c r="BH305" s="225">
        <f>IF(N305="sníž. přenesená",J305,0)</f>
        <v>0</v>
      </c>
      <c r="BI305" s="225">
        <f>IF(N305="nulová",J305,0)</f>
        <v>0</v>
      </c>
      <c r="BJ305" s="17" t="s">
        <v>83</v>
      </c>
      <c r="BK305" s="225">
        <f>ROUND(I305*H305,2)</f>
        <v>0</v>
      </c>
      <c r="BL305" s="17" t="s">
        <v>411</v>
      </c>
      <c r="BM305" s="224" t="s">
        <v>412</v>
      </c>
    </row>
    <row r="306" s="2" customFormat="1" ht="16.5" customHeight="1">
      <c r="A306" s="38"/>
      <c r="B306" s="39"/>
      <c r="C306" s="212" t="s">
        <v>413</v>
      </c>
      <c r="D306" s="212" t="s">
        <v>129</v>
      </c>
      <c r="E306" s="213" t="s">
        <v>414</v>
      </c>
      <c r="F306" s="214" t="s">
        <v>415</v>
      </c>
      <c r="G306" s="215" t="s">
        <v>275</v>
      </c>
      <c r="H306" s="216">
        <v>1</v>
      </c>
      <c r="I306" s="217"/>
      <c r="J306" s="218">
        <f>ROUND(I306*H306,2)</f>
        <v>0</v>
      </c>
      <c r="K306" s="219"/>
      <c r="L306" s="44"/>
      <c r="M306" s="220" t="s">
        <v>1</v>
      </c>
      <c r="N306" s="221" t="s">
        <v>43</v>
      </c>
      <c r="O306" s="91"/>
      <c r="P306" s="222">
        <f>O306*H306</f>
        <v>0</v>
      </c>
      <c r="Q306" s="222">
        <v>0</v>
      </c>
      <c r="R306" s="222">
        <f>Q306*H306</f>
        <v>0</v>
      </c>
      <c r="S306" s="222">
        <v>0</v>
      </c>
      <c r="T306" s="223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24" t="s">
        <v>411</v>
      </c>
      <c r="AT306" s="224" t="s">
        <v>129</v>
      </c>
      <c r="AU306" s="224" t="s">
        <v>85</v>
      </c>
      <c r="AY306" s="17" t="s">
        <v>126</v>
      </c>
      <c r="BE306" s="225">
        <f>IF(N306="základní",J306,0)</f>
        <v>0</v>
      </c>
      <c r="BF306" s="225">
        <f>IF(N306="snížená",J306,0)</f>
        <v>0</v>
      </c>
      <c r="BG306" s="225">
        <f>IF(N306="zákl. přenesená",J306,0)</f>
        <v>0</v>
      </c>
      <c r="BH306" s="225">
        <f>IF(N306="sníž. přenesená",J306,0)</f>
        <v>0</v>
      </c>
      <c r="BI306" s="225">
        <f>IF(N306="nulová",J306,0)</f>
        <v>0</v>
      </c>
      <c r="BJ306" s="17" t="s">
        <v>83</v>
      </c>
      <c r="BK306" s="225">
        <f>ROUND(I306*H306,2)</f>
        <v>0</v>
      </c>
      <c r="BL306" s="17" t="s">
        <v>411</v>
      </c>
      <c r="BM306" s="224" t="s">
        <v>416</v>
      </c>
    </row>
    <row r="307" s="12" customFormat="1" ht="22.8" customHeight="1">
      <c r="A307" s="12"/>
      <c r="B307" s="196"/>
      <c r="C307" s="197"/>
      <c r="D307" s="198" t="s">
        <v>77</v>
      </c>
      <c r="E307" s="210" t="s">
        <v>417</v>
      </c>
      <c r="F307" s="210" t="s">
        <v>418</v>
      </c>
      <c r="G307" s="197"/>
      <c r="H307" s="197"/>
      <c r="I307" s="200"/>
      <c r="J307" s="211">
        <f>BK307</f>
        <v>0</v>
      </c>
      <c r="K307" s="197"/>
      <c r="L307" s="202"/>
      <c r="M307" s="203"/>
      <c r="N307" s="204"/>
      <c r="O307" s="204"/>
      <c r="P307" s="205">
        <f>P308</f>
        <v>0</v>
      </c>
      <c r="Q307" s="204"/>
      <c r="R307" s="205">
        <f>R308</f>
        <v>0</v>
      </c>
      <c r="S307" s="204"/>
      <c r="T307" s="206">
        <f>T308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07" t="s">
        <v>162</v>
      </c>
      <c r="AT307" s="208" t="s">
        <v>77</v>
      </c>
      <c r="AU307" s="208" t="s">
        <v>83</v>
      </c>
      <c r="AY307" s="207" t="s">
        <v>126</v>
      </c>
      <c r="BK307" s="209">
        <f>BK308</f>
        <v>0</v>
      </c>
    </row>
    <row r="308" s="2" customFormat="1" ht="16.5" customHeight="1">
      <c r="A308" s="38"/>
      <c r="B308" s="39"/>
      <c r="C308" s="212" t="s">
        <v>419</v>
      </c>
      <c r="D308" s="212" t="s">
        <v>129</v>
      </c>
      <c r="E308" s="213" t="s">
        <v>420</v>
      </c>
      <c r="F308" s="214" t="s">
        <v>418</v>
      </c>
      <c r="G308" s="215" t="s">
        <v>275</v>
      </c>
      <c r="H308" s="216">
        <v>1</v>
      </c>
      <c r="I308" s="217"/>
      <c r="J308" s="218">
        <f>ROUND(I308*H308,2)</f>
        <v>0</v>
      </c>
      <c r="K308" s="219"/>
      <c r="L308" s="44"/>
      <c r="M308" s="220" t="s">
        <v>1</v>
      </c>
      <c r="N308" s="221" t="s">
        <v>43</v>
      </c>
      <c r="O308" s="91"/>
      <c r="P308" s="222">
        <f>O308*H308</f>
        <v>0</v>
      </c>
      <c r="Q308" s="222">
        <v>0</v>
      </c>
      <c r="R308" s="222">
        <f>Q308*H308</f>
        <v>0</v>
      </c>
      <c r="S308" s="222">
        <v>0</v>
      </c>
      <c r="T308" s="223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24" t="s">
        <v>411</v>
      </c>
      <c r="AT308" s="224" t="s">
        <v>129</v>
      </c>
      <c r="AU308" s="224" t="s">
        <v>85</v>
      </c>
      <c r="AY308" s="17" t="s">
        <v>126</v>
      </c>
      <c r="BE308" s="225">
        <f>IF(N308="základní",J308,0)</f>
        <v>0</v>
      </c>
      <c r="BF308" s="225">
        <f>IF(N308="snížená",J308,0)</f>
        <v>0</v>
      </c>
      <c r="BG308" s="225">
        <f>IF(N308="zákl. přenesená",J308,0)</f>
        <v>0</v>
      </c>
      <c r="BH308" s="225">
        <f>IF(N308="sníž. přenesená",J308,0)</f>
        <v>0</v>
      </c>
      <c r="BI308" s="225">
        <f>IF(N308="nulová",J308,0)</f>
        <v>0</v>
      </c>
      <c r="BJ308" s="17" t="s">
        <v>83</v>
      </c>
      <c r="BK308" s="225">
        <f>ROUND(I308*H308,2)</f>
        <v>0</v>
      </c>
      <c r="BL308" s="17" t="s">
        <v>411</v>
      </c>
      <c r="BM308" s="224" t="s">
        <v>421</v>
      </c>
    </row>
    <row r="309" s="12" customFormat="1" ht="22.8" customHeight="1">
      <c r="A309" s="12"/>
      <c r="B309" s="196"/>
      <c r="C309" s="197"/>
      <c r="D309" s="198" t="s">
        <v>77</v>
      </c>
      <c r="E309" s="210" t="s">
        <v>422</v>
      </c>
      <c r="F309" s="210" t="s">
        <v>423</v>
      </c>
      <c r="G309" s="197"/>
      <c r="H309" s="197"/>
      <c r="I309" s="200"/>
      <c r="J309" s="211">
        <f>BK309</f>
        <v>0</v>
      </c>
      <c r="K309" s="197"/>
      <c r="L309" s="202"/>
      <c r="M309" s="203"/>
      <c r="N309" s="204"/>
      <c r="O309" s="204"/>
      <c r="P309" s="205">
        <f>SUM(P310:P313)</f>
        <v>0</v>
      </c>
      <c r="Q309" s="204"/>
      <c r="R309" s="205">
        <f>SUM(R310:R313)</f>
        <v>0</v>
      </c>
      <c r="S309" s="204"/>
      <c r="T309" s="206">
        <f>SUM(T310:T313)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07" t="s">
        <v>162</v>
      </c>
      <c r="AT309" s="208" t="s">
        <v>77</v>
      </c>
      <c r="AU309" s="208" t="s">
        <v>83</v>
      </c>
      <c r="AY309" s="207" t="s">
        <v>126</v>
      </c>
      <c r="BK309" s="209">
        <f>SUM(BK310:BK313)</f>
        <v>0</v>
      </c>
    </row>
    <row r="310" s="2" customFormat="1" ht="16.5" customHeight="1">
      <c r="A310" s="38"/>
      <c r="B310" s="39"/>
      <c r="C310" s="212" t="s">
        <v>424</v>
      </c>
      <c r="D310" s="212" t="s">
        <v>129</v>
      </c>
      <c r="E310" s="213" t="s">
        <v>425</v>
      </c>
      <c r="F310" s="214" t="s">
        <v>426</v>
      </c>
      <c r="G310" s="215" t="s">
        <v>275</v>
      </c>
      <c r="H310" s="216">
        <v>1</v>
      </c>
      <c r="I310" s="217"/>
      <c r="J310" s="218">
        <f>ROUND(I310*H310,2)</f>
        <v>0</v>
      </c>
      <c r="K310" s="219"/>
      <c r="L310" s="44"/>
      <c r="M310" s="220" t="s">
        <v>1</v>
      </c>
      <c r="N310" s="221" t="s">
        <v>43</v>
      </c>
      <c r="O310" s="91"/>
      <c r="P310" s="222">
        <f>O310*H310</f>
        <v>0</v>
      </c>
      <c r="Q310" s="222">
        <v>0</v>
      </c>
      <c r="R310" s="222">
        <f>Q310*H310</f>
        <v>0</v>
      </c>
      <c r="S310" s="222">
        <v>0</v>
      </c>
      <c r="T310" s="223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4" t="s">
        <v>411</v>
      </c>
      <c r="AT310" s="224" t="s">
        <v>129</v>
      </c>
      <c r="AU310" s="224" t="s">
        <v>85</v>
      </c>
      <c r="AY310" s="17" t="s">
        <v>126</v>
      </c>
      <c r="BE310" s="225">
        <f>IF(N310="základní",J310,0)</f>
        <v>0</v>
      </c>
      <c r="BF310" s="225">
        <f>IF(N310="snížená",J310,0)</f>
        <v>0</v>
      </c>
      <c r="BG310" s="225">
        <f>IF(N310="zákl. přenesená",J310,0)</f>
        <v>0</v>
      </c>
      <c r="BH310" s="225">
        <f>IF(N310="sníž. přenesená",J310,0)</f>
        <v>0</v>
      </c>
      <c r="BI310" s="225">
        <f>IF(N310="nulová",J310,0)</f>
        <v>0</v>
      </c>
      <c r="BJ310" s="17" t="s">
        <v>83</v>
      </c>
      <c r="BK310" s="225">
        <f>ROUND(I310*H310,2)</f>
        <v>0</v>
      </c>
      <c r="BL310" s="17" t="s">
        <v>411</v>
      </c>
      <c r="BM310" s="224" t="s">
        <v>427</v>
      </c>
    </row>
    <row r="311" s="13" customFormat="1">
      <c r="A311" s="13"/>
      <c r="B311" s="226"/>
      <c r="C311" s="227"/>
      <c r="D311" s="228" t="s">
        <v>135</v>
      </c>
      <c r="E311" s="229" t="s">
        <v>1</v>
      </c>
      <c r="F311" s="230" t="s">
        <v>423</v>
      </c>
      <c r="G311" s="227"/>
      <c r="H311" s="229" t="s">
        <v>1</v>
      </c>
      <c r="I311" s="231"/>
      <c r="J311" s="227"/>
      <c r="K311" s="227"/>
      <c r="L311" s="232"/>
      <c r="M311" s="233"/>
      <c r="N311" s="234"/>
      <c r="O311" s="234"/>
      <c r="P311" s="234"/>
      <c r="Q311" s="234"/>
      <c r="R311" s="234"/>
      <c r="S311" s="234"/>
      <c r="T311" s="235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6" t="s">
        <v>135</v>
      </c>
      <c r="AU311" s="236" t="s">
        <v>85</v>
      </c>
      <c r="AV311" s="13" t="s">
        <v>83</v>
      </c>
      <c r="AW311" s="13" t="s">
        <v>35</v>
      </c>
      <c r="AX311" s="13" t="s">
        <v>78</v>
      </c>
      <c r="AY311" s="236" t="s">
        <v>126</v>
      </c>
    </row>
    <row r="312" s="13" customFormat="1">
      <c r="A312" s="13"/>
      <c r="B312" s="226"/>
      <c r="C312" s="227"/>
      <c r="D312" s="228" t="s">
        <v>135</v>
      </c>
      <c r="E312" s="229" t="s">
        <v>1</v>
      </c>
      <c r="F312" s="230" t="s">
        <v>428</v>
      </c>
      <c r="G312" s="227"/>
      <c r="H312" s="229" t="s">
        <v>1</v>
      </c>
      <c r="I312" s="231"/>
      <c r="J312" s="227"/>
      <c r="K312" s="227"/>
      <c r="L312" s="232"/>
      <c r="M312" s="233"/>
      <c r="N312" s="234"/>
      <c r="O312" s="234"/>
      <c r="P312" s="234"/>
      <c r="Q312" s="234"/>
      <c r="R312" s="234"/>
      <c r="S312" s="234"/>
      <c r="T312" s="23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6" t="s">
        <v>135</v>
      </c>
      <c r="AU312" s="236" t="s">
        <v>85</v>
      </c>
      <c r="AV312" s="13" t="s">
        <v>83</v>
      </c>
      <c r="AW312" s="13" t="s">
        <v>35</v>
      </c>
      <c r="AX312" s="13" t="s">
        <v>78</v>
      </c>
      <c r="AY312" s="236" t="s">
        <v>126</v>
      </c>
    </row>
    <row r="313" s="14" customFormat="1">
      <c r="A313" s="14"/>
      <c r="B313" s="237"/>
      <c r="C313" s="238"/>
      <c r="D313" s="228" t="s">
        <v>135</v>
      </c>
      <c r="E313" s="239" t="s">
        <v>1</v>
      </c>
      <c r="F313" s="240" t="s">
        <v>83</v>
      </c>
      <c r="G313" s="238"/>
      <c r="H313" s="241">
        <v>1</v>
      </c>
      <c r="I313" s="242"/>
      <c r="J313" s="238"/>
      <c r="K313" s="238"/>
      <c r="L313" s="243"/>
      <c r="M313" s="270"/>
      <c r="N313" s="271"/>
      <c r="O313" s="271"/>
      <c r="P313" s="271"/>
      <c r="Q313" s="271"/>
      <c r="R313" s="271"/>
      <c r="S313" s="271"/>
      <c r="T313" s="272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7" t="s">
        <v>135</v>
      </c>
      <c r="AU313" s="247" t="s">
        <v>85</v>
      </c>
      <c r="AV313" s="14" t="s">
        <v>85</v>
      </c>
      <c r="AW313" s="14" t="s">
        <v>35</v>
      </c>
      <c r="AX313" s="14" t="s">
        <v>83</v>
      </c>
      <c r="AY313" s="247" t="s">
        <v>126</v>
      </c>
    </row>
    <row r="314" s="2" customFormat="1" ht="6.96" customHeight="1">
      <c r="A314" s="38"/>
      <c r="B314" s="66"/>
      <c r="C314" s="67"/>
      <c r="D314" s="67"/>
      <c r="E314" s="67"/>
      <c r="F314" s="67"/>
      <c r="G314" s="67"/>
      <c r="H314" s="67"/>
      <c r="I314" s="67"/>
      <c r="J314" s="67"/>
      <c r="K314" s="67"/>
      <c r="L314" s="44"/>
      <c r="M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</row>
  </sheetData>
  <sheetProtection sheet="1" autoFilter="0" formatColumns="0" formatRows="0" objects="1" scenarios="1" spinCount="100000" saltValue="FlH0rOIgJcXyaKRJl6a+H/JijacYwC8DckWk+9+kJj+/EEB51FW5SU94C7+A6fxYorxl0UT7N5+wvEjsQ1HxZw==" hashValue="+M6fPq1m7ROUKMvODGxhA7vfhxTRjC1HOlmgfzWRDdiJpxuRkUuyudAyURiyXPRMHjlusS6ME5eAZR5+cr2SgA==" algorithmName="SHA-512" password="CCE1"/>
  <autoFilter ref="C130:K313"/>
  <mergeCells count="6">
    <mergeCell ref="E7:H7"/>
    <mergeCell ref="E16:H16"/>
    <mergeCell ref="E25:H25"/>
    <mergeCell ref="E85:H85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Brož, Jiří</dc:creator>
  <cp:lastModifiedBy>Brož, Jiří</cp:lastModifiedBy>
  <dcterms:created xsi:type="dcterms:W3CDTF">2025-10-13T06:50:59Z</dcterms:created>
  <dcterms:modified xsi:type="dcterms:W3CDTF">2025-10-13T06:51:00Z</dcterms:modified>
</cp:coreProperties>
</file>