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25" windowWidth="20775" windowHeight="17310"/>
  </bookViews>
  <sheets>
    <sheet name="Rekapitulace stavby" sheetId="1" r:id="rId1"/>
    <sheet name="ASŘ" sheetId="2" r:id="rId2"/>
    <sheet name="VZT" sheetId="4" r:id="rId3"/>
    <sheet name="MaR+ELE" sheetId="5" r:id="rId4"/>
  </sheets>
  <definedNames>
    <definedName name="_xlnm._FilterDatabase" localSheetId="1" hidden="1">ASŘ!$C$122:$K$165</definedName>
    <definedName name="_xlnm._FilterDatabase" localSheetId="3" hidden="1">'MaR+ELE'!$C$78:$K$196</definedName>
    <definedName name="_xlnm._FilterDatabase" localSheetId="2" hidden="1">VZT!$C$71:$K$222</definedName>
    <definedName name="_xlnm.Print_Titles" localSheetId="1">ASŘ!$122:$122</definedName>
    <definedName name="_xlnm.Print_Titles" localSheetId="3">'MaR+ELE'!$78:$78</definedName>
    <definedName name="_xlnm.Print_Titles" localSheetId="0">'Rekapitulace stavby'!$92:$92</definedName>
    <definedName name="_xlnm.Print_Titles" localSheetId="2">VZT!$71:$71</definedName>
    <definedName name="_xlnm.Print_Area" localSheetId="1">ASŘ!$C$4:$J$76,ASŘ!$C$82:$J$106,ASŘ!$C$112:$J$165</definedName>
    <definedName name="_xlnm.Print_Area" localSheetId="3">'MaR+ELE'!$C$3:$J$33,'MaR+ELE'!$C$39:$J$62,'MaR+ELE'!$C$68:$K$196</definedName>
    <definedName name="_xlnm.Print_Area" localSheetId="0">'Rekapitulace stavby'!$D$4:$AO$76,'Rekapitulace stavby'!$C$82:$AQ$97</definedName>
    <definedName name="_xlnm.Print_Area" localSheetId="2">VZT!$C$3:$J$33,VZT!$C$39:$J$55,VZT!$C$61:$K$222</definedName>
  </definedNames>
  <calcPr calcId="145621"/>
</workbook>
</file>

<file path=xl/calcChain.xml><?xml version="1.0" encoding="utf-8"?>
<calcChain xmlns="http://schemas.openxmlformats.org/spreadsheetml/2006/main">
  <c r="J159" i="2" l="1"/>
  <c r="J158" i="2"/>
  <c r="J157" i="2"/>
  <c r="J154" i="2" s="1"/>
  <c r="J156" i="2"/>
  <c r="J155" i="2"/>
  <c r="J142" i="2"/>
  <c r="J141" i="2"/>
  <c r="J140" i="2"/>
  <c r="J139" i="2"/>
  <c r="J195" i="5"/>
  <c r="J194" i="5"/>
  <c r="J193" i="5"/>
  <c r="J192" i="5"/>
  <c r="J191" i="5"/>
  <c r="J190" i="5"/>
  <c r="J189" i="5"/>
  <c r="J188" i="5" s="1"/>
  <c r="J182" i="5"/>
  <c r="J183" i="5"/>
  <c r="J184" i="5"/>
  <c r="J185" i="5"/>
  <c r="J186" i="5"/>
  <c r="J181" i="5"/>
  <c r="J180" i="5"/>
  <c r="J179" i="5"/>
  <c r="J178" i="5"/>
  <c r="J177" i="5"/>
  <c r="J176" i="5"/>
  <c r="J175" i="5"/>
  <c r="J174" i="5"/>
  <c r="J173" i="5" s="1"/>
  <c r="J164" i="5"/>
  <c r="J163" i="5" s="1"/>
  <c r="J171" i="5"/>
  <c r="J170" i="5"/>
  <c r="J169" i="5"/>
  <c r="J168" i="5"/>
  <c r="J167" i="5"/>
  <c r="J166" i="5"/>
  <c r="J165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61" i="5" l="1"/>
  <c r="J60" i="5"/>
  <c r="J128" i="5"/>
  <c r="J58" i="5" s="1"/>
  <c r="J59" i="5"/>
  <c r="J126" i="5"/>
  <c r="J125" i="5"/>
  <c r="J122" i="5"/>
  <c r="J121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06" i="5"/>
  <c r="J105" i="5"/>
  <c r="J104" i="5"/>
  <c r="J103" i="5"/>
  <c r="J100" i="5"/>
  <c r="J99" i="5"/>
  <c r="J98" i="5"/>
  <c r="J97" i="5"/>
  <c r="J124" i="5" l="1"/>
  <c r="J57" i="5" s="1"/>
  <c r="J96" i="5"/>
  <c r="J102" i="5"/>
  <c r="J55" i="5" s="1"/>
  <c r="J120" i="5"/>
  <c r="J56" i="5" s="1"/>
  <c r="J54" i="5"/>
  <c r="J94" i="5"/>
  <c r="J93" i="5"/>
  <c r="J92" i="5"/>
  <c r="J91" i="5"/>
  <c r="J90" i="5"/>
  <c r="J89" i="5"/>
  <c r="J88" i="5"/>
  <c r="J87" i="5"/>
  <c r="J86" i="5"/>
  <c r="J85" i="5"/>
  <c r="BK84" i="5"/>
  <c r="BI84" i="5"/>
  <c r="BH84" i="5"/>
  <c r="BG84" i="5"/>
  <c r="BF84" i="5"/>
  <c r="T84" i="5"/>
  <c r="R84" i="5"/>
  <c r="P84" i="5"/>
  <c r="J84" i="5"/>
  <c r="BE84" i="5" s="1"/>
  <c r="J83" i="5"/>
  <c r="BK82" i="5"/>
  <c r="BI82" i="5"/>
  <c r="BH82" i="5"/>
  <c r="BG82" i="5"/>
  <c r="BF82" i="5"/>
  <c r="T82" i="5"/>
  <c r="R82" i="5"/>
  <c r="P82" i="5"/>
  <c r="J82" i="5"/>
  <c r="F76" i="5"/>
  <c r="F75" i="5"/>
  <c r="J73" i="5"/>
  <c r="F73" i="5"/>
  <c r="E71" i="5"/>
  <c r="F47" i="5"/>
  <c r="F46" i="5"/>
  <c r="J44" i="5"/>
  <c r="F44" i="5"/>
  <c r="E42" i="5"/>
  <c r="BD97" i="1"/>
  <c r="BK81" i="5" l="1"/>
  <c r="BK80" i="5" s="1"/>
  <c r="BK79" i="5" s="1"/>
  <c r="F28" i="5"/>
  <c r="J81" i="5"/>
  <c r="J53" i="5" s="1"/>
  <c r="J52" i="5" s="1"/>
  <c r="F30" i="5"/>
  <c r="F29" i="5"/>
  <c r="F31" i="5"/>
  <c r="P81" i="5"/>
  <c r="P80" i="5" s="1"/>
  <c r="P79" i="5" s="1"/>
  <c r="R81" i="5"/>
  <c r="R80" i="5" s="1"/>
  <c r="R79" i="5" s="1"/>
  <c r="T81" i="5"/>
  <c r="T80" i="5" s="1"/>
  <c r="T79" i="5" s="1"/>
  <c r="J28" i="5"/>
  <c r="BE82" i="5"/>
  <c r="J10" i="2"/>
  <c r="E42" i="4"/>
  <c r="F44" i="4"/>
  <c r="J44" i="4"/>
  <c r="F46" i="4"/>
  <c r="F47" i="4"/>
  <c r="E64" i="4"/>
  <c r="F66" i="4"/>
  <c r="J66" i="4"/>
  <c r="F68" i="4"/>
  <c r="F69" i="4"/>
  <c r="J75" i="4"/>
  <c r="BE75" i="4" s="1"/>
  <c r="P75" i="4"/>
  <c r="P74" i="4" s="1"/>
  <c r="P73" i="4" s="1"/>
  <c r="P72" i="4" s="1"/>
  <c r="R75" i="4"/>
  <c r="T75" i="4"/>
  <c r="BF75" i="4"/>
  <c r="BG75" i="4"/>
  <c r="BH75" i="4"/>
  <c r="BI75" i="4"/>
  <c r="BK75" i="4"/>
  <c r="J76" i="4"/>
  <c r="J77" i="4"/>
  <c r="P77" i="4"/>
  <c r="R77" i="4"/>
  <c r="T77" i="4"/>
  <c r="BE77" i="4"/>
  <c r="BF77" i="4"/>
  <c r="BG77" i="4"/>
  <c r="BH77" i="4"/>
  <c r="BI77" i="4"/>
  <c r="BK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6" i="4"/>
  <c r="J147" i="4"/>
  <c r="J148" i="4"/>
  <c r="J149" i="4"/>
  <c r="J150" i="4"/>
  <c r="J151" i="4"/>
  <c r="J152" i="4"/>
  <c r="J153" i="4"/>
  <c r="J154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BE220" i="4" s="1"/>
  <c r="P220" i="4"/>
  <c r="R220" i="4"/>
  <c r="T220" i="4"/>
  <c r="BF220" i="4"/>
  <c r="BG220" i="4"/>
  <c r="BH220" i="4"/>
  <c r="BI220" i="4"/>
  <c r="BK220" i="4"/>
  <c r="J221" i="4"/>
  <c r="BE221" i="4" s="1"/>
  <c r="P221" i="4"/>
  <c r="R221" i="4"/>
  <c r="T221" i="4"/>
  <c r="BF221" i="4"/>
  <c r="BG221" i="4"/>
  <c r="BH221" i="4"/>
  <c r="BI221" i="4"/>
  <c r="BK221" i="4"/>
  <c r="P222" i="4"/>
  <c r="R222" i="4"/>
  <c r="T222" i="4"/>
  <c r="BE222" i="4"/>
  <c r="BF222" i="4"/>
  <c r="BG222" i="4"/>
  <c r="BH222" i="4"/>
  <c r="BI222" i="4"/>
  <c r="BK222" i="4"/>
  <c r="J74" i="4" l="1"/>
  <c r="J51" i="5"/>
  <c r="J24" i="5" s="1"/>
  <c r="AG97" i="1" s="1"/>
  <c r="J53" i="4"/>
  <c r="J156" i="4"/>
  <c r="J55" i="4" s="1"/>
  <c r="F28" i="4"/>
  <c r="J145" i="4"/>
  <c r="J54" i="4" s="1"/>
  <c r="BK74" i="4"/>
  <c r="BK73" i="4" s="1"/>
  <c r="BK72" i="4" s="1"/>
  <c r="T74" i="4"/>
  <c r="T73" i="4" s="1"/>
  <c r="T72" i="4" s="1"/>
  <c r="F31" i="4"/>
  <c r="R74" i="4"/>
  <c r="R73" i="4" s="1"/>
  <c r="R72" i="4" s="1"/>
  <c r="F30" i="4"/>
  <c r="F29" i="4"/>
  <c r="J28" i="4"/>
  <c r="F27" i="5" l="1"/>
  <c r="J27" i="5" s="1"/>
  <c r="J33" i="5" s="1"/>
  <c r="AN97" i="1" s="1"/>
  <c r="J52" i="4"/>
  <c r="J51" i="4" s="1"/>
  <c r="J24" i="4" s="1"/>
  <c r="AG96" i="1" s="1"/>
  <c r="J35" i="2"/>
  <c r="AY97" i="1" s="1"/>
  <c r="J34" i="2"/>
  <c r="J33" i="2"/>
  <c r="BI165" i="2"/>
  <c r="BH165" i="2"/>
  <c r="BG165" i="2"/>
  <c r="BF165" i="2"/>
  <c r="T164" i="2"/>
  <c r="R164" i="2"/>
  <c r="P164" i="2"/>
  <c r="BI164" i="2"/>
  <c r="BH164" i="2"/>
  <c r="BG164" i="2"/>
  <c r="BF164" i="2"/>
  <c r="T163" i="2"/>
  <c r="R163" i="2"/>
  <c r="P163" i="2"/>
  <c r="BI162" i="2"/>
  <c r="BH162" i="2"/>
  <c r="BG162" i="2"/>
  <c r="BF162" i="2"/>
  <c r="T161" i="2"/>
  <c r="R161" i="2"/>
  <c r="P161" i="2"/>
  <c r="BI161" i="2"/>
  <c r="BH161" i="2"/>
  <c r="BG161" i="2"/>
  <c r="BF161" i="2"/>
  <c r="T160" i="2"/>
  <c r="R160" i="2"/>
  <c r="P160" i="2"/>
  <c r="BI159" i="2"/>
  <c r="BH159" i="2"/>
  <c r="BG159" i="2"/>
  <c r="BF159" i="2"/>
  <c r="T156" i="2"/>
  <c r="R156" i="2"/>
  <c r="P156" i="2"/>
  <c r="BI156" i="2"/>
  <c r="BH156" i="2"/>
  <c r="BG156" i="2"/>
  <c r="BF156" i="2"/>
  <c r="T155" i="2"/>
  <c r="R155" i="2"/>
  <c r="P155" i="2"/>
  <c r="BI155" i="2"/>
  <c r="BH155" i="2"/>
  <c r="BG155" i="2"/>
  <c r="BF155" i="2"/>
  <c r="T154" i="2"/>
  <c r="R154" i="2"/>
  <c r="P154" i="2"/>
  <c r="BI153" i="2"/>
  <c r="BH153" i="2"/>
  <c r="BG153" i="2"/>
  <c r="BF153" i="2"/>
  <c r="T152" i="2"/>
  <c r="R152" i="2"/>
  <c r="P152" i="2"/>
  <c r="BI152" i="2"/>
  <c r="BH152" i="2"/>
  <c r="BG152" i="2"/>
  <c r="BF152" i="2"/>
  <c r="T151" i="2"/>
  <c r="R151" i="2"/>
  <c r="P151" i="2"/>
  <c r="BI149" i="2"/>
  <c r="BH149" i="2"/>
  <c r="BG149" i="2"/>
  <c r="BF149" i="2"/>
  <c r="T148" i="2"/>
  <c r="T147" i="2" s="1"/>
  <c r="R148" i="2"/>
  <c r="R147" i="2" s="1"/>
  <c r="P148" i="2"/>
  <c r="P147" i="2" s="1"/>
  <c r="BI147" i="2"/>
  <c r="BH147" i="2"/>
  <c r="BG147" i="2"/>
  <c r="BF147" i="2"/>
  <c r="T146" i="2"/>
  <c r="R146" i="2"/>
  <c r="P146" i="2"/>
  <c r="BI146" i="2"/>
  <c r="BH146" i="2"/>
  <c r="BG146" i="2"/>
  <c r="BF146" i="2"/>
  <c r="T145" i="2"/>
  <c r="R145" i="2"/>
  <c r="P145" i="2"/>
  <c r="BI145" i="2"/>
  <c r="BH145" i="2"/>
  <c r="BG145" i="2"/>
  <c r="BF145" i="2"/>
  <c r="T144" i="2"/>
  <c r="R144" i="2"/>
  <c r="P144" i="2"/>
  <c r="BI144" i="2"/>
  <c r="BH144" i="2"/>
  <c r="BG144" i="2"/>
  <c r="BF144" i="2"/>
  <c r="T143" i="2"/>
  <c r="R143" i="2"/>
  <c r="P143" i="2"/>
  <c r="BI138" i="2"/>
  <c r="BH138" i="2"/>
  <c r="BG138" i="2"/>
  <c r="BF138" i="2"/>
  <c r="T137" i="2"/>
  <c r="R137" i="2"/>
  <c r="P137" i="2"/>
  <c r="BI137" i="2"/>
  <c r="BH137" i="2"/>
  <c r="BG137" i="2"/>
  <c r="BF137" i="2"/>
  <c r="T136" i="2"/>
  <c r="R136" i="2"/>
  <c r="P136" i="2"/>
  <c r="BI136" i="2"/>
  <c r="BH136" i="2"/>
  <c r="BG136" i="2"/>
  <c r="BF136" i="2"/>
  <c r="T135" i="2"/>
  <c r="R135" i="2"/>
  <c r="P135" i="2"/>
  <c r="BI135" i="2"/>
  <c r="BH135" i="2"/>
  <c r="BG135" i="2"/>
  <c r="BF135" i="2"/>
  <c r="T134" i="2"/>
  <c r="R134" i="2"/>
  <c r="P134" i="2"/>
  <c r="BI134" i="2"/>
  <c r="BH134" i="2"/>
  <c r="BG134" i="2"/>
  <c r="BF134" i="2"/>
  <c r="T133" i="2"/>
  <c r="R133" i="2"/>
  <c r="P133" i="2"/>
  <c r="BI133" i="2"/>
  <c r="BH133" i="2"/>
  <c r="BG133" i="2"/>
  <c r="BF133" i="2"/>
  <c r="T132" i="2"/>
  <c r="R132" i="2"/>
  <c r="P132" i="2"/>
  <c r="BI132" i="2"/>
  <c r="BH132" i="2"/>
  <c r="BG132" i="2"/>
  <c r="BF132" i="2"/>
  <c r="T131" i="2"/>
  <c r="R131" i="2"/>
  <c r="P131" i="2"/>
  <c r="BI130" i="2"/>
  <c r="BH130" i="2"/>
  <c r="BG130" i="2"/>
  <c r="BF130" i="2"/>
  <c r="T129" i="2"/>
  <c r="R129" i="2"/>
  <c r="P129" i="2"/>
  <c r="BI129" i="2"/>
  <c r="BH129" i="2"/>
  <c r="BG129" i="2"/>
  <c r="BF129" i="2"/>
  <c r="T128" i="2"/>
  <c r="R128" i="2"/>
  <c r="P128" i="2"/>
  <c r="BI127" i="2"/>
  <c r="BH127" i="2"/>
  <c r="BG127" i="2"/>
  <c r="BF127" i="2"/>
  <c r="T126" i="2"/>
  <c r="R126" i="2"/>
  <c r="P126" i="2"/>
  <c r="BI126" i="2"/>
  <c r="BH126" i="2"/>
  <c r="BG126" i="2"/>
  <c r="BF126" i="2"/>
  <c r="T125" i="2"/>
  <c r="R125" i="2"/>
  <c r="P125" i="2"/>
  <c r="F119" i="2"/>
  <c r="F117" i="2"/>
  <c r="E115" i="2"/>
  <c r="F89" i="2"/>
  <c r="F87" i="2"/>
  <c r="E85" i="2"/>
  <c r="J19" i="2"/>
  <c r="E19" i="2"/>
  <c r="J119" i="2" s="1"/>
  <c r="J18" i="2"/>
  <c r="J16" i="2"/>
  <c r="E16" i="2"/>
  <c r="F120" i="2" s="1"/>
  <c r="J15" i="2"/>
  <c r="J117" i="2"/>
  <c r="L90" i="1"/>
  <c r="AM90" i="1"/>
  <c r="AM89" i="1"/>
  <c r="L89" i="1"/>
  <c r="AM87" i="1"/>
  <c r="L87" i="1"/>
  <c r="L85" i="1"/>
  <c r="L84" i="1"/>
  <c r="J165" i="2"/>
  <c r="BK161" i="2"/>
  <c r="BK152" i="2"/>
  <c r="J147" i="2"/>
  <c r="BK144" i="2"/>
  <c r="BK136" i="2"/>
  <c r="J134" i="2"/>
  <c r="BK130" i="2"/>
  <c r="J127" i="2"/>
  <c r="BK165" i="2"/>
  <c r="J162" i="2"/>
  <c r="J160" i="2" s="1"/>
  <c r="BK156" i="2"/>
  <c r="J153" i="2"/>
  <c r="BK147" i="2"/>
  <c r="BK145" i="2"/>
  <c r="J138" i="2"/>
  <c r="BK135" i="2"/>
  <c r="BK132" i="2"/>
  <c r="J129" i="2"/>
  <c r="J128" i="2" s="1"/>
  <c r="AS94" i="1"/>
  <c r="BK162" i="2"/>
  <c r="BK159" i="2"/>
  <c r="BK149" i="2"/>
  <c r="J145" i="2"/>
  <c r="BK137" i="2"/>
  <c r="J135" i="2"/>
  <c r="J133" i="2"/>
  <c r="BK129" i="2"/>
  <c r="J126" i="2"/>
  <c r="J125" i="2" s="1"/>
  <c r="J164" i="2"/>
  <c r="BK153" i="2"/>
  <c r="J149" i="2"/>
  <c r="J148" i="2" s="1"/>
  <c r="J146" i="2"/>
  <c r="BK138" i="2"/>
  <c r="J136" i="2"/>
  <c r="BK133" i="2"/>
  <c r="J130" i="2"/>
  <c r="BK126" i="2"/>
  <c r="BK164" i="2"/>
  <c r="J161" i="2"/>
  <c r="BK155" i="2"/>
  <c r="J152" i="2"/>
  <c r="BK146" i="2"/>
  <c r="J144" i="2"/>
  <c r="J137" i="2"/>
  <c r="BK134" i="2"/>
  <c r="J132" i="2"/>
  <c r="BK127" i="2"/>
  <c r="J151" i="2" l="1"/>
  <c r="J143" i="2"/>
  <c r="J163" i="2"/>
  <c r="J131" i="2"/>
  <c r="J124" i="2" s="1"/>
  <c r="AX95" i="1"/>
  <c r="AW97" i="1"/>
  <c r="AX96" i="1"/>
  <c r="AY95" i="1"/>
  <c r="AY96" i="1"/>
  <c r="AX97" i="1"/>
  <c r="F34" i="2"/>
  <c r="F35" i="2"/>
  <c r="BD95" i="1" s="1"/>
  <c r="BD94" i="1" s="1"/>
  <c r="W33" i="1" s="1"/>
  <c r="F27" i="4"/>
  <c r="J27" i="4" s="1"/>
  <c r="J33" i="4" s="1"/>
  <c r="AN96" i="1" s="1"/>
  <c r="F32" i="2"/>
  <c r="F33" i="2"/>
  <c r="J32" i="2"/>
  <c r="P127" i="2"/>
  <c r="P138" i="2"/>
  <c r="T124" i="2"/>
  <c r="T130" i="2"/>
  <c r="BK154" i="2"/>
  <c r="J103" i="2" s="1"/>
  <c r="R124" i="2"/>
  <c r="R130" i="2"/>
  <c r="BK151" i="2"/>
  <c r="R153" i="2"/>
  <c r="T159" i="2"/>
  <c r="BK131" i="2"/>
  <c r="R138" i="2"/>
  <c r="P153" i="2"/>
  <c r="R159" i="2"/>
  <c r="BK163" i="2"/>
  <c r="P124" i="2"/>
  <c r="T127" i="2"/>
  <c r="T138" i="2"/>
  <c r="P150" i="2"/>
  <c r="T153" i="2"/>
  <c r="P162" i="2"/>
  <c r="BK128" i="2"/>
  <c r="J97" i="2" s="1"/>
  <c r="P130" i="2"/>
  <c r="T150" i="2"/>
  <c r="BK160" i="2"/>
  <c r="J104" i="2" s="1"/>
  <c r="R162" i="2"/>
  <c r="BK125" i="2"/>
  <c r="J96" i="2" s="1"/>
  <c r="R127" i="2"/>
  <c r="BK143" i="2"/>
  <c r="J99" i="2" s="1"/>
  <c r="R150" i="2"/>
  <c r="P159" i="2"/>
  <c r="T162" i="2"/>
  <c r="BK148" i="2"/>
  <c r="J100" i="2" s="1"/>
  <c r="J87" i="2"/>
  <c r="J89" i="2"/>
  <c r="F90" i="2"/>
  <c r="BE126" i="2"/>
  <c r="BE127" i="2"/>
  <c r="BE129" i="2"/>
  <c r="BE130" i="2"/>
  <c r="BE132" i="2"/>
  <c r="BE133" i="2"/>
  <c r="BE134" i="2"/>
  <c r="BE135" i="2"/>
  <c r="BE136" i="2"/>
  <c r="BE137" i="2"/>
  <c r="BE138" i="2"/>
  <c r="BE144" i="2"/>
  <c r="BE145" i="2"/>
  <c r="BE146" i="2"/>
  <c r="BE147" i="2"/>
  <c r="BE149" i="2"/>
  <c r="BE152" i="2"/>
  <c r="BE153" i="2"/>
  <c r="BE155" i="2"/>
  <c r="BE156" i="2"/>
  <c r="BE159" i="2"/>
  <c r="BE161" i="2"/>
  <c r="BE162" i="2"/>
  <c r="BE164" i="2"/>
  <c r="BE165" i="2"/>
  <c r="J105" i="2" l="1"/>
  <c r="J150" i="2"/>
  <c r="J123" i="2" s="1"/>
  <c r="J98" i="2"/>
  <c r="BC95" i="1"/>
  <c r="BC94" i="1" s="1"/>
  <c r="W32" i="1" s="1"/>
  <c r="BC96" i="1"/>
  <c r="BB97" i="1"/>
  <c r="BB95" i="1"/>
  <c r="BB94" i="1" s="1"/>
  <c r="W31" i="1" s="1"/>
  <c r="BB96" i="1"/>
  <c r="BA97" i="1"/>
  <c r="AW95" i="1"/>
  <c r="AW96" i="1"/>
  <c r="AV97" i="1"/>
  <c r="AT97" i="1" s="1"/>
  <c r="BA95" i="1"/>
  <c r="BA94" i="1" s="1"/>
  <c r="W30" i="1" s="1"/>
  <c r="BA96" i="1"/>
  <c r="AZ97" i="1"/>
  <c r="BD96" i="1"/>
  <c r="BC97" i="1"/>
  <c r="P123" i="2"/>
  <c r="R149" i="2"/>
  <c r="T149" i="2"/>
  <c r="P149" i="2"/>
  <c r="BK150" i="2"/>
  <c r="J101" i="2" s="1"/>
  <c r="R123" i="2"/>
  <c r="T123" i="2"/>
  <c r="BK124" i="2"/>
  <c r="J95" i="2" s="1"/>
  <c r="J102" i="2"/>
  <c r="T122" i="2" l="1"/>
  <c r="AY94" i="1"/>
  <c r="R122" i="2"/>
  <c r="P122" i="2"/>
  <c r="AU97" i="1"/>
  <c r="AX94" i="1"/>
  <c r="AW94" i="1"/>
  <c r="AK30" i="1" s="1"/>
  <c r="BK123" i="2"/>
  <c r="J28" i="2" s="1"/>
  <c r="F31" i="2" s="1"/>
  <c r="J31" i="2" s="1"/>
  <c r="AV96" i="1" s="1"/>
  <c r="AT96" i="1" s="1"/>
  <c r="AV95" i="1" l="1"/>
  <c r="AT95" i="1" s="1"/>
  <c r="AZ96" i="1"/>
  <c r="AZ95" i="1"/>
  <c r="AZ94" i="1" s="1"/>
  <c r="AV94" i="1" s="1"/>
  <c r="AT94" i="1" s="1"/>
  <c r="AU95" i="1"/>
  <c r="AU94" i="1" s="1"/>
  <c r="AU96" i="1"/>
  <c r="AG95" i="1"/>
  <c r="AG94" i="1" s="1"/>
  <c r="AK26" i="1" s="1"/>
  <c r="W29" i="1" s="1"/>
  <c r="AK29" i="1" s="1"/>
  <c r="AK35" i="1" s="1"/>
  <c r="J37" i="2"/>
  <c r="AN95" i="1" s="1"/>
  <c r="AN94" i="1" s="1"/>
  <c r="J94" i="2"/>
</calcChain>
</file>

<file path=xl/sharedStrings.xml><?xml version="1.0" encoding="utf-8"?>
<sst xmlns="http://schemas.openxmlformats.org/spreadsheetml/2006/main" count="2100" uniqueCount="664">
  <si>
    <t>Export Komplet</t>
  </si>
  <si>
    <t/>
  </si>
  <si>
    <t>2.0</t>
  </si>
  <si>
    <t>False</t>
  </si>
  <si>
    <t>{20c7d7c8-2efe-4875-b2df-532975ca1c7f}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</si>
  <si>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</si>
  <si>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</si>
  <si>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</si>
  <si>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</si>
  <si>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</si>
  <si>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</si>
  <si>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</si>
  <si>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</si>
  <si>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PD_44_24</t>
  </si>
  <si>
    <t>Stavba:</t>
  </si>
  <si>
    <t>Rekonstrukce vzduchotechniky v objektu kuchyně s jídelnou (budova J) – SPŠ a SOŠ Dvůr Králové n.L.</t>
  </si>
  <si>
    <t>KSO:</t>
  </si>
  <si>
    <t>CC-CZ:</t>
  </si>
  <si>
    <t>Místo:</t>
  </si>
  <si>
    <t>Elišky Krásnohorské 2069</t>
  </si>
  <si>
    <t>Datum:</t>
  </si>
  <si>
    <t>Zadavatel:</t>
  </si>
  <si>
    <t>IČ:</t>
  </si>
  <si>
    <t>SPŠ a SOŠ Dvůr Králové n.L.</t>
  </si>
  <si>
    <t>DIČ:</t>
  </si>
  <si>
    <t>Zhotovitel:</t>
  </si>
  <si>
    <t xml:space="preserve"> 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</si>
  <si>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</si>
  <si>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</si>
  <si>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</si>
  <si>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</si>
  <si>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</si>
  <si>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</si>
  <si>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</si>
  <si>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</si>
  <si>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</si>
  <si>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</si>
  <si>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</si>
  <si>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</si>
  <si>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</si>
  <si>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</si>
  <si>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</si>
  <si>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</si>
  <si>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</si>
  <si>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</si>
  <si>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</si>
  <si>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</si>
  <si>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</si>
  <si>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</si>
  <si>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</si>
  <si>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</si>
  <si>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</si>
  <si>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</si>
  <si>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</si>
  <si>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</si>
  <si>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</si>
  <si>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</si>
  <si>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</si>
  <si>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</si>
  <si>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</si>
  <si>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</si>
  <si>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</si>
  <si>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</si>
  <si>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</si>
  <si>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</si>
  <si>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</si>
  <si>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</si>
  <si>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</si>
  <si>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</si>
  <si>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</si>
  <si>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</si>
  <si>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</si>
  <si>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</si>
  <si>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</si>
  <si>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</si>
  <si>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</si>
  <si>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</si>
  <si>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</si>
  <si>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</si>
  <si>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</si>
  <si>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</si>
  <si>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</si>
  <si>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</si>
  <si>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</si>
  <si>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</si>
  <si>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</si>
  <si>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</si>
  <si>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</si>
  <si>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</si>
  <si>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</si>
  <si>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</si>
  <si>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</si>
  <si>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763 - Konstrukce suché výstavby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</si>
  <si>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</si>
  <si>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</si>
  <si>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</si>
  <si>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</si>
  <si>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</si>
  <si>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</si>
  <si>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</si>
  <si>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</si>
  <si>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</si>
  <si>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</si>
  <si>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</si>
  <si>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</si>
  <si>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</si>
  <si>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</si>
  <si>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</si>
  <si>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</si>
  <si>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</si>
  <si>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</si>
  <si>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</si>
  <si>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</si>
  <si>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</si>
  <si>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342244201</t>
  </si>
  <si>
    <t>Příčka z cihel broušených na tenkovrstvou maltu tloušťky 80 mm</t>
  </si>
  <si>
    <t>m2</t>
  </si>
  <si>
    <t>4</t>
  </si>
  <si>
    <t>-325762711</t>
  </si>
  <si>
    <t>342244211</t>
  </si>
  <si>
    <t>Příčka z cihel broušených na tenkovrstvou maltu tloušťky 115 mm</t>
  </si>
  <si>
    <t>1675128358</t>
  </si>
  <si>
    <t>6</t>
  </si>
  <si>
    <t>Úpravy povrchů, podlahy a osazování výplní</t>
  </si>
  <si>
    <t>611311131</t>
  </si>
  <si>
    <t>Vápenný štuk vnitřních rovných stropů tloušťky do 3 mm</t>
  </si>
  <si>
    <t>-1764880856</t>
  </si>
  <si>
    <t>612321141</t>
  </si>
  <si>
    <t>Vápenocementová omítka štuková dvouvrstvá vnitřních stěn nanášená ručně</t>
  </si>
  <si>
    <t>-1911258267</t>
  </si>
  <si>
    <t>9</t>
  </si>
  <si>
    <t>Ostatní konstrukce a práce, bourání</t>
  </si>
  <si>
    <t>5</t>
  </si>
  <si>
    <t>949101111</t>
  </si>
  <si>
    <t>Lešení pomocné pro objekty pozemních staveb s lešeňovou podlahou v do 1,9 m zatížení do 150 kg/m2</t>
  </si>
  <si>
    <t>1491338455</t>
  </si>
  <si>
    <t>952901111</t>
  </si>
  <si>
    <t>Vyčištění budov bytové a občanské výstavby při výšce podlaží do 4 m</t>
  </si>
  <si>
    <t>504210507</t>
  </si>
  <si>
    <t>7</t>
  </si>
  <si>
    <t>962031132</t>
  </si>
  <si>
    <t>Bourání příček z cihel pálených na MVC tl do 100 mm</t>
  </si>
  <si>
    <t>-404774988</t>
  </si>
  <si>
    <t>8</t>
  </si>
  <si>
    <t>962031133</t>
  </si>
  <si>
    <t>Bourání příček z cihel pálených na MVC tl do 150 mm</t>
  </si>
  <si>
    <t>-1878562412</t>
  </si>
  <si>
    <t>963051113</t>
  </si>
  <si>
    <t>Bourání ŽB stropů deskových tl přes 80 mm</t>
  </si>
  <si>
    <t>m3</t>
  </si>
  <si>
    <t>-2077622738</t>
  </si>
  <si>
    <t>10</t>
  </si>
  <si>
    <t>965042131</t>
  </si>
  <si>
    <t>Bourání podkladů pod dlažby nebo mazanin betonových nebo z litého asfaltu tl do 100 mm pl do 4 m2</t>
  </si>
  <si>
    <t>-1115939467</t>
  </si>
  <si>
    <t>11</t>
  </si>
  <si>
    <t>977151113</t>
  </si>
  <si>
    <t>Jádrové vrty diamantovými korunkami do stavebních materiálů D přes 40 do 50 mm</t>
  </si>
  <si>
    <t>m</t>
  </si>
  <si>
    <t>1038550469</t>
  </si>
  <si>
    <t>997</t>
  </si>
  <si>
    <t>Přesun sutě</t>
  </si>
  <si>
    <t>997013211</t>
  </si>
  <si>
    <t>Vnitrostaveništní doprava suti a vybouraných hmot pro budovy v do 6 m ručně</t>
  </si>
  <si>
    <t>t</t>
  </si>
  <si>
    <t>2120705550</t>
  </si>
  <si>
    <t>13</t>
  </si>
  <si>
    <t>997013501</t>
  </si>
  <si>
    <t>Odvoz suti a vybouraných hmot na skládku nebo meziskládku do 1 km se složením</t>
  </si>
  <si>
    <t>-624647589</t>
  </si>
  <si>
    <t>14</t>
  </si>
  <si>
    <t>997013509</t>
  </si>
  <si>
    <t>Příplatek k odvozu suti a vybouraných hmot na skládku ZKD 1 km přes 1 km</t>
  </si>
  <si>
    <t>863246537</t>
  </si>
  <si>
    <t>15</t>
  </si>
  <si>
    <t>997013603</t>
  </si>
  <si>
    <t>Poplatek za uložení na skládce (skládkovné) stavebního odpadu cihelného kód odpadu 17 01 02</t>
  </si>
  <si>
    <t>-884334014</t>
  </si>
  <si>
    <t>998</t>
  </si>
  <si>
    <t>Přesun hmot</t>
  </si>
  <si>
    <t>16</t>
  </si>
  <si>
    <t>998011001</t>
  </si>
  <si>
    <t>Přesun hmot pro budovy zděné v do 6 m</t>
  </si>
  <si>
    <t>258959274</t>
  </si>
  <si>
    <t>PSV</t>
  </si>
  <si>
    <t>Práce a dodávky PSV</t>
  </si>
  <si>
    <t>712</t>
  </si>
  <si>
    <t>Povlakové krytiny</t>
  </si>
  <si>
    <t>kpl</t>
  </si>
  <si>
    <t>-1386588621</t>
  </si>
  <si>
    <t>998712201</t>
  </si>
  <si>
    <t>Přesun hmot procentní pro krytiny povlakové v objektech v do 6 m</t>
  </si>
  <si>
    <t>%</t>
  </si>
  <si>
    <t>1597629169</t>
  </si>
  <si>
    <t>763</t>
  </si>
  <si>
    <t>Konstrukce suché výstavby</t>
  </si>
  <si>
    <t>763111331x</t>
  </si>
  <si>
    <t>SDK příčka tl 75 mm profil CW+UW 50 desky 1xH2 12,5 bez izolace - příčka zavěšená na strop</t>
  </si>
  <si>
    <t>-863786177</t>
  </si>
  <si>
    <t>763111717</t>
  </si>
  <si>
    <t>SDK příčka základní penetrační nátěr (oboustranně)</t>
  </si>
  <si>
    <t>1730545692</t>
  </si>
  <si>
    <t>998763200</t>
  </si>
  <si>
    <t>Přesun hmot procentní pro dřevostavby v objektech v do 6 m</t>
  </si>
  <si>
    <t>-1992878453</t>
  </si>
  <si>
    <t>783</t>
  </si>
  <si>
    <t>Dokončovací práce - nátěry</t>
  </si>
  <si>
    <t>783823x</t>
  </si>
  <si>
    <t>Penetrační nátěr omítek</t>
  </si>
  <si>
    <t>1166948183</t>
  </si>
  <si>
    <t>23</t>
  </si>
  <si>
    <t>783827441</t>
  </si>
  <si>
    <t>Krycí dvojnásobný nátěr omítek</t>
  </si>
  <si>
    <t>698148507</t>
  </si>
  <si>
    <t>784</t>
  </si>
  <si>
    <t>Dokončovací práce - malby a tapety</t>
  </si>
  <si>
    <t>24</t>
  </si>
  <si>
    <t>784181101</t>
  </si>
  <si>
    <t>Základní akrylátová jednonásobná bezbarvá penetrace podkladu v místnostech v do 3,80 m</t>
  </si>
  <si>
    <t>-1390719263</t>
  </si>
  <si>
    <t>25</t>
  </si>
  <si>
    <t>784211101</t>
  </si>
  <si>
    <t>Dvojnásobné bílé malby ze směsí za mokra výborně oděruvzdorných v místnostech v do 3,80 m</t>
  </si>
  <si>
    <t>661171347</t>
  </si>
  <si>
    <t>Prostup střešním pláštěm vč. zapravení</t>
  </si>
  <si>
    <t>-43067070</t>
  </si>
  <si>
    <t>522165860</t>
  </si>
  <si>
    <t>vlastní</t>
  </si>
  <si>
    <t>hod</t>
  </si>
  <si>
    <t>Technické práce (výrobní dokumentace, předávací dokumentace, dokumentace skutečné provedení)</t>
  </si>
  <si>
    <t>1683031545</t>
  </si>
  <si>
    <t>Zařízení staveniště - lešení, plošiny, jeřáb, ALP lift</t>
  </si>
  <si>
    <t>Informační systém v rozsahu potřebném pro provoz a údržbu VZT,  tj. označení tras potrubí dle ČSN, označení směru toků médií v potrubích, označení přístupů a provozních stavů, provozní řád</t>
  </si>
  <si>
    <t>Zaškolení obsluhy</t>
  </si>
  <si>
    <t>kg</t>
  </si>
  <si>
    <t>Ostatní spojovací, těsnící a závěsný materiál</t>
  </si>
  <si>
    <t>Vysazení odbočky z litinového svislého kanalizačního potrubí pro napojení plastového HT potrubí DN50, včetně dodání a montáže plastového HT potrubí DN50 vč.tvarovek v délce 8bm a dopojení na VZT jednotku, vedeno nad podlahou strojovny VZT</t>
  </si>
  <si>
    <t>Dodání a montáž kondenzátního potrubí od nástěnné klima jednotky vč. napojení do odpadu přes suchou zápachovou uzávěrku</t>
  </si>
  <si>
    <t>kus</t>
  </si>
  <si>
    <t>Revize zařízení s chladivem R410A vč. vystavení revizní knihy</t>
  </si>
  <si>
    <t>Tlaková zkouška dusíkem potrubí chladiva</t>
  </si>
  <si>
    <t>CS ÚRS 2024/II</t>
  </si>
  <si>
    <t>Vakuování potrubí</t>
  </si>
  <si>
    <t>751791401</t>
  </si>
  <si>
    <t>chladivo R32</t>
  </si>
  <si>
    <t>10892004</t>
  </si>
  <si>
    <t>chladivo R410A</t>
  </si>
  <si>
    <t>10892003</t>
  </si>
  <si>
    <t>Doplnění chladiva do systému</t>
  </si>
  <si>
    <t>751793001</t>
  </si>
  <si>
    <t>Zaregulování systému vzduchotechnického zařízení za 1 koncový (distribuční) prvek                                                                              
výkaz výměr: 8*1</t>
  </si>
  <si>
    <t>751691111</t>
  </si>
  <si>
    <t>km</t>
  </si>
  <si>
    <t>Doprava pracovníků a materiálu</t>
  </si>
  <si>
    <t>přesun hmot po staveništi - montáže</t>
  </si>
  <si>
    <t>přesun hmot po staveništi - demontáže</t>
  </si>
  <si>
    <t>Stěhovací práce - vyklizení rekonstruovaných prostorů, přesuny, nastěhování zpět</t>
  </si>
  <si>
    <t>Průběžné zakrývání ploch vč.následného rozkrytí, úklidové práce - mytí podlah, oken, zařizovacích předmětů</t>
  </si>
  <si>
    <t>Odvoz a ekologická likvidace veškerého demontovaného materiálu, nakládání s odpady</t>
  </si>
  <si>
    <t>Přerušovač tahu ke konvektomatu</t>
  </si>
  <si>
    <t>Demontáže ocelových podpůrných konstrukcí - závěsů a podstavců</t>
  </si>
  <si>
    <t>CS ÚRS 2025/II</t>
  </si>
  <si>
    <t>Demontáž filtru kapsového z potrubí čtyřhranného průřezu přes 0,600 m2</t>
  </si>
  <si>
    <t>751366825</t>
  </si>
  <si>
    <t>Demontáž ohřívače vodního z potrubí čtyřhranného průřezu přes 0,450 m2</t>
  </si>
  <si>
    <t>751355844</t>
  </si>
  <si>
    <t>Demontáž ventilátoru radiálního nízkotlakého čtyřhranné potrubí průřezu přes 0,420 do 0,700 m2</t>
  </si>
  <si>
    <t>751123825</t>
  </si>
  <si>
    <t>Demontáž ventilátoru axiálního nízkotlakého kruhové potrubí D přes 200 do 400 mm</t>
  </si>
  <si>
    <t>751111812</t>
  </si>
  <si>
    <t>Demontáž potrubí plechového skupiny I čtyřhranného s přírubou nebo bez příruby tloušťky plechu 0,8 mm průřezu přes 1,13 do 1,54 m2</t>
  </si>
  <si>
    <t>751511808</t>
  </si>
  <si>
    <t>Demontáž potrubí plechového skupiny I čtyřhranného s přírubou nebo bez příruby tloušťky plechu 0,8 mm průřezu přes 0,50 do 1,13 m2</t>
  </si>
  <si>
    <t>751511807</t>
  </si>
  <si>
    <t>Demontáž potrubí plechového skupiny I čtyřhranného s přírubou nebo bez příruby tloušťky plechu 0,8 mm průřezu přes 0,28 do 0,50 m2</t>
  </si>
  <si>
    <t>751511806</t>
  </si>
  <si>
    <t>Demontáž potrubí plechového skupiny I čtyřhranného s přírubou nebo bez příruby tloušťky plechu 0,8 mm průřezu přes 0,13 do 0,28 m2</t>
  </si>
  <si>
    <t>751511805</t>
  </si>
  <si>
    <t>Demontáž potrubí plechového skupiny I čtyřhranného s přírubou nebo bez příruby tloušťky plechu 0,6 mm průřezu přes 0,07 do 0,13 m2</t>
  </si>
  <si>
    <t>751511802</t>
  </si>
  <si>
    <t>Demontáž potrubí plechového skupiny I čtyřhranného s přírubou nebo bez příruby tloušťky plechu 0,6 mm průřezu přes 0,03 do 0,07 m2</t>
  </si>
  <si>
    <t>751511801</t>
  </si>
  <si>
    <t>Demontáž spojky z plechového potrubí pružné kruhové s přírubou D přes 500 do 700 mm</t>
  </si>
  <si>
    <t>751513820</t>
  </si>
  <si>
    <t>Demontáž spojky z plechového potrubí pružné čtyřhranné s přírubou přes 0,280 do 0,560 m2</t>
  </si>
  <si>
    <t>751513814</t>
  </si>
  <si>
    <t>Demontáž tlumiče hluku z potrubí čtyřhranného průřezu přes 0,600 m2</t>
  </si>
  <si>
    <t>751344825</t>
  </si>
  <si>
    <t>Demontáž protidešťové stříšky nebo výfukové hlavice z plechového potrubí kruhové s přírubou nebo bez příruby D přes 500 do 700 mm</t>
  </si>
  <si>
    <t>751513861</t>
  </si>
  <si>
    <t>Demontáž dodatečné izolace čtyřhranného potrubí ze samolepící plošné izolace</t>
  </si>
  <si>
    <t xml:space="preserve"> 751613814</t>
  </si>
  <si>
    <t>Demontáž vyústě čtyřhranné pro potrubí čtyřhranné nebo kruhové průřezu přes 0,080 do 0,250 m2</t>
  </si>
  <si>
    <t>751311818</t>
  </si>
  <si>
    <t>Demontáž servopohonu</t>
  </si>
  <si>
    <t>751614810</t>
  </si>
  <si>
    <t>Demontáž škrtící klapky nebo zpětné klapky z plechového potrubí čtyřhranné s přírubou nebo bez příruby průřezu přes 0,280 do 0,560 m2</t>
  </si>
  <si>
    <t>751513826</t>
  </si>
  <si>
    <t>Demontáž škrtící klapky nebo zpětné klapky z plechového potrubí čtyřhranné s přírubou nebo bez příruby průřezu přes 0,035 do 0,280 m2</t>
  </si>
  <si>
    <t>751513825</t>
  </si>
  <si>
    <t>Demontáž odsávacího zákrytu (digestoř) průmyslového nástěnného průřezu přes 4,5 m2</t>
  </si>
  <si>
    <t>751377829</t>
  </si>
  <si>
    <t>Demontáž odsávacího zákrytu (digestoř) průmyslového nástěnného průřezu přes 1,0 do 1,5 m2</t>
  </si>
  <si>
    <t>751377822</t>
  </si>
  <si>
    <t xml:space="preserve">čištění stávající digestoře 1200x1200mm   
"viz technická zpráva a v.č. 03"                                                                                                                                                                </t>
  </si>
  <si>
    <t>1.1</t>
  </si>
  <si>
    <t>Dodání a montáž elektromagnetického ventilu pro uzávěru plynu 230V AC</t>
  </si>
  <si>
    <t>X734170</t>
  </si>
  <si>
    <t>Ventil vyvažovací STAD PN16, DN40</t>
  </si>
  <si>
    <t>X734210</t>
  </si>
  <si>
    <t>Zpětná klapka závitová PN16, DN40</t>
  </si>
  <si>
    <t>X734160</t>
  </si>
  <si>
    <t>Filtr závitový PN16, DN40</t>
  </si>
  <si>
    <t>X734130</t>
  </si>
  <si>
    <t>Kohout kulový uzavírací PN16, DN40</t>
  </si>
  <si>
    <t>X734110</t>
  </si>
  <si>
    <t>Kohout kulový vypouštěcí PN16, DN15</t>
  </si>
  <si>
    <t>X734009</t>
  </si>
  <si>
    <t>Automatický odvzdušňovací ventil se zpětným ventilem PN16, DN15</t>
  </si>
  <si>
    <t>X734008</t>
  </si>
  <si>
    <t>Teploměr technický s pevným stonkem a jímkou zadní připojení průměr 80 mm délky 100 mm</t>
  </si>
  <si>
    <t>734411117</t>
  </si>
  <si>
    <t>Montáž armatury závitové s třemi závity G 1</t>
  </si>
  <si>
    <t>734209125</t>
  </si>
  <si>
    <t>Montáž armatury závitové s jedním závitem G 1/2</t>
  </si>
  <si>
    <t>734209103</t>
  </si>
  <si>
    <t>Montáž armatury závitové s dvěma závity G 6/4</t>
  </si>
  <si>
    <t>734209117</t>
  </si>
  <si>
    <t>Demontáž armatury závitové se třemi závity přes G 1 přes G 1 do G 6/4</t>
  </si>
  <si>
    <t>734200833</t>
  </si>
  <si>
    <t>Demontáž armatury závitové s jedním závitem přes G 1/2 do G 1/2</t>
  </si>
  <si>
    <t>734200811</t>
  </si>
  <si>
    <t>Demontáž armatury závitové s jedním závitem přes G 6/4 do G 2</t>
  </si>
  <si>
    <t>734200814</t>
  </si>
  <si>
    <t>pouzdro izolační potrubní z minerální vlny s Al fólií max. 600/100°C 49/40mm</t>
  </si>
  <si>
    <t>63143114</t>
  </si>
  <si>
    <t>Potrubí ocelové závitové černé bezešvé zesílené v kotelnách nebo strojovnách DN 40</t>
  </si>
  <si>
    <t>733111217</t>
  </si>
  <si>
    <t>Demontáž potrubí ocelového závitového do DN 32-50</t>
  </si>
  <si>
    <t>733110808</t>
  </si>
  <si>
    <t>Čerpadlo oběhové mokroběžné 25/0,5-7, PN10; 3276kg/h 53kPa</t>
  </si>
  <si>
    <t>X732008</t>
  </si>
  <si>
    <t>soubor</t>
  </si>
  <si>
    <t>Montáž čerpadla oběhového mokroběžného závitového DN 25</t>
  </si>
  <si>
    <t>732429212</t>
  </si>
  <si>
    <t>Demontáž čerpadla oběhového spirálního DN 25</t>
  </si>
  <si>
    <t>732420811</t>
  </si>
  <si>
    <t>Vypuštění, napuštění systému</t>
  </si>
  <si>
    <t>X732001</t>
  </si>
  <si>
    <t>Ostatní</t>
  </si>
  <si>
    <t>lišta krycí pro vedení potrubí klimatizace plastová, 70x55mm                                                                                                        "viz technická zpráva a v.č. 03"</t>
  </si>
  <si>
    <t>42975403</t>
  </si>
  <si>
    <t>Montáž krycích lišt měděného potrubí šířky přes 70 mm</t>
  </si>
  <si>
    <t>751791182</t>
  </si>
  <si>
    <t>předizolovaná dvojice napojovacího měděné potrubí 6-10mm včetně dodávky a montáže objímek pro uchycení a kabelu                                                                                                             
"viz technická zpráva a v.č. 03 a 04"</t>
  </si>
  <si>
    <t>2.1</t>
  </si>
  <si>
    <t xml:space="preserve"> Montáž dvojice napojovacího měděného potrubí předizolovaného 6-10 (1/4" x 3/8")</t>
  </si>
  <si>
    <t>751791121</t>
  </si>
  <si>
    <t>Základ gumový (patník) pod klima jednotku na střechu s upevňovacím profilem, délky 600mm                                                
"viz technická zpráva a v.č. 04"</t>
  </si>
  <si>
    <t xml:space="preserve"> jednotka klimatizační nástěnná o výkonu do 3,5kW                                                                                                  "viz technická zpráva a v.č. 03"</t>
  </si>
  <si>
    <t>42952001</t>
  </si>
  <si>
    <t xml:space="preserve"> jednotka klimatizační venkovní jednofázové napájení do 2 vnitřních jednotek o výkonu do 5,5kW                                                                                                  
"viz technická zpráva a v.č. 04"</t>
  </si>
  <si>
    <t>42952015</t>
  </si>
  <si>
    <t>Montáž klimatizační jednotky vnitřní nástěnné o výkonu do 3,5 kW</t>
  </si>
  <si>
    <t>751711111</t>
  </si>
  <si>
    <t>Montáž klimatizační jednotky venkovní s jednofázovým napájením do 2 vnitřních jednotek</t>
  </si>
  <si>
    <t>751721111</t>
  </si>
  <si>
    <t>Zařízení č.2 - Chlazení kanceláře ve 2.NP</t>
  </si>
  <si>
    <t>Z-2</t>
  </si>
  <si>
    <t>Systém osvětlení vč.velkoplošných polykarbonátových krytů osvětlení odsávacího stropu
"viz technická zpráva a v.č. 03"</t>
  </si>
  <si>
    <t>aktivní textilní přívodní část
"viz technická zpráva a v.č. 03"</t>
  </si>
  <si>
    <t>nerezové pasivní výplně odsávacího stropu
"viz technická zpráva a v.č. 03"</t>
  </si>
  <si>
    <t>nerezové aktivní odlučovače - filtry 500x175 odsávacího stropu
"viz technická zpráva a v.č. 03"</t>
  </si>
  <si>
    <t>nerezové vzduchovody odsávacího stropu
"viz technická zpráva a v.č. 03"</t>
  </si>
  <si>
    <t>Montáž odsávacího stropu</t>
  </si>
  <si>
    <t xml:space="preserve"> 751377001</t>
  </si>
  <si>
    <t>tepelná izolace z minerální vlny - 40mm, MST: 400°C, 1000x500x40mm, univerzální použití v TZB, v aplikacích pro nižší teploty,vhodná pro izolaci potrubí vzduchotechniky                                                                                           "viz technická zpráva"
"viz technická zpráva a v.č. 02 a 03"</t>
  </si>
  <si>
    <t>ISV.8592248004367</t>
  </si>
  <si>
    <t>tepelná izolace z minerální vlny - 50mm, MST: 400°C, 1000x500x50mm, univerzální použití v TZB, v aplikacích pro nižší teploty,vhodná pro izolaci potrubí vzduchotechniky.                                                                                           "viz technická zpráva"
"viz technická zpráva a v.č. 02"</t>
  </si>
  <si>
    <t>ISV.8592248004374</t>
  </si>
  <si>
    <t>Montáž izolace tepelné vzduchotechnických kanálů deskami připevněnými na trny</t>
  </si>
  <si>
    <t>713381511</t>
  </si>
  <si>
    <t>výustka odtahová - odlučovač tuku pletivový vertikální 400x140mm s regulací                                                                                                         "viz technická zpráva a v.č. 03"</t>
  </si>
  <si>
    <t>výustka odtahová - odlučovač tuku pletivový vertikální 400x200mm s regulací                                                                                                         "viz technická zpráva a v.č. 03"</t>
  </si>
  <si>
    <t>výústka komfortní dvouřadá Al 600x200mm                                                                                           "viz technická zpráva"
"viz technická zpráva a v.č. 03"</t>
  </si>
  <si>
    <t>42972722</t>
  </si>
  <si>
    <t>výústka komfortní dvouřadá Al 625x125mm                                                                                           "viz technická zpráva"
"viz technická zpráva a v.č. 03"</t>
  </si>
  <si>
    <t>výústka komfortní dvouřadá Al 500x150mm                                                                                           "viz technická zpráva"
"viz technická zpráva a v.č. 03"</t>
  </si>
  <si>
    <t>42972715</t>
  </si>
  <si>
    <t>výústka komfortní dvouřadá Al 300x150mm                                                                                           "viz technická zpráva"
"viz technická zpráva a v.č. 03"</t>
  </si>
  <si>
    <t>42972706</t>
  </si>
  <si>
    <t>Montáž vyústi čtyřhranné do čtyřhranného potrubí přes 0,080 do 0,150 m2</t>
  </si>
  <si>
    <t>751311093</t>
  </si>
  <si>
    <t>Montáž vyústi čtyřhranné do čtyřhranného potrubí přes 0,040 do 0,080 m2</t>
  </si>
  <si>
    <t>751311092</t>
  </si>
  <si>
    <t>hlavice výfuková čtyřhranná Pz 1200x600mm                                                                                           "viz technická zpráva"</t>
  </si>
  <si>
    <t>42972616</t>
  </si>
  <si>
    <t>Montáž protidešťové stříšky nebo výfukové hlavice do plechového potrubí čtyřhranné s přírubou přes 0,700 do 0,770 m2</t>
  </si>
  <si>
    <t>751514722</t>
  </si>
  <si>
    <t>zákryt průmyslový odsávací závěsný (digestoř) s otvorem D 280, 2100x1200mm, výška 500mm vč.osvětlení a tukových filtrů
"viz technická zpráva a v.č. 03"</t>
  </si>
  <si>
    <t>zákryt průmyslový odsávací závěsný (digestoř) s otvorem D 200, 1400x1500mm, výška 500mm vč.osvětlení a tukových filtrů
"viz technická zpráva a v.č. 03"</t>
  </si>
  <si>
    <t xml:space="preserve">Montáž odsávacího zákrytu (digestoř) průmyslového závěsného přes 2,5 do 3,5 m2                           </t>
  </si>
  <si>
    <t>751377043</t>
  </si>
  <si>
    <t xml:space="preserve">Montáž odsávacího zákrytu (digestoř) průmyslového závěsného přes 1,5 do 2,5 m2                                            </t>
  </si>
  <si>
    <t>751377042</t>
  </si>
  <si>
    <t xml:space="preserve">Montáž odsávacího zákrytu (digestoř) průmyslového závěsného do 1,5 m2                                                </t>
  </si>
  <si>
    <t>751377041</t>
  </si>
  <si>
    <t>klapka kruhová regulační Pz D 315mm                                                                                             "viz technická zpráva a v.č. 03"</t>
  </si>
  <si>
    <t>42981009</t>
  </si>
  <si>
    <t>klapka kruhová regulační Pz D 250mm                                                                                             "viz technická zpráva a v.č. 03"</t>
  </si>
  <si>
    <t>42981007</t>
  </si>
  <si>
    <t>klapka kruhová regulační Pz D 200mm                                                                                             "viz technická zpráva a v.č. 03"</t>
  </si>
  <si>
    <t>42981312</t>
  </si>
  <si>
    <t>klapka čtyřhranná regulační Pz 1250x400mm                                                                                             "viz technická zpráva a v.č. 03"</t>
  </si>
  <si>
    <t>klapka čtyřhranná regulační Pz 600x355mm                                                                                             "viz technická zpráva a v.č. 03"</t>
  </si>
  <si>
    <t>klapka čtyřhranná regulační Pz 500x355mm                                                                                             "viz technická zpráva a v.č. 03"</t>
  </si>
  <si>
    <t>klapka čtyřhranná regulační Pz 500x315mm                                                                                             "viz technická zpráva a v.č. 03"</t>
  </si>
  <si>
    <t>klapka čtyřhranná regulační Pz 355x315mm                                                                                             "viz technická zpráva a v.č. 03"</t>
  </si>
  <si>
    <t>klapka čtyřhranná regulační Pz 200x200mm                                                                                             "viz technická zpráva a v.č. 03"</t>
  </si>
  <si>
    <t>42982400</t>
  </si>
  <si>
    <t>Montáž škrtící klapky nebo zpětné klapky do plechového potrubí kruhové bez příruby D přes 300 do 400 mm</t>
  </si>
  <si>
    <t>751514681</t>
  </si>
  <si>
    <t>Montáž škrtící klapky nebo zpětné klapky do plechového potrubí kruhové bez příruby D přes 200 do 300 mm</t>
  </si>
  <si>
    <t>751514680</t>
  </si>
  <si>
    <t xml:space="preserve"> Montáž škrtící klapky nebo zpětné klapky do plechového potrubí kruhové bez příruby D přes 100 do 200 mm</t>
  </si>
  <si>
    <t>751514679</t>
  </si>
  <si>
    <t>Montáž škrtící klapky nebo zpětné klapky do plechového potrubí čtyřhranné s přírubou přes 0,490 do 0,560 m2</t>
  </si>
  <si>
    <t>751514619</t>
  </si>
  <si>
    <t>Montáž škrtící klapky nebo zpětné klapky do plechového potrubí čtyřhranné s přírubou, průřezu přes 0,140 do 0,210 m2</t>
  </si>
  <si>
    <t>751514614</t>
  </si>
  <si>
    <t>Montáž škrtící klapky nebo zpětné klapky do plechového potrubí čtyřhranné s přírubou přes 0,070 do 0,140 m2</t>
  </si>
  <si>
    <t>751514613</t>
  </si>
  <si>
    <t>Montáž škrtící klapky nebo zpětné klapky do plechového potrubí čtyřhranné s přírubou přes 0,035 do 0,070 m2</t>
  </si>
  <si>
    <t>751514612</t>
  </si>
  <si>
    <t>Vzduchotechnické potrubí z pozinkovaného plechu kruhové, trouba spirálně vinutá bez příruby, průměru přes 200 do 300 mm. Dodávka včetně montáže, tvarovek.
"viz technická zpráva a v.č. 03"</t>
  </si>
  <si>
    <t>751510043</t>
  </si>
  <si>
    <t>Vzduchotechnické potrubí z pozinkovaného plechu kruhové, trouba spirálně vinutá bez příruby, průměru přes 100 do 200 mm. Dodávka včetně montáže, tvarovek.
"viz technická zpráva a v.č. 03"</t>
  </si>
  <si>
    <t>751510042</t>
  </si>
  <si>
    <t>Vzduchotechnické potrubí z pozinkovaného plechu čtyřhranné s přírubou průřezu přes 1,13 do 1,54 m2. Dodávka včetně montáže a tvarovek.                                                 
"viz technická zpráva a v.č. 02"</t>
  </si>
  <si>
    <t>751510018</t>
  </si>
  <si>
    <t>Vzduchotechnické potrubí z pozinkovaného plechu čtyřhranné s přírubou průřezu přes 0,50 do 0,79 m2. Dodávka včetně montáže a tvarovek.                                                 
"viz technická zpráva a v.č. 02 a 03"</t>
  </si>
  <si>
    <t>751510016</t>
  </si>
  <si>
    <t>Vzduchotechnické potrubí z pozinkovaného plechu čtyřhranné s přírubou průřezu přes 0,28 do 0,50 m2. Dodávka včetně montáže a tvarovek.                                                 
"viz technická zpráva a v.č. 02 a 03"</t>
  </si>
  <si>
    <t>751510015</t>
  </si>
  <si>
    <t>Vzduchotechnické potrubí z pozinkovaného plechu čtyřhranné s přírubou průřezu přes 0,13 do 0,28 m2. Dodávka včetně montáže a tvarovek.                                                 
"viz technická zpráva a v.č. 02 a 03"</t>
  </si>
  <si>
    <t>751510014</t>
  </si>
  <si>
    <t>Vzduchotechnické potrubí z pozinkovaného plechu čtyřhranné s přírubou průřezu přes 0,07 do 0,13 m2. Dodávka včetně montáže a tvarovek.                                                 
"viz technická zpráva a v.č. 03"</t>
  </si>
  <si>
    <t>751510013</t>
  </si>
  <si>
    <t>Vzduchotechnické potrubí z pozinkovaného plechu čtyřhranné s přírubou průřezu přes 0,03 do 0,07 m2. Dodávka včetně montáže a tvarovek.                                                 
"viz technická zpráva a v.č. 03"</t>
  </si>
  <si>
    <t>751510012</t>
  </si>
  <si>
    <t>Vzduchotechnické potrubí z pozinkovaného plechu čtyřhranné s přírubou průřezu přes 0,01 do 0,03 m2. Dodávka včetně montáže a tvarovek.                                                 
"viz technická zpráva a v.č. 03"</t>
  </si>
  <si>
    <t>751510011</t>
  </si>
  <si>
    <t>čtyřhranný tlumič hluku 1500x400mm složený z 4ks kulis 200x400mm, délka 1500mm (bez VZT potrubí)                                   
"viz technická zpráva a v.č. 02"</t>
  </si>
  <si>
    <t>čtyřhranný tlumič hluku 800x800mm složený z 2ks kulis 200x500mm a 2ks kulis 200x300mm, délka 1500mm (bez VZT potrubí)                                   
"viz technická zpráva a v.č. 02"</t>
  </si>
  <si>
    <t>čtyřhranný tlumič hluku 1050x1000mm složený z 4ks kulis 200x500mm a 2ks kulis 100x500mm, délka 1000mm (bez VZT potrubí)                                   
"viz technická zpráva a v.č. 02"</t>
  </si>
  <si>
    <t>čtyřhranný tlumič hluku 1200x1000mm složený z 6ks kulis 200x500mm, délka 1500mm (bez VZT potrubí)                                   
"viz technická zpráva a v.č. 02"</t>
  </si>
  <si>
    <t>Montáž tlumiče hluku pro čtyřhranné potrubí přes 0,600 m2</t>
  </si>
  <si>
    <t>751344125</t>
  </si>
  <si>
    <t>lišta krycí pro vedení potrubí klimatizace plastová, 140x90mm                                                                                                        "viz technická zpráva"</t>
  </si>
  <si>
    <t>42975407</t>
  </si>
  <si>
    <t>tepelná kaučuková izolace tl. 13mm pro měděné potrubí 28mm                                                                                                          "viz technická zpráva a v.č. 02 a 03 a 04"</t>
  </si>
  <si>
    <t>1.2, 1.3</t>
  </si>
  <si>
    <t>Montáž izolace rozvodů klimatizace</t>
  </si>
  <si>
    <t>751792009</t>
  </si>
  <si>
    <t>napojovací měděné potrubí 28mm včetně dodávky a montáže objímek pro uchycení                                                                                                              "viz technická zpráva a v.č. 02 a 03 a 04"</t>
  </si>
  <si>
    <t>Montáž napojovacího měděného potrubí neizolovaného 28 x 1 tyč</t>
  </si>
  <si>
    <t>751791146</t>
  </si>
  <si>
    <t>předizolované napojovací měděné potrubí 12mm včetně dodávky a montáže objímek pro uchycení                                                                                                             
"viz technická zpráva a v.č. 02 a 03 a 04"</t>
  </si>
  <si>
    <t xml:space="preserve"> Montáž napojovacího měděného potrubí předizolovaného 12 (1/2" x 0,8)</t>
  </si>
  <si>
    <t>751791113</t>
  </si>
  <si>
    <t>konstrukce podstavná na rovné střechy nebo zpevněné plochy, dva pohyblivé příčníky, nosnost do 700 kg, 1000x1300mm                                                 
"viz technická zpráva a v.č. 04"</t>
  </si>
  <si>
    <t>42990013</t>
  </si>
  <si>
    <t>Montáž konstrukce (1 ks) pro uložení klimatizační jednotky na střechu</t>
  </si>
  <si>
    <t xml:space="preserve"> 751792005</t>
  </si>
  <si>
    <t>Klimatizační jednotka(tepelné čerpadlo), chladicí výkon 33.5kW, topný výkon 33.5kW, příkon 15.3kW/400V, včetně příslušenství pro řízení a komunikaci s vzt jednotkou-tj. dodávka a montáž čidel a regulačního boxu s ovladačem , včetně kompletního prokabelování, zprovoznění, nastavení parametrů 
rozměry jednotky VxŠxH: 1558x1120x528mm, hmotnost 173kg, chladivo R410A                                                                       "viz technická zpráva a v.č. 04"</t>
  </si>
  <si>
    <t>Montáž klimatizační jednotky venkovní s trojfázovým napájením do 7 vnitřních jednotek</t>
  </si>
  <si>
    <t>751721121</t>
  </si>
  <si>
    <t>456201714</t>
  </si>
  <si>
    <t>Sestavná větrací jednotka s rekuperací ve stojatém vnitřním provedení ve složení :  ventilátory Vp=15000m3/h, pext=300Pa, Vo=15000m3/h, pext=400Pa, (AC motory + FM), deskový rekuperátor včetně bypassu, filtry přívod-F7, odtah-kovový tukový G3 + kapsový M5, vodní ohřívač 73kW, přímý 2-okruhový výparník R410A (33.5+33.5kW), pružné manžety, uzavírací klapky, suché zápachové uzávěrky, bez prvků MaR.
Rozměry jednotky VxŠxH: 2800x4980x1340mm, hmotnost 2000kg                                                 
"viz technická zpráva a v.č. 02"</t>
  </si>
  <si>
    <t>Příplatek k cenám za montáž jednotky po částech</t>
  </si>
  <si>
    <t>751611131</t>
  </si>
  <si>
    <t>1009890103</t>
  </si>
  <si>
    <t>Montáž centrální vzduchotechnické jednotky s rekuperací tepla stojaté s výměnou vzduchu 15000 m3/h</t>
  </si>
  <si>
    <t>Zařízení č.1 - Větrání kuchyně ve 2.NP</t>
  </si>
  <si>
    <t>Z-1</t>
  </si>
  <si>
    <t>Hmotnost_x000D_
celkem [t]</t>
  </si>
  <si>
    <t>J. hmotnost_x000D_
[t]</t>
  </si>
  <si>
    <t>Poznámka</t>
  </si>
  <si>
    <t>Uchazeč:</t>
  </si>
  <si>
    <t xml:space="preserve">    Ostatní</t>
  </si>
  <si>
    <t xml:space="preserve">    Z-2 - Zařízení č.2 - Chlazení kanceláře ve 2.NP</t>
  </si>
  <si>
    <t xml:space="preserve">    Z-1 - Zařízení č.1 - Větrání kuchyně ve 2.NP</t>
  </si>
  <si>
    <t>PSV - PSV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</si>
  <si>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</si>
  <si>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{35d67c68-f535-4e5b-b70a-cdfc0e70890a}</t>
  </si>
  <si>
    <t>KRYCÍ LIST SOUPISU PRACÍ - ASŘ</t>
  </si>
  <si>
    <t>KRYCÍ LIST SOUPISU PRACÍ - VZDUCHOTECHNIKA</t>
  </si>
  <si>
    <t>Rekonstrukce vzduchotechniky v objektu kuchyně s jídelnou (budova J) -
SPŠ a SOŠ Dvůr Králové n.L.</t>
  </si>
  <si>
    <t>KRYCÍ LIST SOUPISU PRACÍ - MaR a SILNOPROUDÉ ROZVODY</t>
  </si>
  <si>
    <t>Stavební část</t>
  </si>
  <si>
    <t>Vzduchotechnika</t>
  </si>
  <si>
    <t>Měření a regulace a silnoproudé rozvody</t>
  </si>
  <si>
    <t>1.1 Řídící systém</t>
  </si>
  <si>
    <t>Řídící systém</t>
  </si>
  <si>
    <t>PLC1</t>
  </si>
  <si>
    <t>RM1.0</t>
  </si>
  <si>
    <t>RM1.1, RM1.2</t>
  </si>
  <si>
    <t>RM1.3</t>
  </si>
  <si>
    <t>binární vstupní modul                                                                                       12xDI 24 VAC/DC, GO</t>
  </si>
  <si>
    <t>RM1.4</t>
  </si>
  <si>
    <t>binární I/O modul                                                                                                  4xDI 24 VAC/DC, 8xRO 230V/2A, společná svorka, GO</t>
  </si>
  <si>
    <t>RZ1</t>
  </si>
  <si>
    <t>zakončovací odpor sběrnice - 120Ω</t>
  </si>
  <si>
    <t>CIB1</t>
  </si>
  <si>
    <t>jednokanálový oddělovač CIB s napájením, 1A</t>
  </si>
  <si>
    <t>CIB1.1</t>
  </si>
  <si>
    <t>CIB1.2÷1.3</t>
  </si>
  <si>
    <t>CIB1.4</t>
  </si>
  <si>
    <t>CIB1.5÷1.6</t>
  </si>
  <si>
    <t>OPRVZT</t>
  </si>
  <si>
    <t>ESRVZT</t>
  </si>
  <si>
    <t>průmyslový Ethernet switch, 5 portů 10/100MB, nemanažovatelný</t>
  </si>
  <si>
    <t>Rozvaděče</t>
  </si>
  <si>
    <t>1.2 Rozvaděče</t>
  </si>
  <si>
    <t xml:space="preserve"> RH</t>
  </si>
  <si>
    <t xml:space="preserve"> R-VZT</t>
  </si>
  <si>
    <t xml:space="preserve"> MXCIB1.2</t>
  </si>
  <si>
    <t xml:space="preserve"> MXCIB1.3</t>
  </si>
  <si>
    <t>doplnění stávajícího rozvaděče                                                                           elektrická výzbroj dle TS</t>
  </si>
  <si>
    <t>plastová rozbočovací krabice 190x140x70 mm,                                                                           elektrická výzbroj dle TS</t>
  </si>
  <si>
    <t>oceloplechový rozvaděč 1800x800x400 mm  + sokl 100mm včetně montážních desek a schránky na výkresy, elektrická výzbroj dle TS</t>
  </si>
  <si>
    <t>7" dotyk. panel kapacitní TFT IPS, barevný, 800 x 480 bodů, černý, LAN, PoE, provedení do panelu ( vč. těsnění )</t>
  </si>
  <si>
    <t>interiérový ovladač s dotykovými tlačítky bez displeje, CIB sběrnice</t>
  </si>
  <si>
    <t>interiérový ovladač s LCD displejem a dotykovými tlačítky, CIB sběrnice</t>
  </si>
  <si>
    <t>sběrnicový modul rozšíření I/O,
5x AI/DI teplota/kontakt,  4x AO (0-10V/10mA), CIB sběrnice</t>
  </si>
  <si>
    <t>sběrnicový modul rozšíření I/O,
3x AI, 8x DI, 2x AO, 10x RO/5A, 1xRO/16A, CIB sběrnice</t>
  </si>
  <si>
    <t>analogový výstupní modul
4xAO: 0-10V/4-20mA, GO</t>
  </si>
  <si>
    <t>analogový I/O modul
8xAI: 16bit, 4-20mA, 0-10V, Ni1000, 2xAO: 10 bit/0÷10 V, GO</t>
  </si>
  <si>
    <t>centrální jednotka
CPU/1core, 2xETH100/10, 128kB databox, LCD-7mm, CH1-4, 6x AI/DI, 2x AO, 6x RO, 1xCIB, 1x TCL2</t>
  </si>
  <si>
    <t>Periferie</t>
  </si>
  <si>
    <t>1.3 Periferie</t>
  </si>
  <si>
    <t>BT1.6.1, BT1.6.2,                                 BT3.4</t>
  </si>
  <si>
    <t>BT1.5.1, BT1.5.2,              BT1.5.7, BT1.5.8</t>
  </si>
  <si>
    <t>BT1.5.3, BT1.5.4,             BT1.5.5, BT1.5.6</t>
  </si>
  <si>
    <t>BT1.1÷1.3,                            BT2.1, BT2.2</t>
  </si>
  <si>
    <t>BT1.4, BT2.4</t>
  </si>
  <si>
    <t>KP1.1</t>
  </si>
  <si>
    <t>KO1.1</t>
  </si>
  <si>
    <t>KP1.2, KO1.2, KO1.4</t>
  </si>
  <si>
    <t>KO1.3</t>
  </si>
  <si>
    <t>KR1.1</t>
  </si>
  <si>
    <t>KS2.1</t>
  </si>
  <si>
    <t>RV1.1</t>
  </si>
  <si>
    <t>RV2.1</t>
  </si>
  <si>
    <t>SP1.1÷1.3,                                   SP2.1</t>
  </si>
  <si>
    <t>ST1.1, ST2.1</t>
  </si>
  <si>
    <t>snímač teploty ve venkovním provedení                                                                                                   Ni1000, 6180 ppm,  IP65</t>
  </si>
  <si>
    <t>snímač teploty do VZT kanálu                                                                                  Ni1000, 6180 ppm,  IP65, délka 120mm</t>
  </si>
  <si>
    <t>snímač teploty do VZT kanálu                                                                                                   Ni1000, 6180 ppm,  IP65, délka 240mm</t>
  </si>
  <si>
    <t>snímač teploty do VZT kanálu                                                                                                   Ni1000, 6180 ppm,  IP65, délka 360mm</t>
  </si>
  <si>
    <t>snímač teploty v příložném provedení                                                                                Ni1000, 6180 ppm, IP65</t>
  </si>
  <si>
    <t>+ trojcestný regulační kulový kohout DN25, kv=6,3 m3/h</t>
  </si>
  <si>
    <t>havarijní servopohon pro VZT klapku, 20Nm, 75s, nap. 24 VDC, 24 VAC, 230 VAC, dvoubodový</t>
  </si>
  <si>
    <t>servopohon pro VZT klapku, 20Nm, 150s, nap. 230 VAC, dvoubodový</t>
  </si>
  <si>
    <t>servopohon pro VZT klapku, 5Nm, 150s, nap. 24 VDC, 24 VAC, řídicí signál 0÷10V DC</t>
  </si>
  <si>
    <t>servopohon pro VZT klapku, 10Nm, 150s, nap. 24 VDC, 24 VAC, řídicí signál 0÷10V DC</t>
  </si>
  <si>
    <t>servopohon pro VZT klapku, 20Nm, 150s, nap. 24 VDC, 24 VAC, řídicí signál 0÷10V DC</t>
  </si>
  <si>
    <t>havarijní servopohon pro VZT klapku, 20Nm, 75s, nap. 24 VDC, 24 VAC, řídicí signál 0÷10V DC</t>
  </si>
  <si>
    <t>servopohon pro kulový kohout, 10Nm, 90s, nap. 24 VDC, 24 VAC, řídicí signál 0÷10V DC</t>
  </si>
  <si>
    <t>servopohon pro ventil VRG, 6Nm, 90s, nap. 24 VDC, 24 VAC, řídicí signál 0÷10V DC</t>
  </si>
  <si>
    <t>diferenční tlakový spínač pro kontrolu filtrů, 100 až +1000 Pa</t>
  </si>
  <si>
    <t>kapilárový protimrazový termostat, délka kapiláry  6 m, rozsah  2...20 °C</t>
  </si>
  <si>
    <t>Osvětlení strojovny</t>
  </si>
  <si>
    <t>OSV3.1</t>
  </si>
  <si>
    <t>svítidlo prachotěsné LED 60W 4000K, 6500lm, 1500mm, IP65</t>
  </si>
  <si>
    <t>přepínač střídavý č.6 IP55 barva světle šedá, na povrch</t>
  </si>
  <si>
    <t>1.4 Osvětlení strojovny</t>
  </si>
  <si>
    <t>2.1 Demontáže a odpojení</t>
  </si>
  <si>
    <t>Demontáže a odpojení</t>
  </si>
  <si>
    <t xml:space="preserve"> demontáž rozvaděčů ve strojovně VZT včetně přívodního kabelu</t>
  </si>
  <si>
    <t xml:space="preserve"> demontáž elektroinstalace ve strojovně VZT ( VZT jednotky, osvětlení, … )</t>
  </si>
  <si>
    <t>2.2 Elektroinstalační materiál - dodání</t>
  </si>
  <si>
    <t>Elektroinstalační materiál - dodání</t>
  </si>
  <si>
    <t>montážní příslušenství ( připojovací a zemnící svorky )</t>
  </si>
  <si>
    <t>kabelový žlab drátěný M2   50/50  galvanický zinek</t>
  </si>
  <si>
    <t>kabelový žlab drátěný M2 100/50  galvanický zinek</t>
  </si>
  <si>
    <t>kabelový žlab drátěný M2 200/50  galvanický zinek</t>
  </si>
  <si>
    <t>nosníky, držáky, spojky, …</t>
  </si>
  <si>
    <t>kabelový žlab MARS   62/50  zinkovaný</t>
  </si>
  <si>
    <t>kabelový žlab MARS   62/50  zinkovaný - víko</t>
  </si>
  <si>
    <t>kabelový žlab MARS   62/50  zinkovaný - oblouk 90°</t>
  </si>
  <si>
    <t>kabelový žlab MARS   62/50  zinkovaný - oblouk 90° - víko</t>
  </si>
  <si>
    <t>kabelový žlab MARS   62/50  zinkovaný - T-kus</t>
  </si>
  <si>
    <t>kabelový žlab MARS   62/50  zinkovaný - T-kus - víko</t>
  </si>
  <si>
    <t>lišta vkládací 18X13mm, bílá</t>
  </si>
  <si>
    <t>plastová krabice, 80x80mm, včetně svorek</t>
  </si>
  <si>
    <t>hmoždinka, vrut, vrtání</t>
  </si>
  <si>
    <t>spojovací a podružný materiál</t>
  </si>
  <si>
    <t>silový kabel, flexibilní uložení Y-JZ 7x1</t>
  </si>
  <si>
    <t>silový kabel, flexibilní uložení Y-JZ 4x1</t>
  </si>
  <si>
    <t>silový kabel, flexibilní uložení Y-JZ 3x1</t>
  </si>
  <si>
    <t>ovládací kabel s plným jádrem J-Y(St)Y 4x2x0,8</t>
  </si>
  <si>
    <t>ovládací kabel s plným jádrem J-Y(St)Y 1x2x0,8</t>
  </si>
  <si>
    <t>silový kabel, flexibilní uložení Y-JZ 3x1,5</t>
  </si>
  <si>
    <t>silový kabel, flexibilní uložení Y-JZ 5x1,5</t>
  </si>
  <si>
    <t>silový kabel, flexibilní uložení Y-JZ 4x2,5</t>
  </si>
  <si>
    <t>silový kabel, flexibilní uložení, stíněný CY-JZ 4x2,5</t>
  </si>
  <si>
    <t>silový kabel, flexibilní uložení Y-JZ 5x6</t>
  </si>
  <si>
    <t>kabel FTP Cat.5e PVC drát šedá SXKD-5E-FTP-PVC</t>
  </si>
  <si>
    <t>silový kabel s plným jádrem 1-CYKY 4x50</t>
  </si>
  <si>
    <t>vodič CY 6 zeleno-žlutá H07V-U 6 zeleno-žlutá</t>
  </si>
  <si>
    <t>drát zemnící AlMgSi 8 měkký</t>
  </si>
  <si>
    <t>nosníky, držáky, spojky, chránič hran</t>
  </si>
  <si>
    <t>elektroinstalační trubka plastová pevná</t>
  </si>
  <si>
    <t>elektroinstalační trubka plastová ohebná</t>
  </si>
  <si>
    <t>prostup do Ø30mm včetně utěsnění</t>
  </si>
  <si>
    <t>Elektroinstalační materiál - montáž</t>
  </si>
  <si>
    <t>2.3 Elektroinstalační materiál - montáž</t>
  </si>
  <si>
    <t xml:space="preserve"> kabel</t>
  </si>
  <si>
    <t xml:space="preserve"> vodič</t>
  </si>
  <si>
    <t xml:space="preserve"> kabelové žlaby</t>
  </si>
  <si>
    <t xml:space="preserve"> elektroinstalační trubka</t>
  </si>
  <si>
    <t xml:space="preserve"> instalační krabice </t>
  </si>
  <si>
    <t xml:space="preserve"> upevňovací bod</t>
  </si>
  <si>
    <t xml:space="preserve"> prostup včetně utěsnění</t>
  </si>
  <si>
    <t xml:space="preserve"> spojovací a podružný materiál</t>
  </si>
  <si>
    <t>2.4 Montáž přístrojů, připojení zařízení, koordinace</t>
  </si>
  <si>
    <t>Montáž přístrojů, připojení zařízení, koordinace</t>
  </si>
  <si>
    <t xml:space="preserve"> doplnění rozvaděče RH</t>
  </si>
  <si>
    <t xml:space="preserve"> instalace rozvaděče R-VZT</t>
  </si>
  <si>
    <t xml:space="preserve"> instalace skříně MXCIB1.x</t>
  </si>
  <si>
    <t xml:space="preserve"> instalace čidel</t>
  </si>
  <si>
    <t xml:space="preserve"> instalace servopohonů</t>
  </si>
  <si>
    <t xml:space="preserve"> instalace ovladačů</t>
  </si>
  <si>
    <t xml:space="preserve"> připojení ostatních zařízení</t>
  </si>
  <si>
    <t xml:space="preserve"> ukončení kabelů včetně označení žil</t>
  </si>
  <si>
    <t xml:space="preserve"> připojení osvětlení větracího stropu, příp. úprava elektrorozvodu osvětlení varny</t>
  </si>
  <si>
    <t xml:space="preserve"> pospojení a napojení konstrukcí a zařízení na střeše na hromosvod / jímací soustavu</t>
  </si>
  <si>
    <t xml:space="preserve"> individuální vyzkoušení</t>
  </si>
  <si>
    <t xml:space="preserve"> technické práce a koordinace</t>
  </si>
  <si>
    <t xml:space="preserve"> zařízení stavby</t>
  </si>
  <si>
    <t>3.1 Služby</t>
  </si>
  <si>
    <t>Služby</t>
  </si>
  <si>
    <t xml:space="preserve"> aplikační software pro řídicí systém dle TZ ( 27AI, 12AO, 24DI, 26DO + 3x ovladač )</t>
  </si>
  <si>
    <t xml:space="preserve"> aplikační software pro HMI - Webserver</t>
  </si>
  <si>
    <t xml:space="preserve"> oživení, zprovoznění, nastavení parametrů regulace</t>
  </si>
  <si>
    <t xml:space="preserve"> komplexní zkoušky, zaškolení obsluhy, návod na obsluhu</t>
  </si>
  <si>
    <t xml:space="preserve"> projekt skutečného provedení</t>
  </si>
  <si>
    <t xml:space="preserve"> výchozí revize elektro v rozsahu dodávky</t>
  </si>
  <si>
    <t xml:space="preserve"> úprava projektu jímací soustavy na střeše</t>
  </si>
  <si>
    <t>977151118</t>
  </si>
  <si>
    <t>977151124</t>
  </si>
  <si>
    <t>977151224</t>
  </si>
  <si>
    <t>977151225</t>
  </si>
  <si>
    <t>Jádrové vrty diamantovými korunkami do stavebních materiálů D přes 90 do 100 mm</t>
  </si>
  <si>
    <t>Jádrové vrty diamantovými korunkami do stavebních materiálů D přes 150 do 180 mm</t>
  </si>
  <si>
    <t>Jádrové vrty dovrchní diamantovými korunkami do stavebních materiálů D přes 150 do 180 mm</t>
  </si>
  <si>
    <t>Jádrové vrty dovrchní diamantovými korunkami do stavebních materiálů D přes 180 do 200 mm</t>
  </si>
  <si>
    <t>763121x</t>
  </si>
  <si>
    <t>SDK kastlík základní penetrační nátěr</t>
  </si>
  <si>
    <t>26</t>
  </si>
  <si>
    <t>763122x</t>
  </si>
  <si>
    <t>SDK kastlík EI 30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</si>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</sst>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\ _K_č"/>
  </numFmts>
  <fonts count="47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Trebuchet MS"/>
      <family val="2"/>
    </font>
    <font>
      <sz val="8"/>
      <color rgb="FF969696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12"/>
      <color rgb="FF003366"/>
      <name val="Trebuchet MS"/>
      <family val="2"/>
      <charset val="238"/>
    </font>
    <font>
      <b/>
      <sz val="8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b/>
      <sz val="1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10"/>
      <name val="Trebuchet MS"/>
      <family val="2"/>
      <charset val="238"/>
    </font>
    <font>
      <sz val="8"/>
      <color rgb="FF3366FF"/>
      <name val="Trebuchet MS"/>
      <family val="2"/>
      <charset val="238"/>
    </font>
    <font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rgb="FF000000"/>
      </right>
      <top style="hair">
        <color rgb="FF969696"/>
      </top>
      <bottom style="thin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indexed="64"/>
      </right>
      <top style="hair">
        <color rgb="FF969696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hair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8" fillId="0" borderId="0" applyNumberFormat="0" applyFill="0" applyBorder="0" applyAlignment="0" applyProtection="0"/>
    <xf numFmtId="0" fontId="29" fillId="0" borderId="0"/>
    <xf numFmtId="0" fontId="1" fillId="0" borderId="0"/>
    <xf numFmtId="0" fontId="46" fillId="0" borderId="0" applyNumberFormat="0" applyFill="0" applyBorder="0" applyAlignment="0" applyProtection="0"/>
  </cellStyleXfs>
  <cellXfs count="3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9" fillId="0" borderId="3" xfId="0" applyFont="1" applyBorder="1" applyAlignme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9" fillId="0" borderId="14" xfId="0" applyFont="1" applyBorder="1" applyAlignment="1"/>
    <xf numFmtId="0" fontId="9" fillId="0" borderId="0" xfId="0" applyFont="1" applyBorder="1" applyAlignment="1"/>
    <xf numFmtId="166" fontId="9" fillId="0" borderId="0" xfId="0" applyNumberFormat="1" applyFont="1" applyBorder="1" applyAlignment="1"/>
    <xf numFmtId="166" fontId="9" fillId="0" borderId="15" xfId="0" applyNumberFormat="1" applyFont="1" applyBorder="1" applyAlignme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9" fillId="0" borderId="0" xfId="2"/>
    <xf numFmtId="0" fontId="29" fillId="0" borderId="0" xfId="2" applyProtection="1">
      <protection locked="0"/>
    </xf>
    <xf numFmtId="0" fontId="29" fillId="0" borderId="0" xfId="2" applyFont="1" applyBorder="1" applyAlignment="1" applyProtection="1">
      <alignment horizontal="center" vertical="center"/>
    </xf>
    <xf numFmtId="0" fontId="29" fillId="0" borderId="0" xfId="2" applyFont="1" applyAlignment="1">
      <alignment vertical="center"/>
    </xf>
    <xf numFmtId="0" fontId="29" fillId="0" borderId="0" xfId="2" applyFont="1" applyAlignment="1">
      <alignment horizontal="left" vertical="center"/>
    </xf>
    <xf numFmtId="4" fontId="29" fillId="0" borderId="0" xfId="2" applyNumberFormat="1" applyFont="1" applyAlignment="1">
      <alignment vertical="center"/>
    </xf>
    <xf numFmtId="166" fontId="30" fillId="0" borderId="15" xfId="2" applyNumberFormat="1" applyFont="1" applyBorder="1" applyAlignment="1" applyProtection="1">
      <alignment vertical="center"/>
    </xf>
    <xf numFmtId="166" fontId="30" fillId="0" borderId="0" xfId="2" applyNumberFormat="1" applyFont="1" applyBorder="1" applyAlignment="1" applyProtection="1">
      <alignment vertical="center"/>
    </xf>
    <xf numFmtId="0" fontId="29" fillId="0" borderId="0" xfId="2" applyFont="1" applyBorder="1" applyAlignment="1" applyProtection="1">
      <alignment vertical="center"/>
    </xf>
    <xf numFmtId="0" fontId="30" fillId="0" borderId="0" xfId="2" applyFont="1" applyBorder="1" applyAlignment="1" applyProtection="1">
      <alignment horizontal="center" vertical="center"/>
    </xf>
    <xf numFmtId="0" fontId="30" fillId="5" borderId="22" xfId="2" applyFont="1" applyFill="1" applyBorder="1" applyAlignment="1" applyProtection="1">
      <alignment horizontal="left" vertical="center"/>
      <protection locked="0"/>
    </xf>
    <xf numFmtId="0" fontId="29" fillId="0" borderId="3" xfId="2" applyFont="1" applyBorder="1" applyAlignment="1">
      <alignment vertical="center"/>
    </xf>
    <xf numFmtId="0" fontId="29" fillId="0" borderId="23" xfId="2" applyFont="1" applyBorder="1" applyAlignment="1" applyProtection="1">
      <alignment horizontal="left" vertical="center" wrapText="1"/>
    </xf>
    <xf numFmtId="4" fontId="29" fillId="0" borderId="24" xfId="2" applyNumberFormat="1" applyFont="1" applyBorder="1" applyAlignment="1" applyProtection="1">
      <alignment vertical="center"/>
    </xf>
    <xf numFmtId="4" fontId="29" fillId="5" borderId="24" xfId="2" applyNumberFormat="1" applyFont="1" applyFill="1" applyBorder="1" applyAlignment="1" applyProtection="1">
      <alignment vertical="center"/>
      <protection locked="0"/>
    </xf>
    <xf numFmtId="167" fontId="29" fillId="0" borderId="24" xfId="2" applyNumberFormat="1" applyFont="1" applyBorder="1" applyAlignment="1" applyProtection="1">
      <alignment vertical="center"/>
    </xf>
    <xf numFmtId="167" fontId="29" fillId="0" borderId="24" xfId="2" applyNumberFormat="1" applyFont="1" applyBorder="1" applyAlignment="1" applyProtection="1">
      <alignment horizontal="center" vertical="center"/>
    </xf>
    <xf numFmtId="0" fontId="29" fillId="0" borderId="24" xfId="2" applyFont="1" applyBorder="1" applyAlignment="1" applyProtection="1">
      <alignment horizontal="left" vertical="center" wrapText="1"/>
    </xf>
    <xf numFmtId="49" fontId="29" fillId="0" borderId="24" xfId="2" applyNumberFormat="1" applyFont="1" applyBorder="1" applyAlignment="1" applyProtection="1">
      <alignment horizontal="left" vertical="center" wrapText="1"/>
    </xf>
    <xf numFmtId="0" fontId="29" fillId="0" borderId="24" xfId="2" applyFont="1" applyBorder="1" applyAlignment="1" applyProtection="1">
      <alignment horizontal="center" vertical="center"/>
    </xf>
    <xf numFmtId="0" fontId="29" fillId="0" borderId="25" xfId="2" applyFont="1" applyBorder="1" applyAlignment="1" applyProtection="1">
      <alignment vertical="center"/>
    </xf>
    <xf numFmtId="0" fontId="29" fillId="0" borderId="22" xfId="2" applyFont="1" applyBorder="1" applyAlignment="1" applyProtection="1">
      <alignment horizontal="left" vertical="center" wrapText="1"/>
    </xf>
    <xf numFmtId="4" fontId="29" fillId="0" borderId="22" xfId="2" applyNumberFormat="1" applyFont="1" applyBorder="1" applyAlignment="1" applyProtection="1">
      <alignment vertical="center"/>
    </xf>
    <xf numFmtId="4" fontId="29" fillId="5" borderId="22" xfId="2" applyNumberFormat="1" applyFont="1" applyFill="1" applyBorder="1" applyAlignment="1" applyProtection="1">
      <alignment vertical="center"/>
      <protection locked="0"/>
    </xf>
    <xf numFmtId="167" fontId="29" fillId="0" borderId="22" xfId="2" applyNumberFormat="1" applyFont="1" applyBorder="1" applyAlignment="1" applyProtection="1">
      <alignment vertical="center"/>
    </xf>
    <xf numFmtId="0" fontId="29" fillId="0" borderId="22" xfId="2" applyFont="1" applyBorder="1" applyAlignment="1" applyProtection="1">
      <alignment horizontal="center" vertical="center" wrapText="1"/>
    </xf>
    <xf numFmtId="49" fontId="29" fillId="0" borderId="22" xfId="2" applyNumberFormat="1" applyFont="1" applyBorder="1" applyAlignment="1" applyProtection="1">
      <alignment horizontal="left" vertical="center" wrapText="1"/>
    </xf>
    <xf numFmtId="0" fontId="29" fillId="0" borderId="22" xfId="2" applyFont="1" applyBorder="1" applyAlignment="1" applyProtection="1">
      <alignment horizontal="center" vertical="center"/>
    </xf>
    <xf numFmtId="0" fontId="29" fillId="0" borderId="3" xfId="2" applyFont="1" applyBorder="1" applyAlignment="1" applyProtection="1">
      <alignment vertical="center"/>
    </xf>
    <xf numFmtId="0" fontId="29" fillId="0" borderId="26" xfId="2" applyFont="1" applyBorder="1" applyAlignment="1" applyProtection="1">
      <alignment horizontal="left" vertical="center" wrapText="1"/>
    </xf>
    <xf numFmtId="0" fontId="31" fillId="0" borderId="0" xfId="2" applyFont="1" applyBorder="1" applyAlignment="1" applyProtection="1">
      <alignment horizontal="center" vertical="center"/>
    </xf>
    <xf numFmtId="0" fontId="31" fillId="5" borderId="22" xfId="2" applyFont="1" applyFill="1" applyBorder="1" applyAlignment="1" applyProtection="1">
      <alignment horizontal="left" vertical="center"/>
      <protection locked="0"/>
    </xf>
    <xf numFmtId="0" fontId="31" fillId="0" borderId="3" xfId="2" applyFont="1" applyBorder="1" applyAlignment="1">
      <alignment vertical="center"/>
    </xf>
    <xf numFmtId="0" fontId="32" fillId="0" borderId="0" xfId="2" applyFont="1" applyAlignment="1" applyProtection="1"/>
    <xf numFmtId="4" fontId="33" fillId="0" borderId="0" xfId="2" applyNumberFormat="1" applyFont="1" applyAlignment="1" applyProtection="1"/>
    <xf numFmtId="0" fontId="32" fillId="0" borderId="0" xfId="2" applyFont="1" applyAlignment="1" applyProtection="1">
      <protection locked="0"/>
    </xf>
    <xf numFmtId="0" fontId="33" fillId="0" borderId="0" xfId="2" applyFont="1" applyAlignment="1" applyProtection="1">
      <alignment horizontal="left"/>
    </xf>
    <xf numFmtId="0" fontId="32" fillId="0" borderId="0" xfId="2" applyFont="1" applyAlignment="1" applyProtection="1">
      <alignment horizontal="left"/>
    </xf>
    <xf numFmtId="0" fontId="29" fillId="0" borderId="0" xfId="2" applyFont="1" applyBorder="1" applyAlignment="1" applyProtection="1">
      <alignment horizontal="left" vertical="center" wrapText="1"/>
    </xf>
    <xf numFmtId="4" fontId="29" fillId="0" borderId="0" xfId="2" applyNumberFormat="1" applyFont="1" applyBorder="1" applyAlignment="1" applyProtection="1">
      <alignment vertical="center"/>
    </xf>
    <xf numFmtId="4" fontId="29" fillId="5" borderId="0" xfId="2" applyNumberFormat="1" applyFont="1" applyFill="1" applyBorder="1" applyAlignment="1" applyProtection="1">
      <alignment vertical="center"/>
      <protection locked="0"/>
    </xf>
    <xf numFmtId="167" fontId="29" fillId="0" borderId="0" xfId="2" applyNumberFormat="1" applyFont="1" applyBorder="1" applyAlignment="1" applyProtection="1">
      <alignment vertical="center"/>
    </xf>
    <xf numFmtId="0" fontId="29" fillId="0" borderId="0" xfId="2" applyFont="1" applyBorder="1" applyAlignment="1" applyProtection="1">
      <alignment horizontal="center" vertical="center" wrapText="1"/>
    </xf>
    <xf numFmtId="49" fontId="29" fillId="0" borderId="0" xfId="2" applyNumberFormat="1" applyFont="1" applyBorder="1" applyAlignment="1" applyProtection="1">
      <alignment horizontal="left" vertical="center" wrapText="1"/>
    </xf>
    <xf numFmtId="0" fontId="32" fillId="0" borderId="0" xfId="2" applyFont="1" applyAlignment="1"/>
    <xf numFmtId="4" fontId="32" fillId="0" borderId="0" xfId="2" applyNumberFormat="1" applyFont="1" applyAlignment="1">
      <alignment vertical="center"/>
    </xf>
    <xf numFmtId="0" fontId="32" fillId="0" borderId="0" xfId="2" applyFont="1" applyAlignment="1">
      <alignment horizontal="left"/>
    </xf>
    <xf numFmtId="0" fontId="32" fillId="0" borderId="0" xfId="2" applyFont="1" applyAlignment="1">
      <alignment horizontal="center"/>
    </xf>
    <xf numFmtId="166" fontId="32" fillId="0" borderId="15" xfId="2" applyNumberFormat="1" applyFont="1" applyBorder="1" applyAlignment="1" applyProtection="1"/>
    <xf numFmtId="0" fontId="32" fillId="0" borderId="0" xfId="2" applyFont="1" applyBorder="1" applyAlignment="1" applyProtection="1"/>
    <xf numFmtId="166" fontId="32" fillId="0" borderId="0" xfId="2" applyNumberFormat="1" applyFont="1" applyBorder="1" applyAlignment="1" applyProtection="1"/>
    <xf numFmtId="0" fontId="32" fillId="0" borderId="14" xfId="2" applyFont="1" applyBorder="1" applyAlignment="1" applyProtection="1"/>
    <xf numFmtId="0" fontId="32" fillId="0" borderId="3" xfId="2" applyFont="1" applyBorder="1" applyAlignment="1"/>
    <xf numFmtId="0" fontId="32" fillId="0" borderId="3" xfId="2" applyFont="1" applyBorder="1" applyAlignment="1" applyProtection="1"/>
    <xf numFmtId="4" fontId="34" fillId="0" borderId="0" xfId="2" applyNumberFormat="1" applyFont="1" applyAlignment="1" applyProtection="1"/>
    <xf numFmtId="0" fontId="34" fillId="0" borderId="0" xfId="2" applyFont="1" applyAlignment="1" applyProtection="1">
      <alignment horizontal="left"/>
    </xf>
    <xf numFmtId="4" fontId="35" fillId="0" borderId="0" xfId="2" applyNumberFormat="1" applyFont="1" applyAlignment="1">
      <alignment vertical="center"/>
    </xf>
    <xf numFmtId="166" fontId="36" fillId="0" borderId="13" xfId="2" applyNumberFormat="1" applyFont="1" applyBorder="1" applyAlignment="1" applyProtection="1"/>
    <xf numFmtId="0" fontId="29" fillId="0" borderId="12" xfId="2" applyFont="1" applyBorder="1" applyAlignment="1" applyProtection="1">
      <alignment vertical="center"/>
    </xf>
    <xf numFmtId="166" fontId="36" fillId="0" borderId="12" xfId="2" applyNumberFormat="1" applyFont="1" applyBorder="1" applyAlignment="1" applyProtection="1"/>
    <xf numFmtId="0" fontId="29" fillId="0" borderId="11" xfId="2" applyFont="1" applyBorder="1" applyAlignment="1" applyProtection="1">
      <alignment vertical="center"/>
    </xf>
    <xf numFmtId="0" fontId="29" fillId="0" borderId="0" xfId="2" applyFont="1" applyAlignment="1" applyProtection="1">
      <alignment vertical="center"/>
    </xf>
    <xf numFmtId="4" fontId="37" fillId="0" borderId="0" xfId="2" applyNumberFormat="1" applyFont="1" applyAlignment="1" applyProtection="1"/>
    <xf numFmtId="0" fontId="29" fillId="0" borderId="0" xfId="2" applyFont="1" applyAlignment="1" applyProtection="1">
      <alignment vertical="center"/>
      <protection locked="0"/>
    </xf>
    <xf numFmtId="0" fontId="37" fillId="0" borderId="0" xfId="2" applyFont="1" applyAlignment="1" applyProtection="1">
      <alignment horizontal="left" vertical="center"/>
    </xf>
    <xf numFmtId="0" fontId="29" fillId="0" borderId="0" xfId="2" applyFont="1" applyAlignment="1">
      <alignment horizontal="center" vertical="center" wrapText="1"/>
    </xf>
    <xf numFmtId="0" fontId="38" fillId="0" borderId="18" xfId="2" applyFont="1" applyBorder="1" applyAlignment="1" applyProtection="1">
      <alignment horizontal="center" vertical="center" wrapText="1"/>
    </xf>
    <xf numFmtId="0" fontId="38" fillId="0" borderId="17" xfId="2" applyFont="1" applyBorder="1" applyAlignment="1" applyProtection="1">
      <alignment horizontal="center" vertical="center" wrapText="1"/>
    </xf>
    <xf numFmtId="0" fontId="38" fillId="0" borderId="16" xfId="2" applyFont="1" applyBorder="1" applyAlignment="1" applyProtection="1">
      <alignment horizontal="center" vertical="center" wrapText="1"/>
    </xf>
    <xf numFmtId="0" fontId="29" fillId="0" borderId="3" xfId="2" applyFont="1" applyBorder="1" applyAlignment="1">
      <alignment horizontal="center" vertical="center" wrapText="1"/>
    </xf>
    <xf numFmtId="0" fontId="39" fillId="4" borderId="18" xfId="2" applyFont="1" applyFill="1" applyBorder="1" applyAlignment="1" applyProtection="1">
      <alignment horizontal="center" vertical="center" wrapText="1"/>
    </xf>
    <xf numFmtId="0" fontId="39" fillId="4" borderId="17" xfId="2" applyFont="1" applyFill="1" applyBorder="1" applyAlignment="1" applyProtection="1">
      <alignment horizontal="center" vertical="center" wrapText="1"/>
    </xf>
    <xf numFmtId="0" fontId="39" fillId="4" borderId="17" xfId="2" applyFont="1" applyFill="1" applyBorder="1" applyAlignment="1" applyProtection="1">
      <alignment horizontal="center" vertical="center" wrapText="1"/>
      <protection locked="0"/>
    </xf>
    <xf numFmtId="0" fontId="39" fillId="4" borderId="16" xfId="2" applyFont="1" applyFill="1" applyBorder="1" applyAlignment="1" applyProtection="1">
      <alignment horizontal="center" vertical="center" wrapText="1"/>
    </xf>
    <xf numFmtId="0" fontId="29" fillId="0" borderId="3" xfId="2" applyFont="1" applyBorder="1" applyAlignment="1" applyProtection="1">
      <alignment horizontal="center" vertical="center" wrapText="1"/>
    </xf>
    <xf numFmtId="0" fontId="39" fillId="0" borderId="0" xfId="2" applyFont="1" applyAlignment="1" applyProtection="1">
      <alignment horizontal="left" vertical="center"/>
    </xf>
    <xf numFmtId="0" fontId="38" fillId="0" borderId="0" xfId="2" applyFont="1" applyAlignment="1" applyProtection="1">
      <alignment horizontal="left" vertical="center"/>
    </xf>
    <xf numFmtId="0" fontId="38" fillId="0" borderId="0" xfId="2" applyFont="1" applyAlignment="1" applyProtection="1">
      <alignment horizontal="left" vertical="center"/>
      <protection locked="0"/>
    </xf>
    <xf numFmtId="165" fontId="39" fillId="0" borderId="0" xfId="2" applyNumberFormat="1" applyFont="1" applyAlignment="1" applyProtection="1">
      <alignment horizontal="left" vertical="center"/>
    </xf>
    <xf numFmtId="0" fontId="41" fillId="0" borderId="0" xfId="2" applyFont="1" applyAlignment="1" applyProtection="1">
      <alignment horizontal="left" vertical="center"/>
    </xf>
    <xf numFmtId="0" fontId="29" fillId="0" borderId="2" xfId="2" applyFont="1" applyBorder="1" applyAlignment="1" applyProtection="1">
      <alignment vertical="center"/>
    </xf>
    <xf numFmtId="0" fontId="29" fillId="0" borderId="2" xfId="2" applyFont="1" applyBorder="1" applyAlignment="1" applyProtection="1">
      <alignment vertical="center"/>
      <protection locked="0"/>
    </xf>
    <xf numFmtId="0" fontId="29" fillId="0" borderId="1" xfId="2" applyFont="1" applyBorder="1" applyAlignment="1" applyProtection="1">
      <alignment vertical="center"/>
    </xf>
    <xf numFmtId="0" fontId="29" fillId="0" borderId="27" xfId="2" applyFont="1" applyBorder="1" applyAlignment="1" applyProtection="1">
      <alignment vertical="center"/>
    </xf>
    <xf numFmtId="0" fontId="29" fillId="0" borderId="10" xfId="2" applyFont="1" applyBorder="1" applyAlignment="1" applyProtection="1">
      <alignment vertical="center"/>
    </xf>
    <xf numFmtId="0" fontId="29" fillId="0" borderId="10" xfId="2" applyFont="1" applyBorder="1" applyAlignment="1" applyProtection="1">
      <alignment vertical="center"/>
      <protection locked="0"/>
    </xf>
    <xf numFmtId="0" fontId="29" fillId="0" borderId="9" xfId="2" applyFont="1" applyBorder="1" applyAlignment="1" applyProtection="1">
      <alignment vertical="center"/>
    </xf>
    <xf numFmtId="0" fontId="29" fillId="0" borderId="28" xfId="2" applyFont="1" applyBorder="1" applyAlignment="1" applyProtection="1">
      <alignment vertical="center"/>
    </xf>
    <xf numFmtId="4" fontId="33" fillId="0" borderId="20" xfId="2" applyNumberFormat="1" applyFont="1" applyBorder="1" applyAlignment="1" applyProtection="1">
      <alignment vertical="center"/>
    </xf>
    <xf numFmtId="0" fontId="33" fillId="0" borderId="20" xfId="2" applyFont="1" applyBorder="1" applyAlignment="1" applyProtection="1">
      <alignment vertical="center"/>
      <protection locked="0"/>
    </xf>
    <xf numFmtId="0" fontId="33" fillId="0" borderId="20" xfId="2" applyFont="1" applyBorder="1" applyAlignment="1" applyProtection="1">
      <alignment vertical="center"/>
    </xf>
    <xf numFmtId="0" fontId="33" fillId="0" borderId="20" xfId="2" applyFont="1" applyBorder="1" applyAlignment="1" applyProtection="1">
      <alignment horizontal="left" vertical="center"/>
    </xf>
    <xf numFmtId="0" fontId="33" fillId="0" borderId="0" xfId="2" applyFont="1" applyAlignment="1">
      <alignment vertical="center"/>
    </xf>
    <xf numFmtId="0" fontId="33" fillId="0" borderId="28" xfId="2" applyFont="1" applyBorder="1" applyAlignment="1" applyProtection="1">
      <alignment vertical="center"/>
    </xf>
    <xf numFmtId="0" fontId="33" fillId="0" borderId="0" xfId="2" applyFont="1" applyBorder="1" applyAlignment="1" applyProtection="1">
      <alignment vertical="center"/>
    </xf>
    <xf numFmtId="0" fontId="33" fillId="0" borderId="3" xfId="2" applyFont="1" applyBorder="1" applyAlignment="1" applyProtection="1">
      <alignment vertical="center"/>
    </xf>
    <xf numFmtId="0" fontId="34" fillId="0" borderId="0" xfId="2" applyFont="1" applyAlignment="1">
      <alignment vertical="center"/>
    </xf>
    <xf numFmtId="0" fontId="34" fillId="0" borderId="28" xfId="2" applyFont="1" applyBorder="1" applyAlignment="1" applyProtection="1">
      <alignment vertical="center"/>
    </xf>
    <xf numFmtId="4" fontId="34" fillId="0" borderId="20" xfId="2" applyNumberFormat="1" applyFont="1" applyBorder="1" applyAlignment="1" applyProtection="1">
      <alignment vertical="center"/>
    </xf>
    <xf numFmtId="0" fontId="34" fillId="0" borderId="20" xfId="2" applyFont="1" applyBorder="1" applyAlignment="1" applyProtection="1">
      <alignment vertical="center"/>
      <protection locked="0"/>
    </xf>
    <xf numFmtId="0" fontId="34" fillId="0" borderId="20" xfId="2" applyFont="1" applyBorder="1" applyAlignment="1" applyProtection="1">
      <alignment vertical="center"/>
    </xf>
    <xf numFmtId="0" fontId="34" fillId="0" borderId="20" xfId="2" applyFont="1" applyBorder="1" applyAlignment="1" applyProtection="1">
      <alignment horizontal="left" vertical="center"/>
    </xf>
    <xf numFmtId="0" fontId="34" fillId="0" borderId="0" xfId="2" applyFont="1" applyBorder="1" applyAlignment="1" applyProtection="1">
      <alignment vertical="center"/>
    </xf>
    <xf numFmtId="0" fontId="34" fillId="0" borderId="3" xfId="2" applyFont="1" applyBorder="1" applyAlignment="1" applyProtection="1">
      <alignment vertical="center"/>
    </xf>
    <xf numFmtId="4" fontId="37" fillId="0" borderId="0" xfId="2" applyNumberFormat="1" applyFont="1" applyBorder="1" applyAlignment="1" applyProtection="1">
      <alignment vertical="center"/>
    </xf>
    <xf numFmtId="0" fontId="29" fillId="0" borderId="0" xfId="2" applyFont="1" applyBorder="1" applyAlignment="1" applyProtection="1">
      <alignment vertical="center"/>
      <protection locked="0"/>
    </xf>
    <xf numFmtId="0" fontId="42" fillId="0" borderId="0" xfId="2" applyFont="1" applyBorder="1" applyAlignment="1" applyProtection="1">
      <alignment horizontal="left" vertical="center"/>
    </xf>
    <xf numFmtId="0" fontId="29" fillId="4" borderId="28" xfId="2" applyFont="1" applyFill="1" applyBorder="1" applyAlignment="1" applyProtection="1">
      <alignment vertical="center"/>
    </xf>
    <xf numFmtId="0" fontId="39" fillId="4" borderId="0" xfId="2" applyFont="1" applyFill="1" applyBorder="1" applyAlignment="1" applyProtection="1">
      <alignment horizontal="right" vertical="center"/>
    </xf>
    <xf numFmtId="0" fontId="29" fillId="4" borderId="0" xfId="2" applyFont="1" applyFill="1" applyBorder="1" applyAlignment="1" applyProtection="1">
      <alignment vertical="center"/>
      <protection locked="0"/>
    </xf>
    <xf numFmtId="0" fontId="29" fillId="4" borderId="0" xfId="2" applyFont="1" applyFill="1" applyBorder="1" applyAlignment="1" applyProtection="1">
      <alignment vertical="center"/>
    </xf>
    <xf numFmtId="0" fontId="39" fillId="4" borderId="0" xfId="2" applyFont="1" applyFill="1" applyBorder="1" applyAlignment="1" applyProtection="1">
      <alignment horizontal="left" vertical="center"/>
    </xf>
    <xf numFmtId="0" fontId="39" fillId="0" borderId="0" xfId="2" applyFont="1" applyBorder="1" applyAlignment="1" applyProtection="1">
      <alignment horizontal="left" vertical="center"/>
    </xf>
    <xf numFmtId="0" fontId="38" fillId="0" borderId="0" xfId="2" applyFont="1" applyBorder="1" applyAlignment="1" applyProtection="1">
      <alignment horizontal="left" vertical="center"/>
    </xf>
    <xf numFmtId="0" fontId="38" fillId="0" borderId="0" xfId="2" applyFont="1" applyBorder="1" applyAlignment="1" applyProtection="1">
      <alignment horizontal="left" vertical="center"/>
      <protection locked="0"/>
    </xf>
    <xf numFmtId="165" fontId="39" fillId="0" borderId="0" xfId="2" applyNumberFormat="1" applyFont="1" applyBorder="1" applyAlignment="1" applyProtection="1">
      <alignment horizontal="left" vertical="center"/>
    </xf>
    <xf numFmtId="0" fontId="29" fillId="0" borderId="0" xfId="2" applyFont="1" applyBorder="1" applyAlignment="1" applyProtection="1">
      <alignment vertical="center"/>
    </xf>
    <xf numFmtId="0" fontId="41" fillId="0" borderId="0" xfId="2" applyFont="1" applyBorder="1" applyAlignment="1" applyProtection="1">
      <alignment horizontal="left" vertical="center"/>
    </xf>
    <xf numFmtId="0" fontId="29" fillId="0" borderId="29" xfId="2" applyFont="1" applyBorder="1" applyAlignment="1">
      <alignment vertical="center"/>
    </xf>
    <xf numFmtId="0" fontId="29" fillId="0" borderId="2" xfId="2" applyFont="1" applyBorder="1" applyAlignment="1">
      <alignment vertical="center"/>
    </xf>
    <xf numFmtId="0" fontId="29" fillId="0" borderId="1" xfId="2" applyFont="1" applyBorder="1" applyAlignment="1">
      <alignment vertical="center"/>
    </xf>
    <xf numFmtId="0" fontId="29" fillId="4" borderId="30" xfId="2" applyFont="1" applyFill="1" applyBorder="1" applyAlignment="1" applyProtection="1">
      <alignment vertical="center"/>
    </xf>
    <xf numFmtId="4" fontId="40" fillId="4" borderId="7" xfId="2" applyNumberFormat="1" applyFont="1" applyFill="1" applyBorder="1" applyAlignment="1" applyProtection="1">
      <alignment vertical="center"/>
    </xf>
    <xf numFmtId="0" fontId="29" fillId="4" borderId="7" xfId="2" applyFont="1" applyFill="1" applyBorder="1" applyAlignment="1" applyProtection="1">
      <alignment vertical="center"/>
      <protection locked="0"/>
    </xf>
    <xf numFmtId="0" fontId="40" fillId="4" borderId="7" xfId="2" applyFont="1" applyFill="1" applyBorder="1" applyAlignment="1" applyProtection="1">
      <alignment horizontal="center" vertical="center"/>
    </xf>
    <xf numFmtId="0" fontId="40" fillId="4" borderId="7" xfId="2" applyFont="1" applyFill="1" applyBorder="1" applyAlignment="1" applyProtection="1">
      <alignment horizontal="right" vertical="center"/>
    </xf>
    <xf numFmtId="0" fontId="29" fillId="4" borderId="7" xfId="2" applyFont="1" applyFill="1" applyBorder="1" applyAlignment="1" applyProtection="1">
      <alignment vertical="center"/>
    </xf>
    <xf numFmtId="0" fontId="40" fillId="4" borderId="6" xfId="2" applyFont="1" applyFill="1" applyBorder="1" applyAlignment="1" applyProtection="1">
      <alignment horizontal="left" vertical="center"/>
    </xf>
    <xf numFmtId="4" fontId="30" fillId="0" borderId="0" xfId="2" applyNumberFormat="1" applyFont="1" applyBorder="1" applyAlignment="1" applyProtection="1">
      <alignment vertical="center"/>
    </xf>
    <xf numFmtId="164" fontId="30" fillId="0" borderId="0" xfId="2" applyNumberFormat="1" applyFont="1" applyBorder="1" applyAlignment="1" applyProtection="1">
      <alignment horizontal="right" vertical="center"/>
      <protection locked="0"/>
    </xf>
    <xf numFmtId="0" fontId="30" fillId="0" borderId="0" xfId="2" applyFont="1" applyBorder="1" applyAlignment="1" applyProtection="1">
      <alignment horizontal="left" vertical="center"/>
    </xf>
    <xf numFmtId="0" fontId="30" fillId="0" borderId="0" xfId="2" applyFont="1" applyBorder="1" applyAlignment="1" applyProtection="1">
      <alignment horizontal="right" vertical="center"/>
    </xf>
    <xf numFmtId="0" fontId="30" fillId="0" borderId="0" xfId="2" applyFont="1" applyBorder="1" applyAlignment="1" applyProtection="1">
      <alignment horizontal="right" vertical="center"/>
      <protection locked="0"/>
    </xf>
    <xf numFmtId="0" fontId="29" fillId="0" borderId="31" xfId="2" applyFont="1" applyBorder="1" applyAlignment="1" applyProtection="1">
      <alignment vertical="center"/>
    </xf>
    <xf numFmtId="0" fontId="29" fillId="0" borderId="12" xfId="2" applyFont="1" applyBorder="1" applyAlignment="1" applyProtection="1">
      <alignment vertical="center"/>
      <protection locked="0"/>
    </xf>
    <xf numFmtId="0" fontId="43" fillId="0" borderId="0" xfId="2" applyFont="1" applyBorder="1" applyAlignment="1" applyProtection="1">
      <alignment horizontal="left" vertical="center"/>
    </xf>
    <xf numFmtId="0" fontId="29" fillId="0" borderId="0" xfId="2" applyFont="1" applyAlignment="1">
      <alignment vertical="center" wrapText="1"/>
    </xf>
    <xf numFmtId="0" fontId="29" fillId="0" borderId="28" xfId="2" applyFont="1" applyBorder="1" applyAlignment="1" applyProtection="1">
      <alignment vertical="center" wrapText="1"/>
    </xf>
    <xf numFmtId="0" fontId="29" fillId="0" borderId="0" xfId="2" applyFont="1" applyBorder="1" applyAlignment="1" applyProtection="1">
      <alignment vertical="center" wrapText="1"/>
    </xf>
    <xf numFmtId="0" fontId="29" fillId="0" borderId="0" xfId="2" applyFont="1" applyBorder="1" applyAlignment="1" applyProtection="1">
      <alignment vertical="center" wrapText="1"/>
      <protection locked="0"/>
    </xf>
    <xf numFmtId="0" fontId="29" fillId="0" borderId="3" xfId="2" applyFont="1" applyBorder="1" applyAlignment="1" applyProtection="1">
      <alignment vertical="center" wrapText="1"/>
    </xf>
    <xf numFmtId="0" fontId="29" fillId="0" borderId="28" xfId="2" applyBorder="1" applyProtection="1"/>
    <xf numFmtId="0" fontId="29" fillId="0" borderId="0" xfId="2" applyBorder="1" applyProtection="1"/>
    <xf numFmtId="0" fontId="29" fillId="0" borderId="0" xfId="2" applyBorder="1" applyProtection="1">
      <protection locked="0"/>
    </xf>
    <xf numFmtId="0" fontId="29" fillId="0" borderId="3" xfId="2" applyBorder="1" applyProtection="1"/>
    <xf numFmtId="0" fontId="44" fillId="0" borderId="0" xfId="2" applyFont="1" applyAlignment="1">
      <alignment horizontal="left" vertical="center"/>
    </xf>
    <xf numFmtId="0" fontId="29" fillId="0" borderId="29" xfId="2" applyBorder="1" applyProtection="1"/>
    <xf numFmtId="0" fontId="29" fillId="0" borderId="2" xfId="2" applyBorder="1" applyProtection="1"/>
    <xf numFmtId="0" fontId="29" fillId="0" borderId="2" xfId="2" applyBorder="1" applyProtection="1">
      <protection locked="0"/>
    </xf>
    <xf numFmtId="0" fontId="29" fillId="0" borderId="1" xfId="2" applyBorder="1" applyProtection="1"/>
    <xf numFmtId="14" fontId="3" fillId="0" borderId="0" xfId="0" applyNumberFormat="1" applyFont="1" applyAlignment="1">
      <alignment horizontal="left" vertical="center"/>
    </xf>
    <xf numFmtId="0" fontId="0" fillId="0" borderId="0" xfId="0" applyBorder="1"/>
    <xf numFmtId="4" fontId="9" fillId="0" borderId="0" xfId="0" applyNumberFormat="1" applyFont="1" applyAlignment="1"/>
    <xf numFmtId="0" fontId="0" fillId="0" borderId="3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3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28" fillId="0" borderId="0" xfId="1" applyAlignment="1">
      <alignment horizontal="center" vertical="center"/>
    </xf>
    <xf numFmtId="168" fontId="2" fillId="0" borderId="0" xfId="0" applyNumberFormat="1" applyFont="1" applyAlignment="1">
      <alignment vertical="center"/>
    </xf>
    <xf numFmtId="0" fontId="29" fillId="0" borderId="16" xfId="2" applyFont="1" applyBorder="1" applyAlignment="1" applyProtection="1">
      <alignment horizontal="left" vertical="center" wrapText="1"/>
    </xf>
    <xf numFmtId="0" fontId="29" fillId="0" borderId="24" xfId="2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45" fillId="0" borderId="22" xfId="0" applyFont="1" applyBorder="1" applyAlignment="1" applyProtection="1">
      <alignment horizontal="center" vertical="center"/>
      <protection locked="0"/>
    </xf>
    <xf numFmtId="49" fontId="45" fillId="0" borderId="22" xfId="0" applyNumberFormat="1" applyFont="1" applyBorder="1" applyAlignment="1" applyProtection="1">
      <alignment horizontal="left" vertical="center" wrapText="1"/>
      <protection locked="0"/>
    </xf>
    <xf numFmtId="0" fontId="45" fillId="0" borderId="22" xfId="0" applyFont="1" applyBorder="1" applyAlignment="1" applyProtection="1">
      <alignment horizontal="left" vertical="center" wrapText="1"/>
      <protection locked="0"/>
    </xf>
    <xf numFmtId="167" fontId="45" fillId="0" borderId="22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4" fontId="45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4" fontId="0" fillId="0" borderId="0" xfId="0" applyNumberFormat="1" applyFont="1" applyAlignment="1">
      <alignment vertical="center"/>
    </xf>
    <xf numFmtId="0" fontId="45" fillId="0" borderId="22" xfId="0" applyFont="1" applyBorder="1" applyAlignment="1" applyProtection="1">
      <alignment horizontal="center" vertical="center"/>
      <protection locked="0"/>
    </xf>
    <xf numFmtId="49" fontId="45" fillId="0" borderId="22" xfId="0" applyNumberFormat="1" applyFont="1" applyBorder="1" applyAlignment="1" applyProtection="1">
      <alignment horizontal="left" vertical="center" wrapText="1"/>
      <protection locked="0"/>
    </xf>
    <xf numFmtId="0" fontId="45" fillId="0" borderId="22" xfId="0" applyFont="1" applyBorder="1" applyAlignment="1" applyProtection="1">
      <alignment horizontal="left" vertical="center" wrapText="1"/>
      <protection locked="0"/>
    </xf>
    <xf numFmtId="0" fontId="45" fillId="0" borderId="22" xfId="0" applyFont="1" applyBorder="1" applyAlignment="1" applyProtection="1">
      <alignment horizontal="center" vertical="center" wrapText="1"/>
      <protection locked="0"/>
    </xf>
    <xf numFmtId="167" fontId="45" fillId="0" borderId="22" xfId="0" applyNumberFormat="1" applyFont="1" applyBorder="1" applyAlignment="1" applyProtection="1">
      <alignment vertical="center"/>
      <protection locked="0"/>
    </xf>
    <xf numFmtId="4" fontId="45" fillId="0" borderId="22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168" fontId="13" fillId="0" borderId="5" xfId="0" applyNumberFormat="1" applyFont="1" applyBorder="1" applyAlignment="1">
      <alignment vertical="center"/>
    </xf>
    <xf numFmtId="168" fontId="0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68" fontId="14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168" fontId="14" fillId="0" borderId="0" xfId="0" applyNumberFormat="1" applyFont="1" applyAlignment="1">
      <alignment horizontal="right" vertical="center"/>
    </xf>
    <xf numFmtId="168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168" fontId="20" fillId="0" borderId="0" xfId="0" applyNumberFormat="1" applyFont="1" applyAlignment="1">
      <alignment horizontal="right" vertical="center"/>
    </xf>
    <xf numFmtId="168" fontId="20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168" fontId="5" fillId="3" borderId="7" xfId="0" applyNumberFormat="1" applyFont="1" applyFill="1" applyBorder="1" applyAlignment="1">
      <alignment vertical="center"/>
    </xf>
    <xf numFmtId="168" fontId="0" fillId="3" borderId="7" xfId="0" applyNumberFormat="1" applyFont="1" applyFill="1" applyBorder="1" applyAlignment="1">
      <alignment vertical="center"/>
    </xf>
    <xf numFmtId="168" fontId="0" fillId="3" borderId="8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39" fillId="0" borderId="0" xfId="2" applyFont="1" applyBorder="1" applyAlignment="1" applyProtection="1">
      <alignment horizontal="left" vertical="center" wrapText="1"/>
    </xf>
    <xf numFmtId="0" fontId="29" fillId="0" borderId="0" xfId="2" applyFont="1" applyBorder="1" applyAlignment="1" applyProtection="1">
      <alignment horizontal="left" vertical="center"/>
    </xf>
    <xf numFmtId="0" fontId="40" fillId="0" borderId="0" xfId="2" applyFont="1" applyAlignment="1" applyProtection="1">
      <alignment horizontal="left" vertical="center" wrapText="1"/>
    </xf>
    <xf numFmtId="0" fontId="29" fillId="0" borderId="0" xfId="2" applyFont="1" applyAlignment="1" applyProtection="1">
      <alignment vertical="center"/>
    </xf>
    <xf numFmtId="0" fontId="29" fillId="0" borderId="0" xfId="2"/>
    <xf numFmtId="0" fontId="40" fillId="0" borderId="0" xfId="2" applyFont="1" applyBorder="1" applyAlignment="1" applyProtection="1">
      <alignment horizontal="left" vertical="center" wrapText="1"/>
    </xf>
    <xf numFmtId="0" fontId="29" fillId="0" borderId="0" xfId="2" applyFont="1" applyBorder="1" applyAlignment="1" applyProtection="1">
      <alignment vertical="center" wrapText="1"/>
    </xf>
    <xf numFmtId="0" fontId="29" fillId="0" borderId="0" xfId="2" applyFont="1" applyBorder="1" applyAlignment="1" applyProtection="1">
      <alignment vertical="center"/>
    </xf>
  </cellXfs>
  <cellStyles count="5">
    <cellStyle name="Hypertextový odkaz" xfId="1" builtinId="8"/>
    <cellStyle name="Hypertextový odkaz 2" xfId="4"/>
    <cellStyle name="Normální" xfId="0" builtinId="0" customBuiltin="1"/>
    <cellStyle name="Normální 2" xfId="2"/>
    <cellStyle name="Normální 3" xf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workbookViewId="0">
      <selection activeCell="AK35" sqref="AK35:AO35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 x14ac:dyDescent="0.2">
      <c r="AR2" s="351" t="s">
        <v>5</v>
      </c>
      <c r="AS2" s="333"/>
      <c r="AT2" s="333"/>
      <c r="AU2" s="333"/>
      <c r="AV2" s="333"/>
      <c r="AW2" s="333"/>
      <c r="AX2" s="333"/>
      <c r="AY2" s="333"/>
      <c r="AZ2" s="333"/>
      <c r="BA2" s="333"/>
      <c r="BB2" s="333"/>
      <c r="BC2" s="333"/>
      <c r="BD2" s="333"/>
      <c r="BE2" s="333"/>
      <c r="BS2" s="14" t="s">
        <v>6</v>
      </c>
      <c r="BT2" s="14" t="s">
        <v>7</v>
      </c>
    </row>
    <row r="3" spans="1:74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 x14ac:dyDescent="0.2">
      <c r="B4" s="17"/>
      <c r="D4" s="18" t="s">
        <v>9</v>
      </c>
      <c r="AR4" s="17"/>
      <c r="AS4" s="19" t="s">
        <v>10</v>
      </c>
      <c r="BS4" s="14" t="s">
        <v>11</v>
      </c>
    </row>
    <row r="5" spans="1:74" s="1" customFormat="1" ht="12" customHeight="1" x14ac:dyDescent="0.2">
      <c r="B5" s="17"/>
      <c r="D5" s="20" t="s">
        <v>12</v>
      </c>
      <c r="K5" s="332" t="s">
        <v>13</v>
      </c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3"/>
      <c r="AL5" s="333"/>
      <c r="AM5" s="333"/>
      <c r="AN5" s="333"/>
      <c r="AO5" s="333"/>
      <c r="AR5" s="17"/>
      <c r="BS5" s="14" t="s">
        <v>6</v>
      </c>
    </row>
    <row r="6" spans="1:74" s="1" customFormat="1" ht="36.950000000000003" customHeight="1" x14ac:dyDescent="0.2">
      <c r="B6" s="17"/>
      <c r="D6" s="22" t="s">
        <v>14</v>
      </c>
      <c r="K6" s="334" t="s">
        <v>15</v>
      </c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/>
      <c r="AM6" s="333"/>
      <c r="AN6" s="333"/>
      <c r="AO6" s="333"/>
      <c r="AR6" s="17"/>
      <c r="BS6" s="14" t="s">
        <v>6</v>
      </c>
    </row>
    <row r="7" spans="1:74" s="1" customFormat="1" ht="12" customHeight="1" x14ac:dyDescent="0.2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s="1" customFormat="1" ht="12" customHeight="1" x14ac:dyDescent="0.2">
      <c r="B8" s="17"/>
      <c r="D8" s="23" t="s">
        <v>18</v>
      </c>
      <c r="K8" s="21" t="s">
        <v>19</v>
      </c>
      <c r="AK8" s="23" t="s">
        <v>20</v>
      </c>
      <c r="AN8" s="302">
        <v>46003</v>
      </c>
      <c r="AR8" s="17"/>
      <c r="BS8" s="14" t="s">
        <v>6</v>
      </c>
    </row>
    <row r="9" spans="1:74" s="1" customFormat="1" ht="14.45" customHeight="1" x14ac:dyDescent="0.2">
      <c r="B9" s="17"/>
      <c r="AR9" s="17"/>
      <c r="BS9" s="14" t="s">
        <v>6</v>
      </c>
    </row>
    <row r="10" spans="1:74" s="1" customFormat="1" ht="12" customHeight="1" x14ac:dyDescent="0.2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 x14ac:dyDescent="0.2">
      <c r="B11" s="17"/>
      <c r="K11" s="21" t="s">
        <v>23</v>
      </c>
      <c r="AK11" s="23" t="s">
        <v>24</v>
      </c>
      <c r="AN11" s="21" t="s">
        <v>1</v>
      </c>
      <c r="AR11" s="17"/>
      <c r="BS11" s="14" t="s">
        <v>6</v>
      </c>
    </row>
    <row r="12" spans="1:74" s="1" customFormat="1" ht="6.95" customHeight="1" x14ac:dyDescent="0.2">
      <c r="B12" s="17"/>
      <c r="AR12" s="17"/>
      <c r="BS12" s="14" t="s">
        <v>6</v>
      </c>
    </row>
    <row r="13" spans="1:74" s="1" customFormat="1" ht="12" customHeight="1" x14ac:dyDescent="0.2">
      <c r="B13" s="17"/>
      <c r="D13" s="23" t="s">
        <v>25</v>
      </c>
      <c r="AK13" s="23" t="s">
        <v>22</v>
      </c>
      <c r="AN13" s="21" t="s">
        <v>1</v>
      </c>
      <c r="AR13" s="17"/>
      <c r="BS13" s="14" t="s">
        <v>6</v>
      </c>
    </row>
    <row r="14" spans="1:74" ht="12.75" x14ac:dyDescent="0.2">
      <c r="B14" s="17"/>
      <c r="E14" s="21" t="s">
        <v>26</v>
      </c>
      <c r="AK14" s="23" t="s">
        <v>24</v>
      </c>
      <c r="AN14" s="21" t="s">
        <v>1</v>
      </c>
      <c r="AR14" s="17"/>
      <c r="BS14" s="14" t="s">
        <v>6</v>
      </c>
    </row>
    <row r="15" spans="1:74" s="1" customFormat="1" ht="6.95" customHeight="1" x14ac:dyDescent="0.2">
      <c r="B15" s="17"/>
      <c r="AR15" s="17"/>
      <c r="BS15" s="14" t="s">
        <v>3</v>
      </c>
    </row>
    <row r="16" spans="1:74" s="1" customFormat="1" ht="12" customHeight="1" x14ac:dyDescent="0.2">
      <c r="B16" s="17"/>
      <c r="D16" s="23" t="s">
        <v>27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 x14ac:dyDescent="0.2">
      <c r="B17" s="17"/>
      <c r="E17" s="21" t="s">
        <v>26</v>
      </c>
      <c r="AK17" s="23" t="s">
        <v>24</v>
      </c>
      <c r="AN17" s="21" t="s">
        <v>1</v>
      </c>
      <c r="AR17" s="17"/>
      <c r="BS17" s="14" t="s">
        <v>28</v>
      </c>
    </row>
    <row r="18" spans="1:71" s="1" customFormat="1" ht="6.95" customHeight="1" x14ac:dyDescent="0.2">
      <c r="B18" s="17"/>
      <c r="AR18" s="17"/>
      <c r="BS18" s="14" t="s">
        <v>6</v>
      </c>
    </row>
    <row r="19" spans="1:71" s="1" customFormat="1" ht="12" customHeight="1" x14ac:dyDescent="0.2">
      <c r="B19" s="17"/>
      <c r="D19" s="23" t="s">
        <v>29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 x14ac:dyDescent="0.2">
      <c r="B20" s="17"/>
      <c r="E20" s="21"/>
      <c r="AK20" s="23" t="s">
        <v>24</v>
      </c>
      <c r="AN20" s="21" t="s">
        <v>1</v>
      </c>
      <c r="AR20" s="17"/>
      <c r="BS20" s="14" t="s">
        <v>28</v>
      </c>
    </row>
    <row r="21" spans="1:71" s="1" customFormat="1" ht="6.95" customHeight="1" x14ac:dyDescent="0.2">
      <c r="B21" s="17"/>
      <c r="AR21" s="17"/>
    </row>
    <row r="22" spans="1:71" s="1" customFormat="1" ht="12" customHeight="1" x14ac:dyDescent="0.2">
      <c r="B22" s="17"/>
      <c r="D22" s="23" t="s">
        <v>30</v>
      </c>
      <c r="AR22" s="17"/>
    </row>
    <row r="23" spans="1:71" s="1" customFormat="1" ht="16.5" customHeight="1" x14ac:dyDescent="0.2">
      <c r="B23" s="17"/>
      <c r="E23" s="335" t="s">
        <v>1</v>
      </c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  <c r="AL23" s="335"/>
      <c r="AM23" s="335"/>
      <c r="AN23" s="335"/>
      <c r="AR23" s="17"/>
    </row>
    <row r="24" spans="1:71" s="1" customFormat="1" ht="6.95" customHeight="1" x14ac:dyDescent="0.2">
      <c r="B24" s="17"/>
      <c r="AR24" s="17"/>
    </row>
    <row r="25" spans="1:71" s="1" customFormat="1" ht="6.95" customHeight="1" x14ac:dyDescent="0.2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 x14ac:dyDescent="0.2">
      <c r="A26" s="26"/>
      <c r="B26" s="27"/>
      <c r="C26" s="26"/>
      <c r="D26" s="28" t="s">
        <v>31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336">
        <f>AG94</f>
        <v>0</v>
      </c>
      <c r="AL26" s="337"/>
      <c r="AM26" s="337"/>
      <c r="AN26" s="337"/>
      <c r="AO26" s="337"/>
      <c r="AP26" s="26"/>
      <c r="AQ26" s="26"/>
      <c r="AR26" s="27"/>
      <c r="BE26" s="26"/>
    </row>
    <row r="27" spans="1:71" s="2" customFormat="1" ht="6.95" customHeight="1" x14ac:dyDescent="0.2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38" t="s">
        <v>32</v>
      </c>
      <c r="M28" s="338"/>
      <c r="N28" s="338"/>
      <c r="O28" s="338"/>
      <c r="P28" s="338"/>
      <c r="Q28" s="26"/>
      <c r="R28" s="26"/>
      <c r="S28" s="26"/>
      <c r="T28" s="26"/>
      <c r="U28" s="26"/>
      <c r="V28" s="26"/>
      <c r="W28" s="338" t="s">
        <v>33</v>
      </c>
      <c r="X28" s="338"/>
      <c r="Y28" s="338"/>
      <c r="Z28" s="338"/>
      <c r="AA28" s="338"/>
      <c r="AB28" s="338"/>
      <c r="AC28" s="338"/>
      <c r="AD28" s="338"/>
      <c r="AE28" s="338"/>
      <c r="AF28" s="26"/>
      <c r="AG28" s="26"/>
      <c r="AH28" s="26"/>
      <c r="AI28" s="26"/>
      <c r="AJ28" s="26"/>
      <c r="AK28" s="338" t="s">
        <v>34</v>
      </c>
      <c r="AL28" s="338"/>
      <c r="AM28" s="338"/>
      <c r="AN28" s="338"/>
      <c r="AO28" s="338"/>
      <c r="AP28" s="26"/>
      <c r="AQ28" s="26"/>
      <c r="AR28" s="27"/>
      <c r="BE28" s="26"/>
    </row>
    <row r="29" spans="1:71" s="3" customFormat="1" ht="14.45" customHeight="1" x14ac:dyDescent="0.2">
      <c r="B29" s="31"/>
      <c r="D29" s="23" t="s">
        <v>35</v>
      </c>
      <c r="F29" s="23" t="s">
        <v>36</v>
      </c>
      <c r="L29" s="343">
        <v>0.21</v>
      </c>
      <c r="M29" s="344"/>
      <c r="N29" s="344"/>
      <c r="O29" s="344"/>
      <c r="P29" s="344"/>
      <c r="W29" s="339">
        <f>AK26</f>
        <v>0</v>
      </c>
      <c r="X29" s="340"/>
      <c r="Y29" s="340"/>
      <c r="Z29" s="340"/>
      <c r="AA29" s="340"/>
      <c r="AB29" s="340"/>
      <c r="AC29" s="340"/>
      <c r="AD29" s="340"/>
      <c r="AE29" s="340"/>
      <c r="AF29" s="310"/>
      <c r="AG29" s="310"/>
      <c r="AH29" s="310"/>
      <c r="AI29" s="310"/>
      <c r="AJ29" s="310"/>
      <c r="AK29" s="341">
        <f>0.21*W29</f>
        <v>0</v>
      </c>
      <c r="AL29" s="342"/>
      <c r="AM29" s="342"/>
      <c r="AN29" s="342"/>
      <c r="AO29" s="342"/>
      <c r="AR29" s="31"/>
    </row>
    <row r="30" spans="1:71" s="3" customFormat="1" ht="14.45" customHeight="1" x14ac:dyDescent="0.2">
      <c r="B30" s="31"/>
      <c r="F30" s="23" t="s">
        <v>37</v>
      </c>
      <c r="L30" s="343">
        <v>0.12</v>
      </c>
      <c r="M30" s="344"/>
      <c r="N30" s="344"/>
      <c r="O30" s="344"/>
      <c r="P30" s="344"/>
      <c r="W30" s="345">
        <f>ROUND(BA94, 2)</f>
        <v>0</v>
      </c>
      <c r="X30" s="344"/>
      <c r="Y30" s="344"/>
      <c r="Z30" s="344"/>
      <c r="AA30" s="344"/>
      <c r="AB30" s="344"/>
      <c r="AC30" s="344"/>
      <c r="AD30" s="344"/>
      <c r="AE30" s="344"/>
      <c r="AK30" s="345">
        <f>ROUND(AW94, 2)</f>
        <v>0</v>
      </c>
      <c r="AL30" s="344"/>
      <c r="AM30" s="344"/>
      <c r="AN30" s="344"/>
      <c r="AO30" s="344"/>
      <c r="AR30" s="31"/>
    </row>
    <row r="31" spans="1:71" s="3" customFormat="1" ht="14.45" hidden="1" customHeight="1" x14ac:dyDescent="0.2">
      <c r="B31" s="31"/>
      <c r="F31" s="23" t="s">
        <v>38</v>
      </c>
      <c r="L31" s="343">
        <v>0.21</v>
      </c>
      <c r="M31" s="344"/>
      <c r="N31" s="344"/>
      <c r="O31" s="344"/>
      <c r="P31" s="344"/>
      <c r="W31" s="345">
        <f>ROUND(BB94, 2)</f>
        <v>0</v>
      </c>
      <c r="X31" s="344"/>
      <c r="Y31" s="344"/>
      <c r="Z31" s="344"/>
      <c r="AA31" s="344"/>
      <c r="AB31" s="344"/>
      <c r="AC31" s="344"/>
      <c r="AD31" s="344"/>
      <c r="AE31" s="344"/>
      <c r="AK31" s="345">
        <v>0</v>
      </c>
      <c r="AL31" s="344"/>
      <c r="AM31" s="344"/>
      <c r="AN31" s="344"/>
      <c r="AO31" s="344"/>
      <c r="AR31" s="31"/>
    </row>
    <row r="32" spans="1:71" s="3" customFormat="1" ht="14.45" hidden="1" customHeight="1" x14ac:dyDescent="0.2">
      <c r="B32" s="31"/>
      <c r="F32" s="23" t="s">
        <v>39</v>
      </c>
      <c r="L32" s="343">
        <v>0.12</v>
      </c>
      <c r="M32" s="344"/>
      <c r="N32" s="344"/>
      <c r="O32" s="344"/>
      <c r="P32" s="344"/>
      <c r="W32" s="345">
        <f>ROUND(BC94, 2)</f>
        <v>0</v>
      </c>
      <c r="X32" s="344"/>
      <c r="Y32" s="344"/>
      <c r="Z32" s="344"/>
      <c r="AA32" s="344"/>
      <c r="AB32" s="344"/>
      <c r="AC32" s="344"/>
      <c r="AD32" s="344"/>
      <c r="AE32" s="344"/>
      <c r="AK32" s="345">
        <v>0</v>
      </c>
      <c r="AL32" s="344"/>
      <c r="AM32" s="344"/>
      <c r="AN32" s="344"/>
      <c r="AO32" s="344"/>
      <c r="AR32" s="31"/>
    </row>
    <row r="33" spans="1:57" s="3" customFormat="1" ht="14.45" hidden="1" customHeight="1" x14ac:dyDescent="0.2">
      <c r="B33" s="31"/>
      <c r="F33" s="23" t="s">
        <v>40</v>
      </c>
      <c r="L33" s="343">
        <v>0</v>
      </c>
      <c r="M33" s="344"/>
      <c r="N33" s="344"/>
      <c r="O33" s="344"/>
      <c r="P33" s="344"/>
      <c r="W33" s="345">
        <f>ROUND(BD94, 2)</f>
        <v>0</v>
      </c>
      <c r="X33" s="344"/>
      <c r="Y33" s="344"/>
      <c r="Z33" s="344"/>
      <c r="AA33" s="344"/>
      <c r="AB33" s="344"/>
      <c r="AC33" s="344"/>
      <c r="AD33" s="344"/>
      <c r="AE33" s="344"/>
      <c r="AK33" s="345">
        <v>0</v>
      </c>
      <c r="AL33" s="344"/>
      <c r="AM33" s="344"/>
      <c r="AN33" s="344"/>
      <c r="AO33" s="344"/>
      <c r="AR33" s="31"/>
    </row>
    <row r="34" spans="1:57" s="2" customFormat="1" ht="6.95" customHeight="1" x14ac:dyDescent="0.2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 x14ac:dyDescent="0.2">
      <c r="A35" s="26"/>
      <c r="B35" s="27"/>
      <c r="C35" s="32"/>
      <c r="D35" s="33" t="s">
        <v>41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42</v>
      </c>
      <c r="U35" s="34"/>
      <c r="V35" s="34"/>
      <c r="W35" s="34"/>
      <c r="X35" s="366" t="s">
        <v>43</v>
      </c>
      <c r="Y35" s="367"/>
      <c r="Z35" s="367"/>
      <c r="AA35" s="367"/>
      <c r="AB35" s="367"/>
      <c r="AC35" s="34"/>
      <c r="AD35" s="34"/>
      <c r="AE35" s="34"/>
      <c r="AF35" s="34"/>
      <c r="AG35" s="34"/>
      <c r="AH35" s="34"/>
      <c r="AI35" s="34"/>
      <c r="AJ35" s="34"/>
      <c r="AK35" s="368">
        <f>SUM(AK26:AO30)</f>
        <v>0</v>
      </c>
      <c r="AL35" s="369"/>
      <c r="AM35" s="369"/>
      <c r="AN35" s="369"/>
      <c r="AO35" s="370"/>
      <c r="AP35" s="32"/>
      <c r="AQ35" s="32"/>
      <c r="AR35" s="27"/>
      <c r="BE35" s="26"/>
    </row>
    <row r="36" spans="1:57" s="2" customFormat="1" ht="6.95" customHeight="1" x14ac:dyDescent="0.2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 x14ac:dyDescent="0.2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 x14ac:dyDescent="0.2">
      <c r="B38" s="17"/>
      <c r="AR38" s="17"/>
    </row>
    <row r="39" spans="1:57" s="1" customFormat="1" ht="14.45" customHeight="1" x14ac:dyDescent="0.2">
      <c r="B39" s="17"/>
      <c r="AR39" s="17"/>
    </row>
    <row r="40" spans="1:57" s="1" customFormat="1" ht="14.45" customHeight="1" x14ac:dyDescent="0.2">
      <c r="B40" s="17"/>
      <c r="AR40" s="17"/>
    </row>
    <row r="41" spans="1:57" s="1" customFormat="1" ht="14.45" customHeight="1" x14ac:dyDescent="0.2">
      <c r="B41" s="17"/>
      <c r="AR41" s="17"/>
    </row>
    <row r="42" spans="1:57" s="1" customFormat="1" ht="14.45" customHeight="1" x14ac:dyDescent="0.2">
      <c r="B42" s="17"/>
      <c r="AR42" s="17"/>
    </row>
    <row r="43" spans="1:57" s="1" customFormat="1" ht="14.45" customHeight="1" x14ac:dyDescent="0.2">
      <c r="B43" s="17"/>
      <c r="AR43" s="17"/>
    </row>
    <row r="44" spans="1:57" s="1" customFormat="1" ht="14.45" customHeight="1" x14ac:dyDescent="0.2">
      <c r="B44" s="17"/>
      <c r="AR44" s="17"/>
    </row>
    <row r="45" spans="1:57" s="1" customFormat="1" ht="14.45" customHeight="1" x14ac:dyDescent="0.2">
      <c r="B45" s="17"/>
      <c r="AR45" s="17"/>
    </row>
    <row r="46" spans="1:57" s="1" customFormat="1" ht="14.45" customHeight="1" x14ac:dyDescent="0.2">
      <c r="B46" s="17"/>
      <c r="AR46" s="17"/>
    </row>
    <row r="47" spans="1:57" s="1" customFormat="1" ht="14.45" customHeight="1" x14ac:dyDescent="0.2">
      <c r="B47" s="17"/>
      <c r="AR47" s="17"/>
    </row>
    <row r="48" spans="1:57" s="1" customFormat="1" ht="14.45" customHeight="1" x14ac:dyDescent="0.2">
      <c r="B48" s="17"/>
      <c r="AR48" s="17"/>
    </row>
    <row r="49" spans="1:57" s="2" customFormat="1" ht="14.45" customHeight="1" x14ac:dyDescent="0.2">
      <c r="B49" s="36"/>
      <c r="D49" s="37" t="s">
        <v>44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45</v>
      </c>
      <c r="AI49" s="38"/>
      <c r="AJ49" s="38"/>
      <c r="AK49" s="38"/>
      <c r="AL49" s="38"/>
      <c r="AM49" s="38"/>
      <c r="AN49" s="38"/>
      <c r="AO49" s="38"/>
      <c r="AR49" s="36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2.75" x14ac:dyDescent="0.2">
      <c r="A60" s="26"/>
      <c r="B60" s="27"/>
      <c r="C60" s="26"/>
      <c r="D60" s="39" t="s">
        <v>46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47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46</v>
      </c>
      <c r="AI60" s="29"/>
      <c r="AJ60" s="29"/>
      <c r="AK60" s="29"/>
      <c r="AL60" s="29"/>
      <c r="AM60" s="39" t="s">
        <v>47</v>
      </c>
      <c r="AN60" s="29"/>
      <c r="AO60" s="29"/>
      <c r="AP60" s="26"/>
      <c r="AQ60" s="26"/>
      <c r="AR60" s="27"/>
      <c r="BE60" s="26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2.75" x14ac:dyDescent="0.2">
      <c r="A64" s="26"/>
      <c r="B64" s="27"/>
      <c r="C64" s="26"/>
      <c r="D64" s="37" t="s">
        <v>48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49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2.75" x14ac:dyDescent="0.2">
      <c r="A75" s="26"/>
      <c r="B75" s="27"/>
      <c r="C75" s="26"/>
      <c r="D75" s="39" t="s">
        <v>46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47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46</v>
      </c>
      <c r="AI75" s="29"/>
      <c r="AJ75" s="29"/>
      <c r="AK75" s="29"/>
      <c r="AL75" s="29"/>
      <c r="AM75" s="39" t="s">
        <v>47</v>
      </c>
      <c r="AN75" s="29"/>
      <c r="AO75" s="29"/>
      <c r="AP75" s="26"/>
      <c r="AQ75" s="26"/>
      <c r="AR75" s="27"/>
      <c r="BE75" s="26"/>
    </row>
    <row r="76" spans="1:57" s="2" customFormat="1" x14ac:dyDescent="0.2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 x14ac:dyDescent="0.2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 x14ac:dyDescent="0.2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 x14ac:dyDescent="0.2">
      <c r="A82" s="26"/>
      <c r="B82" s="27"/>
      <c r="C82" s="18" t="s">
        <v>50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 x14ac:dyDescent="0.2">
      <c r="B84" s="45"/>
      <c r="C84" s="23" t="s">
        <v>12</v>
      </c>
      <c r="L84" s="4" t="str">
        <f>K5</f>
        <v>PD_44_24</v>
      </c>
      <c r="AR84" s="45"/>
    </row>
    <row r="85" spans="1:90" s="5" customFormat="1" ht="36.950000000000003" customHeight="1" x14ac:dyDescent="0.2">
      <c r="B85" s="46"/>
      <c r="C85" s="47" t="s">
        <v>14</v>
      </c>
      <c r="L85" s="357" t="str">
        <f>K6</f>
        <v>Rekonstrukce vzduchotechniky v objektu kuchyně s jídelnou (budova J) – SPŠ a SOŠ Dvůr Králové n.L.</v>
      </c>
      <c r="M85" s="358"/>
      <c r="N85" s="358"/>
      <c r="O85" s="358"/>
      <c r="P85" s="358"/>
      <c r="Q85" s="358"/>
      <c r="R85" s="358"/>
      <c r="S85" s="358"/>
      <c r="T85" s="358"/>
      <c r="U85" s="358"/>
      <c r="V85" s="358"/>
      <c r="W85" s="358"/>
      <c r="X85" s="358"/>
      <c r="Y85" s="358"/>
      <c r="Z85" s="358"/>
      <c r="AA85" s="358"/>
      <c r="AB85" s="358"/>
      <c r="AC85" s="358"/>
      <c r="AD85" s="358"/>
      <c r="AE85" s="358"/>
      <c r="AF85" s="358"/>
      <c r="AG85" s="358"/>
      <c r="AH85" s="358"/>
      <c r="AI85" s="358"/>
      <c r="AJ85" s="358"/>
      <c r="AK85" s="358"/>
      <c r="AL85" s="358"/>
      <c r="AM85" s="358"/>
      <c r="AN85" s="358"/>
      <c r="AO85" s="358"/>
      <c r="AR85" s="46"/>
    </row>
    <row r="86" spans="1:90" s="2" customFormat="1" ht="6.95" customHeight="1" x14ac:dyDescent="0.2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 x14ac:dyDescent="0.2">
      <c r="A87" s="26"/>
      <c r="B87" s="27"/>
      <c r="C87" s="23" t="s">
        <v>18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Elišky Krásnohorské 2069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20</v>
      </c>
      <c r="AJ87" s="26"/>
      <c r="AK87" s="26"/>
      <c r="AL87" s="26"/>
      <c r="AM87" s="359">
        <f>IF(AN8= "","",AN8)</f>
        <v>46003</v>
      </c>
      <c r="AN87" s="359"/>
      <c r="AO87" s="26"/>
      <c r="AP87" s="26"/>
      <c r="AQ87" s="26"/>
      <c r="AR87" s="27"/>
      <c r="BE87" s="26"/>
    </row>
    <row r="88" spans="1:90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 x14ac:dyDescent="0.2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IF(K11= "","",K11)</f>
        <v>SPŠ a SOŠ Dvůr Králové n.L.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27</v>
      </c>
      <c r="AJ89" s="26"/>
      <c r="AK89" s="26"/>
      <c r="AL89" s="26"/>
      <c r="AM89" s="360" t="str">
        <f>IF(E17="","",E17)</f>
        <v xml:space="preserve"> </v>
      </c>
      <c r="AN89" s="361"/>
      <c r="AO89" s="361"/>
      <c r="AP89" s="361"/>
      <c r="AQ89" s="26"/>
      <c r="AR89" s="27"/>
      <c r="AS89" s="362" t="s">
        <v>51</v>
      </c>
      <c r="AT89" s="363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15.2" customHeight="1" x14ac:dyDescent="0.2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29</v>
      </c>
      <c r="AJ90" s="26"/>
      <c r="AK90" s="26"/>
      <c r="AL90" s="26"/>
      <c r="AM90" s="360" t="str">
        <f>IF(E20="","",E20)</f>
        <v/>
      </c>
      <c r="AN90" s="361"/>
      <c r="AO90" s="361"/>
      <c r="AP90" s="361"/>
      <c r="AQ90" s="26"/>
      <c r="AR90" s="27"/>
      <c r="AS90" s="364"/>
      <c r="AT90" s="365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 x14ac:dyDescent="0.2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364"/>
      <c r="AT91" s="365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 x14ac:dyDescent="0.2">
      <c r="A92" s="26"/>
      <c r="B92" s="27"/>
      <c r="C92" s="352" t="s">
        <v>52</v>
      </c>
      <c r="D92" s="353"/>
      <c r="E92" s="353"/>
      <c r="F92" s="353"/>
      <c r="G92" s="353"/>
      <c r="H92" s="54"/>
      <c r="I92" s="354" t="s">
        <v>53</v>
      </c>
      <c r="J92" s="353"/>
      <c r="K92" s="353"/>
      <c r="L92" s="353"/>
      <c r="M92" s="353"/>
      <c r="N92" s="353"/>
      <c r="O92" s="353"/>
      <c r="P92" s="353"/>
      <c r="Q92" s="353"/>
      <c r="R92" s="353"/>
      <c r="S92" s="353"/>
      <c r="T92" s="353"/>
      <c r="U92" s="353"/>
      <c r="V92" s="353"/>
      <c r="W92" s="353"/>
      <c r="X92" s="353"/>
      <c r="Y92" s="353"/>
      <c r="Z92" s="353"/>
      <c r="AA92" s="353"/>
      <c r="AB92" s="353"/>
      <c r="AC92" s="353"/>
      <c r="AD92" s="353"/>
      <c r="AE92" s="353"/>
      <c r="AF92" s="353"/>
      <c r="AG92" s="355" t="s">
        <v>54</v>
      </c>
      <c r="AH92" s="353"/>
      <c r="AI92" s="353"/>
      <c r="AJ92" s="353"/>
      <c r="AK92" s="353"/>
      <c r="AL92" s="353"/>
      <c r="AM92" s="353"/>
      <c r="AN92" s="354" t="s">
        <v>55</v>
      </c>
      <c r="AO92" s="353"/>
      <c r="AP92" s="356"/>
      <c r="AQ92" s="55" t="s">
        <v>56</v>
      </c>
      <c r="AR92" s="27"/>
      <c r="AS92" s="56" t="s">
        <v>57</v>
      </c>
      <c r="AT92" s="57" t="s">
        <v>58</v>
      </c>
      <c r="AU92" s="57" t="s">
        <v>59</v>
      </c>
      <c r="AV92" s="57" t="s">
        <v>60</v>
      </c>
      <c r="AW92" s="57" t="s">
        <v>61</v>
      </c>
      <c r="AX92" s="57" t="s">
        <v>62</v>
      </c>
      <c r="AY92" s="57" t="s">
        <v>63</v>
      </c>
      <c r="AZ92" s="57" t="s">
        <v>64</v>
      </c>
      <c r="BA92" s="57" t="s">
        <v>65</v>
      </c>
      <c r="BB92" s="57" t="s">
        <v>66</v>
      </c>
      <c r="BC92" s="57" t="s">
        <v>67</v>
      </c>
      <c r="BD92" s="58" t="s">
        <v>68</v>
      </c>
      <c r="BE92" s="26"/>
    </row>
    <row r="93" spans="1:90" s="2" customFormat="1" ht="10.9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 x14ac:dyDescent="0.2">
      <c r="B94" s="62"/>
      <c r="C94" s="63" t="s">
        <v>69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349">
        <f>AG95+AG96+AG97</f>
        <v>0</v>
      </c>
      <c r="AH94" s="349"/>
      <c r="AI94" s="349"/>
      <c r="AJ94" s="349"/>
      <c r="AK94" s="349"/>
      <c r="AL94" s="349"/>
      <c r="AM94" s="349"/>
      <c r="AN94" s="350">
        <f>AN95+AN96+AN97</f>
        <v>0</v>
      </c>
      <c r="AO94" s="350"/>
      <c r="AP94" s="350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474.23595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70</v>
      </c>
      <c r="BT94" s="71" t="s">
        <v>71</v>
      </c>
      <c r="BV94" s="71" t="s">
        <v>72</v>
      </c>
      <c r="BW94" s="71" t="s">
        <v>4</v>
      </c>
      <c r="BX94" s="71" t="s">
        <v>73</v>
      </c>
      <c r="CL94" s="71" t="s">
        <v>1</v>
      </c>
    </row>
    <row r="95" spans="1:90" s="7" customFormat="1" ht="55.5" customHeight="1" x14ac:dyDescent="0.2">
      <c r="A95" s="309" t="s">
        <v>74</v>
      </c>
      <c r="B95" s="72"/>
      <c r="C95" s="73"/>
      <c r="D95" s="348">
        <v>1</v>
      </c>
      <c r="E95" s="348"/>
      <c r="F95" s="348"/>
      <c r="G95" s="348"/>
      <c r="H95" s="348"/>
      <c r="I95" s="74"/>
      <c r="J95" s="348" t="s">
        <v>499</v>
      </c>
      <c r="K95" s="348"/>
      <c r="L95" s="348"/>
      <c r="M95" s="348"/>
      <c r="N95" s="348"/>
      <c r="O95" s="348"/>
      <c r="P95" s="348"/>
      <c r="Q95" s="348"/>
      <c r="R95" s="348"/>
      <c r="S95" s="348"/>
      <c r="T95" s="348"/>
      <c r="U95" s="348"/>
      <c r="V95" s="348"/>
      <c r="W95" s="348"/>
      <c r="X95" s="348"/>
      <c r="Y95" s="348"/>
      <c r="Z95" s="348"/>
      <c r="AA95" s="348"/>
      <c r="AB95" s="348"/>
      <c r="AC95" s="348"/>
      <c r="AD95" s="348"/>
      <c r="AE95" s="348"/>
      <c r="AF95" s="348"/>
      <c r="AG95" s="346">
        <f>ASŘ!J28</f>
        <v>0</v>
      </c>
      <c r="AH95" s="347"/>
      <c r="AI95" s="347"/>
      <c r="AJ95" s="347"/>
      <c r="AK95" s="347"/>
      <c r="AL95" s="347"/>
      <c r="AM95" s="347"/>
      <c r="AN95" s="346">
        <f>ASŘ!J37</f>
        <v>0</v>
      </c>
      <c r="AO95" s="347"/>
      <c r="AP95" s="347"/>
      <c r="AQ95" s="75" t="s">
        <v>75</v>
      </c>
      <c r="AR95" s="72"/>
      <c r="AS95" s="76">
        <v>0</v>
      </c>
      <c r="AT95" s="77">
        <f>ROUND(SUM(AV95:AW95),2)</f>
        <v>0</v>
      </c>
      <c r="AU95" s="78">
        <f>ASŘ!P122</f>
        <v>474.235951</v>
      </c>
      <c r="AV95" s="77">
        <f>ASŘ!J31</f>
        <v>0</v>
      </c>
      <c r="AW95" s="77">
        <f>ASŘ!J32</f>
        <v>0</v>
      </c>
      <c r="AX95" s="77">
        <f>ASŘ!J33</f>
        <v>0</v>
      </c>
      <c r="AY95" s="77">
        <f>ASŘ!J34</f>
        <v>0</v>
      </c>
      <c r="AZ95" s="77">
        <f>ASŘ!F31</f>
        <v>0</v>
      </c>
      <c r="BA95" s="77">
        <f>ASŘ!F32</f>
        <v>0</v>
      </c>
      <c r="BB95" s="77">
        <f>ASŘ!F33</f>
        <v>0</v>
      </c>
      <c r="BC95" s="77">
        <f>ASŘ!F34</f>
        <v>0</v>
      </c>
      <c r="BD95" s="79">
        <f>ASŘ!F35</f>
        <v>0</v>
      </c>
      <c r="BT95" s="80" t="s">
        <v>76</v>
      </c>
      <c r="BU95" s="80" t="s">
        <v>77</v>
      </c>
      <c r="BV95" s="80" t="s">
        <v>72</v>
      </c>
      <c r="BW95" s="80" t="s">
        <v>4</v>
      </c>
      <c r="BX95" s="80" t="s">
        <v>73</v>
      </c>
      <c r="CL95" s="80" t="s">
        <v>1</v>
      </c>
    </row>
    <row r="96" spans="1:90" s="7" customFormat="1" ht="55.5" customHeight="1" x14ac:dyDescent="0.2">
      <c r="A96" s="309" t="s">
        <v>74</v>
      </c>
      <c r="B96" s="72"/>
      <c r="C96" s="73"/>
      <c r="D96" s="348">
        <v>2</v>
      </c>
      <c r="E96" s="348"/>
      <c r="F96" s="348"/>
      <c r="G96" s="348"/>
      <c r="H96" s="348"/>
      <c r="I96" s="150"/>
      <c r="J96" s="348" t="s">
        <v>500</v>
      </c>
      <c r="K96" s="348"/>
      <c r="L96" s="348"/>
      <c r="M96" s="348"/>
      <c r="N96" s="348"/>
      <c r="O96" s="348"/>
      <c r="P96" s="348"/>
      <c r="Q96" s="348"/>
      <c r="R96" s="348"/>
      <c r="S96" s="348"/>
      <c r="T96" s="348"/>
      <c r="U96" s="348"/>
      <c r="V96" s="348"/>
      <c r="W96" s="348"/>
      <c r="X96" s="348"/>
      <c r="Y96" s="348"/>
      <c r="Z96" s="348"/>
      <c r="AA96" s="348"/>
      <c r="AB96" s="348"/>
      <c r="AC96" s="348"/>
      <c r="AD96" s="348"/>
      <c r="AE96" s="348"/>
      <c r="AF96" s="348"/>
      <c r="AG96" s="346">
        <f>VZT!J24</f>
        <v>0</v>
      </c>
      <c r="AH96" s="347"/>
      <c r="AI96" s="347"/>
      <c r="AJ96" s="347"/>
      <c r="AK96" s="347"/>
      <c r="AL96" s="347"/>
      <c r="AM96" s="347"/>
      <c r="AN96" s="346">
        <f>VZT!J33</f>
        <v>0</v>
      </c>
      <c r="AO96" s="347"/>
      <c r="AP96" s="347"/>
      <c r="AQ96" s="75" t="s">
        <v>75</v>
      </c>
      <c r="AR96" s="72"/>
      <c r="AS96" s="76">
        <v>0</v>
      </c>
      <c r="AT96" s="77">
        <f>ROUND(SUM(AV96:AW96),2)</f>
        <v>0</v>
      </c>
      <c r="AU96" s="78">
        <f>ASŘ!P122</f>
        <v>474.235951</v>
      </c>
      <c r="AV96" s="77">
        <f>ASŘ!J31</f>
        <v>0</v>
      </c>
      <c r="AW96" s="77">
        <f>ASŘ!J32</f>
        <v>0</v>
      </c>
      <c r="AX96" s="77">
        <f>ASŘ!J33</f>
        <v>0</v>
      </c>
      <c r="AY96" s="77">
        <f>ASŘ!J34</f>
        <v>0</v>
      </c>
      <c r="AZ96" s="77">
        <f>ASŘ!F31</f>
        <v>0</v>
      </c>
      <c r="BA96" s="77">
        <f>ASŘ!F32</f>
        <v>0</v>
      </c>
      <c r="BB96" s="77">
        <f>ASŘ!F33</f>
        <v>0</v>
      </c>
      <c r="BC96" s="77">
        <f>ASŘ!F34</f>
        <v>0</v>
      </c>
      <c r="BD96" s="79">
        <f>ASŘ!F35</f>
        <v>0</v>
      </c>
      <c r="BT96" s="80"/>
      <c r="BU96" s="80"/>
      <c r="BV96" s="80"/>
      <c r="BW96" s="80"/>
      <c r="BX96" s="80"/>
      <c r="CL96" s="80"/>
    </row>
    <row r="97" spans="1:57" s="2" customFormat="1" ht="55.5" customHeight="1" x14ac:dyDescent="0.2">
      <c r="A97" s="309" t="s">
        <v>74</v>
      </c>
      <c r="B97" s="72"/>
      <c r="C97" s="73"/>
      <c r="D97" s="348">
        <v>3</v>
      </c>
      <c r="E97" s="348"/>
      <c r="F97" s="348"/>
      <c r="G97" s="348"/>
      <c r="H97" s="348"/>
      <c r="I97" s="150"/>
      <c r="J97" s="348" t="s">
        <v>501</v>
      </c>
      <c r="K97" s="348"/>
      <c r="L97" s="348"/>
      <c r="M97" s="348"/>
      <c r="N97" s="348"/>
      <c r="O97" s="348"/>
      <c r="P97" s="348"/>
      <c r="Q97" s="348"/>
      <c r="R97" s="348"/>
      <c r="S97" s="348"/>
      <c r="T97" s="348"/>
      <c r="U97" s="348"/>
      <c r="V97" s="348"/>
      <c r="W97" s="348"/>
      <c r="X97" s="348"/>
      <c r="Y97" s="348"/>
      <c r="Z97" s="348"/>
      <c r="AA97" s="348"/>
      <c r="AB97" s="348"/>
      <c r="AC97" s="348"/>
      <c r="AD97" s="348"/>
      <c r="AE97" s="348"/>
      <c r="AF97" s="348"/>
      <c r="AG97" s="346">
        <f>'MaR+ELE'!J24</f>
        <v>0</v>
      </c>
      <c r="AH97" s="347"/>
      <c r="AI97" s="347"/>
      <c r="AJ97" s="347"/>
      <c r="AK97" s="347"/>
      <c r="AL97" s="347"/>
      <c r="AM97" s="347"/>
      <c r="AN97" s="346">
        <f>'MaR+ELE'!J33</f>
        <v>0</v>
      </c>
      <c r="AO97" s="347"/>
      <c r="AP97" s="347"/>
      <c r="AQ97" s="75" t="s">
        <v>75</v>
      </c>
      <c r="AR97" s="72"/>
      <c r="AS97" s="76">
        <v>0</v>
      </c>
      <c r="AT97" s="77">
        <f>ROUND(SUM(AV97:AW97),2)</f>
        <v>0</v>
      </c>
      <c r="AU97" s="78">
        <f>ASŘ!P123</f>
        <v>229.51412300000001</v>
      </c>
      <c r="AV97" s="77">
        <f>ASŘ!J32</f>
        <v>0</v>
      </c>
      <c r="AW97" s="77">
        <f>ASŘ!J33</f>
        <v>0</v>
      </c>
      <c r="AX97" s="77">
        <f>ASŘ!J34</f>
        <v>0</v>
      </c>
      <c r="AY97" s="77">
        <f>ASŘ!J35</f>
        <v>0</v>
      </c>
      <c r="AZ97" s="77">
        <f>ASŘ!F32</f>
        <v>0</v>
      </c>
      <c r="BA97" s="77">
        <f>ASŘ!F33</f>
        <v>0</v>
      </c>
      <c r="BB97" s="77">
        <f>ASŘ!F34</f>
        <v>0</v>
      </c>
      <c r="BC97" s="77">
        <f>ASŘ!F35</f>
        <v>0</v>
      </c>
      <c r="BD97" s="79">
        <f>ASŘ!F36</f>
        <v>0</v>
      </c>
      <c r="BE97" s="7"/>
    </row>
    <row r="98" spans="1:57" s="2" customFormat="1" ht="6.95" customHeight="1" x14ac:dyDescent="0.2">
      <c r="A98" s="26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27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</sheetData>
  <mergeCells count="48">
    <mergeCell ref="D97:H97"/>
    <mergeCell ref="J97:AF97"/>
    <mergeCell ref="AG97:AM97"/>
    <mergeCell ref="AN97:AP97"/>
    <mergeCell ref="D96:H96"/>
    <mergeCell ref="J96:AF96"/>
    <mergeCell ref="AG96:AM96"/>
    <mergeCell ref="AN96:AP96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ASŘ!A1" display="/"/>
    <hyperlink ref="A97" location="'MaR+ELE'!A1" display="/"/>
    <hyperlink ref="A96" location="VZT!A1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6"/>
  <sheetViews>
    <sheetView showGridLines="0" zoomScale="110" zoomScaleNormal="110" workbookViewId="0">
      <selection activeCell="J28" sqref="J28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1"/>
    </row>
    <row r="2" spans="1:46" s="1" customFormat="1" ht="36.950000000000003" customHeight="1" x14ac:dyDescent="0.2">
      <c r="L2" s="303"/>
      <c r="AT2" s="14" t="s">
        <v>4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M3" s="82" t="s">
        <v>10</v>
      </c>
      <c r="AT3" s="14" t="s">
        <v>78</v>
      </c>
    </row>
    <row r="4" spans="1:46" s="1" customFormat="1" ht="24.95" customHeight="1" x14ac:dyDescent="0.2">
      <c r="B4" s="17"/>
      <c r="D4" s="18" t="s">
        <v>495</v>
      </c>
      <c r="L4" s="17"/>
      <c r="AT4" s="14" t="s">
        <v>3</v>
      </c>
    </row>
    <row r="5" spans="1:46" s="1" customFormat="1" ht="6.95" customHeight="1" x14ac:dyDescent="0.2">
      <c r="B5" s="17"/>
      <c r="L5" s="36"/>
      <c r="M5" s="2"/>
      <c r="N5" s="2"/>
      <c r="O5" s="2"/>
      <c r="P5" s="2"/>
      <c r="Q5" s="2"/>
      <c r="R5" s="2"/>
      <c r="S5" s="26"/>
      <c r="T5" s="26"/>
      <c r="U5" s="26"/>
      <c r="V5" s="26"/>
    </row>
    <row r="6" spans="1:46" s="2" customFormat="1" ht="12" customHeight="1" x14ac:dyDescent="0.2">
      <c r="A6" s="26"/>
      <c r="B6" s="27"/>
      <c r="C6" s="26"/>
      <c r="D6" s="23" t="s">
        <v>14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30" customHeight="1" x14ac:dyDescent="0.2">
      <c r="A7" s="26"/>
      <c r="B7" s="27"/>
      <c r="C7" s="26"/>
      <c r="D7" s="26"/>
      <c r="E7" s="357" t="s">
        <v>15</v>
      </c>
      <c r="F7" s="371"/>
      <c r="G7" s="371"/>
      <c r="H7" s="371"/>
      <c r="I7" s="26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 x14ac:dyDescent="0.2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 x14ac:dyDescent="0.2">
      <c r="A9" s="26"/>
      <c r="B9" s="27"/>
      <c r="C9" s="26"/>
      <c r="D9" s="23" t="s">
        <v>16</v>
      </c>
      <c r="E9" s="26"/>
      <c r="F9" s="21" t="s">
        <v>1</v>
      </c>
      <c r="G9" s="26"/>
      <c r="H9" s="26"/>
      <c r="I9" s="23" t="s">
        <v>17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 x14ac:dyDescent="0.2">
      <c r="A10" s="26"/>
      <c r="B10" s="27"/>
      <c r="C10" s="26"/>
      <c r="D10" s="23" t="s">
        <v>18</v>
      </c>
      <c r="E10" s="26"/>
      <c r="F10" s="21" t="s">
        <v>19</v>
      </c>
      <c r="G10" s="26"/>
      <c r="H10" s="26"/>
      <c r="I10" s="23" t="s">
        <v>20</v>
      </c>
      <c r="J10" s="49">
        <f>'Rekapitulace stavby'!AN8</f>
        <v>46003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 x14ac:dyDescent="0.2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1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 x14ac:dyDescent="0.2">
      <c r="A13" s="26"/>
      <c r="B13" s="27"/>
      <c r="C13" s="26"/>
      <c r="D13" s="26"/>
      <c r="F13" s="21" t="s">
        <v>23</v>
      </c>
      <c r="G13" s="26"/>
      <c r="H13" s="26"/>
      <c r="I13" s="23" t="s">
        <v>24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 x14ac:dyDescent="0.2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 x14ac:dyDescent="0.2">
      <c r="A15" s="26"/>
      <c r="B15" s="27"/>
      <c r="C15" s="26"/>
      <c r="D15" s="23" t="s">
        <v>25</v>
      </c>
      <c r="E15" s="26"/>
      <c r="F15" s="26"/>
      <c r="G15" s="26"/>
      <c r="H15" s="26"/>
      <c r="I15" s="23" t="s">
        <v>22</v>
      </c>
      <c r="J15" s="21" t="str">
        <f>'Rekapitulace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 x14ac:dyDescent="0.2">
      <c r="A16" s="26"/>
      <c r="B16" s="27"/>
      <c r="C16" s="26"/>
      <c r="D16" s="26"/>
      <c r="E16" s="332" t="str">
        <f>'Rekapitulace stavby'!E14</f>
        <v xml:space="preserve"> </v>
      </c>
      <c r="F16" s="332"/>
      <c r="G16" s="332"/>
      <c r="H16" s="332"/>
      <c r="I16" s="23" t="s">
        <v>24</v>
      </c>
      <c r="J16" s="21" t="str">
        <f>'Rekapitulace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 x14ac:dyDescent="0.2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 x14ac:dyDescent="0.2">
      <c r="A18" s="26"/>
      <c r="B18" s="27"/>
      <c r="C18" s="26"/>
      <c r="D18" s="23" t="s">
        <v>27</v>
      </c>
      <c r="E18" s="26"/>
      <c r="F18" s="26"/>
      <c r="G18" s="26"/>
      <c r="H18" s="26"/>
      <c r="I18" s="23" t="s">
        <v>22</v>
      </c>
      <c r="J18" s="21" t="str">
        <f>IF('Rekapitulace stavby'!AN16="","",'Rekapitulace stavby'!AN16)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 x14ac:dyDescent="0.2">
      <c r="A19" s="26"/>
      <c r="B19" s="27"/>
      <c r="C19" s="26"/>
      <c r="D19" s="26"/>
      <c r="E19" s="21" t="str">
        <f>IF('Rekapitulace stavby'!E17="","",'Rekapitulace stavby'!E17)</f>
        <v xml:space="preserve"> </v>
      </c>
      <c r="F19" s="26"/>
      <c r="G19" s="26"/>
      <c r="H19" s="26"/>
      <c r="I19" s="23" t="s">
        <v>24</v>
      </c>
      <c r="J19" s="21" t="str">
        <f>IF('Rekapitulace stavby'!AN17="","",'Rekapitulace stavby'!AN17)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 x14ac:dyDescent="0.2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 x14ac:dyDescent="0.2">
      <c r="A21" s="26"/>
      <c r="B21" s="27"/>
      <c r="C21" s="26"/>
      <c r="D21" s="23" t="s">
        <v>29</v>
      </c>
      <c r="E21" s="26"/>
      <c r="F21" s="26"/>
      <c r="G21" s="26"/>
      <c r="H21" s="26"/>
      <c r="I21" s="23" t="s">
        <v>22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 x14ac:dyDescent="0.2">
      <c r="A22" s="26"/>
      <c r="B22" s="27"/>
      <c r="C22" s="26"/>
      <c r="D22" s="26"/>
      <c r="E22" s="21"/>
      <c r="F22" s="26"/>
      <c r="G22" s="26"/>
      <c r="H22" s="26"/>
      <c r="I22" s="23" t="s">
        <v>24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 x14ac:dyDescent="0.2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 x14ac:dyDescent="0.2">
      <c r="A24" s="26"/>
      <c r="B24" s="27"/>
      <c r="C24" s="26"/>
      <c r="D24" s="23" t="s">
        <v>30</v>
      </c>
      <c r="E24" s="26"/>
      <c r="F24" s="26"/>
      <c r="G24" s="26"/>
      <c r="H24" s="26"/>
      <c r="I24" s="26"/>
      <c r="J24" s="26"/>
      <c r="K24" s="26"/>
      <c r="L24" s="85"/>
      <c r="M24" s="8"/>
      <c r="N24" s="8"/>
      <c r="O24" s="8"/>
      <c r="P24" s="8"/>
      <c r="Q24" s="8"/>
      <c r="R24" s="8"/>
      <c r="S24" s="83"/>
      <c r="T24" s="83"/>
      <c r="U24" s="83"/>
      <c r="V24" s="83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 x14ac:dyDescent="0.2">
      <c r="A25" s="83"/>
      <c r="B25" s="84"/>
      <c r="C25" s="83"/>
      <c r="D25" s="83"/>
      <c r="E25" s="335" t="s">
        <v>1</v>
      </c>
      <c r="F25" s="335"/>
      <c r="G25" s="335"/>
      <c r="H25" s="335"/>
      <c r="I25" s="83"/>
      <c r="J25" s="83"/>
      <c r="K25" s="83"/>
      <c r="L25" s="36"/>
      <c r="M25" s="2"/>
      <c r="N25" s="2"/>
      <c r="O25" s="2"/>
      <c r="P25" s="2"/>
      <c r="Q25" s="2"/>
      <c r="R25" s="2"/>
      <c r="S25" s="26"/>
      <c r="T25" s="26"/>
      <c r="U25" s="26"/>
      <c r="V25" s="26"/>
      <c r="W25" s="83"/>
      <c r="X25" s="83"/>
      <c r="Y25" s="83"/>
      <c r="Z25" s="83"/>
      <c r="AA25" s="83"/>
      <c r="AB25" s="83"/>
      <c r="AC25" s="83"/>
      <c r="AD25" s="83"/>
      <c r="AE25" s="83"/>
    </row>
    <row r="26" spans="1:31" s="2" customFormat="1" ht="6.95" customHeight="1" x14ac:dyDescent="0.2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 x14ac:dyDescent="0.2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 x14ac:dyDescent="0.2">
      <c r="A28" s="26"/>
      <c r="B28" s="27"/>
      <c r="C28" s="26"/>
      <c r="D28" s="86" t="s">
        <v>31</v>
      </c>
      <c r="E28" s="26"/>
      <c r="F28" s="26"/>
      <c r="G28" s="26"/>
      <c r="H28" s="26"/>
      <c r="I28" s="26"/>
      <c r="J28" s="65">
        <f>ROUND(J123,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 x14ac:dyDescent="0.2">
      <c r="A30" s="26"/>
      <c r="B30" s="27"/>
      <c r="C30" s="26"/>
      <c r="D30" s="26"/>
      <c r="E30" s="26"/>
      <c r="F30" s="30" t="s">
        <v>33</v>
      </c>
      <c r="G30" s="26"/>
      <c r="H30" s="26"/>
      <c r="I30" s="30" t="s">
        <v>32</v>
      </c>
      <c r="J30" s="30" t="s">
        <v>34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 x14ac:dyDescent="0.2">
      <c r="A31" s="26"/>
      <c r="B31" s="27"/>
      <c r="C31" s="26"/>
      <c r="D31" s="87" t="s">
        <v>35</v>
      </c>
      <c r="E31" s="23" t="s">
        <v>36</v>
      </c>
      <c r="F31" s="88">
        <f>J28</f>
        <v>0</v>
      </c>
      <c r="G31" s="26"/>
      <c r="H31" s="26"/>
      <c r="I31" s="89">
        <v>0.21</v>
      </c>
      <c r="J31" s="88">
        <f>0.21*F31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 x14ac:dyDescent="0.2">
      <c r="A32" s="26"/>
      <c r="B32" s="27"/>
      <c r="C32" s="26"/>
      <c r="D32" s="26"/>
      <c r="E32" s="23" t="s">
        <v>37</v>
      </c>
      <c r="F32" s="88">
        <f>ROUND((SUM(BF123:BF165)),  2)</f>
        <v>0</v>
      </c>
      <c r="G32" s="26"/>
      <c r="H32" s="26"/>
      <c r="I32" s="89">
        <v>0.12</v>
      </c>
      <c r="J32" s="88">
        <f>ROUND(((SUM(BF123:BF165))*I32),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 x14ac:dyDescent="0.2">
      <c r="A33" s="26"/>
      <c r="B33" s="27"/>
      <c r="C33" s="26"/>
      <c r="D33" s="26"/>
      <c r="E33" s="23" t="s">
        <v>38</v>
      </c>
      <c r="F33" s="88">
        <f>ROUND((SUM(BG123:BG165)),  2)</f>
        <v>0</v>
      </c>
      <c r="G33" s="26"/>
      <c r="H33" s="26"/>
      <c r="I33" s="89">
        <v>0.21</v>
      </c>
      <c r="J33" s="88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 x14ac:dyDescent="0.2">
      <c r="A34" s="26"/>
      <c r="B34" s="27"/>
      <c r="C34" s="26"/>
      <c r="D34" s="26"/>
      <c r="E34" s="23" t="s">
        <v>39</v>
      </c>
      <c r="F34" s="88">
        <f>ROUND((SUM(BH123:BH165)),  2)</f>
        <v>0</v>
      </c>
      <c r="G34" s="26"/>
      <c r="H34" s="26"/>
      <c r="I34" s="89">
        <v>0.12</v>
      </c>
      <c r="J34" s="88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 x14ac:dyDescent="0.2">
      <c r="A35" s="26"/>
      <c r="B35" s="27"/>
      <c r="C35" s="26"/>
      <c r="D35" s="26"/>
      <c r="E35" s="23" t="s">
        <v>40</v>
      </c>
      <c r="F35" s="88">
        <f>ROUND((SUM(BI123:BI165)),  2)</f>
        <v>0</v>
      </c>
      <c r="G35" s="26"/>
      <c r="H35" s="26"/>
      <c r="I35" s="89">
        <v>0</v>
      </c>
      <c r="J35" s="88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 x14ac:dyDescent="0.2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 x14ac:dyDescent="0.2">
      <c r="A37" s="26"/>
      <c r="B37" s="27"/>
      <c r="C37" s="90"/>
      <c r="D37" s="91" t="s">
        <v>41</v>
      </c>
      <c r="E37" s="54"/>
      <c r="F37" s="54"/>
      <c r="G37" s="92" t="s">
        <v>42</v>
      </c>
      <c r="H37" s="93" t="s">
        <v>43</v>
      </c>
      <c r="I37" s="54"/>
      <c r="J37" s="94">
        <f>SUM(J28:J35)</f>
        <v>0</v>
      </c>
      <c r="K37" s="95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 x14ac:dyDescent="0.2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17"/>
      <c r="M38" s="1"/>
      <c r="N38" s="1"/>
      <c r="O38" s="1"/>
      <c r="P38" s="1"/>
      <c r="Q38" s="1"/>
      <c r="R38" s="1"/>
      <c r="S38" s="1"/>
      <c r="T38" s="1"/>
      <c r="U38" s="1"/>
      <c r="V38" s="1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 x14ac:dyDescent="0.2">
      <c r="B39" s="17"/>
      <c r="L39" s="17"/>
    </row>
    <row r="40" spans="1:31" s="1" customFormat="1" ht="14.45" customHeight="1" x14ac:dyDescent="0.2">
      <c r="B40" s="17"/>
      <c r="L40" s="17"/>
    </row>
    <row r="41" spans="1:31" s="1" customFormat="1" ht="14.45" customHeight="1" x14ac:dyDescent="0.2">
      <c r="B41" s="17"/>
      <c r="L41" s="17"/>
    </row>
    <row r="42" spans="1:31" s="1" customFormat="1" ht="14.45" customHeight="1" x14ac:dyDescent="0.2">
      <c r="B42" s="17"/>
      <c r="L42" s="17"/>
    </row>
    <row r="43" spans="1:31" s="1" customFormat="1" ht="14.45" customHeight="1" x14ac:dyDescent="0.2">
      <c r="B43" s="17"/>
      <c r="L43" s="17"/>
    </row>
    <row r="44" spans="1:31" s="1" customFormat="1" ht="14.45" customHeight="1" x14ac:dyDescent="0.2">
      <c r="B44" s="17"/>
      <c r="L44" s="17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36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31" s="2" customFormat="1" ht="14.45" customHeight="1" x14ac:dyDescent="0.2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17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36"/>
      <c r="M60" s="2"/>
      <c r="N60" s="2"/>
      <c r="O60" s="2"/>
      <c r="P60" s="2"/>
      <c r="Q60" s="2"/>
      <c r="R60" s="2"/>
      <c r="S60" s="26"/>
      <c r="T60" s="26"/>
      <c r="U60" s="26"/>
      <c r="V60" s="26"/>
    </row>
    <row r="61" spans="1:31" s="2" customFormat="1" ht="12.75" x14ac:dyDescent="0.2">
      <c r="A61" s="26"/>
      <c r="B61" s="27"/>
      <c r="C61" s="26"/>
      <c r="D61" s="39" t="s">
        <v>46</v>
      </c>
      <c r="E61" s="29"/>
      <c r="F61" s="96" t="s">
        <v>47</v>
      </c>
      <c r="G61" s="39" t="s">
        <v>46</v>
      </c>
      <c r="H61" s="29"/>
      <c r="I61" s="29"/>
      <c r="J61" s="97" t="s">
        <v>47</v>
      </c>
      <c r="K61" s="29"/>
      <c r="L61" s="17"/>
      <c r="M61" s="1"/>
      <c r="N61" s="1"/>
      <c r="O61" s="1"/>
      <c r="P61" s="1"/>
      <c r="Q61" s="1"/>
      <c r="R61" s="1"/>
      <c r="S61" s="1"/>
      <c r="T61" s="1"/>
      <c r="U61" s="1"/>
      <c r="V61" s="1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36"/>
      <c r="M64" s="2"/>
      <c r="N64" s="2"/>
      <c r="O64" s="2"/>
      <c r="P64" s="2"/>
      <c r="Q64" s="2"/>
      <c r="R64" s="2"/>
      <c r="S64" s="26"/>
      <c r="T64" s="26"/>
      <c r="U64" s="26"/>
      <c r="V64" s="26"/>
    </row>
    <row r="65" spans="1:31" s="2" customFormat="1" ht="12.75" x14ac:dyDescent="0.2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17"/>
      <c r="M65" s="1"/>
      <c r="N65" s="1"/>
      <c r="O65" s="1"/>
      <c r="P65" s="1"/>
      <c r="Q65" s="1"/>
      <c r="R65" s="1"/>
      <c r="S65" s="1"/>
      <c r="T65" s="1"/>
      <c r="U65" s="1"/>
      <c r="V65" s="1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36"/>
      <c r="M75" s="2"/>
      <c r="N75" s="2"/>
      <c r="O75" s="2"/>
      <c r="P75" s="2"/>
      <c r="Q75" s="2"/>
      <c r="R75" s="2"/>
      <c r="S75" s="26"/>
      <c r="T75" s="26"/>
      <c r="U75" s="26"/>
      <c r="V75" s="26"/>
    </row>
    <row r="76" spans="1:31" s="2" customFormat="1" ht="12.75" x14ac:dyDescent="0.2">
      <c r="A76" s="26"/>
      <c r="B76" s="27"/>
      <c r="C76" s="26"/>
      <c r="D76" s="39" t="s">
        <v>46</v>
      </c>
      <c r="E76" s="29"/>
      <c r="F76" s="96" t="s">
        <v>47</v>
      </c>
      <c r="G76" s="39" t="s">
        <v>46</v>
      </c>
      <c r="H76" s="29"/>
      <c r="I76" s="29"/>
      <c r="J76" s="97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1"/>
      <c r="C77" s="42"/>
      <c r="D77" s="42"/>
      <c r="E77" s="42"/>
      <c r="F77" s="42"/>
      <c r="G77" s="42"/>
      <c r="H77" s="42"/>
      <c r="I77" s="42"/>
      <c r="J77" s="308"/>
      <c r="K77" s="4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26"/>
      <c r="X77" s="26"/>
      <c r="Y77" s="26"/>
      <c r="Z77" s="26"/>
      <c r="AA77" s="26"/>
      <c r="AB77" s="26"/>
      <c r="AC77" s="26"/>
      <c r="AD77" s="26"/>
      <c r="AE77" s="26"/>
    </row>
    <row r="80" spans="1:31" x14ac:dyDescent="0.2">
      <c r="L80" s="306"/>
      <c r="M80" s="2"/>
      <c r="N80" s="2"/>
      <c r="O80" s="2"/>
      <c r="P80" s="2"/>
      <c r="Q80" s="2"/>
      <c r="R80" s="2"/>
      <c r="S80" s="26"/>
      <c r="T80" s="26"/>
      <c r="U80" s="26"/>
      <c r="V80" s="26"/>
    </row>
    <row r="81" spans="1:47" s="2" customFormat="1" ht="6.95" customHeight="1" x14ac:dyDescent="0.2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 x14ac:dyDescent="0.2">
      <c r="A82" s="26"/>
      <c r="B82" s="27"/>
      <c r="C82" s="18" t="s">
        <v>79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 x14ac:dyDescent="0.2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0" customHeight="1" x14ac:dyDescent="0.2">
      <c r="A85" s="26"/>
      <c r="B85" s="27"/>
      <c r="C85" s="26"/>
      <c r="D85" s="26"/>
      <c r="E85" s="357" t="str">
        <f>E7</f>
        <v>Rekonstrukce vzduchotechniky v objektu kuchyně s jídelnou (budova J) – SPŠ a SOŠ Dvůr Králové n.L.</v>
      </c>
      <c r="F85" s="371"/>
      <c r="G85" s="371"/>
      <c r="H85" s="37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 x14ac:dyDescent="0.2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 x14ac:dyDescent="0.2">
      <c r="A87" s="26"/>
      <c r="B87" s="27"/>
      <c r="C87" s="23" t="s">
        <v>18</v>
      </c>
      <c r="D87" s="26"/>
      <c r="E87" s="26"/>
      <c r="F87" s="21" t="str">
        <f>F10</f>
        <v>Elišky Krásnohorské 2069</v>
      </c>
      <c r="G87" s="26"/>
      <c r="H87" s="26"/>
      <c r="I87" s="23" t="s">
        <v>20</v>
      </c>
      <c r="J87" s="49">
        <f>IF(J10="","",J10)</f>
        <v>46003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customHeight="1" x14ac:dyDescent="0.2">
      <c r="A89" s="26"/>
      <c r="B89" s="27"/>
      <c r="C89" s="23" t="s">
        <v>21</v>
      </c>
      <c r="D89" s="26"/>
      <c r="E89" s="26"/>
      <c r="F89" s="21" t="str">
        <f>F13</f>
        <v>SPŠ a SOŠ Dvůr Králové n.L.</v>
      </c>
      <c r="G89" s="26"/>
      <c r="H89" s="26"/>
      <c r="I89" s="23" t="s">
        <v>27</v>
      </c>
      <c r="J89" s="24" t="str">
        <f>E19</f>
        <v xml:space="preserve"> 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15.2" customHeight="1" x14ac:dyDescent="0.2">
      <c r="A90" s="26"/>
      <c r="B90" s="27"/>
      <c r="C90" s="23" t="s">
        <v>25</v>
      </c>
      <c r="D90" s="26"/>
      <c r="E90" s="26"/>
      <c r="F90" s="21" t="str">
        <f>IF(E16="","",E16)</f>
        <v xml:space="preserve"> </v>
      </c>
      <c r="G90" s="26"/>
      <c r="H90" s="26"/>
      <c r="I90" s="23" t="s">
        <v>29</v>
      </c>
      <c r="J90" s="24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 x14ac:dyDescent="0.2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 x14ac:dyDescent="0.2">
      <c r="A92" s="26"/>
      <c r="B92" s="27"/>
      <c r="C92" s="98" t="s">
        <v>80</v>
      </c>
      <c r="D92" s="90"/>
      <c r="E92" s="90"/>
      <c r="F92" s="90"/>
      <c r="G92" s="90"/>
      <c r="H92" s="90"/>
      <c r="I92" s="90"/>
      <c r="J92" s="99" t="s">
        <v>81</v>
      </c>
      <c r="K92" s="90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 x14ac:dyDescent="0.2">
      <c r="A94" s="26"/>
      <c r="B94" s="27"/>
      <c r="C94" s="100" t="s">
        <v>82</v>
      </c>
      <c r="D94" s="26"/>
      <c r="E94" s="26"/>
      <c r="F94" s="26"/>
      <c r="G94" s="26"/>
      <c r="H94" s="26"/>
      <c r="I94" s="26"/>
      <c r="J94" s="65">
        <f>J123</f>
        <v>0</v>
      </c>
      <c r="K94" s="26"/>
      <c r="L94" s="101"/>
      <c r="M94" s="9"/>
      <c r="N94" s="9"/>
      <c r="O94" s="9"/>
      <c r="P94" s="9"/>
      <c r="Q94" s="9"/>
      <c r="R94" s="9"/>
      <c r="S94" s="9"/>
      <c r="T94" s="9"/>
      <c r="U94" s="9"/>
      <c r="V94" s="9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83</v>
      </c>
    </row>
    <row r="95" spans="1:47" s="9" customFormat="1" ht="24.95" customHeight="1" x14ac:dyDescent="0.2">
      <c r="B95" s="101"/>
      <c r="D95" s="102" t="s">
        <v>84</v>
      </c>
      <c r="E95" s="103"/>
      <c r="F95" s="103"/>
      <c r="G95" s="103"/>
      <c r="H95" s="103"/>
      <c r="I95" s="103"/>
      <c r="J95" s="104">
        <f>J124</f>
        <v>0</v>
      </c>
      <c r="L95" s="105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47" s="10" customFormat="1" ht="19.899999999999999" customHeight="1" x14ac:dyDescent="0.2">
      <c r="B96" s="105"/>
      <c r="D96" s="106" t="s">
        <v>85</v>
      </c>
      <c r="E96" s="107"/>
      <c r="F96" s="107"/>
      <c r="G96" s="107"/>
      <c r="H96" s="107"/>
      <c r="I96" s="107"/>
      <c r="J96" s="108">
        <f>J125</f>
        <v>0</v>
      </c>
      <c r="L96" s="105"/>
    </row>
    <row r="97" spans="1:31" s="10" customFormat="1" ht="19.899999999999999" customHeight="1" x14ac:dyDescent="0.2">
      <c r="B97" s="105"/>
      <c r="D97" s="106" t="s">
        <v>86</v>
      </c>
      <c r="E97" s="107"/>
      <c r="F97" s="107"/>
      <c r="G97" s="107"/>
      <c r="H97" s="107"/>
      <c r="I97" s="107"/>
      <c r="J97" s="108">
        <f>J128</f>
        <v>0</v>
      </c>
      <c r="L97" s="105"/>
    </row>
    <row r="98" spans="1:31" s="10" customFormat="1" ht="19.899999999999999" customHeight="1" x14ac:dyDescent="0.2">
      <c r="B98" s="105"/>
      <c r="D98" s="106" t="s">
        <v>87</v>
      </c>
      <c r="E98" s="107"/>
      <c r="F98" s="107"/>
      <c r="G98" s="107"/>
      <c r="H98" s="107"/>
      <c r="I98" s="107"/>
      <c r="J98" s="108">
        <f>J131</f>
        <v>0</v>
      </c>
      <c r="L98" s="105"/>
    </row>
    <row r="99" spans="1:31" s="10" customFormat="1" ht="19.899999999999999" customHeight="1" x14ac:dyDescent="0.2">
      <c r="B99" s="105"/>
      <c r="D99" s="106" t="s">
        <v>88</v>
      </c>
      <c r="E99" s="107"/>
      <c r="F99" s="107"/>
      <c r="G99" s="107"/>
      <c r="H99" s="107"/>
      <c r="I99" s="107"/>
      <c r="J99" s="108">
        <f>J143</f>
        <v>0</v>
      </c>
      <c r="L99" s="105"/>
    </row>
    <row r="100" spans="1:31" s="10" customFormat="1" ht="19.899999999999999" customHeight="1" x14ac:dyDescent="0.2">
      <c r="B100" s="105"/>
      <c r="D100" s="106" t="s">
        <v>89</v>
      </c>
      <c r="E100" s="107"/>
      <c r="F100" s="107"/>
      <c r="G100" s="107"/>
      <c r="H100" s="107"/>
      <c r="I100" s="107"/>
      <c r="J100" s="108">
        <f>J148</f>
        <v>0</v>
      </c>
      <c r="L100" s="101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31" s="9" customFormat="1" ht="24.95" customHeight="1" x14ac:dyDescent="0.2">
      <c r="B101" s="101"/>
      <c r="D101" s="102" t="s">
        <v>90</v>
      </c>
      <c r="E101" s="103"/>
      <c r="F101" s="103"/>
      <c r="G101" s="103"/>
      <c r="H101" s="103"/>
      <c r="I101" s="103"/>
      <c r="J101" s="104">
        <f>J150</f>
        <v>0</v>
      </c>
      <c r="L101" s="105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31" s="10" customFormat="1" ht="19.899999999999999" customHeight="1" x14ac:dyDescent="0.2">
      <c r="B102" s="105"/>
      <c r="D102" s="106" t="s">
        <v>91</v>
      </c>
      <c r="E102" s="107"/>
      <c r="F102" s="107"/>
      <c r="G102" s="107"/>
      <c r="H102" s="107"/>
      <c r="I102" s="107"/>
      <c r="J102" s="108">
        <f>J151</f>
        <v>0</v>
      </c>
      <c r="L102" s="105"/>
    </row>
    <row r="103" spans="1:31" s="10" customFormat="1" ht="19.899999999999999" customHeight="1" x14ac:dyDescent="0.2">
      <c r="B103" s="105"/>
      <c r="D103" s="106" t="s">
        <v>92</v>
      </c>
      <c r="E103" s="107"/>
      <c r="F103" s="107"/>
      <c r="G103" s="107"/>
      <c r="H103" s="107"/>
      <c r="I103" s="107"/>
      <c r="J103" s="108">
        <f>J154</f>
        <v>0</v>
      </c>
      <c r="L103" s="105"/>
    </row>
    <row r="104" spans="1:31" s="10" customFormat="1" ht="19.899999999999999" customHeight="1" x14ac:dyDescent="0.2">
      <c r="B104" s="105"/>
      <c r="D104" s="106" t="s">
        <v>93</v>
      </c>
      <c r="E104" s="107"/>
      <c r="F104" s="107"/>
      <c r="G104" s="107"/>
      <c r="H104" s="107"/>
      <c r="I104" s="107"/>
      <c r="J104" s="108">
        <f>J160</f>
        <v>0</v>
      </c>
      <c r="L104" s="105"/>
    </row>
    <row r="105" spans="1:31" s="10" customFormat="1" ht="19.899999999999999" customHeight="1" x14ac:dyDescent="0.2">
      <c r="B105" s="105"/>
      <c r="D105" s="106" t="s">
        <v>94</v>
      </c>
      <c r="E105" s="107"/>
      <c r="F105" s="107"/>
      <c r="G105" s="107"/>
      <c r="H105" s="107"/>
      <c r="I105" s="107"/>
      <c r="J105" s="108">
        <f>J163</f>
        <v>0</v>
      </c>
      <c r="L105" s="36"/>
      <c r="M105" s="2"/>
      <c r="N105" s="2"/>
      <c r="O105" s="2"/>
      <c r="P105" s="2"/>
      <c r="Q105" s="2"/>
      <c r="R105" s="2"/>
      <c r="S105" s="26"/>
      <c r="T105" s="26"/>
      <c r="U105" s="26"/>
      <c r="V105" s="26"/>
    </row>
    <row r="106" spans="1:31" s="2" customFormat="1" ht="21.75" customHeight="1" x14ac:dyDescent="0.2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5" customHeight="1" x14ac:dyDescent="0.2">
      <c r="A107" s="26"/>
      <c r="B107" s="41"/>
      <c r="C107" s="42"/>
      <c r="D107" s="42"/>
      <c r="E107" s="42"/>
      <c r="F107" s="42"/>
      <c r="G107" s="42"/>
      <c r="H107" s="42"/>
      <c r="I107" s="42"/>
      <c r="J107" s="307"/>
      <c r="K107" s="4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26"/>
      <c r="X107" s="26"/>
      <c r="Y107" s="26"/>
      <c r="Z107" s="26"/>
      <c r="AA107" s="26"/>
      <c r="AB107" s="26"/>
      <c r="AC107" s="26"/>
      <c r="AD107" s="26"/>
      <c r="AE107" s="26"/>
    </row>
    <row r="110" spans="1:31" x14ac:dyDescent="0.2">
      <c r="L110" s="306"/>
      <c r="M110" s="2"/>
      <c r="N110" s="2"/>
      <c r="O110" s="2"/>
      <c r="P110" s="2"/>
      <c r="Q110" s="2"/>
      <c r="R110" s="2"/>
      <c r="S110" s="26"/>
      <c r="T110" s="26"/>
      <c r="U110" s="26"/>
      <c r="V110" s="26"/>
    </row>
    <row r="111" spans="1:31" s="2" customFormat="1" ht="6.95" customHeight="1" x14ac:dyDescent="0.2">
      <c r="A111" s="26"/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4.95" customHeight="1" x14ac:dyDescent="0.2">
      <c r="A112" s="26"/>
      <c r="B112" s="27"/>
      <c r="C112" s="18" t="s">
        <v>95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 x14ac:dyDescent="0.2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 x14ac:dyDescent="0.2">
      <c r="A114" s="26"/>
      <c r="B114" s="27"/>
      <c r="C114" s="23" t="s">
        <v>14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30" customHeight="1" x14ac:dyDescent="0.2">
      <c r="A115" s="26"/>
      <c r="B115" s="27"/>
      <c r="C115" s="26"/>
      <c r="D115" s="26"/>
      <c r="E115" s="357" t="str">
        <f>E7</f>
        <v>Rekonstrukce vzduchotechniky v objektu kuchyně s jídelnou (budova J) – SPŠ a SOŠ Dvůr Králové n.L.</v>
      </c>
      <c r="F115" s="371"/>
      <c r="G115" s="371"/>
      <c r="H115" s="371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 x14ac:dyDescent="0.2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 x14ac:dyDescent="0.2">
      <c r="A117" s="26"/>
      <c r="B117" s="27"/>
      <c r="C117" s="23" t="s">
        <v>18</v>
      </c>
      <c r="D117" s="26"/>
      <c r="E117" s="26"/>
      <c r="F117" s="21" t="str">
        <f>F10</f>
        <v>Elišky Krásnohorské 2069</v>
      </c>
      <c r="G117" s="26"/>
      <c r="H117" s="26"/>
      <c r="I117" s="23" t="s">
        <v>20</v>
      </c>
      <c r="J117" s="49">
        <f>IF(J10="","",J10)</f>
        <v>46003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 x14ac:dyDescent="0.2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 x14ac:dyDescent="0.2">
      <c r="A119" s="26"/>
      <c r="B119" s="27"/>
      <c r="C119" s="23" t="s">
        <v>21</v>
      </c>
      <c r="D119" s="26"/>
      <c r="E119" s="26"/>
      <c r="F119" s="21" t="str">
        <f>F13</f>
        <v>SPŠ a SOŠ Dvůr Králové n.L.</v>
      </c>
      <c r="G119" s="26"/>
      <c r="H119" s="26"/>
      <c r="I119" s="23" t="s">
        <v>27</v>
      </c>
      <c r="J119" s="24" t="str">
        <f>E19</f>
        <v xml:space="preserve"> 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 x14ac:dyDescent="0.2">
      <c r="A120" s="26"/>
      <c r="B120" s="27"/>
      <c r="C120" s="23" t="s">
        <v>25</v>
      </c>
      <c r="D120" s="26"/>
      <c r="E120" s="26"/>
      <c r="F120" s="21" t="str">
        <f>IF(E16="","",E16)</f>
        <v xml:space="preserve"> </v>
      </c>
      <c r="G120" s="26"/>
      <c r="H120" s="26"/>
      <c r="I120" s="23" t="s">
        <v>29</v>
      </c>
      <c r="J120" s="24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 x14ac:dyDescent="0.2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115"/>
      <c r="M121" s="56" t="s">
        <v>1</v>
      </c>
      <c r="N121" s="57" t="s">
        <v>35</v>
      </c>
      <c r="O121" s="57" t="s">
        <v>101</v>
      </c>
      <c r="P121" s="57" t="s">
        <v>102</v>
      </c>
      <c r="Q121" s="57" t="s">
        <v>103</v>
      </c>
      <c r="R121" s="57" t="s">
        <v>104</v>
      </c>
      <c r="S121" s="57" t="s">
        <v>105</v>
      </c>
      <c r="T121" s="58" t="s">
        <v>106</v>
      </c>
      <c r="U121" s="109"/>
      <c r="V121" s="109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 x14ac:dyDescent="0.2">
      <c r="A122" s="109"/>
      <c r="B122" s="110"/>
      <c r="C122" s="111" t="s">
        <v>96</v>
      </c>
      <c r="D122" s="112" t="s">
        <v>56</v>
      </c>
      <c r="E122" s="112" t="s">
        <v>52</v>
      </c>
      <c r="F122" s="112" t="s">
        <v>53</v>
      </c>
      <c r="G122" s="112" t="s">
        <v>97</v>
      </c>
      <c r="H122" s="112" t="s">
        <v>98</v>
      </c>
      <c r="I122" s="112" t="s">
        <v>99</v>
      </c>
      <c r="J122" s="113" t="s">
        <v>81</v>
      </c>
      <c r="K122" s="114" t="s">
        <v>100</v>
      </c>
      <c r="L122" s="27"/>
      <c r="M122" s="59"/>
      <c r="N122" s="50"/>
      <c r="O122" s="60"/>
      <c r="P122" s="117">
        <f>P123+P149</f>
        <v>474.235951</v>
      </c>
      <c r="Q122" s="60"/>
      <c r="R122" s="117">
        <f>R123+R149</f>
        <v>3.6913210599999999</v>
      </c>
      <c r="S122" s="60"/>
      <c r="T122" s="118">
        <f>T123+T149</f>
        <v>7.6171709999999999</v>
      </c>
      <c r="U122" s="26"/>
      <c r="V122" s="26"/>
      <c r="W122" s="109"/>
      <c r="X122" s="109"/>
      <c r="Y122" s="109"/>
      <c r="Z122" s="109"/>
      <c r="AA122" s="109"/>
      <c r="AB122" s="109"/>
      <c r="AC122" s="109"/>
      <c r="AD122" s="109"/>
      <c r="AE122" s="109"/>
    </row>
    <row r="123" spans="1:65" s="2" customFormat="1" ht="22.9" customHeight="1" x14ac:dyDescent="0.25">
      <c r="A123" s="26"/>
      <c r="B123" s="27"/>
      <c r="C123" s="63" t="s">
        <v>107</v>
      </c>
      <c r="D123" s="26"/>
      <c r="E123" s="26"/>
      <c r="F123" s="26"/>
      <c r="G123" s="26"/>
      <c r="H123" s="26"/>
      <c r="I123" s="26"/>
      <c r="J123" s="116">
        <f>J124+J150</f>
        <v>0</v>
      </c>
      <c r="K123" s="26"/>
      <c r="L123" s="120"/>
      <c r="M123" s="124"/>
      <c r="N123" s="125"/>
      <c r="O123" s="125"/>
      <c r="P123" s="126">
        <f>P124+P127+P130+P138+P147</f>
        <v>229.51412300000001</v>
      </c>
      <c r="Q123" s="125"/>
      <c r="R123" s="126">
        <f>R124+R127+R130+R138+R147</f>
        <v>2.1738710599999997</v>
      </c>
      <c r="S123" s="125"/>
      <c r="T123" s="127">
        <f>T124+T127+T130+T138+T147</f>
        <v>7.6171709999999999</v>
      </c>
      <c r="U123" s="12"/>
      <c r="V123" s="304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70</v>
      </c>
      <c r="AU123" s="14" t="s">
        <v>83</v>
      </c>
      <c r="BK123" s="119">
        <f>BK124+BK150</f>
        <v>0</v>
      </c>
    </row>
    <row r="124" spans="1:65" s="12" customFormat="1" ht="25.9" customHeight="1" x14ac:dyDescent="0.2">
      <c r="B124" s="120"/>
      <c r="D124" s="121" t="s">
        <v>70</v>
      </c>
      <c r="E124" s="122" t="s">
        <v>108</v>
      </c>
      <c r="F124" s="122" t="s">
        <v>109</v>
      </c>
      <c r="J124" s="123">
        <f>J125+J128+J131+J143+J148</f>
        <v>0</v>
      </c>
      <c r="L124" s="120"/>
      <c r="M124" s="124"/>
      <c r="N124" s="125"/>
      <c r="O124" s="125"/>
      <c r="P124" s="126">
        <f>SUM(P125:P126)</f>
        <v>11.785800000000002</v>
      </c>
      <c r="Q124" s="125"/>
      <c r="R124" s="126">
        <f>SUM(R125:R126)</f>
        <v>1.565952</v>
      </c>
      <c r="S124" s="125"/>
      <c r="T124" s="127">
        <f>SUM(T125:T126)</f>
        <v>0</v>
      </c>
      <c r="V124" s="304"/>
      <c r="AR124" s="121" t="s">
        <v>76</v>
      </c>
      <c r="AT124" s="128" t="s">
        <v>70</v>
      </c>
      <c r="AU124" s="128" t="s">
        <v>71</v>
      </c>
      <c r="AY124" s="121" t="s">
        <v>110</v>
      </c>
      <c r="BK124" s="129">
        <f>BK125+BK128+BK131+BK143+BK148</f>
        <v>0</v>
      </c>
    </row>
    <row r="125" spans="1:65" s="12" customFormat="1" ht="22.9" customHeight="1" x14ac:dyDescent="0.2">
      <c r="B125" s="120"/>
      <c r="D125" s="121" t="s">
        <v>70</v>
      </c>
      <c r="E125" s="130" t="s">
        <v>111</v>
      </c>
      <c r="F125" s="130" t="s">
        <v>112</v>
      </c>
      <c r="J125" s="131">
        <f>J126+J127</f>
        <v>0</v>
      </c>
      <c r="L125" s="27"/>
      <c r="M125" s="140" t="s">
        <v>1</v>
      </c>
      <c r="N125" s="141" t="s">
        <v>36</v>
      </c>
      <c r="O125" s="142">
        <v>0.63100000000000001</v>
      </c>
      <c r="P125" s="142">
        <f>O125*H126</f>
        <v>1.893</v>
      </c>
      <c r="Q125" s="142">
        <v>6.8479999999999999E-2</v>
      </c>
      <c r="R125" s="142">
        <f>Q125*H126</f>
        <v>0.20544000000000001</v>
      </c>
      <c r="S125" s="142">
        <v>0</v>
      </c>
      <c r="T125" s="143">
        <f>S125*H126</f>
        <v>0</v>
      </c>
      <c r="U125" s="26"/>
      <c r="V125" s="26"/>
      <c r="AR125" s="121" t="s">
        <v>76</v>
      </c>
      <c r="AT125" s="128" t="s">
        <v>70</v>
      </c>
      <c r="AU125" s="128" t="s">
        <v>76</v>
      </c>
      <c r="AY125" s="121" t="s">
        <v>110</v>
      </c>
      <c r="BK125" s="129">
        <f>SUM(BK126:BK127)</f>
        <v>0</v>
      </c>
    </row>
    <row r="126" spans="1:65" s="2" customFormat="1" ht="24.2" customHeight="1" x14ac:dyDescent="0.2">
      <c r="A126" s="26"/>
      <c r="B126" s="132"/>
      <c r="C126" s="133" t="s">
        <v>76</v>
      </c>
      <c r="D126" s="133" t="s">
        <v>113</v>
      </c>
      <c r="E126" s="134" t="s">
        <v>114</v>
      </c>
      <c r="F126" s="135" t="s">
        <v>115</v>
      </c>
      <c r="G126" s="136" t="s">
        <v>116</v>
      </c>
      <c r="H126" s="137">
        <v>3</v>
      </c>
      <c r="I126" s="138"/>
      <c r="J126" s="138">
        <f>ROUND(I126*H126,2)</f>
        <v>0</v>
      </c>
      <c r="K126" s="139"/>
      <c r="L126" s="27"/>
      <c r="M126" s="140" t="s">
        <v>1</v>
      </c>
      <c r="N126" s="141" t="s">
        <v>36</v>
      </c>
      <c r="O126" s="142">
        <v>0.68700000000000006</v>
      </c>
      <c r="P126" s="142">
        <f>O126*H127</f>
        <v>9.8928000000000011</v>
      </c>
      <c r="Q126" s="142">
        <v>9.4479999999999995E-2</v>
      </c>
      <c r="R126" s="142">
        <f>Q126*H127</f>
        <v>1.3605119999999999</v>
      </c>
      <c r="S126" s="142">
        <v>0</v>
      </c>
      <c r="T126" s="143">
        <f>S126*H127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4" t="s">
        <v>117</v>
      </c>
      <c r="AT126" s="144" t="s">
        <v>113</v>
      </c>
      <c r="AU126" s="144" t="s">
        <v>78</v>
      </c>
      <c r="AY126" s="14" t="s">
        <v>110</v>
      </c>
      <c r="BE126" s="145">
        <f>IF(N125="základní",J126,0)</f>
        <v>0</v>
      </c>
      <c r="BF126" s="145">
        <f>IF(N125="snížená",J126,0)</f>
        <v>0</v>
      </c>
      <c r="BG126" s="145">
        <f>IF(N125="zákl. přenesená",J126,0)</f>
        <v>0</v>
      </c>
      <c r="BH126" s="145">
        <f>IF(N125="sníž. přenesená",J126,0)</f>
        <v>0</v>
      </c>
      <c r="BI126" s="145">
        <f>IF(N125="nulová",J126,0)</f>
        <v>0</v>
      </c>
      <c r="BJ126" s="14" t="s">
        <v>76</v>
      </c>
      <c r="BK126" s="145">
        <f>ROUND(I126*H126,2)</f>
        <v>0</v>
      </c>
      <c r="BL126" s="14" t="s">
        <v>117</v>
      </c>
      <c r="BM126" s="144" t="s">
        <v>118</v>
      </c>
    </row>
    <row r="127" spans="1:65" s="2" customFormat="1" ht="24.2" customHeight="1" x14ac:dyDescent="0.2">
      <c r="A127" s="26"/>
      <c r="B127" s="132"/>
      <c r="C127" s="133" t="s">
        <v>78</v>
      </c>
      <c r="D127" s="133" t="s">
        <v>113</v>
      </c>
      <c r="E127" s="134" t="s">
        <v>119</v>
      </c>
      <c r="F127" s="135" t="s">
        <v>120</v>
      </c>
      <c r="G127" s="136" t="s">
        <v>116</v>
      </c>
      <c r="H127" s="137">
        <v>14.4</v>
      </c>
      <c r="I127" s="138"/>
      <c r="J127" s="138">
        <f>ROUND(I127*H127,2)</f>
        <v>0</v>
      </c>
      <c r="K127" s="139"/>
      <c r="L127" s="120"/>
      <c r="M127" s="124"/>
      <c r="N127" s="125"/>
      <c r="O127" s="125"/>
      <c r="P127" s="126">
        <f>SUM(P128:P129)</f>
        <v>27.488</v>
      </c>
      <c r="Q127" s="125"/>
      <c r="R127" s="126">
        <f>SUM(R128:R129)</f>
        <v>0.57495200000000002</v>
      </c>
      <c r="S127" s="125"/>
      <c r="T127" s="127">
        <f>SUM(T128:T129)</f>
        <v>0</v>
      </c>
      <c r="U127" s="12"/>
      <c r="V127" s="12"/>
      <c r="W127" s="26"/>
      <c r="X127" s="26"/>
      <c r="Y127" s="26"/>
      <c r="Z127" s="26"/>
      <c r="AA127" s="26"/>
      <c r="AB127" s="26"/>
      <c r="AC127" s="26"/>
      <c r="AD127" s="26"/>
      <c r="AE127" s="26"/>
      <c r="AR127" s="144" t="s">
        <v>117</v>
      </c>
      <c r="AT127" s="144" t="s">
        <v>113</v>
      </c>
      <c r="AU127" s="144" t="s">
        <v>78</v>
      </c>
      <c r="AY127" s="14" t="s">
        <v>110</v>
      </c>
      <c r="BE127" s="145">
        <f>IF(N126="základní",J127,0)</f>
        <v>0</v>
      </c>
      <c r="BF127" s="145">
        <f>IF(N126="snížená",J127,0)</f>
        <v>0</v>
      </c>
      <c r="BG127" s="145">
        <f>IF(N126="zákl. přenesená",J127,0)</f>
        <v>0</v>
      </c>
      <c r="BH127" s="145">
        <f>IF(N126="sníž. přenesená",J127,0)</f>
        <v>0</v>
      </c>
      <c r="BI127" s="145">
        <f>IF(N126="nulová",J127,0)</f>
        <v>0</v>
      </c>
      <c r="BJ127" s="14" t="s">
        <v>76</v>
      </c>
      <c r="BK127" s="145">
        <f>ROUND(I127*H127,2)</f>
        <v>0</v>
      </c>
      <c r="BL127" s="14" t="s">
        <v>117</v>
      </c>
      <c r="BM127" s="144" t="s">
        <v>121</v>
      </c>
    </row>
    <row r="128" spans="1:65" s="12" customFormat="1" ht="22.9" customHeight="1" x14ac:dyDescent="0.2">
      <c r="B128" s="120"/>
      <c r="D128" s="121" t="s">
        <v>70</v>
      </c>
      <c r="E128" s="130" t="s">
        <v>122</v>
      </c>
      <c r="F128" s="130" t="s">
        <v>123</v>
      </c>
      <c r="J128" s="131">
        <f>J129+J130</f>
        <v>0</v>
      </c>
      <c r="L128" s="27"/>
      <c r="M128" s="140" t="s">
        <v>1</v>
      </c>
      <c r="N128" s="141" t="s">
        <v>36</v>
      </c>
      <c r="O128" s="142">
        <v>0.35799999999999998</v>
      </c>
      <c r="P128" s="142">
        <f>O128*H129</f>
        <v>17.899999999999999</v>
      </c>
      <c r="Q128" s="142">
        <v>4.0000000000000001E-3</v>
      </c>
      <c r="R128" s="142">
        <f>Q128*H129</f>
        <v>0.2</v>
      </c>
      <c r="S128" s="142">
        <v>0</v>
      </c>
      <c r="T128" s="143">
        <f>S128*H129</f>
        <v>0</v>
      </c>
      <c r="U128" s="26"/>
      <c r="V128" s="26"/>
      <c r="AR128" s="121" t="s">
        <v>76</v>
      </c>
      <c r="AT128" s="128" t="s">
        <v>70</v>
      </c>
      <c r="AU128" s="128" t="s">
        <v>76</v>
      </c>
      <c r="AY128" s="121" t="s">
        <v>110</v>
      </c>
      <c r="BK128" s="129">
        <f>SUM(BK129:BK130)</f>
        <v>0</v>
      </c>
    </row>
    <row r="129" spans="1:65" s="2" customFormat="1" ht="21.75" customHeight="1" x14ac:dyDescent="0.2">
      <c r="A129" s="26"/>
      <c r="B129" s="132"/>
      <c r="C129" s="133" t="s">
        <v>111</v>
      </c>
      <c r="D129" s="133" t="s">
        <v>113</v>
      </c>
      <c r="E129" s="134" t="s">
        <v>124</v>
      </c>
      <c r="F129" s="135" t="s">
        <v>125</v>
      </c>
      <c r="G129" s="136" t="s">
        <v>116</v>
      </c>
      <c r="H129" s="137">
        <v>50</v>
      </c>
      <c r="I129" s="138"/>
      <c r="J129" s="138">
        <f>ROUND(I129*H129,2)</f>
        <v>0</v>
      </c>
      <c r="K129" s="139"/>
      <c r="L129" s="27"/>
      <c r="M129" s="140" t="s">
        <v>1</v>
      </c>
      <c r="N129" s="141" t="s">
        <v>36</v>
      </c>
      <c r="O129" s="142">
        <v>0.47</v>
      </c>
      <c r="P129" s="142">
        <f>O129*H130</f>
        <v>9.5879999999999992</v>
      </c>
      <c r="Q129" s="142">
        <v>1.8380000000000001E-2</v>
      </c>
      <c r="R129" s="142">
        <f>Q129*H130</f>
        <v>0.37495200000000001</v>
      </c>
      <c r="S129" s="142">
        <v>0</v>
      </c>
      <c r="T129" s="143">
        <f>S129*H130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4" t="s">
        <v>117</v>
      </c>
      <c r="AT129" s="144" t="s">
        <v>113</v>
      </c>
      <c r="AU129" s="144" t="s">
        <v>78</v>
      </c>
      <c r="AY129" s="14" t="s">
        <v>110</v>
      </c>
      <c r="BE129" s="145">
        <f>IF(N128="základní",J129,0)</f>
        <v>0</v>
      </c>
      <c r="BF129" s="145">
        <f>IF(N128="snížená",J129,0)</f>
        <v>0</v>
      </c>
      <c r="BG129" s="145">
        <f>IF(N128="zákl. přenesená",J129,0)</f>
        <v>0</v>
      </c>
      <c r="BH129" s="145">
        <f>IF(N128="sníž. přenesená",J129,0)</f>
        <v>0</v>
      </c>
      <c r="BI129" s="145">
        <f>IF(N128="nulová",J129,0)</f>
        <v>0</v>
      </c>
      <c r="BJ129" s="14" t="s">
        <v>76</v>
      </c>
      <c r="BK129" s="145">
        <f>ROUND(I129*H129,2)</f>
        <v>0</v>
      </c>
      <c r="BL129" s="14" t="s">
        <v>117</v>
      </c>
      <c r="BM129" s="144" t="s">
        <v>126</v>
      </c>
    </row>
    <row r="130" spans="1:65" s="2" customFormat="1" ht="24.2" customHeight="1" x14ac:dyDescent="0.2">
      <c r="A130" s="26"/>
      <c r="B130" s="132"/>
      <c r="C130" s="133" t="s">
        <v>117</v>
      </c>
      <c r="D130" s="133" t="s">
        <v>113</v>
      </c>
      <c r="E130" s="134" t="s">
        <v>127</v>
      </c>
      <c r="F130" s="135" t="s">
        <v>128</v>
      </c>
      <c r="G130" s="136" t="s">
        <v>116</v>
      </c>
      <c r="H130" s="137">
        <v>20.399999999999999</v>
      </c>
      <c r="I130" s="138"/>
      <c r="J130" s="138">
        <f>ROUND(I130*H130,2)</f>
        <v>0</v>
      </c>
      <c r="K130" s="139"/>
      <c r="L130" s="120"/>
      <c r="M130" s="124"/>
      <c r="N130" s="125"/>
      <c r="O130" s="125"/>
      <c r="P130" s="126">
        <f>SUM(P131:P137)</f>
        <v>167.659899</v>
      </c>
      <c r="Q130" s="125"/>
      <c r="R130" s="126">
        <f>SUM(R131:R137)</f>
        <v>3.2967059999999999E-2</v>
      </c>
      <c r="S130" s="125"/>
      <c r="T130" s="127">
        <f>SUM(T131:T137)</f>
        <v>7.6171709999999999</v>
      </c>
      <c r="U130" s="12"/>
      <c r="V130" s="12"/>
      <c r="W130" s="26"/>
      <c r="X130" s="26"/>
      <c r="Y130" s="26"/>
      <c r="Z130" s="26"/>
      <c r="AA130" s="26"/>
      <c r="AB130" s="26"/>
      <c r="AC130" s="26"/>
      <c r="AD130" s="26"/>
      <c r="AE130" s="26"/>
      <c r="AR130" s="144" t="s">
        <v>117</v>
      </c>
      <c r="AT130" s="144" t="s">
        <v>113</v>
      </c>
      <c r="AU130" s="144" t="s">
        <v>78</v>
      </c>
      <c r="AY130" s="14" t="s">
        <v>110</v>
      </c>
      <c r="BE130" s="145">
        <f>IF(N129="základní",J130,0)</f>
        <v>0</v>
      </c>
      <c r="BF130" s="145">
        <f>IF(N129="snížená",J130,0)</f>
        <v>0</v>
      </c>
      <c r="BG130" s="145">
        <f>IF(N129="zákl. přenesená",J130,0)</f>
        <v>0</v>
      </c>
      <c r="BH130" s="145">
        <f>IF(N129="sníž. přenesená",J130,0)</f>
        <v>0</v>
      </c>
      <c r="BI130" s="145">
        <f>IF(N129="nulová",J130,0)</f>
        <v>0</v>
      </c>
      <c r="BJ130" s="14" t="s">
        <v>76</v>
      </c>
      <c r="BK130" s="145">
        <f>ROUND(I130*H130,2)</f>
        <v>0</v>
      </c>
      <c r="BL130" s="14" t="s">
        <v>117</v>
      </c>
      <c r="BM130" s="144" t="s">
        <v>129</v>
      </c>
    </row>
    <row r="131" spans="1:65" s="12" customFormat="1" ht="22.9" customHeight="1" x14ac:dyDescent="0.2">
      <c r="B131" s="120"/>
      <c r="D131" s="121" t="s">
        <v>70</v>
      </c>
      <c r="E131" s="130" t="s">
        <v>130</v>
      </c>
      <c r="F131" s="130" t="s">
        <v>131</v>
      </c>
      <c r="J131" s="131">
        <f>SUM(J132:J142)</f>
        <v>0</v>
      </c>
      <c r="L131" s="27"/>
      <c r="M131" s="140" t="s">
        <v>1</v>
      </c>
      <c r="N131" s="141" t="s">
        <v>36</v>
      </c>
      <c r="O131" s="142">
        <v>0.105</v>
      </c>
      <c r="P131" s="142">
        <f t="shared" ref="P131:P137" si="0">O131*H132</f>
        <v>11.361000000000001</v>
      </c>
      <c r="Q131" s="142">
        <v>1.2999999999999999E-4</v>
      </c>
      <c r="R131" s="142">
        <f t="shared" ref="R131:R137" si="1">Q131*H132</f>
        <v>1.4065999999999999E-2</v>
      </c>
      <c r="S131" s="142">
        <v>0</v>
      </c>
      <c r="T131" s="143">
        <f t="shared" ref="T131:T137" si="2">S131*H132</f>
        <v>0</v>
      </c>
      <c r="U131" s="26"/>
      <c r="V131" s="26"/>
      <c r="AR131" s="121" t="s">
        <v>76</v>
      </c>
      <c r="AT131" s="128" t="s">
        <v>70</v>
      </c>
      <c r="AU131" s="128" t="s">
        <v>76</v>
      </c>
      <c r="AY131" s="121" t="s">
        <v>110</v>
      </c>
      <c r="BK131" s="129">
        <f>SUM(BK132:BK138)</f>
        <v>0</v>
      </c>
    </row>
    <row r="132" spans="1:65" s="2" customFormat="1" ht="33" customHeight="1" x14ac:dyDescent="0.2">
      <c r="A132" s="26"/>
      <c r="B132" s="132"/>
      <c r="C132" s="133" t="s">
        <v>132</v>
      </c>
      <c r="D132" s="133" t="s">
        <v>113</v>
      </c>
      <c r="E132" s="134" t="s">
        <v>133</v>
      </c>
      <c r="F132" s="135" t="s">
        <v>134</v>
      </c>
      <c r="G132" s="136" t="s">
        <v>116</v>
      </c>
      <c r="H132" s="137">
        <v>108.2</v>
      </c>
      <c r="I132" s="138"/>
      <c r="J132" s="138">
        <f t="shared" ref="J132:J138" si="3">ROUND(I132*H132,2)</f>
        <v>0</v>
      </c>
      <c r="K132" s="139"/>
      <c r="L132" s="27"/>
      <c r="M132" s="140" t="s">
        <v>1</v>
      </c>
      <c r="N132" s="141" t="s">
        <v>36</v>
      </c>
      <c r="O132" s="142">
        <v>0.308</v>
      </c>
      <c r="P132" s="142">
        <f t="shared" si="0"/>
        <v>142.17711199999999</v>
      </c>
      <c r="Q132" s="142">
        <v>4.0000000000000003E-5</v>
      </c>
      <c r="R132" s="142">
        <f t="shared" si="1"/>
        <v>1.8464560000000001E-2</v>
      </c>
      <c r="S132" s="142">
        <v>0</v>
      </c>
      <c r="T132" s="143">
        <f t="shared" si="2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4" t="s">
        <v>117</v>
      </c>
      <c r="AT132" s="144" t="s">
        <v>113</v>
      </c>
      <c r="AU132" s="144" t="s">
        <v>78</v>
      </c>
      <c r="AY132" s="14" t="s">
        <v>110</v>
      </c>
      <c r="BE132" s="145">
        <f t="shared" ref="BE132:BE138" si="4">IF(N131="základní",J132,0)</f>
        <v>0</v>
      </c>
      <c r="BF132" s="145">
        <f t="shared" ref="BF132:BF138" si="5">IF(N131="snížená",J132,0)</f>
        <v>0</v>
      </c>
      <c r="BG132" s="145">
        <f t="shared" ref="BG132:BG138" si="6">IF(N131="zákl. přenesená",J132,0)</f>
        <v>0</v>
      </c>
      <c r="BH132" s="145">
        <f t="shared" ref="BH132:BH138" si="7">IF(N131="sníž. přenesená",J132,0)</f>
        <v>0</v>
      </c>
      <c r="BI132" s="145">
        <f t="shared" ref="BI132:BI138" si="8">IF(N131="nulová",J132,0)</f>
        <v>0</v>
      </c>
      <c r="BJ132" s="14" t="s">
        <v>76</v>
      </c>
      <c r="BK132" s="145">
        <f t="shared" ref="BK132:BK138" si="9">ROUND(I132*H132,2)</f>
        <v>0</v>
      </c>
      <c r="BL132" s="14" t="s">
        <v>117</v>
      </c>
      <c r="BM132" s="144" t="s">
        <v>135</v>
      </c>
    </row>
    <row r="133" spans="1:65" s="2" customFormat="1" ht="24.2" customHeight="1" x14ac:dyDescent="0.2">
      <c r="A133" s="26"/>
      <c r="B133" s="132"/>
      <c r="C133" s="133" t="s">
        <v>122</v>
      </c>
      <c r="D133" s="133" t="s">
        <v>113</v>
      </c>
      <c r="E133" s="134" t="s">
        <v>136</v>
      </c>
      <c r="F133" s="135" t="s">
        <v>137</v>
      </c>
      <c r="G133" s="136" t="s">
        <v>116</v>
      </c>
      <c r="H133" s="137">
        <v>461.61399999999998</v>
      </c>
      <c r="I133" s="138"/>
      <c r="J133" s="138">
        <f t="shared" si="3"/>
        <v>0</v>
      </c>
      <c r="K133" s="139"/>
      <c r="L133" s="27"/>
      <c r="M133" s="140" t="s">
        <v>1</v>
      </c>
      <c r="N133" s="141" t="s">
        <v>36</v>
      </c>
      <c r="O133" s="142">
        <v>0.245</v>
      </c>
      <c r="P133" s="142">
        <f t="shared" si="0"/>
        <v>2.1665350000000001</v>
      </c>
      <c r="Q133" s="142">
        <v>0</v>
      </c>
      <c r="R133" s="142">
        <f t="shared" si="1"/>
        <v>0</v>
      </c>
      <c r="S133" s="142">
        <v>0.13100000000000001</v>
      </c>
      <c r="T133" s="143">
        <f t="shared" si="2"/>
        <v>1.158433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4" t="s">
        <v>117</v>
      </c>
      <c r="AT133" s="144" t="s">
        <v>113</v>
      </c>
      <c r="AU133" s="144" t="s">
        <v>78</v>
      </c>
      <c r="AY133" s="14" t="s">
        <v>110</v>
      </c>
      <c r="BE133" s="145">
        <f t="shared" si="4"/>
        <v>0</v>
      </c>
      <c r="BF133" s="145">
        <f t="shared" si="5"/>
        <v>0</v>
      </c>
      <c r="BG133" s="145">
        <f t="shared" si="6"/>
        <v>0</v>
      </c>
      <c r="BH133" s="145">
        <f t="shared" si="7"/>
        <v>0</v>
      </c>
      <c r="BI133" s="145">
        <f t="shared" si="8"/>
        <v>0</v>
      </c>
      <c r="BJ133" s="14" t="s">
        <v>76</v>
      </c>
      <c r="BK133" s="145">
        <f t="shared" si="9"/>
        <v>0</v>
      </c>
      <c r="BL133" s="14" t="s">
        <v>117</v>
      </c>
      <c r="BM133" s="144" t="s">
        <v>138</v>
      </c>
    </row>
    <row r="134" spans="1:65" s="2" customFormat="1" ht="21.75" customHeight="1" x14ac:dyDescent="0.2">
      <c r="A134" s="26"/>
      <c r="B134" s="132"/>
      <c r="C134" s="133" t="s">
        <v>139</v>
      </c>
      <c r="D134" s="133" t="s">
        <v>113</v>
      </c>
      <c r="E134" s="134" t="s">
        <v>140</v>
      </c>
      <c r="F134" s="135" t="s">
        <v>141</v>
      </c>
      <c r="G134" s="136" t="s">
        <v>116</v>
      </c>
      <c r="H134" s="137">
        <v>8.843</v>
      </c>
      <c r="I134" s="138"/>
      <c r="J134" s="138">
        <f t="shared" si="3"/>
        <v>0</v>
      </c>
      <c r="K134" s="139"/>
      <c r="L134" s="27"/>
      <c r="M134" s="140" t="s">
        <v>1</v>
      </c>
      <c r="N134" s="141" t="s">
        <v>36</v>
      </c>
      <c r="O134" s="142">
        <v>0.28399999999999997</v>
      </c>
      <c r="P134" s="142">
        <f t="shared" si="0"/>
        <v>4.6641319999999995</v>
      </c>
      <c r="Q134" s="142">
        <v>0</v>
      </c>
      <c r="R134" s="142">
        <f t="shared" si="1"/>
        <v>0</v>
      </c>
      <c r="S134" s="142">
        <v>0.26100000000000001</v>
      </c>
      <c r="T134" s="143">
        <f t="shared" si="2"/>
        <v>4.286403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4" t="s">
        <v>117</v>
      </c>
      <c r="AT134" s="144" t="s">
        <v>113</v>
      </c>
      <c r="AU134" s="144" t="s">
        <v>78</v>
      </c>
      <c r="AY134" s="14" t="s">
        <v>110</v>
      </c>
      <c r="BE134" s="145">
        <f t="shared" si="4"/>
        <v>0</v>
      </c>
      <c r="BF134" s="145">
        <f t="shared" si="5"/>
        <v>0</v>
      </c>
      <c r="BG134" s="145">
        <f t="shared" si="6"/>
        <v>0</v>
      </c>
      <c r="BH134" s="145">
        <f t="shared" si="7"/>
        <v>0</v>
      </c>
      <c r="BI134" s="145">
        <f t="shared" si="8"/>
        <v>0</v>
      </c>
      <c r="BJ134" s="14" t="s">
        <v>76</v>
      </c>
      <c r="BK134" s="145">
        <f t="shared" si="9"/>
        <v>0</v>
      </c>
      <c r="BL134" s="14" t="s">
        <v>117</v>
      </c>
      <c r="BM134" s="144" t="s">
        <v>142</v>
      </c>
    </row>
    <row r="135" spans="1:65" s="2" customFormat="1" ht="21.75" customHeight="1" x14ac:dyDescent="0.2">
      <c r="A135" s="26"/>
      <c r="B135" s="132"/>
      <c r="C135" s="133" t="s">
        <v>143</v>
      </c>
      <c r="D135" s="133" t="s">
        <v>113</v>
      </c>
      <c r="E135" s="134" t="s">
        <v>144</v>
      </c>
      <c r="F135" s="135" t="s">
        <v>145</v>
      </c>
      <c r="G135" s="136" t="s">
        <v>116</v>
      </c>
      <c r="H135" s="137">
        <v>16.422999999999998</v>
      </c>
      <c r="I135" s="138"/>
      <c r="J135" s="138">
        <f t="shared" si="3"/>
        <v>0</v>
      </c>
      <c r="K135" s="139"/>
      <c r="L135" s="27"/>
      <c r="M135" s="140" t="s">
        <v>1</v>
      </c>
      <c r="N135" s="141" t="s">
        <v>36</v>
      </c>
      <c r="O135" s="142">
        <v>6.72</v>
      </c>
      <c r="P135" s="142">
        <f t="shared" si="0"/>
        <v>4.8451199999999996</v>
      </c>
      <c r="Q135" s="142">
        <v>0</v>
      </c>
      <c r="R135" s="142">
        <f t="shared" si="1"/>
        <v>0</v>
      </c>
      <c r="S135" s="142">
        <v>2.4</v>
      </c>
      <c r="T135" s="143">
        <f t="shared" si="2"/>
        <v>1.7303999999999999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4" t="s">
        <v>117</v>
      </c>
      <c r="AT135" s="144" t="s">
        <v>113</v>
      </c>
      <c r="AU135" s="144" t="s">
        <v>78</v>
      </c>
      <c r="AY135" s="14" t="s">
        <v>110</v>
      </c>
      <c r="BE135" s="145">
        <f t="shared" si="4"/>
        <v>0</v>
      </c>
      <c r="BF135" s="145">
        <f t="shared" si="5"/>
        <v>0</v>
      </c>
      <c r="BG135" s="145">
        <f t="shared" si="6"/>
        <v>0</v>
      </c>
      <c r="BH135" s="145">
        <f t="shared" si="7"/>
        <v>0</v>
      </c>
      <c r="BI135" s="145">
        <f t="shared" si="8"/>
        <v>0</v>
      </c>
      <c r="BJ135" s="14" t="s">
        <v>76</v>
      </c>
      <c r="BK135" s="145">
        <f t="shared" si="9"/>
        <v>0</v>
      </c>
      <c r="BL135" s="14" t="s">
        <v>117</v>
      </c>
      <c r="BM135" s="144" t="s">
        <v>146</v>
      </c>
    </row>
    <row r="136" spans="1:65" s="2" customFormat="1" ht="16.5" customHeight="1" x14ac:dyDescent="0.2">
      <c r="A136" s="26"/>
      <c r="B136" s="132"/>
      <c r="C136" s="133" t="s">
        <v>130</v>
      </c>
      <c r="D136" s="133" t="s">
        <v>113</v>
      </c>
      <c r="E136" s="134" t="s">
        <v>147</v>
      </c>
      <c r="F136" s="135" t="s">
        <v>148</v>
      </c>
      <c r="G136" s="136" t="s">
        <v>149</v>
      </c>
      <c r="H136" s="137">
        <v>0.72099999999999997</v>
      </c>
      <c r="I136" s="138"/>
      <c r="J136" s="138">
        <f t="shared" si="3"/>
        <v>0</v>
      </c>
      <c r="K136" s="139"/>
      <c r="L136" s="27"/>
      <c r="M136" s="140" t="s">
        <v>1</v>
      </c>
      <c r="N136" s="141" t="s">
        <v>36</v>
      </c>
      <c r="O136" s="142">
        <v>10.88</v>
      </c>
      <c r="P136" s="142">
        <f t="shared" si="0"/>
        <v>2.1760000000000002</v>
      </c>
      <c r="Q136" s="142">
        <v>0</v>
      </c>
      <c r="R136" s="142">
        <f t="shared" si="1"/>
        <v>0</v>
      </c>
      <c r="S136" s="142">
        <v>2.2000000000000002</v>
      </c>
      <c r="T136" s="143">
        <f t="shared" si="2"/>
        <v>0.44000000000000006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4" t="s">
        <v>117</v>
      </c>
      <c r="AT136" s="144" t="s">
        <v>113</v>
      </c>
      <c r="AU136" s="144" t="s">
        <v>78</v>
      </c>
      <c r="AY136" s="14" t="s">
        <v>110</v>
      </c>
      <c r="BE136" s="145">
        <f t="shared" si="4"/>
        <v>0</v>
      </c>
      <c r="BF136" s="145">
        <f t="shared" si="5"/>
        <v>0</v>
      </c>
      <c r="BG136" s="145">
        <f t="shared" si="6"/>
        <v>0</v>
      </c>
      <c r="BH136" s="145">
        <f t="shared" si="7"/>
        <v>0</v>
      </c>
      <c r="BI136" s="145">
        <f t="shared" si="8"/>
        <v>0</v>
      </c>
      <c r="BJ136" s="14" t="s">
        <v>76</v>
      </c>
      <c r="BK136" s="145">
        <f t="shared" si="9"/>
        <v>0</v>
      </c>
      <c r="BL136" s="14" t="s">
        <v>117</v>
      </c>
      <c r="BM136" s="144" t="s">
        <v>150</v>
      </c>
    </row>
    <row r="137" spans="1:65" s="2" customFormat="1" ht="37.9" customHeight="1" x14ac:dyDescent="0.2">
      <c r="A137" s="26"/>
      <c r="B137" s="132"/>
      <c r="C137" s="133" t="s">
        <v>151</v>
      </c>
      <c r="D137" s="133" t="s">
        <v>113</v>
      </c>
      <c r="E137" s="134" t="s">
        <v>152</v>
      </c>
      <c r="F137" s="135" t="s">
        <v>153</v>
      </c>
      <c r="G137" s="136" t="s">
        <v>149</v>
      </c>
      <c r="H137" s="137">
        <v>0.2</v>
      </c>
      <c r="I137" s="138"/>
      <c r="J137" s="138">
        <f t="shared" si="3"/>
        <v>0</v>
      </c>
      <c r="K137" s="139"/>
      <c r="L137" s="27"/>
      <c r="M137" s="140" t="s">
        <v>1</v>
      </c>
      <c r="N137" s="141" t="s">
        <v>36</v>
      </c>
      <c r="O137" s="142">
        <v>0.6</v>
      </c>
      <c r="P137" s="142">
        <f t="shared" si="0"/>
        <v>0.27</v>
      </c>
      <c r="Q137" s="142">
        <v>9.7000000000000005E-4</v>
      </c>
      <c r="R137" s="142">
        <f t="shared" si="1"/>
        <v>4.3650000000000004E-4</v>
      </c>
      <c r="S137" s="142">
        <v>4.3E-3</v>
      </c>
      <c r="T137" s="143">
        <f t="shared" si="2"/>
        <v>1.9350000000000001E-3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4" t="s">
        <v>117</v>
      </c>
      <c r="AT137" s="144" t="s">
        <v>113</v>
      </c>
      <c r="AU137" s="144" t="s">
        <v>78</v>
      </c>
      <c r="AY137" s="14" t="s">
        <v>110</v>
      </c>
      <c r="BE137" s="145">
        <f t="shared" si="4"/>
        <v>0</v>
      </c>
      <c r="BF137" s="145">
        <f t="shared" si="5"/>
        <v>0</v>
      </c>
      <c r="BG137" s="145">
        <f t="shared" si="6"/>
        <v>0</v>
      </c>
      <c r="BH137" s="145">
        <f t="shared" si="7"/>
        <v>0</v>
      </c>
      <c r="BI137" s="145">
        <f t="shared" si="8"/>
        <v>0</v>
      </c>
      <c r="BJ137" s="14" t="s">
        <v>76</v>
      </c>
      <c r="BK137" s="145">
        <f t="shared" si="9"/>
        <v>0</v>
      </c>
      <c r="BL137" s="14" t="s">
        <v>117</v>
      </c>
      <c r="BM137" s="144" t="s">
        <v>154</v>
      </c>
    </row>
    <row r="138" spans="1:65" s="2" customFormat="1" ht="24.2" customHeight="1" x14ac:dyDescent="0.2">
      <c r="A138" s="26"/>
      <c r="B138" s="132"/>
      <c r="C138" s="314" t="s">
        <v>155</v>
      </c>
      <c r="D138" s="133" t="s">
        <v>113</v>
      </c>
      <c r="E138" s="315" t="s">
        <v>156</v>
      </c>
      <c r="F138" s="316" t="s">
        <v>157</v>
      </c>
      <c r="G138" s="136" t="s">
        <v>158</v>
      </c>
      <c r="H138" s="317">
        <v>0.45</v>
      </c>
      <c r="I138" s="323"/>
      <c r="J138" s="138">
        <f t="shared" si="3"/>
        <v>0</v>
      </c>
      <c r="K138" s="139"/>
      <c r="L138" s="120"/>
      <c r="M138" s="124"/>
      <c r="N138" s="125"/>
      <c r="O138" s="125"/>
      <c r="P138" s="126">
        <f>SUM(P143:P146)</f>
        <v>20.716056000000002</v>
      </c>
      <c r="Q138" s="125"/>
      <c r="R138" s="126">
        <f>SUM(R143:R146)</f>
        <v>0</v>
      </c>
      <c r="S138" s="125"/>
      <c r="T138" s="127">
        <f>SUM(T143:T146)</f>
        <v>0</v>
      </c>
      <c r="U138" s="12"/>
      <c r="V138" s="12"/>
      <c r="W138" s="26"/>
      <c r="X138" s="26"/>
      <c r="Y138" s="26"/>
      <c r="Z138" s="26"/>
      <c r="AA138" s="26"/>
      <c r="AB138" s="26"/>
      <c r="AC138" s="26"/>
      <c r="AD138" s="26"/>
      <c r="AE138" s="26"/>
      <c r="AR138" s="144" t="s">
        <v>117</v>
      </c>
      <c r="AT138" s="144" t="s">
        <v>113</v>
      </c>
      <c r="AU138" s="144" t="s">
        <v>78</v>
      </c>
      <c r="AY138" s="14" t="s">
        <v>110</v>
      </c>
      <c r="BE138" s="145">
        <f t="shared" si="4"/>
        <v>0</v>
      </c>
      <c r="BF138" s="145">
        <f t="shared" si="5"/>
        <v>0</v>
      </c>
      <c r="BG138" s="145">
        <f t="shared" si="6"/>
        <v>0</v>
      </c>
      <c r="BH138" s="145">
        <f t="shared" si="7"/>
        <v>0</v>
      </c>
      <c r="BI138" s="145">
        <f t="shared" si="8"/>
        <v>0</v>
      </c>
      <c r="BJ138" s="14" t="s">
        <v>76</v>
      </c>
      <c r="BK138" s="145">
        <f t="shared" si="9"/>
        <v>0</v>
      </c>
      <c r="BL138" s="14" t="s">
        <v>117</v>
      </c>
      <c r="BM138" s="144" t="s">
        <v>159</v>
      </c>
    </row>
    <row r="139" spans="1:65" s="2" customFormat="1" ht="24.2" customHeight="1" x14ac:dyDescent="0.2">
      <c r="A139" s="151"/>
      <c r="B139" s="132"/>
      <c r="C139" s="314" t="s">
        <v>8</v>
      </c>
      <c r="D139" s="133" t="s">
        <v>113</v>
      </c>
      <c r="E139" s="315" t="s">
        <v>650</v>
      </c>
      <c r="F139" s="316" t="s">
        <v>654</v>
      </c>
      <c r="G139" s="136" t="s">
        <v>158</v>
      </c>
      <c r="H139" s="317">
        <v>0.9</v>
      </c>
      <c r="I139" s="323"/>
      <c r="J139" s="138">
        <f t="shared" ref="J139:J142" si="10">ROUND(I139*H139,2)</f>
        <v>0</v>
      </c>
      <c r="K139" s="313"/>
      <c r="L139" s="120"/>
      <c r="M139" s="124"/>
      <c r="N139" s="125"/>
      <c r="O139" s="125"/>
      <c r="P139" s="126"/>
      <c r="Q139" s="125"/>
      <c r="R139" s="126"/>
      <c r="S139" s="125"/>
      <c r="T139" s="127"/>
      <c r="U139" s="12"/>
      <c r="V139" s="12"/>
      <c r="W139" s="151"/>
      <c r="X139" s="151"/>
      <c r="Y139" s="151"/>
      <c r="Z139" s="151"/>
      <c r="AA139" s="151"/>
      <c r="AB139" s="151"/>
      <c r="AC139" s="151"/>
      <c r="AD139" s="151"/>
      <c r="AE139" s="151"/>
      <c r="AR139" s="144"/>
      <c r="AT139" s="144"/>
      <c r="AU139" s="144"/>
      <c r="AY139" s="14"/>
      <c r="BE139" s="145"/>
      <c r="BF139" s="145"/>
      <c r="BG139" s="145"/>
      <c r="BH139" s="145"/>
      <c r="BI139" s="145"/>
      <c r="BJ139" s="14"/>
      <c r="BK139" s="145"/>
      <c r="BL139" s="14"/>
      <c r="BM139" s="144"/>
    </row>
    <row r="140" spans="1:65" s="2" customFormat="1" ht="24.2" customHeight="1" x14ac:dyDescent="0.2">
      <c r="A140" s="151"/>
      <c r="B140" s="132"/>
      <c r="C140" s="314" t="s">
        <v>166</v>
      </c>
      <c r="D140" s="133" t="s">
        <v>113</v>
      </c>
      <c r="E140" s="315" t="s">
        <v>651</v>
      </c>
      <c r="F140" s="316" t="s">
        <v>655</v>
      </c>
      <c r="G140" s="136" t="s">
        <v>158</v>
      </c>
      <c r="H140" s="317">
        <v>0.6</v>
      </c>
      <c r="I140" s="323"/>
      <c r="J140" s="138">
        <f t="shared" si="10"/>
        <v>0</v>
      </c>
      <c r="K140" s="313"/>
      <c r="L140" s="120"/>
      <c r="M140" s="124"/>
      <c r="N140" s="125"/>
      <c r="O140" s="125"/>
      <c r="P140" s="126"/>
      <c r="Q140" s="125"/>
      <c r="R140" s="126"/>
      <c r="S140" s="125"/>
      <c r="T140" s="127"/>
      <c r="U140" s="12"/>
      <c r="V140" s="12"/>
      <c r="W140" s="151"/>
      <c r="X140" s="151"/>
      <c r="Y140" s="151"/>
      <c r="Z140" s="151"/>
      <c r="AA140" s="151"/>
      <c r="AB140" s="151"/>
      <c r="AC140" s="151"/>
      <c r="AD140" s="151"/>
      <c r="AE140" s="151"/>
      <c r="AR140" s="144"/>
      <c r="AT140" s="144"/>
      <c r="AU140" s="144"/>
      <c r="AY140" s="14"/>
      <c r="BE140" s="145"/>
      <c r="BF140" s="145"/>
      <c r="BG140" s="145"/>
      <c r="BH140" s="145"/>
      <c r="BI140" s="145"/>
      <c r="BJ140" s="14"/>
      <c r="BK140" s="145"/>
      <c r="BL140" s="14"/>
      <c r="BM140" s="144"/>
    </row>
    <row r="141" spans="1:65" s="2" customFormat="1" ht="24.2" customHeight="1" x14ac:dyDescent="0.2">
      <c r="A141" s="151"/>
      <c r="B141" s="132"/>
      <c r="C141" s="314" t="s">
        <v>170</v>
      </c>
      <c r="D141" s="133" t="s">
        <v>113</v>
      </c>
      <c r="E141" s="315" t="s">
        <v>652</v>
      </c>
      <c r="F141" s="316" t="s">
        <v>656</v>
      </c>
      <c r="G141" s="136" t="s">
        <v>158</v>
      </c>
      <c r="H141" s="317">
        <v>0.3</v>
      </c>
      <c r="I141" s="323"/>
      <c r="J141" s="138">
        <f t="shared" si="10"/>
        <v>0</v>
      </c>
      <c r="K141" s="313"/>
      <c r="L141" s="120"/>
      <c r="M141" s="124"/>
      <c r="N141" s="125"/>
      <c r="O141" s="125"/>
      <c r="P141" s="126"/>
      <c r="Q141" s="125"/>
      <c r="R141" s="126"/>
      <c r="S141" s="125"/>
      <c r="T141" s="127"/>
      <c r="U141" s="12"/>
      <c r="V141" s="12"/>
      <c r="W141" s="151"/>
      <c r="X141" s="151"/>
      <c r="Y141" s="151"/>
      <c r="Z141" s="151"/>
      <c r="AA141" s="151"/>
      <c r="AB141" s="151"/>
      <c r="AC141" s="151"/>
      <c r="AD141" s="151"/>
      <c r="AE141" s="151"/>
      <c r="AR141" s="144"/>
      <c r="AT141" s="144"/>
      <c r="AU141" s="144"/>
      <c r="AY141" s="14"/>
      <c r="BE141" s="145"/>
      <c r="BF141" s="145"/>
      <c r="BG141" s="145"/>
      <c r="BH141" s="145"/>
      <c r="BI141" s="145"/>
      <c r="BJ141" s="14"/>
      <c r="BK141" s="145"/>
      <c r="BL141" s="14"/>
      <c r="BM141" s="144"/>
    </row>
    <row r="142" spans="1:65" s="2" customFormat="1" ht="24.2" customHeight="1" x14ac:dyDescent="0.2">
      <c r="A142" s="151"/>
      <c r="B142" s="132"/>
      <c r="C142" s="314" t="s">
        <v>174</v>
      </c>
      <c r="D142" s="133" t="s">
        <v>113</v>
      </c>
      <c r="E142" s="315" t="s">
        <v>653</v>
      </c>
      <c r="F142" s="316" t="s">
        <v>657</v>
      </c>
      <c r="G142" s="136" t="s">
        <v>158</v>
      </c>
      <c r="H142" s="317">
        <v>0.3</v>
      </c>
      <c r="I142" s="323"/>
      <c r="J142" s="138">
        <f t="shared" si="10"/>
        <v>0</v>
      </c>
      <c r="K142" s="313"/>
      <c r="L142" s="120"/>
      <c r="M142" s="124"/>
      <c r="N142" s="125"/>
      <c r="O142" s="125"/>
      <c r="P142" s="126"/>
      <c r="Q142" s="125"/>
      <c r="R142" s="126"/>
      <c r="S142" s="125"/>
      <c r="T142" s="127"/>
      <c r="U142" s="12"/>
      <c r="V142" s="12"/>
      <c r="W142" s="151"/>
      <c r="X142" s="151"/>
      <c r="Y142" s="151"/>
      <c r="Z142" s="151"/>
      <c r="AA142" s="151"/>
      <c r="AB142" s="151"/>
      <c r="AC142" s="151"/>
      <c r="AD142" s="151"/>
      <c r="AE142" s="151"/>
      <c r="AR142" s="144"/>
      <c r="AT142" s="144"/>
      <c r="AU142" s="144"/>
      <c r="AY142" s="14"/>
      <c r="BE142" s="145"/>
      <c r="BF142" s="145"/>
      <c r="BG142" s="145"/>
      <c r="BH142" s="145"/>
      <c r="BI142" s="145"/>
      <c r="BJ142" s="14"/>
      <c r="BK142" s="145"/>
      <c r="BL142" s="14"/>
      <c r="BM142" s="144"/>
    </row>
    <row r="143" spans="1:65" s="12" customFormat="1" ht="22.9" customHeight="1" x14ac:dyDescent="0.2">
      <c r="B143" s="120"/>
      <c r="D143" s="121" t="s">
        <v>70</v>
      </c>
      <c r="E143" s="130" t="s">
        <v>160</v>
      </c>
      <c r="F143" s="130" t="s">
        <v>161</v>
      </c>
      <c r="J143" s="131">
        <f>SUM(J144:J147)</f>
        <v>0</v>
      </c>
      <c r="L143" s="27"/>
      <c r="M143" s="140" t="s">
        <v>1</v>
      </c>
      <c r="N143" s="141" t="s">
        <v>36</v>
      </c>
      <c r="O143" s="142">
        <v>2.42</v>
      </c>
      <c r="P143" s="142">
        <f>O143*H144</f>
        <v>18.64368</v>
      </c>
      <c r="Q143" s="142">
        <v>0</v>
      </c>
      <c r="R143" s="142">
        <f>Q143*H144</f>
        <v>0</v>
      </c>
      <c r="S143" s="142">
        <v>0</v>
      </c>
      <c r="T143" s="143">
        <f>S143*H144</f>
        <v>0</v>
      </c>
      <c r="U143" s="26"/>
      <c r="V143" s="26"/>
      <c r="AR143" s="121" t="s">
        <v>76</v>
      </c>
      <c r="AT143" s="128" t="s">
        <v>70</v>
      </c>
      <c r="AU143" s="128" t="s">
        <v>76</v>
      </c>
      <c r="AY143" s="121" t="s">
        <v>110</v>
      </c>
      <c r="BK143" s="129">
        <f>SUM(BK144:BK147)</f>
        <v>0</v>
      </c>
    </row>
    <row r="144" spans="1:65" s="2" customFormat="1" ht="24.2" customHeight="1" x14ac:dyDescent="0.2">
      <c r="A144" s="26"/>
      <c r="B144" s="132"/>
      <c r="C144" s="133">
        <v>16</v>
      </c>
      <c r="D144" s="133" t="s">
        <v>113</v>
      </c>
      <c r="E144" s="134" t="s">
        <v>162</v>
      </c>
      <c r="F144" s="135" t="s">
        <v>163</v>
      </c>
      <c r="G144" s="136" t="s">
        <v>164</v>
      </c>
      <c r="H144" s="137">
        <v>7.7039999999999997</v>
      </c>
      <c r="I144" s="138"/>
      <c r="J144" s="138">
        <f>ROUND(I144*H144,2)</f>
        <v>0</v>
      </c>
      <c r="K144" s="139"/>
      <c r="L144" s="27"/>
      <c r="M144" s="140" t="s">
        <v>1</v>
      </c>
      <c r="N144" s="141" t="s">
        <v>36</v>
      </c>
      <c r="O144" s="142">
        <v>0.125</v>
      </c>
      <c r="P144" s="142">
        <f>O144*H145</f>
        <v>0.96299999999999997</v>
      </c>
      <c r="Q144" s="142">
        <v>0</v>
      </c>
      <c r="R144" s="142">
        <f>Q144*H145</f>
        <v>0</v>
      </c>
      <c r="S144" s="142">
        <v>0</v>
      </c>
      <c r="T144" s="143">
        <f>S144*H145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4" t="s">
        <v>117</v>
      </c>
      <c r="AT144" s="144" t="s">
        <v>113</v>
      </c>
      <c r="AU144" s="144" t="s">
        <v>78</v>
      </c>
      <c r="AY144" s="14" t="s">
        <v>110</v>
      </c>
      <c r="BE144" s="145">
        <f>IF(N143="základní",J144,0)</f>
        <v>0</v>
      </c>
      <c r="BF144" s="145">
        <f>IF(N143="snížená",J144,0)</f>
        <v>0</v>
      </c>
      <c r="BG144" s="145">
        <f>IF(N143="zákl. přenesená",J144,0)</f>
        <v>0</v>
      </c>
      <c r="BH144" s="145">
        <f>IF(N143="sníž. přenesená",J144,0)</f>
        <v>0</v>
      </c>
      <c r="BI144" s="145">
        <f>IF(N143="nulová",J144,0)</f>
        <v>0</v>
      </c>
      <c r="BJ144" s="14" t="s">
        <v>76</v>
      </c>
      <c r="BK144" s="145">
        <f>ROUND(I144*H144,2)</f>
        <v>0</v>
      </c>
      <c r="BL144" s="14" t="s">
        <v>117</v>
      </c>
      <c r="BM144" s="144" t="s">
        <v>165</v>
      </c>
    </row>
    <row r="145" spans="1:65" s="2" customFormat="1" ht="24.2" customHeight="1" x14ac:dyDescent="0.2">
      <c r="A145" s="26"/>
      <c r="B145" s="132"/>
      <c r="C145" s="133">
        <v>17</v>
      </c>
      <c r="D145" s="133" t="s">
        <v>113</v>
      </c>
      <c r="E145" s="134" t="s">
        <v>167</v>
      </c>
      <c r="F145" s="135" t="s">
        <v>168</v>
      </c>
      <c r="G145" s="136" t="s">
        <v>164</v>
      </c>
      <c r="H145" s="137">
        <v>7.7039999999999997</v>
      </c>
      <c r="I145" s="138"/>
      <c r="J145" s="138">
        <f>ROUND(I145*H145,2)</f>
        <v>0</v>
      </c>
      <c r="K145" s="139"/>
      <c r="L145" s="27"/>
      <c r="M145" s="140" t="s">
        <v>1</v>
      </c>
      <c r="N145" s="141" t="s">
        <v>36</v>
      </c>
      <c r="O145" s="142">
        <v>6.0000000000000001E-3</v>
      </c>
      <c r="P145" s="142">
        <f>O145*H146</f>
        <v>1.1093759999999999</v>
      </c>
      <c r="Q145" s="142">
        <v>0</v>
      </c>
      <c r="R145" s="142">
        <f>Q145*H146</f>
        <v>0</v>
      </c>
      <c r="S145" s="142">
        <v>0</v>
      </c>
      <c r="T145" s="143">
        <f>S145*H146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4" t="s">
        <v>117</v>
      </c>
      <c r="AT145" s="144" t="s">
        <v>113</v>
      </c>
      <c r="AU145" s="144" t="s">
        <v>78</v>
      </c>
      <c r="AY145" s="14" t="s">
        <v>110</v>
      </c>
      <c r="BE145" s="145">
        <f>IF(N144="základní",J145,0)</f>
        <v>0</v>
      </c>
      <c r="BF145" s="145">
        <f>IF(N144="snížená",J145,0)</f>
        <v>0</v>
      </c>
      <c r="BG145" s="145">
        <f>IF(N144="zákl. přenesená",J145,0)</f>
        <v>0</v>
      </c>
      <c r="BH145" s="145">
        <f>IF(N144="sníž. přenesená",J145,0)</f>
        <v>0</v>
      </c>
      <c r="BI145" s="145">
        <f>IF(N144="nulová",J145,0)</f>
        <v>0</v>
      </c>
      <c r="BJ145" s="14" t="s">
        <v>76</v>
      </c>
      <c r="BK145" s="145">
        <f>ROUND(I145*H145,2)</f>
        <v>0</v>
      </c>
      <c r="BL145" s="14" t="s">
        <v>117</v>
      </c>
      <c r="BM145" s="144" t="s">
        <v>169</v>
      </c>
    </row>
    <row r="146" spans="1:65" s="2" customFormat="1" ht="24.2" customHeight="1" x14ac:dyDescent="0.2">
      <c r="A146" s="26"/>
      <c r="B146" s="132"/>
      <c r="C146" s="133">
        <v>18</v>
      </c>
      <c r="D146" s="133" t="s">
        <v>113</v>
      </c>
      <c r="E146" s="134" t="s">
        <v>171</v>
      </c>
      <c r="F146" s="135" t="s">
        <v>172</v>
      </c>
      <c r="G146" s="136" t="s">
        <v>164</v>
      </c>
      <c r="H146" s="137">
        <v>184.89599999999999</v>
      </c>
      <c r="I146" s="138"/>
      <c r="J146" s="138">
        <f>ROUND(I146*H146,2)</f>
        <v>0</v>
      </c>
      <c r="K146" s="139"/>
      <c r="L146" s="27"/>
      <c r="M146" s="140" t="s">
        <v>1</v>
      </c>
      <c r="N146" s="141" t="s">
        <v>36</v>
      </c>
      <c r="O146" s="142">
        <v>0</v>
      </c>
      <c r="P146" s="142">
        <f>O146*H147</f>
        <v>0</v>
      </c>
      <c r="Q146" s="142">
        <v>0</v>
      </c>
      <c r="R146" s="142">
        <f>Q146*H147</f>
        <v>0</v>
      </c>
      <c r="S146" s="142">
        <v>0</v>
      </c>
      <c r="T146" s="143">
        <f>S146*H147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4" t="s">
        <v>117</v>
      </c>
      <c r="AT146" s="144" t="s">
        <v>113</v>
      </c>
      <c r="AU146" s="144" t="s">
        <v>78</v>
      </c>
      <c r="AY146" s="14" t="s">
        <v>110</v>
      </c>
      <c r="BE146" s="145">
        <f>IF(N145="základní",J146,0)</f>
        <v>0</v>
      </c>
      <c r="BF146" s="145">
        <f>IF(N145="snížená",J146,0)</f>
        <v>0</v>
      </c>
      <c r="BG146" s="145">
        <f>IF(N145="zákl. přenesená",J146,0)</f>
        <v>0</v>
      </c>
      <c r="BH146" s="145">
        <f>IF(N145="sníž. přenesená",J146,0)</f>
        <v>0</v>
      </c>
      <c r="BI146" s="145">
        <f>IF(N145="nulová",J146,0)</f>
        <v>0</v>
      </c>
      <c r="BJ146" s="14" t="s">
        <v>76</v>
      </c>
      <c r="BK146" s="145">
        <f>ROUND(I146*H146,2)</f>
        <v>0</v>
      </c>
      <c r="BL146" s="14" t="s">
        <v>117</v>
      </c>
      <c r="BM146" s="144" t="s">
        <v>173</v>
      </c>
    </row>
    <row r="147" spans="1:65" s="2" customFormat="1" ht="33" customHeight="1" x14ac:dyDescent="0.2">
      <c r="A147" s="26"/>
      <c r="B147" s="132"/>
      <c r="C147" s="133">
        <v>19</v>
      </c>
      <c r="D147" s="133" t="s">
        <v>113</v>
      </c>
      <c r="E147" s="134" t="s">
        <v>175</v>
      </c>
      <c r="F147" s="135" t="s">
        <v>176</v>
      </c>
      <c r="G147" s="136" t="s">
        <v>164</v>
      </c>
      <c r="H147" s="137">
        <v>7.7039999999999997</v>
      </c>
      <c r="I147" s="138"/>
      <c r="J147" s="138">
        <f>ROUND(I147*H147,2)</f>
        <v>0</v>
      </c>
      <c r="K147" s="139"/>
      <c r="L147" s="120"/>
      <c r="M147" s="124"/>
      <c r="N147" s="125"/>
      <c r="O147" s="125"/>
      <c r="P147" s="126">
        <f>P148</f>
        <v>1.8643679999999998</v>
      </c>
      <c r="Q147" s="125"/>
      <c r="R147" s="126">
        <f>R148</f>
        <v>0</v>
      </c>
      <c r="S147" s="125"/>
      <c r="T147" s="127">
        <f>T148</f>
        <v>0</v>
      </c>
      <c r="U147" s="12"/>
      <c r="V147" s="12"/>
      <c r="W147" s="26"/>
      <c r="X147" s="26"/>
      <c r="Y147" s="26"/>
      <c r="Z147" s="26"/>
      <c r="AA147" s="26"/>
      <c r="AB147" s="26"/>
      <c r="AC147" s="26"/>
      <c r="AD147" s="26"/>
      <c r="AE147" s="26"/>
      <c r="AR147" s="144" t="s">
        <v>117</v>
      </c>
      <c r="AT147" s="144" t="s">
        <v>113</v>
      </c>
      <c r="AU147" s="144" t="s">
        <v>78</v>
      </c>
      <c r="AY147" s="14" t="s">
        <v>110</v>
      </c>
      <c r="BE147" s="145">
        <f>IF(N146="základní",J147,0)</f>
        <v>0</v>
      </c>
      <c r="BF147" s="145">
        <f>IF(N146="snížená",J147,0)</f>
        <v>0</v>
      </c>
      <c r="BG147" s="145">
        <f>IF(N146="zákl. přenesená",J147,0)</f>
        <v>0</v>
      </c>
      <c r="BH147" s="145">
        <f>IF(N146="sníž. přenesená",J147,0)</f>
        <v>0</v>
      </c>
      <c r="BI147" s="145">
        <f>IF(N146="nulová",J147,0)</f>
        <v>0</v>
      </c>
      <c r="BJ147" s="14" t="s">
        <v>76</v>
      </c>
      <c r="BK147" s="145">
        <f>ROUND(I147*H147,2)</f>
        <v>0</v>
      </c>
      <c r="BL147" s="14" t="s">
        <v>117</v>
      </c>
      <c r="BM147" s="144" t="s">
        <v>177</v>
      </c>
    </row>
    <row r="148" spans="1:65" s="12" customFormat="1" ht="22.9" customHeight="1" x14ac:dyDescent="0.2">
      <c r="B148" s="120"/>
      <c r="D148" s="121" t="s">
        <v>70</v>
      </c>
      <c r="E148" s="130" t="s">
        <v>178</v>
      </c>
      <c r="F148" s="130" t="s">
        <v>179</v>
      </c>
      <c r="J148" s="131">
        <f>J149</f>
        <v>0</v>
      </c>
      <c r="L148" s="27"/>
      <c r="M148" s="140" t="s">
        <v>1</v>
      </c>
      <c r="N148" s="141" t="s">
        <v>36</v>
      </c>
      <c r="O148" s="142">
        <v>0.85599999999999998</v>
      </c>
      <c r="P148" s="142">
        <f>O148*H149</f>
        <v>1.8643679999999998</v>
      </c>
      <c r="Q148" s="142">
        <v>0</v>
      </c>
      <c r="R148" s="142">
        <f>Q148*H149</f>
        <v>0</v>
      </c>
      <c r="S148" s="142">
        <v>0</v>
      </c>
      <c r="T148" s="143">
        <f>S148*H149</f>
        <v>0</v>
      </c>
      <c r="U148" s="26"/>
      <c r="V148" s="26"/>
      <c r="AR148" s="121" t="s">
        <v>76</v>
      </c>
      <c r="AT148" s="128" t="s">
        <v>70</v>
      </c>
      <c r="AU148" s="128" t="s">
        <v>76</v>
      </c>
      <c r="AY148" s="121" t="s">
        <v>110</v>
      </c>
      <c r="BK148" s="129">
        <f>BK149</f>
        <v>0</v>
      </c>
    </row>
    <row r="149" spans="1:65" s="2" customFormat="1" ht="16.5" customHeight="1" x14ac:dyDescent="0.2">
      <c r="A149" s="26"/>
      <c r="B149" s="132"/>
      <c r="C149" s="133">
        <v>20</v>
      </c>
      <c r="D149" s="133" t="s">
        <v>113</v>
      </c>
      <c r="E149" s="134" t="s">
        <v>181</v>
      </c>
      <c r="F149" s="135" t="s">
        <v>182</v>
      </c>
      <c r="G149" s="136" t="s">
        <v>164</v>
      </c>
      <c r="H149" s="137">
        <v>2.1779999999999999</v>
      </c>
      <c r="I149" s="138"/>
      <c r="J149" s="138">
        <f>ROUND(I149*H149,2)</f>
        <v>0</v>
      </c>
      <c r="K149" s="139"/>
      <c r="L149" s="120"/>
      <c r="M149" s="124"/>
      <c r="N149" s="125"/>
      <c r="O149" s="125"/>
      <c r="P149" s="126">
        <f>P150+P153+P159+P162</f>
        <v>244.72182800000002</v>
      </c>
      <c r="Q149" s="125"/>
      <c r="R149" s="126">
        <f>R150+R153+R159+R162</f>
        <v>1.5174500000000002</v>
      </c>
      <c r="S149" s="125"/>
      <c r="T149" s="127">
        <f>T150+T153+T159+T162</f>
        <v>0</v>
      </c>
      <c r="U149" s="12"/>
      <c r="V149" s="12"/>
      <c r="W149" s="26"/>
      <c r="X149" s="26"/>
      <c r="Y149" s="26"/>
      <c r="Z149" s="26"/>
      <c r="AA149" s="26"/>
      <c r="AB149" s="26"/>
      <c r="AC149" s="26"/>
      <c r="AD149" s="26"/>
      <c r="AE149" s="26"/>
      <c r="AR149" s="144" t="s">
        <v>117</v>
      </c>
      <c r="AT149" s="144" t="s">
        <v>113</v>
      </c>
      <c r="AU149" s="144" t="s">
        <v>78</v>
      </c>
      <c r="AY149" s="14" t="s">
        <v>110</v>
      </c>
      <c r="BE149" s="145">
        <f>IF(N148="základní",J149,0)</f>
        <v>0</v>
      </c>
      <c r="BF149" s="145">
        <f>IF(N148="snížená",J149,0)</f>
        <v>0</v>
      </c>
      <c r="BG149" s="145">
        <f>IF(N148="zákl. přenesená",J149,0)</f>
        <v>0</v>
      </c>
      <c r="BH149" s="145">
        <f>IF(N148="sníž. přenesená",J149,0)</f>
        <v>0</v>
      </c>
      <c r="BI149" s="145">
        <f>IF(N148="nulová",J149,0)</f>
        <v>0</v>
      </c>
      <c r="BJ149" s="14" t="s">
        <v>76</v>
      </c>
      <c r="BK149" s="145">
        <f>ROUND(I149*H149,2)</f>
        <v>0</v>
      </c>
      <c r="BL149" s="14" t="s">
        <v>117</v>
      </c>
      <c r="BM149" s="144" t="s">
        <v>183</v>
      </c>
    </row>
    <row r="150" spans="1:65" s="12" customFormat="1" ht="25.9" customHeight="1" x14ac:dyDescent="0.2">
      <c r="B150" s="120"/>
      <c r="D150" s="121" t="s">
        <v>70</v>
      </c>
      <c r="E150" s="122" t="s">
        <v>184</v>
      </c>
      <c r="F150" s="122" t="s">
        <v>185</v>
      </c>
      <c r="J150" s="123">
        <f>J151+J154+J160+J163</f>
        <v>0</v>
      </c>
      <c r="L150" s="120"/>
      <c r="M150" s="124"/>
      <c r="N150" s="125"/>
      <c r="O150" s="125"/>
      <c r="P150" s="126">
        <f>SUM(P151:P152)</f>
        <v>0</v>
      </c>
      <c r="Q150" s="125"/>
      <c r="R150" s="126">
        <f>SUM(R151:R152)</f>
        <v>0</v>
      </c>
      <c r="S150" s="125"/>
      <c r="T150" s="127">
        <f>SUM(T151:T152)</f>
        <v>0</v>
      </c>
      <c r="V150" s="304"/>
      <c r="AR150" s="121" t="s">
        <v>78</v>
      </c>
      <c r="AT150" s="128" t="s">
        <v>70</v>
      </c>
      <c r="AU150" s="128" t="s">
        <v>71</v>
      </c>
      <c r="AY150" s="121" t="s">
        <v>110</v>
      </c>
      <c r="BK150" s="129">
        <f>BK151+BK154+BK160+BK163</f>
        <v>0</v>
      </c>
    </row>
    <row r="151" spans="1:65" s="12" customFormat="1" ht="22.9" customHeight="1" x14ac:dyDescent="0.2">
      <c r="B151" s="120"/>
      <c r="D151" s="121" t="s">
        <v>70</v>
      </c>
      <c r="E151" s="130" t="s">
        <v>186</v>
      </c>
      <c r="F151" s="130" t="s">
        <v>187</v>
      </c>
      <c r="J151" s="131">
        <f>J152+J153</f>
        <v>0</v>
      </c>
      <c r="L151" s="27"/>
      <c r="M151" s="140" t="s">
        <v>1</v>
      </c>
      <c r="N151" s="141" t="s">
        <v>36</v>
      </c>
      <c r="O151" s="142">
        <v>0</v>
      </c>
      <c r="P151" s="142">
        <f>O151*H152</f>
        <v>0</v>
      </c>
      <c r="Q151" s="142">
        <v>0</v>
      </c>
      <c r="R151" s="142">
        <f>Q151*H152</f>
        <v>0</v>
      </c>
      <c r="S151" s="142">
        <v>0</v>
      </c>
      <c r="T151" s="143">
        <f>S151*H152</f>
        <v>0</v>
      </c>
      <c r="U151" s="26"/>
      <c r="V151" s="26"/>
      <c r="AR151" s="121" t="s">
        <v>78</v>
      </c>
      <c r="AT151" s="128" t="s">
        <v>70</v>
      </c>
      <c r="AU151" s="128" t="s">
        <v>76</v>
      </c>
      <c r="AY151" s="121" t="s">
        <v>110</v>
      </c>
      <c r="BK151" s="129">
        <f>SUM(BK152:BK153)</f>
        <v>0</v>
      </c>
    </row>
    <row r="152" spans="1:65" s="2" customFormat="1" ht="16.5" customHeight="1" x14ac:dyDescent="0.2">
      <c r="A152" s="26"/>
      <c r="B152" s="132"/>
      <c r="C152" s="133">
        <v>21</v>
      </c>
      <c r="D152" s="133" t="s">
        <v>113</v>
      </c>
      <c r="E152" s="134" t="s">
        <v>186</v>
      </c>
      <c r="F152" s="135" t="s">
        <v>224</v>
      </c>
      <c r="G152" s="136" t="s">
        <v>188</v>
      </c>
      <c r="H152" s="137">
        <v>1</v>
      </c>
      <c r="I152" s="138"/>
      <c r="J152" s="138">
        <f>ROUND(I152*H152,2)</f>
        <v>0</v>
      </c>
      <c r="K152" s="139"/>
      <c r="L152" s="27"/>
      <c r="M152" s="140" t="s">
        <v>1</v>
      </c>
      <c r="N152" s="141" t="s">
        <v>36</v>
      </c>
      <c r="O152" s="142">
        <v>0</v>
      </c>
      <c r="P152" s="142">
        <f>O152*H153</f>
        <v>0</v>
      </c>
      <c r="Q152" s="142">
        <v>0</v>
      </c>
      <c r="R152" s="142">
        <f>Q152*H153</f>
        <v>0</v>
      </c>
      <c r="S152" s="142">
        <v>0</v>
      </c>
      <c r="T152" s="143">
        <f>S152*H153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4" t="s">
        <v>180</v>
      </c>
      <c r="AT152" s="144" t="s">
        <v>113</v>
      </c>
      <c r="AU152" s="144" t="s">
        <v>78</v>
      </c>
      <c r="AY152" s="14" t="s">
        <v>110</v>
      </c>
      <c r="BE152" s="145">
        <f>IF(N151="základní",J152,0)</f>
        <v>0</v>
      </c>
      <c r="BF152" s="145">
        <f>IF(N151="snížená",J152,0)</f>
        <v>0</v>
      </c>
      <c r="BG152" s="145">
        <f>IF(N151="zákl. přenesená",J152,0)</f>
        <v>0</v>
      </c>
      <c r="BH152" s="145">
        <f>IF(N151="sníž. přenesená",J152,0)</f>
        <v>0</v>
      </c>
      <c r="BI152" s="145">
        <f>IF(N151="nulová",J152,0)</f>
        <v>0</v>
      </c>
      <c r="BJ152" s="14" t="s">
        <v>76</v>
      </c>
      <c r="BK152" s="145">
        <f>ROUND(I152*H152,2)</f>
        <v>0</v>
      </c>
      <c r="BL152" s="14" t="s">
        <v>180</v>
      </c>
      <c r="BM152" s="144" t="s">
        <v>189</v>
      </c>
    </row>
    <row r="153" spans="1:65" s="2" customFormat="1" ht="24.2" customHeight="1" x14ac:dyDescent="0.2">
      <c r="A153" s="26"/>
      <c r="B153" s="132"/>
      <c r="C153" s="133">
        <v>22</v>
      </c>
      <c r="D153" s="133" t="s">
        <v>113</v>
      </c>
      <c r="E153" s="134" t="s">
        <v>190</v>
      </c>
      <c r="F153" s="135" t="s">
        <v>191</v>
      </c>
      <c r="G153" s="136" t="s">
        <v>192</v>
      </c>
      <c r="H153" s="137">
        <v>100</v>
      </c>
      <c r="I153" s="138"/>
      <c r="J153" s="138">
        <f>ROUND(I153*H153,2)</f>
        <v>0</v>
      </c>
      <c r="K153" s="139"/>
      <c r="L153" s="120"/>
      <c r="M153" s="124"/>
      <c r="N153" s="125"/>
      <c r="O153" s="125"/>
      <c r="P153" s="126">
        <f>SUM(P154:P156)</f>
        <v>31.730550000000001</v>
      </c>
      <c r="Q153" s="125"/>
      <c r="R153" s="126">
        <f>SUM(R154:R156)</f>
        <v>0.76416000000000006</v>
      </c>
      <c r="S153" s="125"/>
      <c r="T153" s="127">
        <f>SUM(T154:T156)</f>
        <v>0</v>
      </c>
      <c r="U153" s="12"/>
      <c r="V153" s="12"/>
      <c r="W153" s="26"/>
      <c r="X153" s="26"/>
      <c r="Y153" s="26"/>
      <c r="Z153" s="26"/>
      <c r="AA153" s="26"/>
      <c r="AB153" s="26"/>
      <c r="AC153" s="26"/>
      <c r="AD153" s="26"/>
      <c r="AE153" s="26"/>
      <c r="AR153" s="144" t="s">
        <v>180</v>
      </c>
      <c r="AT153" s="144" t="s">
        <v>113</v>
      </c>
      <c r="AU153" s="144" t="s">
        <v>78</v>
      </c>
      <c r="AY153" s="14" t="s">
        <v>110</v>
      </c>
      <c r="BE153" s="145">
        <f>IF(N152="základní",J153,0)</f>
        <v>0</v>
      </c>
      <c r="BF153" s="145">
        <f>IF(N152="snížená",J153,0)</f>
        <v>0</v>
      </c>
      <c r="BG153" s="145">
        <f>IF(N152="zákl. přenesená",J153,0)</f>
        <v>0</v>
      </c>
      <c r="BH153" s="145">
        <f>IF(N152="sníž. přenesená",J153,0)</f>
        <v>0</v>
      </c>
      <c r="BI153" s="145">
        <f>IF(N152="nulová",J153,0)</f>
        <v>0</v>
      </c>
      <c r="BJ153" s="14" t="s">
        <v>76</v>
      </c>
      <c r="BK153" s="145">
        <f>ROUND(I153*H153,2)</f>
        <v>0</v>
      </c>
      <c r="BL153" s="14" t="s">
        <v>180</v>
      </c>
      <c r="BM153" s="144" t="s">
        <v>193</v>
      </c>
    </row>
    <row r="154" spans="1:65" s="12" customFormat="1" ht="22.9" customHeight="1" x14ac:dyDescent="0.2">
      <c r="B154" s="120"/>
      <c r="D154" s="121" t="s">
        <v>70</v>
      </c>
      <c r="E154" s="130" t="s">
        <v>194</v>
      </c>
      <c r="F154" s="130" t="s">
        <v>195</v>
      </c>
      <c r="J154" s="131">
        <f>SUM(J155:J159)</f>
        <v>0</v>
      </c>
      <c r="L154" s="27"/>
      <c r="M154" s="140" t="s">
        <v>1</v>
      </c>
      <c r="N154" s="141" t="s">
        <v>36</v>
      </c>
      <c r="O154" s="142">
        <v>0.999</v>
      </c>
      <c r="P154" s="142">
        <f>O154*H155</f>
        <v>29.820150000000002</v>
      </c>
      <c r="Q154" s="142">
        <v>2.5399999999999999E-2</v>
      </c>
      <c r="R154" s="142">
        <f>Q154*H155</f>
        <v>0.75819000000000003</v>
      </c>
      <c r="S154" s="142">
        <v>0</v>
      </c>
      <c r="T154" s="143">
        <f>S154*H155</f>
        <v>0</v>
      </c>
      <c r="U154" s="26"/>
      <c r="V154" s="145"/>
      <c r="AR154" s="121" t="s">
        <v>78</v>
      </c>
      <c r="AT154" s="128" t="s">
        <v>70</v>
      </c>
      <c r="AU154" s="128" t="s">
        <v>76</v>
      </c>
      <c r="AY154" s="121" t="s">
        <v>110</v>
      </c>
      <c r="BK154" s="129">
        <f>SUM(BK155:BK159)</f>
        <v>0</v>
      </c>
    </row>
    <row r="155" spans="1:65" s="2" customFormat="1" ht="33" customHeight="1" x14ac:dyDescent="0.2">
      <c r="A155" s="26"/>
      <c r="B155" s="132"/>
      <c r="C155" s="326" t="s">
        <v>210</v>
      </c>
      <c r="D155" s="326" t="s">
        <v>113</v>
      </c>
      <c r="E155" s="327" t="s">
        <v>196</v>
      </c>
      <c r="F155" s="328" t="s">
        <v>197</v>
      </c>
      <c r="G155" s="329" t="s">
        <v>116</v>
      </c>
      <c r="H155" s="330">
        <v>29.85</v>
      </c>
      <c r="I155" s="331"/>
      <c r="J155" s="138">
        <f>ROUND(I155*H155,2)</f>
        <v>0</v>
      </c>
      <c r="K155" s="139"/>
      <c r="L155" s="27"/>
      <c r="M155" s="140" t="s">
        <v>1</v>
      </c>
      <c r="N155" s="141" t="s">
        <v>36</v>
      </c>
      <c r="O155" s="142">
        <v>6.4000000000000001E-2</v>
      </c>
      <c r="P155" s="142">
        <f>O155*H156</f>
        <v>1.9104000000000001</v>
      </c>
      <c r="Q155" s="142">
        <v>2.0000000000000001E-4</v>
      </c>
      <c r="R155" s="142">
        <f>Q155*H156</f>
        <v>5.9700000000000005E-3</v>
      </c>
      <c r="S155" s="142">
        <v>0</v>
      </c>
      <c r="T155" s="143">
        <f>S155*H156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4" t="s">
        <v>180</v>
      </c>
      <c r="AT155" s="144" t="s">
        <v>113</v>
      </c>
      <c r="AU155" s="144" t="s">
        <v>78</v>
      </c>
      <c r="AY155" s="14" t="s">
        <v>110</v>
      </c>
      <c r="BE155" s="145">
        <f>IF(N154="základní",J155,0)</f>
        <v>0</v>
      </c>
      <c r="BF155" s="145">
        <f>IF(N154="snížená",J155,0)</f>
        <v>0</v>
      </c>
      <c r="BG155" s="145">
        <f>IF(N154="zákl. přenesená",J155,0)</f>
        <v>0</v>
      </c>
      <c r="BH155" s="145">
        <f>IF(N154="sníž. přenesená",J155,0)</f>
        <v>0</v>
      </c>
      <c r="BI155" s="145">
        <f>IF(N154="nulová",J155,0)</f>
        <v>0</v>
      </c>
      <c r="BJ155" s="14" t="s">
        <v>76</v>
      </c>
      <c r="BK155" s="145">
        <f>ROUND(I155*H155,2)</f>
        <v>0</v>
      </c>
      <c r="BL155" s="14" t="s">
        <v>180</v>
      </c>
      <c r="BM155" s="144" t="s">
        <v>198</v>
      </c>
    </row>
    <row r="156" spans="1:65" s="2" customFormat="1" ht="21.75" customHeight="1" x14ac:dyDescent="0.2">
      <c r="A156" s="26"/>
      <c r="B156" s="132"/>
      <c r="C156" s="326" t="s">
        <v>216</v>
      </c>
      <c r="D156" s="326" t="s">
        <v>113</v>
      </c>
      <c r="E156" s="327" t="s">
        <v>199</v>
      </c>
      <c r="F156" s="328" t="s">
        <v>200</v>
      </c>
      <c r="G156" s="329" t="s">
        <v>116</v>
      </c>
      <c r="H156" s="330">
        <v>29.85</v>
      </c>
      <c r="I156" s="331"/>
      <c r="J156" s="138">
        <f>ROUND(I156*H156,2)</f>
        <v>0</v>
      </c>
      <c r="K156" s="139"/>
      <c r="L156" s="27"/>
      <c r="M156" s="140" t="s">
        <v>1</v>
      </c>
      <c r="N156" s="141" t="s">
        <v>36</v>
      </c>
      <c r="O156" s="142">
        <v>0</v>
      </c>
      <c r="P156" s="142">
        <f>O156*H159</f>
        <v>0</v>
      </c>
      <c r="Q156" s="142">
        <v>0</v>
      </c>
      <c r="R156" s="142">
        <f>Q156*H159</f>
        <v>0</v>
      </c>
      <c r="S156" s="142">
        <v>0</v>
      </c>
      <c r="T156" s="143">
        <f>S156*H159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4" t="s">
        <v>180</v>
      </c>
      <c r="AT156" s="144" t="s">
        <v>113</v>
      </c>
      <c r="AU156" s="144" t="s">
        <v>78</v>
      </c>
      <c r="AY156" s="14" t="s">
        <v>110</v>
      </c>
      <c r="BE156" s="145">
        <f>IF(N155="základní",J156,0)</f>
        <v>0</v>
      </c>
      <c r="BF156" s="145">
        <f>IF(N155="snížená",J156,0)</f>
        <v>0</v>
      </c>
      <c r="BG156" s="145">
        <f>IF(N155="zákl. přenesená",J156,0)</f>
        <v>0</v>
      </c>
      <c r="BH156" s="145">
        <f>IF(N155="sníž. přenesená",J156,0)</f>
        <v>0</v>
      </c>
      <c r="BI156" s="145">
        <f>IF(N155="nulová",J156,0)</f>
        <v>0</v>
      </c>
      <c r="BJ156" s="14" t="s">
        <v>76</v>
      </c>
      <c r="BK156" s="145">
        <f>ROUND(I156*H156,2)</f>
        <v>0</v>
      </c>
      <c r="BL156" s="14" t="s">
        <v>180</v>
      </c>
      <c r="BM156" s="144" t="s">
        <v>201</v>
      </c>
    </row>
    <row r="157" spans="1:65" s="318" customFormat="1" ht="21.75" customHeight="1" x14ac:dyDescent="0.2">
      <c r="A157" s="320"/>
      <c r="B157" s="322"/>
      <c r="C157" s="326" t="s">
        <v>220</v>
      </c>
      <c r="D157" s="326" t="s">
        <v>113</v>
      </c>
      <c r="E157" s="327" t="s">
        <v>658</v>
      </c>
      <c r="F157" s="328" t="s">
        <v>659</v>
      </c>
      <c r="G157" s="329" t="s">
        <v>116</v>
      </c>
      <c r="H157" s="330">
        <v>15</v>
      </c>
      <c r="I157" s="331"/>
      <c r="J157" s="138">
        <f>ROUND(I157*H157,2)</f>
        <v>0</v>
      </c>
      <c r="K157" s="324"/>
      <c r="L157" s="321"/>
      <c r="M157" s="140"/>
      <c r="N157" s="141"/>
      <c r="O157" s="142"/>
      <c r="P157" s="142"/>
      <c r="Q157" s="142"/>
      <c r="R157" s="142"/>
      <c r="S157" s="142"/>
      <c r="T157" s="143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0"/>
      <c r="AR157" s="144"/>
      <c r="AT157" s="144"/>
      <c r="AU157" s="144"/>
      <c r="AY157" s="319"/>
      <c r="BE157" s="325"/>
      <c r="BF157" s="325"/>
      <c r="BG157" s="325"/>
      <c r="BH157" s="325"/>
      <c r="BI157" s="325"/>
      <c r="BJ157" s="319"/>
      <c r="BK157" s="325"/>
      <c r="BL157" s="319"/>
      <c r="BM157" s="144"/>
    </row>
    <row r="158" spans="1:65" s="318" customFormat="1" ht="21.75" customHeight="1" x14ac:dyDescent="0.2">
      <c r="A158" s="320"/>
      <c r="B158" s="322"/>
      <c r="C158" s="326" t="s">
        <v>660</v>
      </c>
      <c r="D158" s="326" t="s">
        <v>113</v>
      </c>
      <c r="E158" s="327" t="s">
        <v>661</v>
      </c>
      <c r="F158" s="328" t="s">
        <v>662</v>
      </c>
      <c r="G158" s="329" t="s">
        <v>116</v>
      </c>
      <c r="H158" s="330">
        <v>15</v>
      </c>
      <c r="I158" s="331"/>
      <c r="J158" s="138">
        <f>ROUND(I158*H158,2)</f>
        <v>0</v>
      </c>
      <c r="K158" s="324"/>
      <c r="L158" s="321"/>
      <c r="M158" s="140"/>
      <c r="N158" s="141"/>
      <c r="O158" s="142"/>
      <c r="P158" s="142"/>
      <c r="Q158" s="142"/>
      <c r="R158" s="142"/>
      <c r="S158" s="142"/>
      <c r="T158" s="143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R158" s="144"/>
      <c r="AT158" s="144"/>
      <c r="AU158" s="144"/>
      <c r="AY158" s="319"/>
      <c r="BE158" s="325"/>
      <c r="BF158" s="325"/>
      <c r="BG158" s="325"/>
      <c r="BH158" s="325"/>
      <c r="BI158" s="325"/>
      <c r="BJ158" s="319"/>
      <c r="BK158" s="325"/>
      <c r="BL158" s="319"/>
      <c r="BM158" s="144"/>
    </row>
    <row r="159" spans="1:65" s="2" customFormat="1" ht="24.2" customHeight="1" x14ac:dyDescent="0.2">
      <c r="A159" s="26"/>
      <c r="B159" s="132"/>
      <c r="C159" s="326" t="s">
        <v>663</v>
      </c>
      <c r="D159" s="326" t="s">
        <v>113</v>
      </c>
      <c r="E159" s="327" t="s">
        <v>202</v>
      </c>
      <c r="F159" s="328" t="s">
        <v>203</v>
      </c>
      <c r="G159" s="329" t="s">
        <v>192</v>
      </c>
      <c r="H159" s="330">
        <v>622.52</v>
      </c>
      <c r="I159" s="331"/>
      <c r="J159" s="138">
        <f>ROUND(I159*H159,2)</f>
        <v>0</v>
      </c>
      <c r="K159" s="139"/>
      <c r="L159" s="120"/>
      <c r="M159" s="124"/>
      <c r="N159" s="125"/>
      <c r="O159" s="125"/>
      <c r="P159" s="126">
        <f>SUM(P160:P161)</f>
        <v>32.959499999999998</v>
      </c>
      <c r="Q159" s="125"/>
      <c r="R159" s="126">
        <f>SUM(R160:R161)</f>
        <v>0.10293000000000001</v>
      </c>
      <c r="S159" s="125"/>
      <c r="T159" s="127">
        <f>SUM(T160:T161)</f>
        <v>0</v>
      </c>
      <c r="U159" s="12"/>
      <c r="V159" s="12"/>
      <c r="W159" s="26"/>
      <c r="X159" s="26"/>
      <c r="Y159" s="26"/>
      <c r="Z159" s="26"/>
      <c r="AA159" s="26"/>
      <c r="AB159" s="26"/>
      <c r="AC159" s="26"/>
      <c r="AD159" s="26"/>
      <c r="AE159" s="26"/>
      <c r="AR159" s="144" t="s">
        <v>180</v>
      </c>
      <c r="AT159" s="144" t="s">
        <v>113</v>
      </c>
      <c r="AU159" s="144" t="s">
        <v>78</v>
      </c>
      <c r="AY159" s="14" t="s">
        <v>110</v>
      </c>
      <c r="BE159" s="145">
        <f>IF(N156="základní",J159,0)</f>
        <v>0</v>
      </c>
      <c r="BF159" s="145">
        <f>IF(N156="snížená",J159,0)</f>
        <v>0</v>
      </c>
      <c r="BG159" s="145">
        <f>IF(N156="zákl. přenesená",J159,0)</f>
        <v>0</v>
      </c>
      <c r="BH159" s="145">
        <f>IF(N156="sníž. přenesená",J159,0)</f>
        <v>0</v>
      </c>
      <c r="BI159" s="145">
        <f>IF(N156="nulová",J159,0)</f>
        <v>0</v>
      </c>
      <c r="BJ159" s="14" t="s">
        <v>76</v>
      </c>
      <c r="BK159" s="145">
        <f>ROUND(I159*H159,2)</f>
        <v>0</v>
      </c>
      <c r="BL159" s="14" t="s">
        <v>180</v>
      </c>
      <c r="BM159" s="144" t="s">
        <v>204</v>
      </c>
    </row>
    <row r="160" spans="1:65" s="12" customFormat="1" ht="22.9" customHeight="1" x14ac:dyDescent="0.2">
      <c r="B160" s="120"/>
      <c r="D160" s="121" t="s">
        <v>70</v>
      </c>
      <c r="E160" s="130" t="s">
        <v>205</v>
      </c>
      <c r="F160" s="130" t="s">
        <v>206</v>
      </c>
      <c r="J160" s="131">
        <f>J161+J162</f>
        <v>0</v>
      </c>
      <c r="L160" s="27"/>
      <c r="M160" s="140" t="s">
        <v>1</v>
      </c>
      <c r="N160" s="141" t="s">
        <v>36</v>
      </c>
      <c r="O160" s="142">
        <v>8.3000000000000004E-2</v>
      </c>
      <c r="P160" s="142">
        <f>O160*H161</f>
        <v>9.0884999999999998</v>
      </c>
      <c r="Q160" s="142">
        <v>1.1E-4</v>
      </c>
      <c r="R160" s="142">
        <f>Q160*H161</f>
        <v>1.2045E-2</v>
      </c>
      <c r="S160" s="142">
        <v>0</v>
      </c>
      <c r="T160" s="143">
        <f>S160*H161</f>
        <v>0</v>
      </c>
      <c r="U160" s="26"/>
      <c r="V160" s="145"/>
      <c r="AR160" s="121" t="s">
        <v>78</v>
      </c>
      <c r="AT160" s="128" t="s">
        <v>70</v>
      </c>
      <c r="AU160" s="128" t="s">
        <v>76</v>
      </c>
      <c r="AY160" s="121" t="s">
        <v>110</v>
      </c>
      <c r="BK160" s="129">
        <f>SUM(BK161:BK162)</f>
        <v>0</v>
      </c>
    </row>
    <row r="161" spans="1:65" s="2" customFormat="1" ht="16.5" customHeight="1" x14ac:dyDescent="0.2">
      <c r="A161" s="26"/>
      <c r="B161" s="132"/>
      <c r="C161" s="133">
        <v>28</v>
      </c>
      <c r="D161" s="133" t="s">
        <v>113</v>
      </c>
      <c r="E161" s="134" t="s">
        <v>207</v>
      </c>
      <c r="F161" s="135" t="s">
        <v>208</v>
      </c>
      <c r="G161" s="136" t="s">
        <v>116</v>
      </c>
      <c r="H161" s="137">
        <v>109.5</v>
      </c>
      <c r="I161" s="138"/>
      <c r="J161" s="138">
        <f>ROUND(I161*H161,2)</f>
        <v>0</v>
      </c>
      <c r="K161" s="139"/>
      <c r="L161" s="27"/>
      <c r="M161" s="140" t="s">
        <v>1</v>
      </c>
      <c r="N161" s="141" t="s">
        <v>36</v>
      </c>
      <c r="O161" s="142">
        <v>0.218</v>
      </c>
      <c r="P161" s="142">
        <f>O161*H162</f>
        <v>23.870999999999999</v>
      </c>
      <c r="Q161" s="142">
        <v>8.3000000000000001E-4</v>
      </c>
      <c r="R161" s="142">
        <f>Q161*H162</f>
        <v>9.0885000000000007E-2</v>
      </c>
      <c r="S161" s="142">
        <v>0</v>
      </c>
      <c r="T161" s="143">
        <f>S161*H162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4" t="s">
        <v>180</v>
      </c>
      <c r="AT161" s="144" t="s">
        <v>113</v>
      </c>
      <c r="AU161" s="144" t="s">
        <v>78</v>
      </c>
      <c r="AY161" s="14" t="s">
        <v>110</v>
      </c>
      <c r="BE161" s="145">
        <f>IF(N160="základní",J161,0)</f>
        <v>0</v>
      </c>
      <c r="BF161" s="145">
        <f>IF(N160="snížená",J161,0)</f>
        <v>0</v>
      </c>
      <c r="BG161" s="145">
        <f>IF(N160="zákl. přenesená",J161,0)</f>
        <v>0</v>
      </c>
      <c r="BH161" s="145">
        <f>IF(N160="sníž. přenesená",J161,0)</f>
        <v>0</v>
      </c>
      <c r="BI161" s="145">
        <f>IF(N160="nulová",J161,0)</f>
        <v>0</v>
      </c>
      <c r="BJ161" s="14" t="s">
        <v>76</v>
      </c>
      <c r="BK161" s="145">
        <f>ROUND(I161*H161,2)</f>
        <v>0</v>
      </c>
      <c r="BL161" s="14" t="s">
        <v>180</v>
      </c>
      <c r="BM161" s="144" t="s">
        <v>209</v>
      </c>
    </row>
    <row r="162" spans="1:65" s="2" customFormat="1" ht="16.5" customHeight="1" x14ac:dyDescent="0.2">
      <c r="A162" s="26"/>
      <c r="B162" s="132"/>
      <c r="C162" s="133">
        <v>29</v>
      </c>
      <c r="D162" s="133" t="s">
        <v>113</v>
      </c>
      <c r="E162" s="134" t="s">
        <v>211</v>
      </c>
      <c r="F162" s="135" t="s">
        <v>212</v>
      </c>
      <c r="G162" s="136" t="s">
        <v>116</v>
      </c>
      <c r="H162" s="137">
        <v>109.5</v>
      </c>
      <c r="I162" s="138"/>
      <c r="J162" s="138">
        <f>ROUND(I162*H162,2)</f>
        <v>0</v>
      </c>
      <c r="K162" s="139"/>
      <c r="L162" s="120"/>
      <c r="M162" s="124"/>
      <c r="N162" s="125"/>
      <c r="O162" s="125"/>
      <c r="P162" s="126">
        <f>SUM(P163:P164)</f>
        <v>180.031778</v>
      </c>
      <c r="Q162" s="125"/>
      <c r="R162" s="126">
        <f>SUM(R163:R164)</f>
        <v>0.65036000000000005</v>
      </c>
      <c r="S162" s="125"/>
      <c r="T162" s="127">
        <f>SUM(T163:T164)</f>
        <v>0</v>
      </c>
      <c r="U162" s="12"/>
      <c r="V162" s="12"/>
      <c r="W162" s="26"/>
      <c r="X162" s="26"/>
      <c r="Y162" s="26"/>
      <c r="Z162" s="26"/>
      <c r="AA162" s="26"/>
      <c r="AB162" s="26"/>
      <c r="AC162" s="26"/>
      <c r="AD162" s="26"/>
      <c r="AE162" s="26"/>
      <c r="AR162" s="144" t="s">
        <v>180</v>
      </c>
      <c r="AT162" s="144" t="s">
        <v>113</v>
      </c>
      <c r="AU162" s="144" t="s">
        <v>78</v>
      </c>
      <c r="AY162" s="14" t="s">
        <v>110</v>
      </c>
      <c r="BE162" s="145">
        <f>IF(N161="základní",J162,0)</f>
        <v>0</v>
      </c>
      <c r="BF162" s="145">
        <f>IF(N161="snížená",J162,0)</f>
        <v>0</v>
      </c>
      <c r="BG162" s="145">
        <f>IF(N161="zákl. přenesená",J162,0)</f>
        <v>0</v>
      </c>
      <c r="BH162" s="145">
        <f>IF(N161="sníž. přenesená",J162,0)</f>
        <v>0</v>
      </c>
      <c r="BI162" s="145">
        <f>IF(N161="nulová",J162,0)</f>
        <v>0</v>
      </c>
      <c r="BJ162" s="14" t="s">
        <v>76</v>
      </c>
      <c r="BK162" s="145">
        <f>ROUND(I162*H162,2)</f>
        <v>0</v>
      </c>
      <c r="BL162" s="14" t="s">
        <v>180</v>
      </c>
      <c r="BM162" s="144" t="s">
        <v>213</v>
      </c>
    </row>
    <row r="163" spans="1:65" s="12" customFormat="1" ht="22.9" customHeight="1" x14ac:dyDescent="0.2">
      <c r="B163" s="120"/>
      <c r="D163" s="121" t="s">
        <v>70</v>
      </c>
      <c r="E163" s="130" t="s">
        <v>214</v>
      </c>
      <c r="F163" s="130" t="s">
        <v>215</v>
      </c>
      <c r="J163" s="131">
        <f>J164+J165</f>
        <v>0</v>
      </c>
      <c r="L163" s="27"/>
      <c r="M163" s="140" t="s">
        <v>1</v>
      </c>
      <c r="N163" s="141" t="s">
        <v>36</v>
      </c>
      <c r="O163" s="142">
        <v>3.3000000000000002E-2</v>
      </c>
      <c r="P163" s="142">
        <f>O163*H164</f>
        <v>41.494002000000002</v>
      </c>
      <c r="Q163" s="142">
        <v>2.1000000000000001E-4</v>
      </c>
      <c r="R163" s="142">
        <f>Q163*H164</f>
        <v>0.26405274000000001</v>
      </c>
      <c r="S163" s="142">
        <v>0</v>
      </c>
      <c r="T163" s="143">
        <f>S163*H164</f>
        <v>0</v>
      </c>
      <c r="U163" s="26"/>
      <c r="V163" s="145"/>
      <c r="AR163" s="121" t="s">
        <v>78</v>
      </c>
      <c r="AT163" s="128" t="s">
        <v>70</v>
      </c>
      <c r="AU163" s="128" t="s">
        <v>76</v>
      </c>
      <c r="AY163" s="121" t="s">
        <v>110</v>
      </c>
      <c r="BK163" s="129">
        <f>SUM(BK164:BK165)</f>
        <v>0</v>
      </c>
    </row>
    <row r="164" spans="1:65" s="2" customFormat="1" ht="24.2" customHeight="1" x14ac:dyDescent="0.2">
      <c r="A164" s="26"/>
      <c r="B164" s="132"/>
      <c r="C164" s="133">
        <v>30</v>
      </c>
      <c r="D164" s="133" t="s">
        <v>113</v>
      </c>
      <c r="E164" s="134" t="s">
        <v>217</v>
      </c>
      <c r="F164" s="135" t="s">
        <v>218</v>
      </c>
      <c r="G164" s="136" t="s">
        <v>116</v>
      </c>
      <c r="H164" s="137">
        <v>1257.394</v>
      </c>
      <c r="I164" s="138"/>
      <c r="J164" s="138">
        <f>ROUND(I164*H164,2)</f>
        <v>0</v>
      </c>
      <c r="K164" s="139"/>
      <c r="L164" s="27"/>
      <c r="M164" s="146" t="s">
        <v>1</v>
      </c>
      <c r="N164" s="147" t="s">
        <v>36</v>
      </c>
      <c r="O164" s="148">
        <v>0.104</v>
      </c>
      <c r="P164" s="148">
        <f>O164*H165</f>
        <v>138.53777600000001</v>
      </c>
      <c r="Q164" s="148">
        <v>2.9E-4</v>
      </c>
      <c r="R164" s="148">
        <f>Q164*H165</f>
        <v>0.38630726000000004</v>
      </c>
      <c r="S164" s="148">
        <v>0</v>
      </c>
      <c r="T164" s="149">
        <f>S164*H165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4" t="s">
        <v>180</v>
      </c>
      <c r="AT164" s="144" t="s">
        <v>113</v>
      </c>
      <c r="AU164" s="144" t="s">
        <v>78</v>
      </c>
      <c r="AY164" s="14" t="s">
        <v>110</v>
      </c>
      <c r="BE164" s="145">
        <f>IF(N163="základní",J164,0)</f>
        <v>0</v>
      </c>
      <c r="BF164" s="145">
        <f>IF(N163="snížená",J164,0)</f>
        <v>0</v>
      </c>
      <c r="BG164" s="145">
        <f>IF(N163="zákl. přenesená",J164,0)</f>
        <v>0</v>
      </c>
      <c r="BH164" s="145">
        <f>IF(N163="sníž. přenesená",J164,0)</f>
        <v>0</v>
      </c>
      <c r="BI164" s="145">
        <f>IF(N163="nulová",J164,0)</f>
        <v>0</v>
      </c>
      <c r="BJ164" s="14" t="s">
        <v>76</v>
      </c>
      <c r="BK164" s="145">
        <f>ROUND(I164*H164,2)</f>
        <v>0</v>
      </c>
      <c r="BL164" s="14" t="s">
        <v>180</v>
      </c>
      <c r="BM164" s="144" t="s">
        <v>219</v>
      </c>
    </row>
    <row r="165" spans="1:65" s="2" customFormat="1" ht="33" customHeight="1" x14ac:dyDescent="0.2">
      <c r="A165" s="26"/>
      <c r="B165" s="132"/>
      <c r="C165" s="133">
        <v>31</v>
      </c>
      <c r="D165" s="133" t="s">
        <v>113</v>
      </c>
      <c r="E165" s="134" t="s">
        <v>221</v>
      </c>
      <c r="F165" s="135" t="s">
        <v>222</v>
      </c>
      <c r="G165" s="136" t="s">
        <v>116</v>
      </c>
      <c r="H165" s="137">
        <v>1332.0940000000001</v>
      </c>
      <c r="I165" s="138"/>
      <c r="J165" s="138">
        <f>ROUND(I165*H165,2)</f>
        <v>0</v>
      </c>
      <c r="K165" s="139"/>
      <c r="L165" s="27"/>
      <c r="M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4" t="s">
        <v>180</v>
      </c>
      <c r="AT165" s="144" t="s">
        <v>113</v>
      </c>
      <c r="AU165" s="144" t="s">
        <v>78</v>
      </c>
      <c r="AY165" s="14" t="s">
        <v>110</v>
      </c>
      <c r="BE165" s="145">
        <f>IF(N164="základní",J165,0)</f>
        <v>0</v>
      </c>
      <c r="BF165" s="145">
        <f>IF(N164="snížená",J165,0)</f>
        <v>0</v>
      </c>
      <c r="BG165" s="145">
        <f>IF(N164="zákl. přenesená",J165,0)</f>
        <v>0</v>
      </c>
      <c r="BH165" s="145">
        <f>IF(N164="sníž. přenesená",J165,0)</f>
        <v>0</v>
      </c>
      <c r="BI165" s="145">
        <f>IF(N164="nulová",J165,0)</f>
        <v>0</v>
      </c>
      <c r="BJ165" s="14" t="s">
        <v>76</v>
      </c>
      <c r="BK165" s="145">
        <f>ROUND(I165*H165,2)</f>
        <v>0</v>
      </c>
      <c r="BL165" s="14" t="s">
        <v>180</v>
      </c>
      <c r="BM165" s="144" t="s">
        <v>223</v>
      </c>
    </row>
    <row r="166" spans="1:65" s="2" customFormat="1" ht="6.95" customHeight="1" x14ac:dyDescent="0.2">
      <c r="A166" s="26"/>
      <c r="B166" s="41"/>
      <c r="C166" s="42"/>
      <c r="D166" s="42"/>
      <c r="E166" s="42"/>
      <c r="F166" s="42"/>
      <c r="G166" s="42"/>
      <c r="H166" s="42"/>
      <c r="I166" s="42"/>
      <c r="J166" s="305"/>
      <c r="K166" s="4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26"/>
      <c r="X166" s="26"/>
      <c r="Y166" s="26"/>
      <c r="Z166" s="26"/>
      <c r="AA166" s="26"/>
      <c r="AB166" s="26"/>
      <c r="AC166" s="26"/>
      <c r="AD166" s="26"/>
      <c r="AE166" s="26"/>
    </row>
  </sheetData>
  <autoFilter ref="C122:K165"/>
  <mergeCells count="5">
    <mergeCell ref="E115:H115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BM223"/>
  <sheetViews>
    <sheetView showGridLines="0" zoomScale="110" zoomScaleNormal="110" workbookViewId="0">
      <pane ySplit="1" topLeftCell="A2" activePane="bottomLeft" state="frozen"/>
      <selection pane="bottomLeft" activeCell="J24" sqref="J24"/>
    </sheetView>
  </sheetViews>
  <sheetFormatPr defaultRowHeight="13.5" x14ac:dyDescent="0.3"/>
  <cols>
    <col min="1" max="1" width="8.33203125" style="152" customWidth="1"/>
    <col min="2" max="2" width="1.6640625" style="152" customWidth="1"/>
    <col min="3" max="3" width="4.1640625" style="152" customWidth="1"/>
    <col min="4" max="4" width="4.33203125" style="152" customWidth="1"/>
    <col min="5" max="5" width="17.1640625" style="152" customWidth="1"/>
    <col min="6" max="6" width="75" style="152" customWidth="1"/>
    <col min="7" max="7" width="8.6640625" style="152" customWidth="1"/>
    <col min="8" max="8" width="11.1640625" style="152" customWidth="1"/>
    <col min="9" max="9" width="12.6640625" style="153" customWidth="1"/>
    <col min="10" max="10" width="23.5" style="152" customWidth="1"/>
    <col min="11" max="11" width="15.5" style="152" customWidth="1"/>
    <col min="12" max="12" width="9.33203125" style="152"/>
    <col min="13" max="18" width="9.33203125" style="152" hidden="1" customWidth="1"/>
    <col min="19" max="19" width="8.1640625" style="152" hidden="1" customWidth="1"/>
    <col min="20" max="20" width="29.6640625" style="152" hidden="1" customWidth="1"/>
    <col min="21" max="21" width="16.33203125" style="152" hidden="1" customWidth="1"/>
    <col min="22" max="22" width="12.33203125" style="152" customWidth="1"/>
    <col min="23" max="23" width="16.33203125" style="152" customWidth="1"/>
    <col min="24" max="24" width="12.33203125" style="152" customWidth="1"/>
    <col min="25" max="25" width="15" style="152" customWidth="1"/>
    <col min="26" max="26" width="11" style="152" customWidth="1"/>
    <col min="27" max="27" width="15" style="152" customWidth="1"/>
    <col min="28" max="28" width="16.33203125" style="152" customWidth="1"/>
    <col min="29" max="29" width="11" style="152" customWidth="1"/>
    <col min="30" max="30" width="15" style="152" customWidth="1"/>
    <col min="31" max="31" width="16.33203125" style="152" customWidth="1"/>
    <col min="32" max="43" width="9.33203125" style="152"/>
    <col min="44" max="65" width="9.33203125" style="152" hidden="1" customWidth="1"/>
    <col min="66" max="16384" width="9.33203125" style="152"/>
  </cols>
  <sheetData>
    <row r="1" spans="2:46" ht="14.25" customHeight="1" x14ac:dyDescent="0.3"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AT1" s="156" t="s">
        <v>494</v>
      </c>
    </row>
    <row r="2" spans="2:46" ht="6.95" customHeight="1" x14ac:dyDescent="0.3">
      <c r="B2" s="301"/>
      <c r="C2" s="299"/>
      <c r="D2" s="299"/>
      <c r="E2" s="299"/>
      <c r="F2" s="299"/>
      <c r="G2" s="299"/>
      <c r="H2" s="299"/>
      <c r="I2" s="300"/>
      <c r="J2" s="299"/>
      <c r="K2" s="298"/>
      <c r="AT2" s="156" t="s">
        <v>78</v>
      </c>
    </row>
    <row r="3" spans="2:46" ht="36.950000000000003" customHeight="1" x14ac:dyDescent="0.3">
      <c r="B3" s="296"/>
      <c r="C3" s="294"/>
      <c r="D3" s="269" t="s">
        <v>496</v>
      </c>
      <c r="E3" s="294"/>
      <c r="F3" s="294"/>
      <c r="G3" s="294"/>
      <c r="H3" s="294"/>
      <c r="I3" s="295"/>
      <c r="J3" s="294"/>
      <c r="K3" s="293"/>
      <c r="M3" s="297" t="s">
        <v>10</v>
      </c>
      <c r="AT3" s="156" t="s">
        <v>3</v>
      </c>
    </row>
    <row r="4" spans="2:46" ht="6.95" customHeight="1" x14ac:dyDescent="0.3">
      <c r="B4" s="296"/>
      <c r="C4" s="294"/>
      <c r="D4" s="294"/>
      <c r="E4" s="294"/>
      <c r="F4" s="294"/>
      <c r="G4" s="294"/>
      <c r="H4" s="294"/>
      <c r="I4" s="295"/>
      <c r="J4" s="294"/>
      <c r="K4" s="293"/>
    </row>
    <row r="5" spans="2:46" s="155" customFormat="1" ht="15" x14ac:dyDescent="0.2">
      <c r="B5" s="180"/>
      <c r="C5" s="160"/>
      <c r="D5" s="265" t="s">
        <v>14</v>
      </c>
      <c r="E5" s="160"/>
      <c r="F5" s="160"/>
      <c r="G5" s="160"/>
      <c r="H5" s="160"/>
      <c r="I5" s="257"/>
      <c r="J5" s="160"/>
      <c r="K5" s="239"/>
    </row>
    <row r="6" spans="2:46" s="155" customFormat="1" ht="35.25" customHeight="1" x14ac:dyDescent="0.2">
      <c r="B6" s="180"/>
      <c r="C6" s="160"/>
      <c r="D6" s="160"/>
      <c r="E6" s="377" t="s">
        <v>497</v>
      </c>
      <c r="F6" s="378"/>
      <c r="G6" s="378"/>
      <c r="H6" s="378"/>
      <c r="I6" s="257"/>
      <c r="J6" s="160"/>
      <c r="K6" s="239"/>
    </row>
    <row r="7" spans="2:46" s="155" customFormat="1" x14ac:dyDescent="0.2">
      <c r="B7" s="180"/>
      <c r="C7" s="160"/>
      <c r="D7" s="160"/>
      <c r="E7" s="160"/>
      <c r="F7" s="160"/>
      <c r="G7" s="160"/>
      <c r="H7" s="160"/>
      <c r="I7" s="257"/>
      <c r="J7" s="160"/>
      <c r="K7" s="239"/>
    </row>
    <row r="8" spans="2:46" s="155" customFormat="1" ht="14.45" customHeight="1" x14ac:dyDescent="0.2">
      <c r="B8" s="180"/>
      <c r="C8" s="160"/>
      <c r="D8" s="265" t="s">
        <v>16</v>
      </c>
      <c r="E8" s="160"/>
      <c r="F8" s="264" t="s">
        <v>1</v>
      </c>
      <c r="G8" s="160"/>
      <c r="H8" s="160"/>
      <c r="I8" s="266" t="s">
        <v>17</v>
      </c>
      <c r="J8" s="264" t="s">
        <v>1</v>
      </c>
      <c r="K8" s="239"/>
    </row>
    <row r="9" spans="2:46" s="155" customFormat="1" ht="14.45" customHeight="1" x14ac:dyDescent="0.2">
      <c r="B9" s="180"/>
      <c r="C9" s="160"/>
      <c r="D9" s="265" t="s">
        <v>18</v>
      </c>
      <c r="E9" s="160"/>
      <c r="F9" s="264" t="s">
        <v>19</v>
      </c>
      <c r="G9" s="160"/>
      <c r="H9" s="160"/>
      <c r="I9" s="266" t="s">
        <v>20</v>
      </c>
      <c r="J9" s="267">
        <v>46003</v>
      </c>
      <c r="K9" s="239"/>
    </row>
    <row r="10" spans="2:46" s="155" customFormat="1" ht="10.9" customHeight="1" x14ac:dyDescent="0.2">
      <c r="B10" s="180"/>
      <c r="C10" s="160"/>
      <c r="D10" s="160"/>
      <c r="E10" s="160"/>
      <c r="F10" s="160"/>
      <c r="G10" s="160"/>
      <c r="H10" s="160"/>
      <c r="I10" s="257"/>
      <c r="J10" s="160"/>
      <c r="K10" s="239"/>
    </row>
    <row r="11" spans="2:46" s="155" customFormat="1" ht="14.45" customHeight="1" x14ac:dyDescent="0.2">
      <c r="B11" s="180"/>
      <c r="C11" s="160"/>
      <c r="D11" s="265" t="s">
        <v>21</v>
      </c>
      <c r="E11" s="160"/>
      <c r="F11" s="160"/>
      <c r="G11" s="160"/>
      <c r="H11" s="160"/>
      <c r="I11" s="266" t="s">
        <v>22</v>
      </c>
      <c r="J11" s="264" t="s">
        <v>1</v>
      </c>
      <c r="K11" s="239"/>
    </row>
    <row r="12" spans="2:46" s="155" customFormat="1" ht="18" customHeight="1" x14ac:dyDescent="0.2">
      <c r="B12" s="180"/>
      <c r="C12" s="160"/>
      <c r="D12" s="160"/>
      <c r="F12" s="264" t="s">
        <v>23</v>
      </c>
      <c r="G12" s="160"/>
      <c r="H12" s="160"/>
      <c r="I12" s="266" t="s">
        <v>24</v>
      </c>
      <c r="J12" s="264" t="s">
        <v>1</v>
      </c>
      <c r="K12" s="239"/>
    </row>
    <row r="13" spans="2:46" s="155" customFormat="1" ht="6.95" customHeight="1" x14ac:dyDescent="0.2">
      <c r="B13" s="180"/>
      <c r="C13" s="160"/>
      <c r="D13" s="160"/>
      <c r="E13" s="160"/>
      <c r="F13" s="160"/>
      <c r="G13" s="160"/>
      <c r="H13" s="160"/>
      <c r="I13" s="257"/>
      <c r="J13" s="160"/>
      <c r="K13" s="239"/>
    </row>
    <row r="14" spans="2:46" s="155" customFormat="1" ht="14.45" customHeight="1" x14ac:dyDescent="0.2">
      <c r="B14" s="180"/>
      <c r="C14" s="160"/>
      <c r="D14" s="265" t="s">
        <v>488</v>
      </c>
      <c r="E14" s="160"/>
      <c r="F14" s="160"/>
      <c r="G14" s="160"/>
      <c r="H14" s="160"/>
      <c r="I14" s="266" t="s">
        <v>22</v>
      </c>
      <c r="J14" s="264"/>
      <c r="K14" s="239"/>
    </row>
    <row r="15" spans="2:46" s="155" customFormat="1" ht="18" customHeight="1" x14ac:dyDescent="0.2">
      <c r="B15" s="180"/>
      <c r="C15" s="160"/>
      <c r="D15" s="160"/>
      <c r="E15" s="264"/>
      <c r="F15" s="160"/>
      <c r="G15" s="160"/>
      <c r="H15" s="160"/>
      <c r="I15" s="266" t="s">
        <v>24</v>
      </c>
      <c r="J15" s="264"/>
      <c r="K15" s="239"/>
    </row>
    <row r="16" spans="2:46" s="155" customFormat="1" ht="6.95" customHeight="1" x14ac:dyDescent="0.2">
      <c r="B16" s="180"/>
      <c r="C16" s="160"/>
      <c r="D16" s="160"/>
      <c r="E16" s="160"/>
      <c r="F16" s="160"/>
      <c r="G16" s="160"/>
      <c r="H16" s="160"/>
      <c r="I16" s="257"/>
      <c r="J16" s="160"/>
      <c r="K16" s="239"/>
    </row>
    <row r="17" spans="2:11" s="155" customFormat="1" ht="14.45" customHeight="1" x14ac:dyDescent="0.2">
      <c r="B17" s="180"/>
      <c r="C17" s="160"/>
      <c r="D17" s="265" t="s">
        <v>27</v>
      </c>
      <c r="E17" s="160"/>
      <c r="F17" s="160"/>
      <c r="G17" s="160"/>
      <c r="H17" s="160"/>
      <c r="I17" s="266" t="s">
        <v>22</v>
      </c>
      <c r="J17" s="264" t="s">
        <v>1</v>
      </c>
      <c r="K17" s="239"/>
    </row>
    <row r="18" spans="2:11" s="155" customFormat="1" ht="18" customHeight="1" x14ac:dyDescent="0.2">
      <c r="B18" s="180"/>
      <c r="C18" s="160"/>
      <c r="D18" s="160"/>
      <c r="E18" s="264"/>
      <c r="F18" s="160"/>
      <c r="G18" s="160"/>
      <c r="H18" s="160"/>
      <c r="I18" s="266" t="s">
        <v>24</v>
      </c>
      <c r="J18" s="264" t="s">
        <v>1</v>
      </c>
      <c r="K18" s="239"/>
    </row>
    <row r="19" spans="2:11" s="155" customFormat="1" ht="6.95" customHeight="1" x14ac:dyDescent="0.2">
      <c r="B19" s="180"/>
      <c r="C19" s="160"/>
      <c r="D19" s="160"/>
      <c r="E19" s="160"/>
      <c r="F19" s="160"/>
      <c r="G19" s="160"/>
      <c r="H19" s="160"/>
      <c r="I19" s="257"/>
      <c r="J19" s="160"/>
      <c r="K19" s="239"/>
    </row>
    <row r="20" spans="2:11" s="155" customFormat="1" ht="14.45" customHeight="1" x14ac:dyDescent="0.2">
      <c r="B20" s="180"/>
      <c r="C20" s="160"/>
      <c r="D20" s="265" t="s">
        <v>30</v>
      </c>
      <c r="E20" s="160"/>
      <c r="F20" s="160"/>
      <c r="G20" s="160"/>
      <c r="H20" s="160"/>
      <c r="I20" s="257"/>
      <c r="J20" s="160"/>
      <c r="K20" s="239"/>
    </row>
    <row r="21" spans="2:11" s="288" customFormat="1" ht="71.25" customHeight="1" x14ac:dyDescent="0.2">
      <c r="B21" s="292"/>
      <c r="C21" s="290"/>
      <c r="D21" s="290"/>
      <c r="E21" s="372" t="s">
        <v>493</v>
      </c>
      <c r="F21" s="372"/>
      <c r="G21" s="372"/>
      <c r="H21" s="372"/>
      <c r="I21" s="291"/>
      <c r="J21" s="290"/>
      <c r="K21" s="289"/>
    </row>
    <row r="22" spans="2:11" s="155" customFormat="1" ht="6.95" customHeight="1" x14ac:dyDescent="0.2">
      <c r="B22" s="180"/>
      <c r="C22" s="160"/>
      <c r="D22" s="160"/>
      <c r="E22" s="160"/>
      <c r="F22" s="160"/>
      <c r="G22" s="160"/>
      <c r="H22" s="160"/>
      <c r="I22" s="257"/>
      <c r="J22" s="160"/>
      <c r="K22" s="239"/>
    </row>
    <row r="23" spans="2:11" s="155" customFormat="1" ht="6.95" customHeight="1" x14ac:dyDescent="0.2">
      <c r="B23" s="180"/>
      <c r="C23" s="160"/>
      <c r="D23" s="210"/>
      <c r="E23" s="210"/>
      <c r="F23" s="210"/>
      <c r="G23" s="210"/>
      <c r="H23" s="210"/>
      <c r="I23" s="286"/>
      <c r="J23" s="210"/>
      <c r="K23" s="285"/>
    </row>
    <row r="24" spans="2:11" s="155" customFormat="1" ht="25.35" customHeight="1" x14ac:dyDescent="0.2">
      <c r="B24" s="180"/>
      <c r="C24" s="160"/>
      <c r="D24" s="287" t="s">
        <v>31</v>
      </c>
      <c r="E24" s="160"/>
      <c r="F24" s="160"/>
      <c r="G24" s="160"/>
      <c r="H24" s="160"/>
      <c r="I24" s="257"/>
      <c r="J24" s="256">
        <f>ROUND(J51,2)</f>
        <v>0</v>
      </c>
      <c r="K24" s="239"/>
    </row>
    <row r="25" spans="2:11" s="155" customFormat="1" ht="6.95" customHeight="1" x14ac:dyDescent="0.2">
      <c r="B25" s="180"/>
      <c r="C25" s="160"/>
      <c r="D25" s="210"/>
      <c r="E25" s="210"/>
      <c r="F25" s="210"/>
      <c r="G25" s="210"/>
      <c r="H25" s="210"/>
      <c r="I25" s="286"/>
      <c r="J25" s="210"/>
      <c r="K25" s="285"/>
    </row>
    <row r="26" spans="2:11" s="155" customFormat="1" ht="14.45" customHeight="1" x14ac:dyDescent="0.2">
      <c r="B26" s="180"/>
      <c r="C26" s="160"/>
      <c r="D26" s="160"/>
      <c r="E26" s="160"/>
      <c r="F26" s="283" t="s">
        <v>33</v>
      </c>
      <c r="G26" s="160"/>
      <c r="H26" s="160"/>
      <c r="I26" s="284" t="s">
        <v>32</v>
      </c>
      <c r="J26" s="283" t="s">
        <v>34</v>
      </c>
      <c r="K26" s="239"/>
    </row>
    <row r="27" spans="2:11" s="155" customFormat="1" ht="14.45" customHeight="1" x14ac:dyDescent="0.2">
      <c r="B27" s="180"/>
      <c r="C27" s="160"/>
      <c r="D27" s="282" t="s">
        <v>35</v>
      </c>
      <c r="E27" s="282" t="s">
        <v>36</v>
      </c>
      <c r="F27" s="280">
        <f>J24</f>
        <v>0</v>
      </c>
      <c r="G27" s="160"/>
      <c r="H27" s="160"/>
      <c r="I27" s="281">
        <v>0.21</v>
      </c>
      <c r="J27" s="280">
        <f>0.21*F27</f>
        <v>0</v>
      </c>
      <c r="K27" s="239"/>
    </row>
    <row r="28" spans="2:11" s="155" customFormat="1" ht="14.45" customHeight="1" x14ac:dyDescent="0.2">
      <c r="B28" s="180"/>
      <c r="C28" s="160"/>
      <c r="D28" s="160"/>
      <c r="E28" s="282" t="s">
        <v>37</v>
      </c>
      <c r="F28" s="280">
        <f>ROUND(SUM(BF72:BF222), 2)</f>
        <v>0</v>
      </c>
      <c r="G28" s="160"/>
      <c r="H28" s="160"/>
      <c r="I28" s="281">
        <v>0.15</v>
      </c>
      <c r="J28" s="280">
        <f>ROUND(ROUND((SUM(BF72:BF222)), 2)*I28, 2)</f>
        <v>0</v>
      </c>
      <c r="K28" s="239"/>
    </row>
    <row r="29" spans="2:11" s="155" customFormat="1" ht="14.45" hidden="1" customHeight="1" x14ac:dyDescent="0.2">
      <c r="B29" s="180"/>
      <c r="C29" s="160"/>
      <c r="D29" s="160"/>
      <c r="E29" s="282" t="s">
        <v>38</v>
      </c>
      <c r="F29" s="280">
        <f>ROUND(SUM(BG72:BG222), 2)</f>
        <v>0</v>
      </c>
      <c r="G29" s="160"/>
      <c r="H29" s="160"/>
      <c r="I29" s="281">
        <v>0.21</v>
      </c>
      <c r="J29" s="280">
        <v>0</v>
      </c>
      <c r="K29" s="239"/>
    </row>
    <row r="30" spans="2:11" s="155" customFormat="1" ht="14.45" hidden="1" customHeight="1" x14ac:dyDescent="0.2">
      <c r="B30" s="180"/>
      <c r="C30" s="160"/>
      <c r="D30" s="160"/>
      <c r="E30" s="282" t="s">
        <v>39</v>
      </c>
      <c r="F30" s="280">
        <f>ROUND(SUM(BH72:BH222), 2)</f>
        <v>0</v>
      </c>
      <c r="G30" s="160"/>
      <c r="H30" s="160"/>
      <c r="I30" s="281">
        <v>0.15</v>
      </c>
      <c r="J30" s="280">
        <v>0</v>
      </c>
      <c r="K30" s="239"/>
    </row>
    <row r="31" spans="2:11" s="155" customFormat="1" ht="14.45" hidden="1" customHeight="1" x14ac:dyDescent="0.2">
      <c r="B31" s="180"/>
      <c r="C31" s="160"/>
      <c r="D31" s="160"/>
      <c r="E31" s="282" t="s">
        <v>40</v>
      </c>
      <c r="F31" s="280">
        <f>ROUND(SUM(BI72:BI222), 2)</f>
        <v>0</v>
      </c>
      <c r="G31" s="160"/>
      <c r="H31" s="160"/>
      <c r="I31" s="281">
        <v>0</v>
      </c>
      <c r="J31" s="280">
        <v>0</v>
      </c>
      <c r="K31" s="239"/>
    </row>
    <row r="32" spans="2:11" s="155" customFormat="1" ht="6.95" customHeight="1" x14ac:dyDescent="0.2">
      <c r="B32" s="180"/>
      <c r="C32" s="160"/>
      <c r="D32" s="160"/>
      <c r="E32" s="160"/>
      <c r="F32" s="160"/>
      <c r="G32" s="160"/>
      <c r="H32" s="160"/>
      <c r="I32" s="257"/>
      <c r="J32" s="160"/>
      <c r="K32" s="239"/>
    </row>
    <row r="33" spans="2:11" s="155" customFormat="1" ht="25.35" customHeight="1" x14ac:dyDescent="0.2">
      <c r="B33" s="180"/>
      <c r="C33" s="262"/>
      <c r="D33" s="279" t="s">
        <v>41</v>
      </c>
      <c r="E33" s="278"/>
      <c r="F33" s="278"/>
      <c r="G33" s="277" t="s">
        <v>42</v>
      </c>
      <c r="H33" s="276" t="s">
        <v>43</v>
      </c>
      <c r="I33" s="275"/>
      <c r="J33" s="274">
        <f>SUM(J24:J31)</f>
        <v>0</v>
      </c>
      <c r="K33" s="273"/>
    </row>
    <row r="34" spans="2:11" s="155" customFormat="1" ht="14.45" customHeight="1" x14ac:dyDescent="0.2">
      <c r="B34" s="238"/>
      <c r="C34" s="236"/>
      <c r="D34" s="236"/>
      <c r="E34" s="236"/>
      <c r="F34" s="236"/>
      <c r="G34" s="236"/>
      <c r="H34" s="236"/>
      <c r="I34" s="237"/>
      <c r="J34" s="236"/>
      <c r="K34" s="235"/>
    </row>
    <row r="38" spans="2:11" s="155" customFormat="1" ht="6.95" customHeight="1" x14ac:dyDescent="0.2">
      <c r="B38" s="272"/>
      <c r="C38" s="271"/>
      <c r="D38" s="271"/>
      <c r="E38" s="271"/>
      <c r="F38" s="271"/>
      <c r="G38" s="271"/>
      <c r="H38" s="271"/>
      <c r="I38" s="233"/>
      <c r="J38" s="271"/>
      <c r="K38" s="270"/>
    </row>
    <row r="39" spans="2:11" s="155" customFormat="1" ht="36.950000000000003" customHeight="1" x14ac:dyDescent="0.2">
      <c r="B39" s="180"/>
      <c r="C39" s="269" t="s">
        <v>79</v>
      </c>
      <c r="D39" s="160"/>
      <c r="E39" s="160"/>
      <c r="F39" s="160"/>
      <c r="G39" s="160"/>
      <c r="H39" s="160"/>
      <c r="I39" s="257"/>
      <c r="J39" s="160"/>
      <c r="K39" s="239"/>
    </row>
    <row r="40" spans="2:11" s="155" customFormat="1" ht="6.95" customHeight="1" x14ac:dyDescent="0.2">
      <c r="B40" s="180"/>
      <c r="C40" s="160"/>
      <c r="D40" s="160"/>
      <c r="E40" s="160"/>
      <c r="F40" s="160"/>
      <c r="G40" s="160"/>
      <c r="H40" s="160"/>
      <c r="I40" s="257"/>
      <c r="J40" s="160"/>
      <c r="K40" s="239"/>
    </row>
    <row r="41" spans="2:11" s="155" customFormat="1" ht="14.45" customHeight="1" x14ac:dyDescent="0.2">
      <c r="B41" s="180"/>
      <c r="C41" s="265" t="s">
        <v>14</v>
      </c>
      <c r="D41" s="160"/>
      <c r="E41" s="160"/>
      <c r="F41" s="160"/>
      <c r="G41" s="160"/>
      <c r="H41" s="160"/>
      <c r="I41" s="257"/>
      <c r="J41" s="160"/>
      <c r="K41" s="239"/>
    </row>
    <row r="42" spans="2:11" s="155" customFormat="1" ht="31.5" customHeight="1" x14ac:dyDescent="0.2">
      <c r="B42" s="180"/>
      <c r="C42" s="160"/>
      <c r="D42" s="160"/>
      <c r="E42" s="377" t="str">
        <f>E6</f>
        <v>Rekonstrukce vzduchotechniky v objektu kuchyně s jídelnou (budova J) -
SPŠ a SOŠ Dvůr Králové n.L.</v>
      </c>
      <c r="F42" s="379"/>
      <c r="G42" s="379"/>
      <c r="H42" s="379"/>
      <c r="I42" s="257"/>
      <c r="J42" s="160"/>
      <c r="K42" s="239"/>
    </row>
    <row r="43" spans="2:11" s="155" customFormat="1" ht="6.95" customHeight="1" x14ac:dyDescent="0.2">
      <c r="B43" s="180"/>
      <c r="C43" s="160"/>
      <c r="D43" s="160"/>
      <c r="E43" s="160"/>
      <c r="F43" s="160"/>
      <c r="G43" s="160"/>
      <c r="H43" s="160"/>
      <c r="I43" s="257"/>
      <c r="J43" s="160"/>
      <c r="K43" s="239"/>
    </row>
    <row r="44" spans="2:11" s="155" customFormat="1" ht="18" customHeight="1" x14ac:dyDescent="0.2">
      <c r="B44" s="180"/>
      <c r="C44" s="265" t="s">
        <v>18</v>
      </c>
      <c r="D44" s="160"/>
      <c r="E44" s="160"/>
      <c r="F44" s="264" t="str">
        <f>F9</f>
        <v>Elišky Krásnohorské 2069</v>
      </c>
      <c r="G44" s="160"/>
      <c r="H44" s="160"/>
      <c r="I44" s="266" t="s">
        <v>20</v>
      </c>
      <c r="J44" s="267">
        <f>IF(J9="","",J9)</f>
        <v>46003</v>
      </c>
      <c r="K44" s="239"/>
    </row>
    <row r="45" spans="2:11" s="155" customFormat="1" ht="6.95" customHeight="1" x14ac:dyDescent="0.2">
      <c r="B45" s="180"/>
      <c r="C45" s="160"/>
      <c r="D45" s="160"/>
      <c r="E45" s="160"/>
      <c r="F45" s="160"/>
      <c r="G45" s="160"/>
      <c r="H45" s="160"/>
      <c r="I45" s="257"/>
      <c r="J45" s="160"/>
      <c r="K45" s="239"/>
    </row>
    <row r="46" spans="2:11" s="155" customFormat="1" ht="15" x14ac:dyDescent="0.2">
      <c r="B46" s="180"/>
      <c r="C46" s="265" t="s">
        <v>21</v>
      </c>
      <c r="D46" s="160"/>
      <c r="E46" s="160"/>
      <c r="F46" s="264" t="str">
        <f>F12</f>
        <v>SPŠ a SOŠ Dvůr Králové n.L.</v>
      </c>
      <c r="G46" s="160"/>
      <c r="H46" s="160"/>
      <c r="I46" s="266" t="s">
        <v>27</v>
      </c>
      <c r="J46" s="372"/>
      <c r="K46" s="239"/>
    </row>
    <row r="47" spans="2:11" s="155" customFormat="1" ht="14.45" customHeight="1" x14ac:dyDescent="0.2">
      <c r="B47" s="180"/>
      <c r="C47" s="265" t="s">
        <v>488</v>
      </c>
      <c r="D47" s="160"/>
      <c r="E47" s="160"/>
      <c r="F47" s="264" t="str">
        <f>IF(E15="","",E15)</f>
        <v/>
      </c>
      <c r="G47" s="160"/>
      <c r="H47" s="160"/>
      <c r="I47" s="257"/>
      <c r="J47" s="373"/>
      <c r="K47" s="239"/>
    </row>
    <row r="48" spans="2:11" s="155" customFormat="1" ht="10.35" customHeight="1" x14ac:dyDescent="0.2">
      <c r="B48" s="180"/>
      <c r="C48" s="160"/>
      <c r="D48" s="160"/>
      <c r="E48" s="160"/>
      <c r="F48" s="160"/>
      <c r="G48" s="160"/>
      <c r="H48" s="160"/>
      <c r="I48" s="257"/>
      <c r="J48" s="160"/>
      <c r="K48" s="239"/>
    </row>
    <row r="49" spans="2:47" s="155" customFormat="1" ht="29.25" customHeight="1" x14ac:dyDescent="0.2">
      <c r="B49" s="180"/>
      <c r="C49" s="263" t="s">
        <v>80</v>
      </c>
      <c r="D49" s="262"/>
      <c r="E49" s="262"/>
      <c r="F49" s="262"/>
      <c r="G49" s="262"/>
      <c r="H49" s="262"/>
      <c r="I49" s="261"/>
      <c r="J49" s="260" t="s">
        <v>81</v>
      </c>
      <c r="K49" s="259"/>
    </row>
    <row r="50" spans="2:47" s="155" customFormat="1" ht="10.35" customHeight="1" x14ac:dyDescent="0.2">
      <c r="B50" s="180"/>
      <c r="C50" s="160"/>
      <c r="D50" s="160"/>
      <c r="E50" s="160"/>
      <c r="F50" s="160"/>
      <c r="G50" s="160"/>
      <c r="H50" s="160"/>
      <c r="I50" s="257"/>
      <c r="J50" s="160"/>
      <c r="K50" s="239"/>
    </row>
    <row r="51" spans="2:47" s="155" customFormat="1" ht="29.25" customHeight="1" x14ac:dyDescent="0.2">
      <c r="B51" s="180"/>
      <c r="C51" s="258" t="s">
        <v>82</v>
      </c>
      <c r="D51" s="160"/>
      <c r="E51" s="160"/>
      <c r="F51" s="160"/>
      <c r="G51" s="160"/>
      <c r="H51" s="160"/>
      <c r="I51" s="257"/>
      <c r="J51" s="256">
        <f>J52</f>
        <v>0</v>
      </c>
      <c r="K51" s="239"/>
      <c r="AU51" s="156" t="s">
        <v>83</v>
      </c>
    </row>
    <row r="52" spans="2:47" s="248" customFormat="1" ht="24.95" customHeight="1" x14ac:dyDescent="0.2">
      <c r="B52" s="255"/>
      <c r="C52" s="254"/>
      <c r="D52" s="253" t="s">
        <v>492</v>
      </c>
      <c r="E52" s="252"/>
      <c r="F52" s="252"/>
      <c r="G52" s="252"/>
      <c r="H52" s="252"/>
      <c r="I52" s="251"/>
      <c r="J52" s="250">
        <f>SUM(J53:J55)</f>
        <v>0</v>
      </c>
      <c r="K52" s="249"/>
    </row>
    <row r="53" spans="2:47" s="244" customFormat="1" ht="19.899999999999999" customHeight="1" x14ac:dyDescent="0.2">
      <c r="B53" s="247"/>
      <c r="C53" s="246"/>
      <c r="D53" s="243" t="s">
        <v>491</v>
      </c>
      <c r="E53" s="242"/>
      <c r="F53" s="242"/>
      <c r="G53" s="242"/>
      <c r="H53" s="242"/>
      <c r="I53" s="241"/>
      <c r="J53" s="240">
        <f>J74</f>
        <v>0</v>
      </c>
      <c r="K53" s="245"/>
    </row>
    <row r="54" spans="2:47" s="244" customFormat="1" ht="19.899999999999999" customHeight="1" x14ac:dyDescent="0.2">
      <c r="B54" s="247"/>
      <c r="C54" s="246"/>
      <c r="D54" s="243" t="s">
        <v>490</v>
      </c>
      <c r="E54" s="242"/>
      <c r="F54" s="242"/>
      <c r="G54" s="242"/>
      <c r="H54" s="242"/>
      <c r="I54" s="241"/>
      <c r="J54" s="240">
        <f>J145</f>
        <v>0</v>
      </c>
      <c r="K54" s="245"/>
    </row>
    <row r="55" spans="2:47" s="155" customFormat="1" ht="19.5" customHeight="1" x14ac:dyDescent="0.2">
      <c r="B55" s="180"/>
      <c r="C55" s="160"/>
      <c r="D55" s="243" t="s">
        <v>489</v>
      </c>
      <c r="E55" s="242"/>
      <c r="F55" s="242"/>
      <c r="G55" s="242"/>
      <c r="H55" s="242"/>
      <c r="I55" s="241"/>
      <c r="J55" s="240">
        <f>J156</f>
        <v>0</v>
      </c>
      <c r="K55" s="239"/>
    </row>
    <row r="56" spans="2:47" s="155" customFormat="1" ht="6.95" customHeight="1" x14ac:dyDescent="0.2">
      <c r="B56" s="238"/>
      <c r="C56" s="236"/>
      <c r="D56" s="236"/>
      <c r="E56" s="236"/>
      <c r="F56" s="236"/>
      <c r="G56" s="236"/>
      <c r="H56" s="236"/>
      <c r="I56" s="237"/>
      <c r="J56" s="236"/>
      <c r="K56" s="235"/>
    </row>
    <row r="60" spans="2:47" s="155" customFormat="1" ht="6.95" customHeight="1" x14ac:dyDescent="0.2">
      <c r="B60" s="234"/>
      <c r="C60" s="232"/>
      <c r="D60" s="232"/>
      <c r="E60" s="232"/>
      <c r="F60" s="232"/>
      <c r="G60" s="232"/>
      <c r="H60" s="232"/>
      <c r="I60" s="233"/>
      <c r="J60" s="232"/>
      <c r="K60" s="232"/>
      <c r="L60" s="163"/>
    </row>
    <row r="61" spans="2:47" s="155" customFormat="1" ht="36.950000000000003" customHeight="1" x14ac:dyDescent="0.2">
      <c r="B61" s="180"/>
      <c r="C61" s="231" t="s">
        <v>95</v>
      </c>
      <c r="D61" s="213"/>
      <c r="E61" s="213"/>
      <c r="F61" s="213"/>
      <c r="G61" s="213"/>
      <c r="H61" s="213"/>
      <c r="I61" s="215"/>
      <c r="J61" s="213"/>
      <c r="K61" s="213"/>
      <c r="L61" s="163"/>
    </row>
    <row r="62" spans="2:47" s="155" customFormat="1" ht="6.95" customHeight="1" x14ac:dyDescent="0.2">
      <c r="B62" s="180"/>
      <c r="C62" s="213"/>
      <c r="D62" s="213"/>
      <c r="E62" s="213"/>
      <c r="F62" s="213"/>
      <c r="G62" s="213"/>
      <c r="H62" s="213"/>
      <c r="I62" s="215"/>
      <c r="J62" s="213"/>
      <c r="K62" s="213"/>
      <c r="L62" s="163"/>
    </row>
    <row r="63" spans="2:47" s="155" customFormat="1" ht="14.45" customHeight="1" x14ac:dyDescent="0.2">
      <c r="B63" s="180"/>
      <c r="C63" s="228" t="s">
        <v>14</v>
      </c>
      <c r="D63" s="213"/>
      <c r="E63" s="213"/>
      <c r="F63" s="213"/>
      <c r="G63" s="213"/>
      <c r="H63" s="213"/>
      <c r="I63" s="215"/>
      <c r="J63" s="213"/>
      <c r="K63" s="213"/>
      <c r="L63" s="163"/>
    </row>
    <row r="64" spans="2:47" s="155" customFormat="1" ht="34.5" customHeight="1" x14ac:dyDescent="0.2">
      <c r="B64" s="180"/>
      <c r="C64" s="213"/>
      <c r="D64" s="213"/>
      <c r="E64" s="374" t="str">
        <f>E6</f>
        <v>Rekonstrukce vzduchotechniky v objektu kuchyně s jídelnou (budova J) -
SPŠ a SOŠ Dvůr Králové n.L.</v>
      </c>
      <c r="F64" s="375"/>
      <c r="G64" s="375"/>
      <c r="H64" s="375"/>
      <c r="I64" s="215"/>
      <c r="J64" s="213"/>
      <c r="K64" s="213"/>
      <c r="L64" s="163"/>
    </row>
    <row r="65" spans="2:65" s="155" customFormat="1" ht="6.95" customHeight="1" x14ac:dyDescent="0.2">
      <c r="B65" s="180"/>
      <c r="C65" s="213"/>
      <c r="D65" s="213"/>
      <c r="E65" s="213"/>
      <c r="F65" s="213"/>
      <c r="G65" s="213"/>
      <c r="H65" s="213"/>
      <c r="I65" s="215"/>
      <c r="J65" s="213"/>
      <c r="K65" s="213"/>
      <c r="L65" s="163"/>
    </row>
    <row r="66" spans="2:65" s="155" customFormat="1" ht="18" customHeight="1" x14ac:dyDescent="0.2">
      <c r="B66" s="180"/>
      <c r="C66" s="228" t="s">
        <v>18</v>
      </c>
      <c r="D66" s="213"/>
      <c r="E66" s="213"/>
      <c r="F66" s="227" t="str">
        <f>F9</f>
        <v>Elišky Krásnohorské 2069</v>
      </c>
      <c r="G66" s="213"/>
      <c r="H66" s="213"/>
      <c r="I66" s="229" t="s">
        <v>20</v>
      </c>
      <c r="J66" s="230">
        <f>IF(J9="","",J9)</f>
        <v>46003</v>
      </c>
      <c r="K66" s="213"/>
      <c r="L66" s="163"/>
    </row>
    <row r="67" spans="2:65" s="155" customFormat="1" ht="6.95" customHeight="1" x14ac:dyDescent="0.2">
      <c r="B67" s="180"/>
      <c r="C67" s="213"/>
      <c r="D67" s="213"/>
      <c r="E67" s="213"/>
      <c r="F67" s="213"/>
      <c r="G67" s="213"/>
      <c r="H67" s="213"/>
      <c r="I67" s="215"/>
      <c r="J67" s="213"/>
      <c r="K67" s="213"/>
      <c r="L67" s="163"/>
    </row>
    <row r="68" spans="2:65" s="155" customFormat="1" ht="15" x14ac:dyDescent="0.2">
      <c r="B68" s="180"/>
      <c r="C68" s="228" t="s">
        <v>21</v>
      </c>
      <c r="D68" s="213"/>
      <c r="E68" s="213"/>
      <c r="F68" s="227" t="str">
        <f>F12</f>
        <v>SPŠ a SOŠ Dvůr Králové n.L.</v>
      </c>
      <c r="G68" s="213"/>
      <c r="H68" s="213"/>
      <c r="I68" s="229" t="s">
        <v>27</v>
      </c>
      <c r="J68" s="227"/>
      <c r="K68" s="213"/>
      <c r="L68" s="163"/>
    </row>
    <row r="69" spans="2:65" s="155" customFormat="1" ht="14.45" customHeight="1" x14ac:dyDescent="0.2">
      <c r="B69" s="180"/>
      <c r="C69" s="228" t="s">
        <v>488</v>
      </c>
      <c r="D69" s="213"/>
      <c r="E69" s="213"/>
      <c r="F69" s="227" t="str">
        <f>IF(E15="","",E15)</f>
        <v/>
      </c>
      <c r="G69" s="213"/>
      <c r="H69" s="213"/>
      <c r="I69" s="215"/>
      <c r="J69" s="213"/>
      <c r="K69" s="213"/>
      <c r="L69" s="163"/>
    </row>
    <row r="70" spans="2:65" s="155" customFormat="1" ht="10.35" customHeight="1" x14ac:dyDescent="0.2">
      <c r="B70" s="180"/>
      <c r="C70" s="213"/>
      <c r="D70" s="213"/>
      <c r="E70" s="213"/>
      <c r="F70" s="213"/>
      <c r="G70" s="213"/>
      <c r="H70" s="213"/>
      <c r="I70" s="215"/>
      <c r="J70" s="213"/>
      <c r="K70" s="213"/>
      <c r="L70" s="163"/>
    </row>
    <row r="71" spans="2:65" s="217" customFormat="1" ht="29.25" customHeight="1" x14ac:dyDescent="0.2">
      <c r="B71" s="226"/>
      <c r="C71" s="225" t="s">
        <v>96</v>
      </c>
      <c r="D71" s="223" t="s">
        <v>56</v>
      </c>
      <c r="E71" s="223" t="s">
        <v>52</v>
      </c>
      <c r="F71" s="223" t="s">
        <v>53</v>
      </c>
      <c r="G71" s="223" t="s">
        <v>97</v>
      </c>
      <c r="H71" s="223" t="s">
        <v>98</v>
      </c>
      <c r="I71" s="224" t="s">
        <v>99</v>
      </c>
      <c r="J71" s="223" t="s">
        <v>81</v>
      </c>
      <c r="K71" s="222" t="s">
        <v>100</v>
      </c>
      <c r="L71" s="221"/>
      <c r="M71" s="220" t="s">
        <v>487</v>
      </c>
      <c r="N71" s="219" t="s">
        <v>35</v>
      </c>
      <c r="O71" s="219" t="s">
        <v>101</v>
      </c>
      <c r="P71" s="219" t="s">
        <v>102</v>
      </c>
      <c r="Q71" s="219" t="s">
        <v>486</v>
      </c>
      <c r="R71" s="219" t="s">
        <v>485</v>
      </c>
      <c r="S71" s="219" t="s">
        <v>105</v>
      </c>
      <c r="T71" s="218" t="s">
        <v>106</v>
      </c>
    </row>
    <row r="72" spans="2:65" s="155" customFormat="1" ht="15" customHeight="1" x14ac:dyDescent="0.35">
      <c r="B72" s="180"/>
      <c r="C72" s="216"/>
      <c r="D72" s="213"/>
      <c r="E72" s="213"/>
      <c r="F72" s="213"/>
      <c r="G72" s="213"/>
      <c r="H72" s="213"/>
      <c r="I72" s="215"/>
      <c r="J72" s="214"/>
      <c r="K72" s="213"/>
      <c r="L72" s="163"/>
      <c r="M72" s="212"/>
      <c r="N72" s="210"/>
      <c r="O72" s="210"/>
      <c r="P72" s="211" t="e">
        <f>P73</f>
        <v>#REF!</v>
      </c>
      <c r="Q72" s="210"/>
      <c r="R72" s="211" t="e">
        <f>R73</f>
        <v>#REF!</v>
      </c>
      <c r="S72" s="210"/>
      <c r="T72" s="209" t="e">
        <f>T73</f>
        <v>#REF!</v>
      </c>
      <c r="AT72" s="156" t="s">
        <v>70</v>
      </c>
      <c r="AU72" s="156" t="s">
        <v>83</v>
      </c>
      <c r="BK72" s="208" t="e">
        <f>BK73</f>
        <v>#REF!</v>
      </c>
    </row>
    <row r="73" spans="2:65" s="196" customFormat="1" ht="18" customHeight="1" x14ac:dyDescent="0.35">
      <c r="B73" s="205"/>
      <c r="C73" s="185"/>
      <c r="D73" s="189"/>
      <c r="E73" s="207"/>
      <c r="F73" s="207"/>
      <c r="G73" s="185"/>
      <c r="H73" s="185"/>
      <c r="I73" s="187"/>
      <c r="J73" s="206"/>
      <c r="K73" s="185"/>
      <c r="L73" s="204"/>
      <c r="M73" s="203"/>
      <c r="N73" s="201"/>
      <c r="O73" s="201"/>
      <c r="P73" s="202" t="e">
        <f>P74+#REF!</f>
        <v>#REF!</v>
      </c>
      <c r="Q73" s="201"/>
      <c r="R73" s="202" t="e">
        <f>R74+#REF!</f>
        <v>#REF!</v>
      </c>
      <c r="S73" s="201"/>
      <c r="T73" s="200" t="e">
        <f>T74+#REF!</f>
        <v>#REF!</v>
      </c>
      <c r="AR73" s="198" t="s">
        <v>78</v>
      </c>
      <c r="AT73" s="199" t="s">
        <v>70</v>
      </c>
      <c r="AU73" s="199" t="s">
        <v>71</v>
      </c>
      <c r="AY73" s="198" t="s">
        <v>110</v>
      </c>
      <c r="BK73" s="197" t="e">
        <f>BK74+#REF!</f>
        <v>#REF!</v>
      </c>
    </row>
    <row r="74" spans="2:65" s="196" customFormat="1" ht="19.899999999999999" customHeight="1" x14ac:dyDescent="0.3">
      <c r="B74" s="205"/>
      <c r="C74" s="185"/>
      <c r="D74" s="189" t="s">
        <v>70</v>
      </c>
      <c r="E74" s="188" t="s">
        <v>484</v>
      </c>
      <c r="F74" s="188" t="s">
        <v>483</v>
      </c>
      <c r="G74" s="185"/>
      <c r="H74" s="185"/>
      <c r="I74" s="187"/>
      <c r="J74" s="186">
        <f>SUM(J75:J143)</f>
        <v>0</v>
      </c>
      <c r="K74" s="185"/>
      <c r="L74" s="204"/>
      <c r="M74" s="203"/>
      <c r="N74" s="201"/>
      <c r="O74" s="201"/>
      <c r="P74" s="202">
        <f>SUM(P75:P222)</f>
        <v>0</v>
      </c>
      <c r="Q74" s="201"/>
      <c r="R74" s="202">
        <f>SUM(R75:R222)</f>
        <v>0</v>
      </c>
      <c r="S74" s="201"/>
      <c r="T74" s="200">
        <f>SUM(T75:T222)</f>
        <v>0</v>
      </c>
      <c r="AR74" s="198" t="s">
        <v>78</v>
      </c>
      <c r="AT74" s="199" t="s">
        <v>70</v>
      </c>
      <c r="AU74" s="199" t="s">
        <v>76</v>
      </c>
      <c r="AY74" s="198" t="s">
        <v>110</v>
      </c>
      <c r="BK74" s="197">
        <f>SUM(BK75:BK222)</f>
        <v>0</v>
      </c>
    </row>
    <row r="75" spans="2:65" s="155" customFormat="1" ht="25.5" customHeight="1" x14ac:dyDescent="0.2">
      <c r="B75" s="180"/>
      <c r="C75" s="179" t="s">
        <v>76</v>
      </c>
      <c r="D75" s="179" t="s">
        <v>113</v>
      </c>
      <c r="E75" s="178" t="s">
        <v>305</v>
      </c>
      <c r="F75" s="173" t="s">
        <v>482</v>
      </c>
      <c r="G75" s="177" t="s">
        <v>238</v>
      </c>
      <c r="H75" s="176">
        <v>1</v>
      </c>
      <c r="I75" s="175"/>
      <c r="J75" s="174">
        <f t="shared" ref="J75:J106" si="0">ROUND(I75*H75,2)</f>
        <v>0</v>
      </c>
      <c r="K75" s="173" t="s">
        <v>227</v>
      </c>
      <c r="L75" s="163"/>
      <c r="M75" s="162" t="s">
        <v>1</v>
      </c>
      <c r="N75" s="161" t="s">
        <v>36</v>
      </c>
      <c r="O75" s="160"/>
      <c r="P75" s="159">
        <f>O75*H75</f>
        <v>0</v>
      </c>
      <c r="Q75" s="159">
        <v>0</v>
      </c>
      <c r="R75" s="159">
        <f>Q75*H75</f>
        <v>0</v>
      </c>
      <c r="S75" s="159">
        <v>0</v>
      </c>
      <c r="T75" s="158">
        <f>S75*H75</f>
        <v>0</v>
      </c>
      <c r="AR75" s="156" t="s">
        <v>180</v>
      </c>
      <c r="AT75" s="156" t="s">
        <v>113</v>
      </c>
      <c r="AU75" s="156" t="s">
        <v>78</v>
      </c>
      <c r="AY75" s="156" t="s">
        <v>110</v>
      </c>
      <c r="BE75" s="157">
        <f>IF(N75="základní",J75,0)</f>
        <v>0</v>
      </c>
      <c r="BF75" s="157">
        <f>IF(N75="snížená",J75,0)</f>
        <v>0</v>
      </c>
      <c r="BG75" s="157">
        <f>IF(N75="zákl. přenesená",J75,0)</f>
        <v>0</v>
      </c>
      <c r="BH75" s="157">
        <f>IF(N75="sníž. přenesená",J75,0)</f>
        <v>0</v>
      </c>
      <c r="BI75" s="157">
        <f>IF(N75="nulová",J75,0)</f>
        <v>0</v>
      </c>
      <c r="BJ75" s="156" t="s">
        <v>76</v>
      </c>
      <c r="BK75" s="157">
        <f>ROUND(I75*H75,2)</f>
        <v>0</v>
      </c>
      <c r="BL75" s="156" t="s">
        <v>180</v>
      </c>
      <c r="BM75" s="156" t="s">
        <v>481</v>
      </c>
    </row>
    <row r="76" spans="2:65" s="155" customFormat="1" ht="25.5" customHeight="1" x14ac:dyDescent="0.2">
      <c r="B76" s="180"/>
      <c r="C76" s="179">
        <v>2</v>
      </c>
      <c r="D76" s="179" t="s">
        <v>113</v>
      </c>
      <c r="E76" s="178" t="s">
        <v>480</v>
      </c>
      <c r="F76" s="173" t="s">
        <v>479</v>
      </c>
      <c r="G76" s="177" t="s">
        <v>238</v>
      </c>
      <c r="H76" s="176">
        <v>1</v>
      </c>
      <c r="I76" s="175"/>
      <c r="J76" s="174">
        <f t="shared" si="0"/>
        <v>0</v>
      </c>
      <c r="K76" s="173" t="s">
        <v>261</v>
      </c>
      <c r="L76" s="163"/>
      <c r="M76" s="162"/>
      <c r="N76" s="161"/>
      <c r="O76" s="160"/>
      <c r="P76" s="159"/>
      <c r="Q76" s="159"/>
      <c r="R76" s="159"/>
      <c r="S76" s="159"/>
      <c r="T76" s="158"/>
      <c r="AR76" s="156"/>
      <c r="AT76" s="156"/>
      <c r="AU76" s="156"/>
      <c r="AY76" s="156"/>
      <c r="BE76" s="157"/>
      <c r="BF76" s="157"/>
      <c r="BG76" s="157"/>
      <c r="BH76" s="157"/>
      <c r="BI76" s="157"/>
      <c r="BJ76" s="156"/>
      <c r="BK76" s="157"/>
      <c r="BL76" s="156"/>
      <c r="BM76" s="156"/>
    </row>
    <row r="77" spans="2:65" s="155" customFormat="1" ht="94.5" x14ac:dyDescent="0.2">
      <c r="B77" s="180"/>
      <c r="C77" s="179">
        <v>3</v>
      </c>
      <c r="D77" s="179" t="s">
        <v>113</v>
      </c>
      <c r="E77" s="178" t="s">
        <v>305</v>
      </c>
      <c r="F77" s="173" t="s">
        <v>478</v>
      </c>
      <c r="G77" s="177" t="s">
        <v>238</v>
      </c>
      <c r="H77" s="176">
        <v>1</v>
      </c>
      <c r="I77" s="175"/>
      <c r="J77" s="174">
        <f t="shared" si="0"/>
        <v>0</v>
      </c>
      <c r="K77" s="173" t="s">
        <v>227</v>
      </c>
      <c r="L77" s="163"/>
      <c r="M77" s="162" t="s">
        <v>1</v>
      </c>
      <c r="N77" s="161" t="s">
        <v>36</v>
      </c>
      <c r="O77" s="160"/>
      <c r="P77" s="159">
        <f>O77*H77</f>
        <v>0</v>
      </c>
      <c r="Q77" s="159">
        <v>0</v>
      </c>
      <c r="R77" s="159">
        <f>Q77*H77</f>
        <v>0</v>
      </c>
      <c r="S77" s="159">
        <v>0</v>
      </c>
      <c r="T77" s="158">
        <f>S77*H77</f>
        <v>0</v>
      </c>
      <c r="AR77" s="156" t="s">
        <v>180</v>
      </c>
      <c r="AT77" s="156" t="s">
        <v>113</v>
      </c>
      <c r="AU77" s="156" t="s">
        <v>78</v>
      </c>
      <c r="AY77" s="156" t="s">
        <v>110</v>
      </c>
      <c r="BE77" s="157">
        <f>IF(N77="základní",J77,0)</f>
        <v>0</v>
      </c>
      <c r="BF77" s="157">
        <f>IF(N77="snížená",J77,0)</f>
        <v>0</v>
      </c>
      <c r="BG77" s="157">
        <f>IF(N77="zákl. přenesená",J77,0)</f>
        <v>0</v>
      </c>
      <c r="BH77" s="157">
        <f>IF(N77="sníž. přenesená",J77,0)</f>
        <v>0</v>
      </c>
      <c r="BI77" s="157">
        <f>IF(N77="nulová",J77,0)</f>
        <v>0</v>
      </c>
      <c r="BJ77" s="156" t="s">
        <v>76</v>
      </c>
      <c r="BK77" s="157">
        <f>ROUND(I77*H77,2)</f>
        <v>0</v>
      </c>
      <c r="BL77" s="156" t="s">
        <v>180</v>
      </c>
      <c r="BM77" s="156" t="s">
        <v>477</v>
      </c>
    </row>
    <row r="78" spans="2:65" s="155" customFormat="1" ht="27" x14ac:dyDescent="0.2">
      <c r="B78" s="180"/>
      <c r="C78" s="179">
        <v>4</v>
      </c>
      <c r="D78" s="179" t="s">
        <v>113</v>
      </c>
      <c r="E78" s="178" t="s">
        <v>476</v>
      </c>
      <c r="F78" s="173" t="s">
        <v>475</v>
      </c>
      <c r="G78" s="177" t="s">
        <v>238</v>
      </c>
      <c r="H78" s="176">
        <v>2</v>
      </c>
      <c r="I78" s="175"/>
      <c r="J78" s="174">
        <f t="shared" si="0"/>
        <v>0</v>
      </c>
      <c r="K78" s="173" t="s">
        <v>261</v>
      </c>
      <c r="L78" s="163"/>
      <c r="M78" s="162"/>
      <c r="N78" s="161"/>
      <c r="O78" s="160"/>
      <c r="P78" s="159"/>
      <c r="Q78" s="159"/>
      <c r="R78" s="159"/>
      <c r="S78" s="159"/>
      <c r="T78" s="158"/>
      <c r="AR78" s="156"/>
      <c r="AT78" s="156"/>
      <c r="AU78" s="156"/>
      <c r="AY78" s="156"/>
      <c r="BE78" s="157"/>
      <c r="BF78" s="157"/>
      <c r="BG78" s="157"/>
      <c r="BH78" s="157"/>
      <c r="BI78" s="157"/>
      <c r="BJ78" s="156"/>
      <c r="BK78" s="157"/>
      <c r="BL78" s="156"/>
      <c r="BM78" s="156"/>
    </row>
    <row r="79" spans="2:65" s="155" customFormat="1" ht="81" x14ac:dyDescent="0.2">
      <c r="B79" s="180"/>
      <c r="C79" s="179">
        <v>5</v>
      </c>
      <c r="D79" s="179" t="s">
        <v>113</v>
      </c>
      <c r="E79" s="178" t="s">
        <v>461</v>
      </c>
      <c r="F79" s="173" t="s">
        <v>474</v>
      </c>
      <c r="G79" s="177" t="s">
        <v>238</v>
      </c>
      <c r="H79" s="176">
        <v>2</v>
      </c>
      <c r="I79" s="175"/>
      <c r="J79" s="174">
        <f t="shared" si="0"/>
        <v>0</v>
      </c>
      <c r="K79" s="173" t="s">
        <v>227</v>
      </c>
      <c r="L79" s="163"/>
      <c r="M79" s="162"/>
      <c r="N79" s="161"/>
      <c r="O79" s="160"/>
      <c r="P79" s="159"/>
      <c r="Q79" s="159"/>
      <c r="R79" s="159"/>
      <c r="S79" s="159"/>
      <c r="T79" s="158"/>
      <c r="AR79" s="156"/>
      <c r="AT79" s="156"/>
      <c r="AU79" s="156"/>
      <c r="AY79" s="156"/>
      <c r="BE79" s="157"/>
      <c r="BF79" s="157"/>
      <c r="BG79" s="157"/>
      <c r="BH79" s="157"/>
      <c r="BI79" s="157"/>
      <c r="BJ79" s="156"/>
      <c r="BK79" s="157"/>
      <c r="BL79" s="156"/>
      <c r="BM79" s="156"/>
    </row>
    <row r="80" spans="2:65" s="155" customFormat="1" x14ac:dyDescent="0.2">
      <c r="B80" s="180"/>
      <c r="C80" s="179">
        <v>6</v>
      </c>
      <c r="D80" s="179" t="s">
        <v>113</v>
      </c>
      <c r="E80" s="178" t="s">
        <v>473</v>
      </c>
      <c r="F80" s="173" t="s">
        <v>472</v>
      </c>
      <c r="G80" s="177" t="s">
        <v>238</v>
      </c>
      <c r="H80" s="176">
        <v>2</v>
      </c>
      <c r="I80" s="175"/>
      <c r="J80" s="174">
        <f t="shared" si="0"/>
        <v>0</v>
      </c>
      <c r="K80" s="173" t="s">
        <v>261</v>
      </c>
      <c r="L80" s="163"/>
      <c r="M80" s="162"/>
      <c r="N80" s="161"/>
      <c r="O80" s="160"/>
      <c r="P80" s="159"/>
      <c r="Q80" s="159"/>
      <c r="R80" s="159"/>
      <c r="S80" s="159"/>
      <c r="T80" s="158"/>
      <c r="AR80" s="156"/>
      <c r="AT80" s="156"/>
      <c r="AU80" s="156"/>
      <c r="AY80" s="156"/>
      <c r="BE80" s="157"/>
      <c r="BF80" s="157"/>
      <c r="BG80" s="157"/>
      <c r="BH80" s="157"/>
      <c r="BI80" s="157"/>
      <c r="BJ80" s="156"/>
      <c r="BK80" s="157"/>
      <c r="BL80" s="156"/>
      <c r="BM80" s="156"/>
    </row>
    <row r="81" spans="2:65" s="155" customFormat="1" ht="40.5" x14ac:dyDescent="0.2">
      <c r="B81" s="180"/>
      <c r="C81" s="179">
        <v>7</v>
      </c>
      <c r="D81" s="179" t="s">
        <v>113</v>
      </c>
      <c r="E81" s="178" t="s">
        <v>471</v>
      </c>
      <c r="F81" s="173" t="s">
        <v>470</v>
      </c>
      <c r="G81" s="177" t="s">
        <v>238</v>
      </c>
      <c r="H81" s="176">
        <v>2</v>
      </c>
      <c r="I81" s="175"/>
      <c r="J81" s="174">
        <f t="shared" si="0"/>
        <v>0</v>
      </c>
      <c r="K81" s="173" t="s">
        <v>261</v>
      </c>
      <c r="L81" s="163"/>
      <c r="M81" s="162"/>
      <c r="N81" s="161"/>
      <c r="O81" s="160"/>
      <c r="P81" s="159"/>
      <c r="Q81" s="159"/>
      <c r="R81" s="159"/>
      <c r="S81" s="159"/>
      <c r="T81" s="158"/>
      <c r="AR81" s="156"/>
      <c r="AT81" s="156"/>
      <c r="AU81" s="156"/>
      <c r="AY81" s="156"/>
      <c r="BE81" s="157"/>
      <c r="BF81" s="157"/>
      <c r="BG81" s="157"/>
      <c r="BH81" s="157"/>
      <c r="BI81" s="157"/>
      <c r="BJ81" s="156"/>
      <c r="BK81" s="157"/>
      <c r="BL81" s="156"/>
      <c r="BM81" s="156"/>
    </row>
    <row r="82" spans="2:65" s="155" customFormat="1" x14ac:dyDescent="0.2">
      <c r="B82" s="180"/>
      <c r="C82" s="179">
        <v>8</v>
      </c>
      <c r="D82" s="179" t="s">
        <v>113</v>
      </c>
      <c r="E82" s="178" t="s">
        <v>469</v>
      </c>
      <c r="F82" s="173" t="s">
        <v>468</v>
      </c>
      <c r="G82" s="177" t="s">
        <v>158</v>
      </c>
      <c r="H82" s="176">
        <v>56</v>
      </c>
      <c r="I82" s="175"/>
      <c r="J82" s="174">
        <f t="shared" si="0"/>
        <v>0</v>
      </c>
      <c r="K82" s="173" t="s">
        <v>261</v>
      </c>
      <c r="L82" s="163"/>
      <c r="M82" s="162"/>
      <c r="N82" s="161"/>
      <c r="O82" s="160"/>
      <c r="P82" s="159"/>
      <c r="Q82" s="159"/>
      <c r="R82" s="159"/>
      <c r="S82" s="159"/>
      <c r="T82" s="158"/>
      <c r="AR82" s="156"/>
      <c r="AT82" s="156"/>
      <c r="AU82" s="156"/>
      <c r="AY82" s="156"/>
      <c r="BE82" s="157"/>
      <c r="BF82" s="157"/>
      <c r="BG82" s="157"/>
      <c r="BH82" s="157"/>
      <c r="BI82" s="157"/>
      <c r="BJ82" s="156"/>
      <c r="BK82" s="157"/>
      <c r="BL82" s="156"/>
      <c r="BM82" s="156"/>
    </row>
    <row r="83" spans="2:65" s="155" customFormat="1" ht="40.5" x14ac:dyDescent="0.2">
      <c r="B83" s="180"/>
      <c r="C83" s="179">
        <v>9</v>
      </c>
      <c r="D83" s="179" t="s">
        <v>113</v>
      </c>
      <c r="E83" s="178" t="s">
        <v>461</v>
      </c>
      <c r="F83" s="173" t="s">
        <v>467</v>
      </c>
      <c r="G83" s="177" t="s">
        <v>158</v>
      </c>
      <c r="H83" s="176">
        <v>56</v>
      </c>
      <c r="I83" s="175"/>
      <c r="J83" s="174">
        <f t="shared" si="0"/>
        <v>0</v>
      </c>
      <c r="K83" s="173" t="s">
        <v>227</v>
      </c>
      <c r="L83" s="163"/>
      <c r="M83" s="162"/>
      <c r="N83" s="161"/>
      <c r="O83" s="160"/>
      <c r="P83" s="159"/>
      <c r="Q83" s="159"/>
      <c r="R83" s="159"/>
      <c r="S83" s="159"/>
      <c r="T83" s="158"/>
      <c r="AR83" s="156"/>
      <c r="AT83" s="156"/>
      <c r="AU83" s="156"/>
      <c r="AY83" s="156"/>
      <c r="BE83" s="157"/>
      <c r="BF83" s="157"/>
      <c r="BG83" s="157"/>
      <c r="BH83" s="157"/>
      <c r="BI83" s="157"/>
      <c r="BJ83" s="156"/>
      <c r="BK83" s="157"/>
      <c r="BL83" s="156"/>
      <c r="BM83" s="156"/>
    </row>
    <row r="84" spans="2:65" s="155" customFormat="1" x14ac:dyDescent="0.2">
      <c r="B84" s="180"/>
      <c r="C84" s="179">
        <v>10</v>
      </c>
      <c r="D84" s="179" t="s">
        <v>113</v>
      </c>
      <c r="E84" s="178" t="s">
        <v>466</v>
      </c>
      <c r="F84" s="173" t="s">
        <v>465</v>
      </c>
      <c r="G84" s="177" t="s">
        <v>158</v>
      </c>
      <c r="H84" s="176">
        <v>56</v>
      </c>
      <c r="I84" s="175"/>
      <c r="J84" s="174">
        <f t="shared" si="0"/>
        <v>0</v>
      </c>
      <c r="K84" s="173" t="s">
        <v>261</v>
      </c>
      <c r="L84" s="163"/>
      <c r="M84" s="162"/>
      <c r="N84" s="161"/>
      <c r="O84" s="160"/>
      <c r="P84" s="159"/>
      <c r="Q84" s="159"/>
      <c r="R84" s="159"/>
      <c r="S84" s="159"/>
      <c r="T84" s="158"/>
      <c r="AR84" s="156"/>
      <c r="AT84" s="156"/>
      <c r="AU84" s="156"/>
      <c r="AY84" s="156"/>
      <c r="BE84" s="157"/>
      <c r="BF84" s="157"/>
      <c r="BG84" s="157"/>
      <c r="BH84" s="157"/>
      <c r="BI84" s="157"/>
      <c r="BJ84" s="156"/>
      <c r="BK84" s="157"/>
      <c r="BL84" s="156"/>
      <c r="BM84" s="156"/>
    </row>
    <row r="85" spans="2:65" s="155" customFormat="1" ht="27" x14ac:dyDescent="0.2">
      <c r="B85" s="180"/>
      <c r="C85" s="179">
        <v>11</v>
      </c>
      <c r="D85" s="179" t="s">
        <v>113</v>
      </c>
      <c r="E85" s="178" t="s">
        <v>461</v>
      </c>
      <c r="F85" s="173" t="s">
        <v>464</v>
      </c>
      <c r="G85" s="177" t="s">
        <v>158</v>
      </c>
      <c r="H85" s="176">
        <v>56</v>
      </c>
      <c r="I85" s="175"/>
      <c r="J85" s="174">
        <f t="shared" si="0"/>
        <v>0</v>
      </c>
      <c r="K85" s="173" t="s">
        <v>227</v>
      </c>
      <c r="L85" s="163"/>
      <c r="M85" s="162"/>
      <c r="N85" s="161"/>
      <c r="O85" s="160"/>
      <c r="P85" s="159"/>
      <c r="Q85" s="159"/>
      <c r="R85" s="159"/>
      <c r="S85" s="159"/>
      <c r="T85" s="158"/>
      <c r="AR85" s="156"/>
      <c r="AT85" s="156"/>
      <c r="AU85" s="156"/>
      <c r="AY85" s="156"/>
      <c r="BE85" s="157"/>
      <c r="BF85" s="157"/>
      <c r="BG85" s="157"/>
      <c r="BH85" s="157"/>
      <c r="BI85" s="157"/>
      <c r="BJ85" s="156"/>
      <c r="BK85" s="157"/>
      <c r="BL85" s="156"/>
      <c r="BM85" s="156"/>
    </row>
    <row r="86" spans="2:65" s="155" customFormat="1" x14ac:dyDescent="0.2">
      <c r="B86" s="180"/>
      <c r="C86" s="179">
        <v>12</v>
      </c>
      <c r="D86" s="179" t="s">
        <v>113</v>
      </c>
      <c r="E86" s="178" t="s">
        <v>463</v>
      </c>
      <c r="F86" s="173" t="s">
        <v>462</v>
      </c>
      <c r="G86" s="177" t="s">
        <v>158</v>
      </c>
      <c r="H86" s="176">
        <v>56</v>
      </c>
      <c r="I86" s="175"/>
      <c r="J86" s="174">
        <f t="shared" si="0"/>
        <v>0</v>
      </c>
      <c r="K86" s="173" t="s">
        <v>261</v>
      </c>
      <c r="L86" s="163"/>
      <c r="M86" s="162"/>
      <c r="N86" s="161"/>
      <c r="O86" s="160"/>
      <c r="P86" s="159"/>
      <c r="Q86" s="159"/>
      <c r="R86" s="159"/>
      <c r="S86" s="159"/>
      <c r="T86" s="158"/>
      <c r="AR86" s="156"/>
      <c r="AT86" s="156"/>
      <c r="AU86" s="156"/>
      <c r="AY86" s="156"/>
      <c r="BE86" s="157"/>
      <c r="BF86" s="157"/>
      <c r="BG86" s="157"/>
      <c r="BH86" s="157"/>
      <c r="BI86" s="157"/>
      <c r="BJ86" s="156"/>
      <c r="BK86" s="157"/>
      <c r="BL86" s="156"/>
      <c r="BM86" s="156"/>
    </row>
    <row r="87" spans="2:65" s="155" customFormat="1" ht="27" x14ac:dyDescent="0.2">
      <c r="B87" s="180"/>
      <c r="C87" s="179">
        <v>13</v>
      </c>
      <c r="D87" s="179" t="s">
        <v>113</v>
      </c>
      <c r="E87" s="178" t="s">
        <v>461</v>
      </c>
      <c r="F87" s="173" t="s">
        <v>460</v>
      </c>
      <c r="G87" s="177" t="s">
        <v>158</v>
      </c>
      <c r="H87" s="176">
        <v>56</v>
      </c>
      <c r="I87" s="175"/>
      <c r="J87" s="174">
        <f t="shared" si="0"/>
        <v>0</v>
      </c>
      <c r="K87" s="173" t="s">
        <v>227</v>
      </c>
      <c r="L87" s="163"/>
      <c r="M87" s="162"/>
      <c r="N87" s="161"/>
      <c r="O87" s="160"/>
      <c r="P87" s="159"/>
      <c r="Q87" s="159"/>
      <c r="R87" s="159"/>
      <c r="S87" s="159"/>
      <c r="T87" s="158"/>
      <c r="AR87" s="156"/>
      <c r="AT87" s="156"/>
      <c r="AU87" s="156"/>
      <c r="AY87" s="156"/>
      <c r="BE87" s="157"/>
      <c r="BF87" s="157"/>
      <c r="BG87" s="157"/>
      <c r="BH87" s="157"/>
      <c r="BI87" s="157"/>
      <c r="BJ87" s="156"/>
      <c r="BK87" s="157"/>
      <c r="BL87" s="156"/>
      <c r="BM87" s="156"/>
    </row>
    <row r="88" spans="2:65" s="155" customFormat="1" x14ac:dyDescent="0.2">
      <c r="B88" s="180"/>
      <c r="C88" s="179">
        <v>14</v>
      </c>
      <c r="D88" s="179" t="s">
        <v>113</v>
      </c>
      <c r="E88" s="178" t="s">
        <v>353</v>
      </c>
      <c r="F88" s="173" t="s">
        <v>352</v>
      </c>
      <c r="G88" s="177" t="s">
        <v>158</v>
      </c>
      <c r="H88" s="176">
        <v>8</v>
      </c>
      <c r="I88" s="175"/>
      <c r="J88" s="174">
        <f t="shared" si="0"/>
        <v>0</v>
      </c>
      <c r="K88" s="173" t="s">
        <v>261</v>
      </c>
      <c r="L88" s="163"/>
      <c r="M88" s="162"/>
      <c r="N88" s="161"/>
      <c r="O88" s="160"/>
      <c r="P88" s="159"/>
      <c r="Q88" s="159"/>
      <c r="R88" s="159"/>
      <c r="S88" s="159"/>
      <c r="T88" s="158"/>
      <c r="AR88" s="156"/>
      <c r="AT88" s="156"/>
      <c r="AU88" s="156"/>
      <c r="AY88" s="156"/>
      <c r="BE88" s="157"/>
      <c r="BF88" s="157"/>
      <c r="BG88" s="157"/>
      <c r="BH88" s="157"/>
      <c r="BI88" s="157"/>
      <c r="BJ88" s="156"/>
      <c r="BK88" s="157"/>
      <c r="BL88" s="156"/>
      <c r="BM88" s="156"/>
    </row>
    <row r="89" spans="2:65" s="155" customFormat="1" ht="27" x14ac:dyDescent="0.2">
      <c r="B89" s="180"/>
      <c r="C89" s="179">
        <v>15</v>
      </c>
      <c r="D89" s="179" t="s">
        <v>113</v>
      </c>
      <c r="E89" s="178" t="s">
        <v>459</v>
      </c>
      <c r="F89" s="173" t="s">
        <v>458</v>
      </c>
      <c r="G89" s="177" t="s">
        <v>158</v>
      </c>
      <c r="H89" s="176">
        <v>8</v>
      </c>
      <c r="I89" s="175"/>
      <c r="J89" s="174">
        <f t="shared" si="0"/>
        <v>0</v>
      </c>
      <c r="K89" s="173" t="s">
        <v>261</v>
      </c>
      <c r="L89" s="163"/>
      <c r="M89" s="162"/>
      <c r="N89" s="161"/>
      <c r="O89" s="160"/>
      <c r="P89" s="159"/>
      <c r="Q89" s="159"/>
      <c r="R89" s="159"/>
      <c r="S89" s="159"/>
      <c r="T89" s="158"/>
      <c r="AR89" s="156"/>
      <c r="AT89" s="156"/>
      <c r="AU89" s="156"/>
      <c r="AY89" s="156"/>
      <c r="BE89" s="157"/>
      <c r="BF89" s="157"/>
      <c r="BG89" s="157"/>
      <c r="BH89" s="157"/>
      <c r="BI89" s="157"/>
      <c r="BJ89" s="156"/>
      <c r="BK89" s="157"/>
      <c r="BL89" s="156"/>
      <c r="BM89" s="156"/>
    </row>
    <row r="90" spans="2:65" s="155" customFormat="1" x14ac:dyDescent="0.2">
      <c r="B90" s="180"/>
      <c r="C90" s="179">
        <v>16</v>
      </c>
      <c r="D90" s="179" t="s">
        <v>113</v>
      </c>
      <c r="E90" s="178" t="s">
        <v>457</v>
      </c>
      <c r="F90" s="173" t="s">
        <v>456</v>
      </c>
      <c r="G90" s="177" t="s">
        <v>238</v>
      </c>
      <c r="H90" s="176">
        <v>6</v>
      </c>
      <c r="I90" s="175"/>
      <c r="J90" s="174">
        <f t="shared" si="0"/>
        <v>0</v>
      </c>
      <c r="K90" s="173" t="s">
        <v>261</v>
      </c>
      <c r="L90" s="163"/>
      <c r="M90" s="162"/>
      <c r="N90" s="161"/>
      <c r="O90" s="160"/>
      <c r="P90" s="159"/>
      <c r="Q90" s="159"/>
      <c r="R90" s="159"/>
      <c r="S90" s="159"/>
      <c r="T90" s="158"/>
      <c r="AR90" s="156"/>
      <c r="AT90" s="156"/>
      <c r="AU90" s="156"/>
      <c r="AY90" s="156"/>
      <c r="BE90" s="157"/>
      <c r="BF90" s="157"/>
      <c r="BG90" s="157"/>
      <c r="BH90" s="157"/>
      <c r="BI90" s="157"/>
      <c r="BJ90" s="156"/>
      <c r="BK90" s="157"/>
      <c r="BL90" s="156"/>
      <c r="BM90" s="156"/>
    </row>
    <row r="91" spans="2:65" s="155" customFormat="1" ht="40.5" x14ac:dyDescent="0.2">
      <c r="B91" s="180"/>
      <c r="C91" s="179">
        <v>17</v>
      </c>
      <c r="D91" s="179" t="s">
        <v>113</v>
      </c>
      <c r="E91" s="178" t="s">
        <v>305</v>
      </c>
      <c r="F91" s="173" t="s">
        <v>455</v>
      </c>
      <c r="G91" s="177" t="s">
        <v>238</v>
      </c>
      <c r="H91" s="176">
        <v>1</v>
      </c>
      <c r="I91" s="175"/>
      <c r="J91" s="174">
        <f t="shared" si="0"/>
        <v>0</v>
      </c>
      <c r="K91" s="173" t="s">
        <v>227</v>
      </c>
      <c r="L91" s="163"/>
      <c r="M91" s="162"/>
      <c r="N91" s="161"/>
      <c r="O91" s="160"/>
      <c r="P91" s="159"/>
      <c r="Q91" s="159"/>
      <c r="R91" s="159"/>
      <c r="S91" s="159"/>
      <c r="T91" s="158"/>
      <c r="AR91" s="156"/>
      <c r="AT91" s="156"/>
      <c r="AU91" s="156"/>
      <c r="AY91" s="156"/>
      <c r="BE91" s="157"/>
      <c r="BF91" s="157"/>
      <c r="BG91" s="157"/>
      <c r="BH91" s="157"/>
      <c r="BI91" s="157"/>
      <c r="BJ91" s="156"/>
      <c r="BK91" s="157"/>
      <c r="BL91" s="156"/>
      <c r="BM91" s="156"/>
    </row>
    <row r="92" spans="2:65" s="155" customFormat="1" ht="40.5" x14ac:dyDescent="0.2">
      <c r="B92" s="180"/>
      <c r="C92" s="179">
        <v>18</v>
      </c>
      <c r="D92" s="179" t="s">
        <v>113</v>
      </c>
      <c r="E92" s="178" t="s">
        <v>305</v>
      </c>
      <c r="F92" s="173" t="s">
        <v>454</v>
      </c>
      <c r="G92" s="177" t="s">
        <v>238</v>
      </c>
      <c r="H92" s="176">
        <v>1</v>
      </c>
      <c r="I92" s="175"/>
      <c r="J92" s="174">
        <f t="shared" si="0"/>
        <v>0</v>
      </c>
      <c r="K92" s="173" t="s">
        <v>227</v>
      </c>
      <c r="L92" s="163"/>
      <c r="M92" s="162"/>
      <c r="N92" s="161"/>
      <c r="O92" s="160"/>
      <c r="P92" s="159"/>
      <c r="Q92" s="159"/>
      <c r="R92" s="159"/>
      <c r="S92" s="159"/>
      <c r="T92" s="158"/>
      <c r="AR92" s="156"/>
      <c r="AT92" s="156"/>
      <c r="AU92" s="156"/>
      <c r="AY92" s="156"/>
      <c r="BE92" s="157"/>
      <c r="BF92" s="157"/>
      <c r="BG92" s="157"/>
      <c r="BH92" s="157"/>
      <c r="BI92" s="157"/>
      <c r="BJ92" s="156"/>
      <c r="BK92" s="157"/>
      <c r="BL92" s="156"/>
      <c r="BM92" s="156"/>
    </row>
    <row r="93" spans="2:65" s="155" customFormat="1" ht="40.5" x14ac:dyDescent="0.2">
      <c r="B93" s="180"/>
      <c r="C93" s="179">
        <v>19</v>
      </c>
      <c r="D93" s="179" t="s">
        <v>113</v>
      </c>
      <c r="E93" s="178" t="s">
        <v>305</v>
      </c>
      <c r="F93" s="173" t="s">
        <v>453</v>
      </c>
      <c r="G93" s="177" t="s">
        <v>238</v>
      </c>
      <c r="H93" s="176">
        <v>2</v>
      </c>
      <c r="I93" s="175"/>
      <c r="J93" s="174">
        <f t="shared" si="0"/>
        <v>0</v>
      </c>
      <c r="K93" s="173" t="s">
        <v>227</v>
      </c>
      <c r="L93" s="163"/>
      <c r="M93" s="162"/>
      <c r="N93" s="161"/>
      <c r="O93" s="160"/>
      <c r="P93" s="159"/>
      <c r="Q93" s="159"/>
      <c r="R93" s="159"/>
      <c r="S93" s="159"/>
      <c r="T93" s="158"/>
      <c r="AR93" s="156"/>
      <c r="AT93" s="156"/>
      <c r="AU93" s="156"/>
      <c r="AY93" s="156"/>
      <c r="BE93" s="157"/>
      <c r="BF93" s="157"/>
      <c r="BG93" s="157"/>
      <c r="BH93" s="157"/>
      <c r="BI93" s="157"/>
      <c r="BJ93" s="156"/>
      <c r="BK93" s="157"/>
      <c r="BL93" s="156"/>
      <c r="BM93" s="156"/>
    </row>
    <row r="94" spans="2:65" s="155" customFormat="1" ht="40.5" x14ac:dyDescent="0.2">
      <c r="B94" s="180"/>
      <c r="C94" s="179">
        <v>20</v>
      </c>
      <c r="D94" s="179" t="s">
        <v>113</v>
      </c>
      <c r="E94" s="178" t="s">
        <v>305</v>
      </c>
      <c r="F94" s="173" t="s">
        <v>452</v>
      </c>
      <c r="G94" s="177" t="s">
        <v>238</v>
      </c>
      <c r="H94" s="176">
        <v>2</v>
      </c>
      <c r="I94" s="175"/>
      <c r="J94" s="174">
        <f t="shared" si="0"/>
        <v>0</v>
      </c>
      <c r="K94" s="173" t="s">
        <v>227</v>
      </c>
      <c r="L94" s="163"/>
      <c r="M94" s="162"/>
      <c r="N94" s="161"/>
      <c r="O94" s="160"/>
      <c r="P94" s="159"/>
      <c r="Q94" s="159"/>
      <c r="R94" s="159"/>
      <c r="S94" s="159"/>
      <c r="T94" s="158"/>
      <c r="AR94" s="156"/>
      <c r="AT94" s="156"/>
      <c r="AU94" s="156"/>
      <c r="AY94" s="156"/>
      <c r="BE94" s="157"/>
      <c r="BF94" s="157"/>
      <c r="BG94" s="157"/>
      <c r="BH94" s="157"/>
      <c r="BI94" s="157"/>
      <c r="BJ94" s="156"/>
      <c r="BK94" s="157"/>
      <c r="BL94" s="156"/>
      <c r="BM94" s="156"/>
    </row>
    <row r="95" spans="2:65" s="155" customFormat="1" ht="40.5" x14ac:dyDescent="0.2">
      <c r="B95" s="180"/>
      <c r="C95" s="179">
        <v>21</v>
      </c>
      <c r="D95" s="179" t="s">
        <v>113</v>
      </c>
      <c r="E95" s="178" t="s">
        <v>451</v>
      </c>
      <c r="F95" s="173" t="s">
        <v>450</v>
      </c>
      <c r="G95" s="177" t="s">
        <v>158</v>
      </c>
      <c r="H95" s="176">
        <v>13</v>
      </c>
      <c r="I95" s="175"/>
      <c r="J95" s="174">
        <f t="shared" si="0"/>
        <v>0</v>
      </c>
      <c r="K95" s="173" t="s">
        <v>261</v>
      </c>
      <c r="L95" s="163"/>
      <c r="M95" s="162"/>
      <c r="N95" s="161"/>
      <c r="O95" s="160"/>
      <c r="P95" s="159"/>
      <c r="Q95" s="159"/>
      <c r="R95" s="159"/>
      <c r="S95" s="159"/>
      <c r="T95" s="158"/>
      <c r="AR95" s="156"/>
      <c r="AT95" s="156"/>
      <c r="AU95" s="156"/>
      <c r="AY95" s="156"/>
      <c r="BE95" s="157"/>
      <c r="BF95" s="157"/>
      <c r="BG95" s="157"/>
      <c r="BH95" s="157"/>
      <c r="BI95" s="157"/>
      <c r="BJ95" s="156"/>
      <c r="BK95" s="157"/>
      <c r="BL95" s="156"/>
      <c r="BM95" s="156"/>
    </row>
    <row r="96" spans="2:65" s="155" customFormat="1" ht="40.5" x14ac:dyDescent="0.2">
      <c r="B96" s="180"/>
      <c r="C96" s="179">
        <v>22</v>
      </c>
      <c r="D96" s="179" t="s">
        <v>113</v>
      </c>
      <c r="E96" s="178" t="s">
        <v>449</v>
      </c>
      <c r="F96" s="173" t="s">
        <v>448</v>
      </c>
      <c r="G96" s="177" t="s">
        <v>158</v>
      </c>
      <c r="H96" s="176">
        <v>14</v>
      </c>
      <c r="I96" s="175"/>
      <c r="J96" s="174">
        <f t="shared" si="0"/>
        <v>0</v>
      </c>
      <c r="K96" s="173" t="s">
        <v>261</v>
      </c>
      <c r="L96" s="184"/>
      <c r="M96" s="183"/>
      <c r="N96" s="182"/>
      <c r="O96" s="160"/>
      <c r="P96" s="159"/>
      <c r="Q96" s="159"/>
      <c r="R96" s="159"/>
      <c r="S96" s="159"/>
      <c r="T96" s="158"/>
      <c r="AR96" s="156"/>
      <c r="AT96" s="156"/>
      <c r="AU96" s="156"/>
      <c r="AY96" s="156"/>
      <c r="BE96" s="157"/>
      <c r="BF96" s="157"/>
      <c r="BG96" s="157"/>
      <c r="BH96" s="157"/>
      <c r="BI96" s="157"/>
      <c r="BJ96" s="156"/>
      <c r="BK96" s="157"/>
      <c r="BL96" s="156"/>
      <c r="BM96" s="156"/>
    </row>
    <row r="97" spans="2:65" s="155" customFormat="1" ht="40.5" x14ac:dyDescent="0.2">
      <c r="B97" s="180"/>
      <c r="C97" s="179">
        <v>23</v>
      </c>
      <c r="D97" s="179" t="s">
        <v>113</v>
      </c>
      <c r="E97" s="178" t="s">
        <v>447</v>
      </c>
      <c r="F97" s="173" t="s">
        <v>446</v>
      </c>
      <c r="G97" s="177" t="s">
        <v>158</v>
      </c>
      <c r="H97" s="176">
        <v>34</v>
      </c>
      <c r="I97" s="175"/>
      <c r="J97" s="174">
        <f t="shared" si="0"/>
        <v>0</v>
      </c>
      <c r="K97" s="173" t="s">
        <v>261</v>
      </c>
      <c r="L97" s="184"/>
      <c r="M97" s="183"/>
      <c r="N97" s="182"/>
      <c r="O97" s="160"/>
      <c r="P97" s="159"/>
      <c r="Q97" s="159"/>
      <c r="R97" s="159"/>
      <c r="S97" s="159"/>
      <c r="T97" s="158"/>
      <c r="AR97" s="156"/>
      <c r="AT97" s="156"/>
      <c r="AU97" s="156"/>
      <c r="AY97" s="156"/>
      <c r="BE97" s="157"/>
      <c r="BF97" s="157"/>
      <c r="BG97" s="157"/>
      <c r="BH97" s="157"/>
      <c r="BI97" s="157"/>
      <c r="BJ97" s="156"/>
      <c r="BK97" s="157"/>
      <c r="BL97" s="156"/>
      <c r="BM97" s="156"/>
    </row>
    <row r="98" spans="2:65" s="155" customFormat="1" ht="40.5" x14ac:dyDescent="0.2">
      <c r="B98" s="180"/>
      <c r="C98" s="179">
        <v>24</v>
      </c>
      <c r="D98" s="179" t="s">
        <v>113</v>
      </c>
      <c r="E98" s="178" t="s">
        <v>445</v>
      </c>
      <c r="F98" s="173" t="s">
        <v>444</v>
      </c>
      <c r="G98" s="177" t="s">
        <v>158</v>
      </c>
      <c r="H98" s="176">
        <v>26</v>
      </c>
      <c r="I98" s="175"/>
      <c r="J98" s="174">
        <f t="shared" si="0"/>
        <v>0</v>
      </c>
      <c r="K98" s="173" t="s">
        <v>261</v>
      </c>
      <c r="L98" s="184"/>
      <c r="M98" s="183"/>
      <c r="N98" s="182"/>
      <c r="O98" s="160"/>
      <c r="P98" s="159"/>
      <c r="Q98" s="159"/>
      <c r="R98" s="159"/>
      <c r="S98" s="159"/>
      <c r="T98" s="158"/>
      <c r="AR98" s="156"/>
      <c r="AT98" s="156"/>
      <c r="AU98" s="156"/>
      <c r="AY98" s="156"/>
      <c r="BE98" s="157"/>
      <c r="BF98" s="157"/>
      <c r="BG98" s="157"/>
      <c r="BH98" s="157"/>
      <c r="BI98" s="157"/>
      <c r="BJ98" s="156"/>
      <c r="BK98" s="157"/>
      <c r="BL98" s="156"/>
      <c r="BM98" s="156"/>
    </row>
    <row r="99" spans="2:65" s="155" customFormat="1" ht="40.5" x14ac:dyDescent="0.2">
      <c r="B99" s="180"/>
      <c r="C99" s="179">
        <v>25</v>
      </c>
      <c r="D99" s="179" t="s">
        <v>113</v>
      </c>
      <c r="E99" s="178" t="s">
        <v>443</v>
      </c>
      <c r="F99" s="173" t="s">
        <v>442</v>
      </c>
      <c r="G99" s="177" t="s">
        <v>158</v>
      </c>
      <c r="H99" s="176">
        <v>59</v>
      </c>
      <c r="I99" s="175"/>
      <c r="J99" s="174">
        <f t="shared" si="0"/>
        <v>0</v>
      </c>
      <c r="K99" s="173" t="s">
        <v>261</v>
      </c>
      <c r="L99" s="184"/>
      <c r="M99" s="183"/>
      <c r="N99" s="182"/>
      <c r="O99" s="160"/>
      <c r="P99" s="159"/>
      <c r="Q99" s="159"/>
      <c r="R99" s="159"/>
      <c r="S99" s="159"/>
      <c r="T99" s="158"/>
      <c r="AR99" s="156"/>
      <c r="AT99" s="156"/>
      <c r="AU99" s="156"/>
      <c r="AY99" s="156"/>
      <c r="BE99" s="157"/>
      <c r="BF99" s="157"/>
      <c r="BG99" s="157"/>
      <c r="BH99" s="157"/>
      <c r="BI99" s="157"/>
      <c r="BJ99" s="156"/>
      <c r="BK99" s="157"/>
      <c r="BL99" s="156"/>
      <c r="BM99" s="156"/>
    </row>
    <row r="100" spans="2:65" s="155" customFormat="1" ht="40.5" x14ac:dyDescent="0.2">
      <c r="B100" s="180"/>
      <c r="C100" s="179">
        <v>26</v>
      </c>
      <c r="D100" s="179" t="s">
        <v>113</v>
      </c>
      <c r="E100" s="178" t="s">
        <v>441</v>
      </c>
      <c r="F100" s="173" t="s">
        <v>440</v>
      </c>
      <c r="G100" s="177" t="s">
        <v>158</v>
      </c>
      <c r="H100" s="176">
        <v>52</v>
      </c>
      <c r="I100" s="175"/>
      <c r="J100" s="174">
        <f t="shared" si="0"/>
        <v>0</v>
      </c>
      <c r="K100" s="173" t="s">
        <v>261</v>
      </c>
      <c r="L100" s="184"/>
      <c r="M100" s="183"/>
      <c r="N100" s="182"/>
      <c r="O100" s="160"/>
      <c r="P100" s="159"/>
      <c r="Q100" s="159"/>
      <c r="R100" s="159"/>
      <c r="S100" s="159"/>
      <c r="T100" s="158"/>
      <c r="AR100" s="156"/>
      <c r="AT100" s="156"/>
      <c r="AU100" s="156"/>
      <c r="AY100" s="156"/>
      <c r="BE100" s="157"/>
      <c r="BF100" s="157"/>
      <c r="BG100" s="157"/>
      <c r="BH100" s="157"/>
      <c r="BI100" s="157"/>
      <c r="BJ100" s="156"/>
      <c r="BK100" s="157"/>
      <c r="BL100" s="156"/>
      <c r="BM100" s="156"/>
    </row>
    <row r="101" spans="2:65" s="155" customFormat="1" ht="40.5" x14ac:dyDescent="0.2">
      <c r="B101" s="180"/>
      <c r="C101" s="179">
        <v>27</v>
      </c>
      <c r="D101" s="179" t="s">
        <v>113</v>
      </c>
      <c r="E101" s="178" t="s">
        <v>439</v>
      </c>
      <c r="F101" s="173" t="s">
        <v>438</v>
      </c>
      <c r="G101" s="177" t="s">
        <v>158</v>
      </c>
      <c r="H101" s="176">
        <v>4</v>
      </c>
      <c r="I101" s="175"/>
      <c r="J101" s="174">
        <f t="shared" si="0"/>
        <v>0</v>
      </c>
      <c r="K101" s="173" t="s">
        <v>261</v>
      </c>
      <c r="L101" s="184"/>
      <c r="M101" s="183"/>
      <c r="N101" s="182"/>
      <c r="O101" s="160"/>
      <c r="P101" s="159"/>
      <c r="Q101" s="159"/>
      <c r="R101" s="159"/>
      <c r="S101" s="159"/>
      <c r="T101" s="158"/>
      <c r="AR101" s="156"/>
      <c r="AT101" s="156"/>
      <c r="AU101" s="156"/>
      <c r="AY101" s="156"/>
      <c r="BE101" s="157"/>
      <c r="BF101" s="157"/>
      <c r="BG101" s="157"/>
      <c r="BH101" s="157"/>
      <c r="BI101" s="157"/>
      <c r="BJ101" s="156"/>
      <c r="BK101" s="157"/>
      <c r="BL101" s="156"/>
      <c r="BM101" s="156"/>
    </row>
    <row r="102" spans="2:65" s="155" customFormat="1" ht="40.5" x14ac:dyDescent="0.2">
      <c r="B102" s="180"/>
      <c r="C102" s="179">
        <v>28</v>
      </c>
      <c r="D102" s="179" t="s">
        <v>113</v>
      </c>
      <c r="E102" s="178" t="s">
        <v>437</v>
      </c>
      <c r="F102" s="173" t="s">
        <v>436</v>
      </c>
      <c r="G102" s="177" t="s">
        <v>158</v>
      </c>
      <c r="H102" s="176">
        <v>15</v>
      </c>
      <c r="I102" s="175"/>
      <c r="J102" s="174">
        <f t="shared" si="0"/>
        <v>0</v>
      </c>
      <c r="K102" s="173" t="s">
        <v>261</v>
      </c>
      <c r="L102" s="184"/>
      <c r="M102" s="183"/>
      <c r="N102" s="182"/>
      <c r="O102" s="160"/>
      <c r="P102" s="159"/>
      <c r="Q102" s="159"/>
      <c r="R102" s="159"/>
      <c r="S102" s="159"/>
      <c r="T102" s="158"/>
      <c r="AR102" s="156"/>
      <c r="AT102" s="156"/>
      <c r="AU102" s="156"/>
      <c r="AY102" s="156"/>
      <c r="BE102" s="157"/>
      <c r="BF102" s="157"/>
      <c r="BG102" s="157"/>
      <c r="BH102" s="157"/>
      <c r="BI102" s="157"/>
      <c r="BJ102" s="156"/>
      <c r="BK102" s="157"/>
      <c r="BL102" s="156"/>
      <c r="BM102" s="156"/>
    </row>
    <row r="103" spans="2:65" s="155" customFormat="1" ht="40.5" x14ac:dyDescent="0.2">
      <c r="B103" s="180"/>
      <c r="C103" s="179">
        <v>29</v>
      </c>
      <c r="D103" s="179" t="s">
        <v>113</v>
      </c>
      <c r="E103" s="178" t="s">
        <v>435</v>
      </c>
      <c r="F103" s="173" t="s">
        <v>434</v>
      </c>
      <c r="G103" s="177" t="s">
        <v>158</v>
      </c>
      <c r="H103" s="176">
        <v>5</v>
      </c>
      <c r="I103" s="175"/>
      <c r="J103" s="174">
        <f t="shared" si="0"/>
        <v>0</v>
      </c>
      <c r="K103" s="173" t="s">
        <v>261</v>
      </c>
      <c r="L103" s="184"/>
      <c r="M103" s="183"/>
      <c r="N103" s="182"/>
      <c r="O103" s="160"/>
      <c r="P103" s="159"/>
      <c r="Q103" s="159"/>
      <c r="R103" s="159"/>
      <c r="S103" s="159"/>
      <c r="T103" s="158"/>
      <c r="AR103" s="156"/>
      <c r="AT103" s="156"/>
      <c r="AU103" s="156"/>
      <c r="AY103" s="156"/>
      <c r="BE103" s="157"/>
      <c r="BF103" s="157"/>
      <c r="BG103" s="157"/>
      <c r="BH103" s="157"/>
      <c r="BI103" s="157"/>
      <c r="BJ103" s="156"/>
      <c r="BK103" s="157"/>
      <c r="BL103" s="156"/>
      <c r="BM103" s="156"/>
    </row>
    <row r="104" spans="2:65" s="155" customFormat="1" ht="27" x14ac:dyDescent="0.2">
      <c r="B104" s="180"/>
      <c r="C104" s="179">
        <v>30</v>
      </c>
      <c r="D104" s="179" t="s">
        <v>113</v>
      </c>
      <c r="E104" s="178" t="s">
        <v>433</v>
      </c>
      <c r="F104" s="173" t="s">
        <v>432</v>
      </c>
      <c r="G104" s="177" t="s">
        <v>238</v>
      </c>
      <c r="H104" s="176">
        <v>7</v>
      </c>
      <c r="I104" s="175"/>
      <c r="J104" s="174">
        <f t="shared" si="0"/>
        <v>0</v>
      </c>
      <c r="K104" s="173" t="s">
        <v>261</v>
      </c>
      <c r="L104" s="184"/>
      <c r="M104" s="183"/>
      <c r="N104" s="182"/>
      <c r="O104" s="160"/>
      <c r="P104" s="159"/>
      <c r="Q104" s="159"/>
      <c r="R104" s="159"/>
      <c r="S104" s="159"/>
      <c r="T104" s="158"/>
      <c r="AR104" s="156"/>
      <c r="AT104" s="156"/>
      <c r="AU104" s="156"/>
      <c r="AY104" s="156"/>
      <c r="BE104" s="157"/>
      <c r="BF104" s="157"/>
      <c r="BG104" s="157"/>
      <c r="BH104" s="157"/>
      <c r="BI104" s="157"/>
      <c r="BJ104" s="156"/>
      <c r="BK104" s="157"/>
      <c r="BL104" s="156"/>
      <c r="BM104" s="156"/>
    </row>
    <row r="105" spans="2:65" s="155" customFormat="1" ht="27" x14ac:dyDescent="0.2">
      <c r="B105" s="180"/>
      <c r="C105" s="179">
        <v>31</v>
      </c>
      <c r="D105" s="179" t="s">
        <v>113</v>
      </c>
      <c r="E105" s="178" t="s">
        <v>431</v>
      </c>
      <c r="F105" s="173" t="s">
        <v>430</v>
      </c>
      <c r="G105" s="177" t="s">
        <v>238</v>
      </c>
      <c r="H105" s="176">
        <v>10</v>
      </c>
      <c r="I105" s="175"/>
      <c r="J105" s="174">
        <f t="shared" si="0"/>
        <v>0</v>
      </c>
      <c r="K105" s="173" t="s">
        <v>261</v>
      </c>
      <c r="L105" s="184"/>
      <c r="M105" s="183"/>
      <c r="N105" s="182"/>
      <c r="O105" s="160"/>
      <c r="P105" s="159"/>
      <c r="Q105" s="159"/>
      <c r="R105" s="159"/>
      <c r="S105" s="159"/>
      <c r="T105" s="158"/>
      <c r="AR105" s="156"/>
      <c r="AT105" s="156"/>
      <c r="AU105" s="156"/>
      <c r="AY105" s="156"/>
      <c r="BE105" s="157"/>
      <c r="BF105" s="157"/>
      <c r="BG105" s="157"/>
      <c r="BH105" s="157"/>
      <c r="BI105" s="157"/>
      <c r="BJ105" s="156"/>
      <c r="BK105" s="157"/>
      <c r="BL105" s="156"/>
      <c r="BM105" s="156"/>
    </row>
    <row r="106" spans="2:65" s="155" customFormat="1" ht="27" x14ac:dyDescent="0.2">
      <c r="B106" s="180"/>
      <c r="C106" s="179">
        <v>32</v>
      </c>
      <c r="D106" s="179" t="s">
        <v>113</v>
      </c>
      <c r="E106" s="178" t="s">
        <v>429</v>
      </c>
      <c r="F106" s="173" t="s">
        <v>428</v>
      </c>
      <c r="G106" s="177" t="s">
        <v>238</v>
      </c>
      <c r="H106" s="176">
        <v>3</v>
      </c>
      <c r="I106" s="175"/>
      <c r="J106" s="174">
        <f t="shared" si="0"/>
        <v>0</v>
      </c>
      <c r="K106" s="173" t="s">
        <v>261</v>
      </c>
      <c r="L106" s="184"/>
      <c r="M106" s="183"/>
      <c r="N106" s="182"/>
      <c r="O106" s="160"/>
      <c r="P106" s="159"/>
      <c r="Q106" s="159"/>
      <c r="R106" s="159"/>
      <c r="S106" s="159"/>
      <c r="T106" s="158"/>
      <c r="AR106" s="156"/>
      <c r="AT106" s="156"/>
      <c r="AU106" s="156"/>
      <c r="AY106" s="156"/>
      <c r="BE106" s="157"/>
      <c r="BF106" s="157"/>
      <c r="BG106" s="157"/>
      <c r="BH106" s="157"/>
      <c r="BI106" s="157"/>
      <c r="BJ106" s="156"/>
      <c r="BK106" s="157"/>
      <c r="BL106" s="156"/>
      <c r="BM106" s="156"/>
    </row>
    <row r="107" spans="2:65" s="155" customFormat="1" ht="27" x14ac:dyDescent="0.2">
      <c r="B107" s="180"/>
      <c r="C107" s="179">
        <v>33</v>
      </c>
      <c r="D107" s="179" t="s">
        <v>113</v>
      </c>
      <c r="E107" s="178" t="s">
        <v>427</v>
      </c>
      <c r="F107" s="173" t="s">
        <v>426</v>
      </c>
      <c r="G107" s="177" t="s">
        <v>238</v>
      </c>
      <c r="H107" s="176">
        <v>1</v>
      </c>
      <c r="I107" s="175"/>
      <c r="J107" s="174">
        <f t="shared" ref="J107:J138" si="1">ROUND(I107*H107,2)</f>
        <v>0</v>
      </c>
      <c r="K107" s="173" t="s">
        <v>261</v>
      </c>
      <c r="L107" s="184"/>
      <c r="M107" s="183"/>
      <c r="N107" s="182"/>
      <c r="O107" s="160"/>
      <c r="P107" s="159"/>
      <c r="Q107" s="159"/>
      <c r="R107" s="159"/>
      <c r="S107" s="159"/>
      <c r="T107" s="158"/>
      <c r="AR107" s="156"/>
      <c r="AT107" s="156"/>
      <c r="AU107" s="156"/>
      <c r="AY107" s="156"/>
      <c r="BE107" s="157"/>
      <c r="BF107" s="157"/>
      <c r="BG107" s="157"/>
      <c r="BH107" s="157"/>
      <c r="BI107" s="157"/>
      <c r="BJ107" s="156"/>
      <c r="BK107" s="157"/>
      <c r="BL107" s="156"/>
      <c r="BM107" s="156"/>
    </row>
    <row r="108" spans="2:65" s="155" customFormat="1" ht="27" x14ac:dyDescent="0.2">
      <c r="B108" s="180"/>
      <c r="C108" s="179">
        <v>34</v>
      </c>
      <c r="D108" s="179" t="s">
        <v>113</v>
      </c>
      <c r="E108" s="178" t="s">
        <v>425</v>
      </c>
      <c r="F108" s="173" t="s">
        <v>424</v>
      </c>
      <c r="G108" s="177" t="s">
        <v>238</v>
      </c>
      <c r="H108" s="176">
        <v>1</v>
      </c>
      <c r="I108" s="175"/>
      <c r="J108" s="174">
        <f t="shared" si="1"/>
        <v>0</v>
      </c>
      <c r="K108" s="173" t="s">
        <v>261</v>
      </c>
      <c r="L108" s="184"/>
      <c r="M108" s="183"/>
      <c r="N108" s="182"/>
      <c r="O108" s="160"/>
      <c r="P108" s="159"/>
      <c r="Q108" s="159"/>
      <c r="R108" s="159"/>
      <c r="S108" s="159"/>
      <c r="T108" s="158"/>
      <c r="AR108" s="156"/>
      <c r="AT108" s="156"/>
      <c r="AU108" s="156"/>
      <c r="AY108" s="156"/>
      <c r="BE108" s="157"/>
      <c r="BF108" s="157"/>
      <c r="BG108" s="157"/>
      <c r="BH108" s="157"/>
      <c r="BI108" s="157"/>
      <c r="BJ108" s="156"/>
      <c r="BK108" s="157"/>
      <c r="BL108" s="156"/>
      <c r="BM108" s="156"/>
    </row>
    <row r="109" spans="2:65" s="155" customFormat="1" ht="27" x14ac:dyDescent="0.2">
      <c r="B109" s="180"/>
      <c r="C109" s="179">
        <v>35</v>
      </c>
      <c r="D109" s="179" t="s">
        <v>113</v>
      </c>
      <c r="E109" s="178" t="s">
        <v>423</v>
      </c>
      <c r="F109" s="173" t="s">
        <v>422</v>
      </c>
      <c r="G109" s="177" t="s">
        <v>238</v>
      </c>
      <c r="H109" s="176">
        <v>1</v>
      </c>
      <c r="I109" s="175"/>
      <c r="J109" s="174">
        <f t="shared" si="1"/>
        <v>0</v>
      </c>
      <c r="K109" s="173" t="s">
        <v>261</v>
      </c>
      <c r="L109" s="184"/>
      <c r="M109" s="183"/>
      <c r="N109" s="182"/>
      <c r="O109" s="160"/>
      <c r="P109" s="159"/>
      <c r="Q109" s="159"/>
      <c r="R109" s="159"/>
      <c r="S109" s="159"/>
      <c r="T109" s="158"/>
      <c r="AR109" s="156"/>
      <c r="AT109" s="156"/>
      <c r="AU109" s="156"/>
      <c r="AY109" s="156"/>
      <c r="BE109" s="157"/>
      <c r="BF109" s="157"/>
      <c r="BG109" s="157"/>
      <c r="BH109" s="157"/>
      <c r="BI109" s="157"/>
      <c r="BJ109" s="156"/>
      <c r="BK109" s="157"/>
      <c r="BL109" s="156"/>
      <c r="BM109" s="156"/>
    </row>
    <row r="110" spans="2:65" s="155" customFormat="1" ht="27" x14ac:dyDescent="0.2">
      <c r="B110" s="180"/>
      <c r="C110" s="179">
        <v>36</v>
      </c>
      <c r="D110" s="179" t="s">
        <v>113</v>
      </c>
      <c r="E110" s="178" t="s">
        <v>421</v>
      </c>
      <c r="F110" s="173" t="s">
        <v>420</v>
      </c>
      <c r="G110" s="177" t="s">
        <v>238</v>
      </c>
      <c r="H110" s="176">
        <v>1</v>
      </c>
      <c r="I110" s="175"/>
      <c r="J110" s="174">
        <f t="shared" si="1"/>
        <v>0</v>
      </c>
      <c r="K110" s="173" t="s">
        <v>261</v>
      </c>
      <c r="L110" s="184"/>
      <c r="M110" s="183"/>
      <c r="N110" s="182"/>
      <c r="O110" s="160"/>
      <c r="P110" s="159"/>
      <c r="Q110" s="159"/>
      <c r="R110" s="159"/>
      <c r="S110" s="159"/>
      <c r="T110" s="158"/>
      <c r="AR110" s="156"/>
      <c r="AT110" s="156"/>
      <c r="AU110" s="156"/>
      <c r="AY110" s="156"/>
      <c r="BE110" s="157"/>
      <c r="BF110" s="157"/>
      <c r="BG110" s="157"/>
      <c r="BH110" s="157"/>
      <c r="BI110" s="157"/>
      <c r="BJ110" s="156"/>
      <c r="BK110" s="157"/>
      <c r="BL110" s="156"/>
      <c r="BM110" s="156"/>
    </row>
    <row r="111" spans="2:65" s="155" customFormat="1" ht="27" x14ac:dyDescent="0.2">
      <c r="B111" s="180"/>
      <c r="C111" s="179">
        <v>37</v>
      </c>
      <c r="D111" s="179" t="s">
        <v>113</v>
      </c>
      <c r="E111" s="178" t="s">
        <v>419</v>
      </c>
      <c r="F111" s="173" t="s">
        <v>418</v>
      </c>
      <c r="G111" s="177" t="s">
        <v>238</v>
      </c>
      <c r="H111" s="176">
        <v>7</v>
      </c>
      <c r="I111" s="175"/>
      <c r="J111" s="174">
        <f t="shared" si="1"/>
        <v>0</v>
      </c>
      <c r="K111" s="173" t="s">
        <v>261</v>
      </c>
      <c r="L111" s="184"/>
      <c r="M111" s="183"/>
      <c r="N111" s="182"/>
      <c r="O111" s="160"/>
      <c r="P111" s="159"/>
      <c r="Q111" s="159"/>
      <c r="R111" s="159"/>
      <c r="S111" s="159"/>
      <c r="T111" s="158"/>
      <c r="AR111" s="156"/>
      <c r="AT111" s="156"/>
      <c r="AU111" s="156"/>
      <c r="AY111" s="156"/>
      <c r="BE111" s="157"/>
      <c r="BF111" s="157"/>
      <c r="BG111" s="157"/>
      <c r="BH111" s="157"/>
      <c r="BI111" s="157"/>
      <c r="BJ111" s="156"/>
      <c r="BK111" s="157"/>
      <c r="BL111" s="156"/>
      <c r="BM111" s="156"/>
    </row>
    <row r="112" spans="2:65" s="155" customFormat="1" ht="27" x14ac:dyDescent="0.2">
      <c r="B112" s="180"/>
      <c r="C112" s="179">
        <v>38</v>
      </c>
      <c r="D112" s="179" t="s">
        <v>113</v>
      </c>
      <c r="E112" s="178" t="s">
        <v>305</v>
      </c>
      <c r="F112" s="173" t="s">
        <v>417</v>
      </c>
      <c r="G112" s="177" t="s">
        <v>238</v>
      </c>
      <c r="H112" s="176">
        <v>10</v>
      </c>
      <c r="I112" s="175"/>
      <c r="J112" s="174">
        <f t="shared" si="1"/>
        <v>0</v>
      </c>
      <c r="K112" s="173" t="s">
        <v>227</v>
      </c>
      <c r="L112" s="184"/>
      <c r="M112" s="183"/>
      <c r="N112" s="182"/>
      <c r="O112" s="160"/>
      <c r="P112" s="159"/>
      <c r="Q112" s="159"/>
      <c r="R112" s="159"/>
      <c r="S112" s="159"/>
      <c r="T112" s="158"/>
      <c r="AR112" s="156"/>
      <c r="AT112" s="156"/>
      <c r="AU112" s="156"/>
      <c r="AY112" s="156"/>
      <c r="BE112" s="157"/>
      <c r="BF112" s="157"/>
      <c r="BG112" s="157"/>
      <c r="BH112" s="157"/>
      <c r="BI112" s="157"/>
      <c r="BJ112" s="156"/>
      <c r="BK112" s="157"/>
      <c r="BL112" s="156"/>
      <c r="BM112" s="156"/>
    </row>
    <row r="113" spans="2:65" s="155" customFormat="1" ht="27" x14ac:dyDescent="0.2">
      <c r="B113" s="180"/>
      <c r="C113" s="179">
        <v>39</v>
      </c>
      <c r="D113" s="179" t="s">
        <v>113</v>
      </c>
      <c r="E113" s="178" t="s">
        <v>305</v>
      </c>
      <c r="F113" s="173" t="s">
        <v>416</v>
      </c>
      <c r="G113" s="177" t="s">
        <v>238</v>
      </c>
      <c r="H113" s="176">
        <v>1</v>
      </c>
      <c r="I113" s="175"/>
      <c r="J113" s="174">
        <f t="shared" si="1"/>
        <v>0</v>
      </c>
      <c r="K113" s="173" t="s">
        <v>227</v>
      </c>
      <c r="L113" s="184"/>
      <c r="M113" s="183"/>
      <c r="N113" s="182"/>
      <c r="O113" s="160"/>
      <c r="P113" s="159"/>
      <c r="Q113" s="159"/>
      <c r="R113" s="159"/>
      <c r="S113" s="159"/>
      <c r="T113" s="158"/>
      <c r="AR113" s="156"/>
      <c r="AT113" s="156"/>
      <c r="AU113" s="156"/>
      <c r="AY113" s="156"/>
      <c r="BE113" s="157"/>
      <c r="BF113" s="157"/>
      <c r="BG113" s="157"/>
      <c r="BH113" s="157"/>
      <c r="BI113" s="157"/>
      <c r="BJ113" s="156"/>
      <c r="BK113" s="157"/>
      <c r="BL113" s="156"/>
      <c r="BM113" s="156"/>
    </row>
    <row r="114" spans="2:65" s="155" customFormat="1" ht="27" x14ac:dyDescent="0.2">
      <c r="B114" s="180"/>
      <c r="C114" s="179">
        <v>40</v>
      </c>
      <c r="D114" s="179" t="s">
        <v>113</v>
      </c>
      <c r="E114" s="178" t="s">
        <v>305</v>
      </c>
      <c r="F114" s="173" t="s">
        <v>415</v>
      </c>
      <c r="G114" s="177" t="s">
        <v>238</v>
      </c>
      <c r="H114" s="176">
        <v>1</v>
      </c>
      <c r="I114" s="175"/>
      <c r="J114" s="174">
        <f t="shared" si="1"/>
        <v>0</v>
      </c>
      <c r="K114" s="173" t="s">
        <v>227</v>
      </c>
      <c r="L114" s="184"/>
      <c r="M114" s="183"/>
      <c r="N114" s="182"/>
      <c r="O114" s="160"/>
      <c r="P114" s="159"/>
      <c r="Q114" s="159"/>
      <c r="R114" s="159"/>
      <c r="S114" s="159"/>
      <c r="T114" s="158"/>
      <c r="AR114" s="156"/>
      <c r="AT114" s="156"/>
      <c r="AU114" s="156"/>
      <c r="AY114" s="156"/>
      <c r="BE114" s="157"/>
      <c r="BF114" s="157"/>
      <c r="BG114" s="157"/>
      <c r="BH114" s="157"/>
      <c r="BI114" s="157"/>
      <c r="BJ114" s="156"/>
      <c r="BK114" s="157"/>
      <c r="BL114" s="156"/>
      <c r="BM114" s="156"/>
    </row>
    <row r="115" spans="2:65" s="155" customFormat="1" ht="27" x14ac:dyDescent="0.2">
      <c r="B115" s="180"/>
      <c r="C115" s="179">
        <v>41</v>
      </c>
      <c r="D115" s="179" t="s">
        <v>113</v>
      </c>
      <c r="E115" s="178" t="s">
        <v>305</v>
      </c>
      <c r="F115" s="173" t="s">
        <v>414</v>
      </c>
      <c r="G115" s="177" t="s">
        <v>238</v>
      </c>
      <c r="H115" s="176">
        <v>1</v>
      </c>
      <c r="I115" s="175"/>
      <c r="J115" s="174">
        <f t="shared" si="1"/>
        <v>0</v>
      </c>
      <c r="K115" s="173" t="s">
        <v>227</v>
      </c>
      <c r="L115" s="184"/>
      <c r="M115" s="183"/>
      <c r="N115" s="182"/>
      <c r="O115" s="160"/>
      <c r="P115" s="159"/>
      <c r="Q115" s="159"/>
      <c r="R115" s="159"/>
      <c r="S115" s="159"/>
      <c r="T115" s="158"/>
      <c r="AR115" s="156"/>
      <c r="AT115" s="156"/>
      <c r="AU115" s="156"/>
      <c r="AY115" s="156"/>
      <c r="BE115" s="157"/>
      <c r="BF115" s="157"/>
      <c r="BG115" s="157"/>
      <c r="BH115" s="157"/>
      <c r="BI115" s="157"/>
      <c r="BJ115" s="156"/>
      <c r="BK115" s="157"/>
      <c r="BL115" s="156"/>
      <c r="BM115" s="156"/>
    </row>
    <row r="116" spans="2:65" s="155" customFormat="1" ht="27" x14ac:dyDescent="0.2">
      <c r="B116" s="180"/>
      <c r="C116" s="179">
        <v>42</v>
      </c>
      <c r="D116" s="179" t="s">
        <v>113</v>
      </c>
      <c r="E116" s="178" t="s">
        <v>305</v>
      </c>
      <c r="F116" s="173" t="s">
        <v>413</v>
      </c>
      <c r="G116" s="177" t="s">
        <v>238</v>
      </c>
      <c r="H116" s="176">
        <v>1</v>
      </c>
      <c r="I116" s="175"/>
      <c r="J116" s="174">
        <f t="shared" si="1"/>
        <v>0</v>
      </c>
      <c r="K116" s="173" t="s">
        <v>227</v>
      </c>
      <c r="L116" s="184"/>
      <c r="M116" s="183"/>
      <c r="N116" s="182"/>
      <c r="O116" s="160"/>
      <c r="P116" s="159"/>
      <c r="Q116" s="159"/>
      <c r="R116" s="159"/>
      <c r="S116" s="159"/>
      <c r="T116" s="158"/>
      <c r="AR116" s="156"/>
      <c r="AT116" s="156"/>
      <c r="AU116" s="156"/>
      <c r="AY116" s="156"/>
      <c r="BE116" s="157"/>
      <c r="BF116" s="157"/>
      <c r="BG116" s="157"/>
      <c r="BH116" s="157"/>
      <c r="BI116" s="157"/>
      <c r="BJ116" s="156"/>
      <c r="BK116" s="157"/>
      <c r="BL116" s="156"/>
      <c r="BM116" s="156"/>
    </row>
    <row r="117" spans="2:65" s="155" customFormat="1" ht="27" x14ac:dyDescent="0.2">
      <c r="B117" s="180"/>
      <c r="C117" s="179">
        <v>43</v>
      </c>
      <c r="D117" s="179" t="s">
        <v>113</v>
      </c>
      <c r="E117" s="178" t="s">
        <v>412</v>
      </c>
      <c r="F117" s="173" t="s">
        <v>411</v>
      </c>
      <c r="G117" s="177" t="s">
        <v>238</v>
      </c>
      <c r="H117" s="176">
        <v>1</v>
      </c>
      <c r="I117" s="175"/>
      <c r="J117" s="174">
        <f t="shared" si="1"/>
        <v>0</v>
      </c>
      <c r="K117" s="173" t="s">
        <v>261</v>
      </c>
      <c r="L117" s="184"/>
      <c r="M117" s="183"/>
      <c r="N117" s="182"/>
      <c r="O117" s="160"/>
      <c r="P117" s="159"/>
      <c r="Q117" s="159"/>
      <c r="R117" s="159"/>
      <c r="S117" s="159"/>
      <c r="T117" s="158"/>
      <c r="AR117" s="156"/>
      <c r="AT117" s="156"/>
      <c r="AU117" s="156"/>
      <c r="AY117" s="156"/>
      <c r="BE117" s="157"/>
      <c r="BF117" s="157"/>
      <c r="BG117" s="157"/>
      <c r="BH117" s="157"/>
      <c r="BI117" s="157"/>
      <c r="BJ117" s="156"/>
      <c r="BK117" s="157"/>
      <c r="BL117" s="156"/>
      <c r="BM117" s="156"/>
    </row>
    <row r="118" spans="2:65" s="155" customFormat="1" ht="27" x14ac:dyDescent="0.2">
      <c r="B118" s="180"/>
      <c r="C118" s="179">
        <v>44</v>
      </c>
      <c r="D118" s="179" t="s">
        <v>113</v>
      </c>
      <c r="E118" s="178" t="s">
        <v>410</v>
      </c>
      <c r="F118" s="173" t="s">
        <v>409</v>
      </c>
      <c r="G118" s="177" t="s">
        <v>238</v>
      </c>
      <c r="H118" s="176">
        <v>1</v>
      </c>
      <c r="I118" s="175"/>
      <c r="J118" s="174">
        <f t="shared" si="1"/>
        <v>0</v>
      </c>
      <c r="K118" s="173" t="s">
        <v>261</v>
      </c>
      <c r="L118" s="184"/>
      <c r="M118" s="183"/>
      <c r="N118" s="182"/>
      <c r="O118" s="160"/>
      <c r="P118" s="159"/>
      <c r="Q118" s="159"/>
      <c r="R118" s="159"/>
      <c r="S118" s="159"/>
      <c r="T118" s="158"/>
      <c r="AR118" s="156"/>
      <c r="AT118" s="156"/>
      <c r="AU118" s="156"/>
      <c r="AY118" s="156"/>
      <c r="BE118" s="157"/>
      <c r="BF118" s="157"/>
      <c r="BG118" s="157"/>
      <c r="BH118" s="157"/>
      <c r="BI118" s="157"/>
      <c r="BJ118" s="156"/>
      <c r="BK118" s="157"/>
      <c r="BL118" s="156"/>
      <c r="BM118" s="156"/>
    </row>
    <row r="119" spans="2:65" s="155" customFormat="1" ht="27" x14ac:dyDescent="0.2">
      <c r="B119" s="180"/>
      <c r="C119" s="179">
        <v>45</v>
      </c>
      <c r="D119" s="179" t="s">
        <v>113</v>
      </c>
      <c r="E119" s="178" t="s">
        <v>408</v>
      </c>
      <c r="F119" s="173" t="s">
        <v>407</v>
      </c>
      <c r="G119" s="177" t="s">
        <v>238</v>
      </c>
      <c r="H119" s="176">
        <v>1</v>
      </c>
      <c r="I119" s="175"/>
      <c r="J119" s="174">
        <f t="shared" si="1"/>
        <v>0</v>
      </c>
      <c r="K119" s="173" t="s">
        <v>261</v>
      </c>
      <c r="L119" s="184"/>
      <c r="M119" s="183"/>
      <c r="N119" s="182"/>
      <c r="O119" s="160"/>
      <c r="P119" s="159"/>
      <c r="Q119" s="159"/>
      <c r="R119" s="159"/>
      <c r="S119" s="159"/>
      <c r="T119" s="158"/>
      <c r="AR119" s="156"/>
      <c r="AT119" s="156"/>
      <c r="AU119" s="156"/>
      <c r="AY119" s="156"/>
      <c r="BE119" s="157"/>
      <c r="BF119" s="157"/>
      <c r="BG119" s="157"/>
      <c r="BH119" s="157"/>
      <c r="BI119" s="157"/>
      <c r="BJ119" s="156"/>
      <c r="BK119" s="157"/>
      <c r="BL119" s="156"/>
      <c r="BM119" s="156"/>
    </row>
    <row r="120" spans="2:65" s="155" customFormat="1" x14ac:dyDescent="0.2">
      <c r="B120" s="180"/>
      <c r="C120" s="179">
        <v>46</v>
      </c>
      <c r="D120" s="179" t="s">
        <v>113</v>
      </c>
      <c r="E120" s="178" t="s">
        <v>406</v>
      </c>
      <c r="F120" s="173" t="s">
        <v>405</v>
      </c>
      <c r="G120" s="177" t="s">
        <v>238</v>
      </c>
      <c r="H120" s="176">
        <v>1</v>
      </c>
      <c r="I120" s="175"/>
      <c r="J120" s="174">
        <f t="shared" si="1"/>
        <v>0</v>
      </c>
      <c r="K120" s="173" t="s">
        <v>261</v>
      </c>
      <c r="L120" s="184"/>
      <c r="M120" s="183"/>
      <c r="N120" s="182"/>
      <c r="O120" s="160"/>
      <c r="P120" s="159"/>
      <c r="Q120" s="159"/>
      <c r="R120" s="159"/>
      <c r="S120" s="159"/>
      <c r="T120" s="158"/>
      <c r="AR120" s="156"/>
      <c r="AT120" s="156"/>
      <c r="AU120" s="156"/>
      <c r="AY120" s="156"/>
      <c r="BE120" s="157"/>
      <c r="BF120" s="157"/>
      <c r="BG120" s="157"/>
      <c r="BH120" s="157"/>
      <c r="BI120" s="157"/>
      <c r="BJ120" s="156"/>
      <c r="BK120" s="157"/>
      <c r="BL120" s="156"/>
      <c r="BM120" s="156"/>
    </row>
    <row r="121" spans="2:65" s="155" customFormat="1" x14ac:dyDescent="0.2">
      <c r="B121" s="180"/>
      <c r="C121" s="179">
        <v>47</v>
      </c>
      <c r="D121" s="179" t="s">
        <v>113</v>
      </c>
      <c r="E121" s="178" t="s">
        <v>404</v>
      </c>
      <c r="F121" s="173" t="s">
        <v>403</v>
      </c>
      <c r="G121" s="177" t="s">
        <v>238</v>
      </c>
      <c r="H121" s="176">
        <v>1</v>
      </c>
      <c r="I121" s="175"/>
      <c r="J121" s="174">
        <f t="shared" si="1"/>
        <v>0</v>
      </c>
      <c r="K121" s="173" t="s">
        <v>261</v>
      </c>
      <c r="L121" s="184"/>
      <c r="M121" s="183"/>
      <c r="N121" s="182"/>
      <c r="O121" s="160"/>
      <c r="P121" s="159"/>
      <c r="Q121" s="159"/>
      <c r="R121" s="159"/>
      <c r="S121" s="159"/>
      <c r="T121" s="158"/>
      <c r="AR121" s="156"/>
      <c r="AT121" s="156"/>
      <c r="AU121" s="156"/>
      <c r="AY121" s="156"/>
      <c r="BE121" s="157"/>
      <c r="BF121" s="157"/>
      <c r="BG121" s="157"/>
      <c r="BH121" s="157"/>
      <c r="BI121" s="157"/>
      <c r="BJ121" s="156"/>
      <c r="BK121" s="157"/>
      <c r="BL121" s="156"/>
      <c r="BM121" s="156"/>
    </row>
    <row r="122" spans="2:65" s="155" customFormat="1" x14ac:dyDescent="0.2">
      <c r="B122" s="180"/>
      <c r="C122" s="179">
        <v>48</v>
      </c>
      <c r="D122" s="179" t="s">
        <v>113</v>
      </c>
      <c r="E122" s="178" t="s">
        <v>402</v>
      </c>
      <c r="F122" s="173" t="s">
        <v>401</v>
      </c>
      <c r="G122" s="177" t="s">
        <v>238</v>
      </c>
      <c r="H122" s="176">
        <v>1</v>
      </c>
      <c r="I122" s="175"/>
      <c r="J122" s="174">
        <f t="shared" si="1"/>
        <v>0</v>
      </c>
      <c r="K122" s="173" t="s">
        <v>261</v>
      </c>
      <c r="L122" s="184"/>
      <c r="M122" s="183"/>
      <c r="N122" s="182"/>
      <c r="O122" s="160"/>
      <c r="P122" s="159"/>
      <c r="Q122" s="159"/>
      <c r="R122" s="159"/>
      <c r="S122" s="159"/>
      <c r="T122" s="158"/>
      <c r="AR122" s="156"/>
      <c r="AT122" s="156"/>
      <c r="AU122" s="156"/>
      <c r="AY122" s="156"/>
      <c r="BE122" s="157"/>
      <c r="BF122" s="157"/>
      <c r="BG122" s="157"/>
      <c r="BH122" s="157"/>
      <c r="BI122" s="157"/>
      <c r="BJ122" s="156"/>
      <c r="BK122" s="157"/>
      <c r="BL122" s="156"/>
      <c r="BM122" s="156"/>
    </row>
    <row r="123" spans="2:65" s="155" customFormat="1" ht="40.5" x14ac:dyDescent="0.2">
      <c r="B123" s="180"/>
      <c r="C123" s="179">
        <v>49</v>
      </c>
      <c r="D123" s="179" t="s">
        <v>113</v>
      </c>
      <c r="E123" s="178" t="s">
        <v>305</v>
      </c>
      <c r="F123" s="173" t="s">
        <v>400</v>
      </c>
      <c r="G123" s="177" t="s">
        <v>238</v>
      </c>
      <c r="H123" s="176">
        <v>1</v>
      </c>
      <c r="I123" s="175"/>
      <c r="J123" s="174">
        <f t="shared" si="1"/>
        <v>0</v>
      </c>
      <c r="K123" s="173" t="s">
        <v>227</v>
      </c>
      <c r="L123" s="184"/>
      <c r="M123" s="183"/>
      <c r="N123" s="182"/>
      <c r="O123" s="160"/>
      <c r="P123" s="159"/>
      <c r="Q123" s="159"/>
      <c r="R123" s="159"/>
      <c r="S123" s="159"/>
      <c r="T123" s="158"/>
      <c r="AR123" s="156"/>
      <c r="AT123" s="156"/>
      <c r="AU123" s="156"/>
      <c r="AY123" s="156"/>
      <c r="BE123" s="157"/>
      <c r="BF123" s="157"/>
      <c r="BG123" s="157"/>
      <c r="BH123" s="157"/>
      <c r="BI123" s="157"/>
      <c r="BJ123" s="156"/>
      <c r="BK123" s="157"/>
      <c r="BL123" s="156"/>
      <c r="BM123" s="156"/>
    </row>
    <row r="124" spans="2:65" s="155" customFormat="1" ht="40.5" x14ac:dyDescent="0.2">
      <c r="B124" s="180"/>
      <c r="C124" s="179">
        <v>50</v>
      </c>
      <c r="D124" s="179" t="s">
        <v>113</v>
      </c>
      <c r="E124" s="178" t="s">
        <v>305</v>
      </c>
      <c r="F124" s="173" t="s">
        <v>399</v>
      </c>
      <c r="G124" s="177" t="s">
        <v>238</v>
      </c>
      <c r="H124" s="176">
        <v>1</v>
      </c>
      <c r="I124" s="175"/>
      <c r="J124" s="174">
        <f t="shared" si="1"/>
        <v>0</v>
      </c>
      <c r="K124" s="173" t="s">
        <v>227</v>
      </c>
      <c r="L124" s="184"/>
      <c r="M124" s="183"/>
      <c r="N124" s="182"/>
      <c r="O124" s="160"/>
      <c r="P124" s="159"/>
      <c r="Q124" s="159"/>
      <c r="R124" s="159"/>
      <c r="S124" s="159"/>
      <c r="T124" s="158"/>
      <c r="AR124" s="156"/>
      <c r="AT124" s="156"/>
      <c r="AU124" s="156"/>
      <c r="AY124" s="156"/>
      <c r="BE124" s="157"/>
      <c r="BF124" s="157"/>
      <c r="BG124" s="157"/>
      <c r="BH124" s="157"/>
      <c r="BI124" s="157"/>
      <c r="BJ124" s="156"/>
      <c r="BK124" s="157"/>
      <c r="BL124" s="156"/>
      <c r="BM124" s="156"/>
    </row>
    <row r="125" spans="2:65" s="155" customFormat="1" ht="27" x14ac:dyDescent="0.2">
      <c r="B125" s="180"/>
      <c r="C125" s="179">
        <v>51</v>
      </c>
      <c r="D125" s="179" t="s">
        <v>113</v>
      </c>
      <c r="E125" s="178" t="s">
        <v>398</v>
      </c>
      <c r="F125" s="173" t="s">
        <v>397</v>
      </c>
      <c r="G125" s="177" t="s">
        <v>238</v>
      </c>
      <c r="H125" s="176">
        <v>1</v>
      </c>
      <c r="I125" s="175"/>
      <c r="J125" s="174">
        <f t="shared" si="1"/>
        <v>0</v>
      </c>
      <c r="K125" s="173" t="s">
        <v>261</v>
      </c>
      <c r="L125" s="184"/>
      <c r="M125" s="183"/>
      <c r="N125" s="182"/>
      <c r="O125" s="160"/>
      <c r="P125" s="159"/>
      <c r="Q125" s="159"/>
      <c r="R125" s="159"/>
      <c r="S125" s="159"/>
      <c r="T125" s="158"/>
      <c r="AR125" s="156"/>
      <c r="AT125" s="156"/>
      <c r="AU125" s="156"/>
      <c r="AY125" s="156"/>
      <c r="BE125" s="157"/>
      <c r="BF125" s="157"/>
      <c r="BG125" s="157"/>
      <c r="BH125" s="157"/>
      <c r="BI125" s="157"/>
      <c r="BJ125" s="156"/>
      <c r="BK125" s="157"/>
      <c r="BL125" s="156"/>
      <c r="BM125" s="156"/>
    </row>
    <row r="126" spans="2:65" s="155" customFormat="1" ht="27" x14ac:dyDescent="0.2">
      <c r="B126" s="180"/>
      <c r="C126" s="179">
        <v>52</v>
      </c>
      <c r="D126" s="179" t="s">
        <v>113</v>
      </c>
      <c r="E126" s="178" t="s">
        <v>396</v>
      </c>
      <c r="F126" s="173" t="s">
        <v>395</v>
      </c>
      <c r="G126" s="177" t="s">
        <v>238</v>
      </c>
      <c r="H126" s="176">
        <v>1</v>
      </c>
      <c r="I126" s="175"/>
      <c r="J126" s="174">
        <f t="shared" si="1"/>
        <v>0</v>
      </c>
      <c r="K126" s="173" t="s">
        <v>261</v>
      </c>
      <c r="L126" s="184"/>
      <c r="M126" s="183"/>
      <c r="N126" s="182"/>
      <c r="O126" s="160"/>
      <c r="P126" s="159"/>
      <c r="Q126" s="159"/>
      <c r="R126" s="159"/>
      <c r="S126" s="159"/>
      <c r="T126" s="158"/>
      <c r="AR126" s="156"/>
      <c r="AT126" s="156"/>
      <c r="AU126" s="156"/>
      <c r="AY126" s="156"/>
      <c r="BE126" s="157"/>
      <c r="BF126" s="157"/>
      <c r="BG126" s="157"/>
      <c r="BH126" s="157"/>
      <c r="BI126" s="157"/>
      <c r="BJ126" s="156"/>
      <c r="BK126" s="157"/>
      <c r="BL126" s="156"/>
      <c r="BM126" s="156"/>
    </row>
    <row r="127" spans="2:65" s="155" customFormat="1" x14ac:dyDescent="0.2">
      <c r="B127" s="180"/>
      <c r="C127" s="179">
        <v>53</v>
      </c>
      <c r="D127" s="179" t="s">
        <v>113</v>
      </c>
      <c r="E127" s="178" t="s">
        <v>394</v>
      </c>
      <c r="F127" s="173" t="s">
        <v>393</v>
      </c>
      <c r="G127" s="177" t="s">
        <v>238</v>
      </c>
      <c r="H127" s="176">
        <v>16</v>
      </c>
      <c r="I127" s="175"/>
      <c r="J127" s="174">
        <f t="shared" si="1"/>
        <v>0</v>
      </c>
      <c r="K127" s="173" t="s">
        <v>261</v>
      </c>
      <c r="L127" s="184"/>
      <c r="M127" s="183"/>
      <c r="N127" s="182"/>
      <c r="O127" s="160"/>
      <c r="P127" s="159"/>
      <c r="Q127" s="159"/>
      <c r="R127" s="159"/>
      <c r="S127" s="159"/>
      <c r="T127" s="158"/>
      <c r="AR127" s="156"/>
      <c r="AT127" s="156"/>
      <c r="AU127" s="156"/>
      <c r="AY127" s="156"/>
      <c r="BE127" s="157"/>
      <c r="BF127" s="157"/>
      <c r="BG127" s="157"/>
      <c r="BH127" s="157"/>
      <c r="BI127" s="157"/>
      <c r="BJ127" s="156"/>
      <c r="BK127" s="157"/>
      <c r="BL127" s="156"/>
      <c r="BM127" s="156"/>
    </row>
    <row r="128" spans="2:65" s="155" customFormat="1" x14ac:dyDescent="0.2">
      <c r="B128" s="180"/>
      <c r="C128" s="179">
        <v>54</v>
      </c>
      <c r="D128" s="179" t="s">
        <v>113</v>
      </c>
      <c r="E128" s="178" t="s">
        <v>392</v>
      </c>
      <c r="F128" s="173" t="s">
        <v>391</v>
      </c>
      <c r="G128" s="177" t="s">
        <v>238</v>
      </c>
      <c r="H128" s="176">
        <v>4</v>
      </c>
      <c r="I128" s="175"/>
      <c r="J128" s="174">
        <f t="shared" si="1"/>
        <v>0</v>
      </c>
      <c r="K128" s="173" t="s">
        <v>261</v>
      </c>
      <c r="L128" s="184"/>
      <c r="M128" s="183"/>
      <c r="N128" s="182"/>
      <c r="O128" s="160"/>
      <c r="P128" s="159"/>
      <c r="Q128" s="159"/>
      <c r="R128" s="159"/>
      <c r="S128" s="159"/>
      <c r="T128" s="158"/>
      <c r="AR128" s="156"/>
      <c r="AT128" s="156"/>
      <c r="AU128" s="156"/>
      <c r="AY128" s="156"/>
      <c r="BE128" s="157"/>
      <c r="BF128" s="157"/>
      <c r="BG128" s="157"/>
      <c r="BH128" s="157"/>
      <c r="BI128" s="157"/>
      <c r="BJ128" s="156"/>
      <c r="BK128" s="157"/>
      <c r="BL128" s="156"/>
      <c r="BM128" s="156"/>
    </row>
    <row r="129" spans="2:65" s="155" customFormat="1" ht="40.5" x14ac:dyDescent="0.2">
      <c r="B129" s="180"/>
      <c r="C129" s="179">
        <v>55</v>
      </c>
      <c r="D129" s="179" t="s">
        <v>113</v>
      </c>
      <c r="E129" s="178" t="s">
        <v>390</v>
      </c>
      <c r="F129" s="173" t="s">
        <v>389</v>
      </c>
      <c r="G129" s="177" t="s">
        <v>238</v>
      </c>
      <c r="H129" s="176">
        <v>4</v>
      </c>
      <c r="I129" s="175"/>
      <c r="J129" s="174">
        <f t="shared" si="1"/>
        <v>0</v>
      </c>
      <c r="K129" s="173" t="s">
        <v>261</v>
      </c>
      <c r="L129" s="184"/>
      <c r="M129" s="183"/>
      <c r="N129" s="182"/>
      <c r="O129" s="160"/>
      <c r="P129" s="159"/>
      <c r="Q129" s="159"/>
      <c r="R129" s="159"/>
      <c r="S129" s="159"/>
      <c r="T129" s="158"/>
      <c r="AR129" s="156"/>
      <c r="AT129" s="156"/>
      <c r="AU129" s="156"/>
      <c r="AY129" s="156"/>
      <c r="BE129" s="157"/>
      <c r="BF129" s="157"/>
      <c r="BG129" s="157"/>
      <c r="BH129" s="157"/>
      <c r="BI129" s="157"/>
      <c r="BJ129" s="156"/>
      <c r="BK129" s="157"/>
      <c r="BL129" s="156"/>
      <c r="BM129" s="156"/>
    </row>
    <row r="130" spans="2:65" s="155" customFormat="1" ht="40.5" x14ac:dyDescent="0.2">
      <c r="B130" s="180"/>
      <c r="C130" s="179">
        <v>56</v>
      </c>
      <c r="D130" s="179" t="s">
        <v>113</v>
      </c>
      <c r="E130" s="178" t="s">
        <v>388</v>
      </c>
      <c r="F130" s="173" t="s">
        <v>387</v>
      </c>
      <c r="G130" s="177" t="s">
        <v>238</v>
      </c>
      <c r="H130" s="176">
        <v>1</v>
      </c>
      <c r="I130" s="175"/>
      <c r="J130" s="174">
        <f t="shared" si="1"/>
        <v>0</v>
      </c>
      <c r="K130" s="173" t="s">
        <v>261</v>
      </c>
      <c r="L130" s="184"/>
      <c r="M130" s="183"/>
      <c r="N130" s="182"/>
      <c r="O130" s="160"/>
      <c r="P130" s="159"/>
      <c r="Q130" s="159"/>
      <c r="R130" s="159"/>
      <c r="S130" s="159"/>
      <c r="T130" s="158"/>
      <c r="AR130" s="156"/>
      <c r="AT130" s="156"/>
      <c r="AU130" s="156"/>
      <c r="AY130" s="156"/>
      <c r="BE130" s="157"/>
      <c r="BF130" s="157"/>
      <c r="BG130" s="157"/>
      <c r="BH130" s="157"/>
      <c r="BI130" s="157"/>
      <c r="BJ130" s="156"/>
      <c r="BK130" s="157"/>
      <c r="BL130" s="156"/>
      <c r="BM130" s="156"/>
    </row>
    <row r="131" spans="2:65" s="155" customFormat="1" ht="40.5" x14ac:dyDescent="0.2">
      <c r="B131" s="180"/>
      <c r="C131" s="179">
        <v>57</v>
      </c>
      <c r="D131" s="179" t="s">
        <v>113</v>
      </c>
      <c r="E131" s="178" t="s">
        <v>305</v>
      </c>
      <c r="F131" s="173" t="s">
        <v>386</v>
      </c>
      <c r="G131" s="177" t="s">
        <v>238</v>
      </c>
      <c r="H131" s="176">
        <v>4</v>
      </c>
      <c r="I131" s="175"/>
      <c r="J131" s="174">
        <f t="shared" si="1"/>
        <v>0</v>
      </c>
      <c r="K131" s="173" t="s">
        <v>227</v>
      </c>
      <c r="L131" s="184"/>
      <c r="M131" s="183"/>
      <c r="N131" s="182"/>
      <c r="O131" s="160"/>
      <c r="P131" s="159"/>
      <c r="Q131" s="159"/>
      <c r="R131" s="159"/>
      <c r="S131" s="159"/>
      <c r="T131" s="158"/>
      <c r="AR131" s="156"/>
      <c r="AT131" s="156"/>
      <c r="AU131" s="156"/>
      <c r="AY131" s="156"/>
      <c r="BE131" s="157"/>
      <c r="BF131" s="157"/>
      <c r="BG131" s="157"/>
      <c r="BH131" s="157"/>
      <c r="BI131" s="157"/>
      <c r="BJ131" s="156"/>
      <c r="BK131" s="157"/>
      <c r="BL131" s="156"/>
      <c r="BM131" s="156"/>
    </row>
    <row r="132" spans="2:65" s="155" customFormat="1" ht="40.5" x14ac:dyDescent="0.2">
      <c r="B132" s="180"/>
      <c r="C132" s="179">
        <v>58</v>
      </c>
      <c r="D132" s="179" t="s">
        <v>113</v>
      </c>
      <c r="E132" s="178" t="s">
        <v>385</v>
      </c>
      <c r="F132" s="173" t="s">
        <v>384</v>
      </c>
      <c r="G132" s="177" t="s">
        <v>238</v>
      </c>
      <c r="H132" s="176">
        <v>4</v>
      </c>
      <c r="I132" s="175"/>
      <c r="J132" s="174">
        <f t="shared" si="1"/>
        <v>0</v>
      </c>
      <c r="K132" s="173" t="s">
        <v>261</v>
      </c>
      <c r="L132" s="184"/>
      <c r="M132" s="183"/>
      <c r="N132" s="182"/>
      <c r="O132" s="160"/>
      <c r="P132" s="159"/>
      <c r="Q132" s="159"/>
      <c r="R132" s="159"/>
      <c r="S132" s="159"/>
      <c r="T132" s="158"/>
      <c r="AR132" s="156"/>
      <c r="AT132" s="156"/>
      <c r="AU132" s="156"/>
      <c r="AY132" s="156"/>
      <c r="BE132" s="157"/>
      <c r="BF132" s="157"/>
      <c r="BG132" s="157"/>
      <c r="BH132" s="157"/>
      <c r="BI132" s="157"/>
      <c r="BJ132" s="156"/>
      <c r="BK132" s="157"/>
      <c r="BL132" s="156"/>
      <c r="BM132" s="156"/>
    </row>
    <row r="133" spans="2:65" s="155" customFormat="1" ht="27" x14ac:dyDescent="0.2">
      <c r="B133" s="180"/>
      <c r="C133" s="179">
        <v>59</v>
      </c>
      <c r="D133" s="179" t="s">
        <v>113</v>
      </c>
      <c r="E133" s="178" t="s">
        <v>305</v>
      </c>
      <c r="F133" s="173" t="s">
        <v>383</v>
      </c>
      <c r="G133" s="177" t="s">
        <v>238</v>
      </c>
      <c r="H133" s="176">
        <v>2</v>
      </c>
      <c r="I133" s="175"/>
      <c r="J133" s="174">
        <f t="shared" si="1"/>
        <v>0</v>
      </c>
      <c r="K133" s="173" t="s">
        <v>227</v>
      </c>
      <c r="L133" s="184"/>
      <c r="M133" s="183"/>
      <c r="N133" s="182"/>
      <c r="O133" s="160"/>
      <c r="P133" s="159"/>
      <c r="Q133" s="159"/>
      <c r="R133" s="159"/>
      <c r="S133" s="159"/>
      <c r="T133" s="158"/>
      <c r="AR133" s="156"/>
      <c r="AT133" s="156"/>
      <c r="AU133" s="156"/>
      <c r="AY133" s="156"/>
      <c r="BE133" s="157"/>
      <c r="BF133" s="157"/>
      <c r="BG133" s="157"/>
      <c r="BH133" s="157"/>
      <c r="BI133" s="157"/>
      <c r="BJ133" s="156"/>
      <c r="BK133" s="157"/>
      <c r="BL133" s="156"/>
      <c r="BM133" s="156"/>
    </row>
    <row r="134" spans="2:65" s="155" customFormat="1" ht="27" x14ac:dyDescent="0.2">
      <c r="B134" s="180"/>
      <c r="C134" s="179">
        <v>60</v>
      </c>
      <c r="D134" s="179" t="s">
        <v>113</v>
      </c>
      <c r="E134" s="178" t="s">
        <v>305</v>
      </c>
      <c r="F134" s="173" t="s">
        <v>382</v>
      </c>
      <c r="G134" s="177" t="s">
        <v>238</v>
      </c>
      <c r="H134" s="176">
        <v>5</v>
      </c>
      <c r="I134" s="175"/>
      <c r="J134" s="174">
        <f t="shared" si="1"/>
        <v>0</v>
      </c>
      <c r="K134" s="173" t="s">
        <v>227</v>
      </c>
      <c r="L134" s="184"/>
      <c r="M134" s="183"/>
      <c r="N134" s="182"/>
      <c r="O134" s="160"/>
      <c r="P134" s="159"/>
      <c r="Q134" s="159"/>
      <c r="R134" s="159"/>
      <c r="S134" s="159"/>
      <c r="T134" s="158"/>
      <c r="AR134" s="156"/>
      <c r="AT134" s="156"/>
      <c r="AU134" s="156"/>
      <c r="AY134" s="156"/>
      <c r="BE134" s="157"/>
      <c r="BF134" s="157"/>
      <c r="BG134" s="157"/>
      <c r="BH134" s="157"/>
      <c r="BI134" s="157"/>
      <c r="BJ134" s="156"/>
      <c r="BK134" s="157"/>
      <c r="BL134" s="156"/>
      <c r="BM134" s="156"/>
    </row>
    <row r="135" spans="2:65" s="155" customFormat="1" x14ac:dyDescent="0.2">
      <c r="B135" s="180"/>
      <c r="C135" s="179">
        <v>61</v>
      </c>
      <c r="D135" s="179" t="s">
        <v>113</v>
      </c>
      <c r="E135" s="178" t="s">
        <v>381</v>
      </c>
      <c r="F135" s="173" t="s">
        <v>380</v>
      </c>
      <c r="G135" s="177" t="s">
        <v>116</v>
      </c>
      <c r="H135" s="176">
        <v>133</v>
      </c>
      <c r="I135" s="175"/>
      <c r="J135" s="174">
        <f t="shared" si="1"/>
        <v>0</v>
      </c>
      <c r="K135" s="173" t="s">
        <v>261</v>
      </c>
      <c r="L135" s="184"/>
      <c r="M135" s="183"/>
      <c r="N135" s="182"/>
      <c r="O135" s="160"/>
      <c r="P135" s="159"/>
      <c r="Q135" s="159"/>
      <c r="R135" s="159"/>
      <c r="S135" s="159"/>
      <c r="T135" s="158"/>
      <c r="AR135" s="156"/>
      <c r="AT135" s="156"/>
      <c r="AU135" s="156"/>
      <c r="AY135" s="156"/>
      <c r="BE135" s="157"/>
      <c r="BF135" s="157"/>
      <c r="BG135" s="157"/>
      <c r="BH135" s="157"/>
      <c r="BI135" s="157"/>
      <c r="BJ135" s="156"/>
      <c r="BK135" s="157"/>
      <c r="BL135" s="156"/>
      <c r="BM135" s="156"/>
    </row>
    <row r="136" spans="2:65" s="155" customFormat="1" ht="60.75" customHeight="1" x14ac:dyDescent="0.2">
      <c r="B136" s="180"/>
      <c r="C136" s="179">
        <v>62</v>
      </c>
      <c r="D136" s="179" t="s">
        <v>113</v>
      </c>
      <c r="E136" s="178" t="s">
        <v>379</v>
      </c>
      <c r="F136" s="173" t="s">
        <v>378</v>
      </c>
      <c r="G136" s="177" t="s">
        <v>116</v>
      </c>
      <c r="H136" s="176">
        <v>21</v>
      </c>
      <c r="I136" s="175"/>
      <c r="J136" s="174">
        <f t="shared" si="1"/>
        <v>0</v>
      </c>
      <c r="K136" s="173" t="s">
        <v>261</v>
      </c>
      <c r="L136" s="184"/>
      <c r="M136" s="183"/>
      <c r="N136" s="182"/>
      <c r="O136" s="160"/>
      <c r="P136" s="159"/>
      <c r="Q136" s="159"/>
      <c r="R136" s="159"/>
      <c r="S136" s="159"/>
      <c r="T136" s="158"/>
      <c r="AR136" s="156"/>
      <c r="AT136" s="156"/>
      <c r="AU136" s="156"/>
      <c r="AY136" s="156"/>
      <c r="BE136" s="157"/>
      <c r="BF136" s="157"/>
      <c r="BG136" s="157"/>
      <c r="BH136" s="157"/>
      <c r="BI136" s="157"/>
      <c r="BJ136" s="156"/>
      <c r="BK136" s="157"/>
      <c r="BL136" s="156"/>
      <c r="BM136" s="156"/>
    </row>
    <row r="137" spans="2:65" s="155" customFormat="1" ht="60.75" customHeight="1" x14ac:dyDescent="0.2">
      <c r="B137" s="180"/>
      <c r="C137" s="179">
        <v>63</v>
      </c>
      <c r="D137" s="179" t="s">
        <v>113</v>
      </c>
      <c r="E137" s="178" t="s">
        <v>377</v>
      </c>
      <c r="F137" s="173" t="s">
        <v>376</v>
      </c>
      <c r="G137" s="177" t="s">
        <v>116</v>
      </c>
      <c r="H137" s="176">
        <v>112</v>
      </c>
      <c r="I137" s="175"/>
      <c r="J137" s="174">
        <f t="shared" si="1"/>
        <v>0</v>
      </c>
      <c r="K137" s="173" t="s">
        <v>261</v>
      </c>
      <c r="L137" s="184"/>
      <c r="M137" s="183"/>
      <c r="N137" s="182"/>
      <c r="O137" s="160"/>
      <c r="P137" s="159"/>
      <c r="Q137" s="159"/>
      <c r="R137" s="159"/>
      <c r="S137" s="159"/>
      <c r="T137" s="158"/>
      <c r="AR137" s="156"/>
      <c r="AT137" s="156"/>
      <c r="AU137" s="156"/>
      <c r="AY137" s="156"/>
      <c r="BE137" s="157"/>
      <c r="BF137" s="157"/>
      <c r="BG137" s="157"/>
      <c r="BH137" s="157"/>
      <c r="BI137" s="157"/>
      <c r="BJ137" s="156"/>
      <c r="BK137" s="157"/>
      <c r="BL137" s="156"/>
      <c r="BM137" s="156"/>
    </row>
    <row r="138" spans="2:65" s="155" customFormat="1" x14ac:dyDescent="0.2">
      <c r="B138" s="180"/>
      <c r="C138" s="179">
        <v>64</v>
      </c>
      <c r="D138" s="179" t="s">
        <v>113</v>
      </c>
      <c r="E138" s="178" t="s">
        <v>375</v>
      </c>
      <c r="F138" s="173" t="s">
        <v>374</v>
      </c>
      <c r="G138" s="177" t="s">
        <v>116</v>
      </c>
      <c r="H138" s="176">
        <v>60</v>
      </c>
      <c r="I138" s="175"/>
      <c r="J138" s="174">
        <f t="shared" si="1"/>
        <v>0</v>
      </c>
      <c r="K138" s="173" t="s">
        <v>261</v>
      </c>
      <c r="L138" s="184"/>
      <c r="M138" s="183"/>
      <c r="N138" s="182"/>
      <c r="O138" s="160"/>
      <c r="P138" s="159"/>
      <c r="Q138" s="159"/>
      <c r="R138" s="159"/>
      <c r="S138" s="159"/>
      <c r="T138" s="158"/>
      <c r="AR138" s="156"/>
      <c r="AT138" s="156"/>
      <c r="AU138" s="156"/>
      <c r="AY138" s="156"/>
      <c r="BE138" s="157"/>
      <c r="BF138" s="157"/>
      <c r="BG138" s="157"/>
      <c r="BH138" s="157"/>
      <c r="BI138" s="157"/>
      <c r="BJ138" s="156"/>
      <c r="BK138" s="157"/>
      <c r="BL138" s="156"/>
      <c r="BM138" s="156"/>
    </row>
    <row r="139" spans="2:65" s="155" customFormat="1" ht="27" x14ac:dyDescent="0.2">
      <c r="B139" s="180"/>
      <c r="C139" s="179">
        <v>65</v>
      </c>
      <c r="D139" s="179" t="s">
        <v>113</v>
      </c>
      <c r="E139" s="178" t="s">
        <v>305</v>
      </c>
      <c r="F139" s="173" t="s">
        <v>373</v>
      </c>
      <c r="G139" s="177" t="s">
        <v>116</v>
      </c>
      <c r="H139" s="176">
        <v>95</v>
      </c>
      <c r="I139" s="175"/>
      <c r="J139" s="174">
        <f t="shared" ref="J139:J143" si="2">ROUND(I139*H139,2)</f>
        <v>0</v>
      </c>
      <c r="K139" s="181" t="s">
        <v>227</v>
      </c>
      <c r="L139" s="184"/>
      <c r="M139" s="183"/>
      <c r="N139" s="182"/>
      <c r="O139" s="160"/>
      <c r="P139" s="159"/>
      <c r="Q139" s="159"/>
      <c r="R139" s="159"/>
      <c r="S139" s="159"/>
      <c r="T139" s="158"/>
      <c r="AR139" s="156"/>
      <c r="AT139" s="156"/>
      <c r="AU139" s="156"/>
      <c r="AY139" s="156"/>
      <c r="BE139" s="157"/>
      <c r="BF139" s="157"/>
      <c r="BG139" s="157"/>
      <c r="BH139" s="157"/>
      <c r="BI139" s="157"/>
      <c r="BJ139" s="156"/>
      <c r="BK139" s="157"/>
      <c r="BL139" s="156"/>
      <c r="BM139" s="156"/>
    </row>
    <row r="140" spans="2:65" s="155" customFormat="1" ht="27" x14ac:dyDescent="0.2">
      <c r="B140" s="180"/>
      <c r="C140" s="179">
        <v>66</v>
      </c>
      <c r="D140" s="179" t="s">
        <v>113</v>
      </c>
      <c r="E140" s="178" t="s">
        <v>305</v>
      </c>
      <c r="F140" s="173" t="s">
        <v>372</v>
      </c>
      <c r="G140" s="177" t="s">
        <v>238</v>
      </c>
      <c r="H140" s="176">
        <v>54</v>
      </c>
      <c r="I140" s="175"/>
      <c r="J140" s="174">
        <f t="shared" si="2"/>
        <v>0</v>
      </c>
      <c r="K140" s="181" t="s">
        <v>227</v>
      </c>
      <c r="L140" s="184"/>
      <c r="M140" s="183"/>
      <c r="N140" s="182"/>
      <c r="O140" s="160"/>
      <c r="P140" s="159"/>
      <c r="Q140" s="159"/>
      <c r="R140" s="159"/>
      <c r="S140" s="159"/>
      <c r="T140" s="158"/>
      <c r="AR140" s="156"/>
      <c r="AT140" s="156"/>
      <c r="AU140" s="156"/>
      <c r="AY140" s="156"/>
      <c r="BE140" s="157"/>
      <c r="BF140" s="157"/>
      <c r="BG140" s="157"/>
      <c r="BH140" s="157"/>
      <c r="BI140" s="157"/>
      <c r="BJ140" s="156"/>
      <c r="BK140" s="157"/>
      <c r="BL140" s="156"/>
      <c r="BM140" s="156"/>
    </row>
    <row r="141" spans="2:65" s="155" customFormat="1" ht="27" x14ac:dyDescent="0.2">
      <c r="B141" s="180"/>
      <c r="C141" s="179">
        <v>67</v>
      </c>
      <c r="D141" s="179" t="s">
        <v>113</v>
      </c>
      <c r="E141" s="178" t="s">
        <v>305</v>
      </c>
      <c r="F141" s="173" t="s">
        <v>371</v>
      </c>
      <c r="G141" s="177" t="s">
        <v>116</v>
      </c>
      <c r="H141" s="176">
        <v>36</v>
      </c>
      <c r="I141" s="175"/>
      <c r="J141" s="174">
        <f t="shared" si="2"/>
        <v>0</v>
      </c>
      <c r="K141" s="181" t="s">
        <v>227</v>
      </c>
      <c r="L141" s="184"/>
      <c r="M141" s="183"/>
      <c r="N141" s="182"/>
      <c r="O141" s="160"/>
      <c r="P141" s="159"/>
      <c r="Q141" s="159"/>
      <c r="R141" s="159"/>
      <c r="S141" s="159"/>
      <c r="T141" s="158"/>
      <c r="AR141" s="156"/>
      <c r="AT141" s="156"/>
      <c r="AU141" s="156"/>
      <c r="AY141" s="156"/>
      <c r="BE141" s="157"/>
      <c r="BF141" s="157"/>
      <c r="BG141" s="157"/>
      <c r="BH141" s="157"/>
      <c r="BI141" s="157"/>
      <c r="BJ141" s="156"/>
      <c r="BK141" s="157"/>
      <c r="BL141" s="156"/>
      <c r="BM141" s="156"/>
    </row>
    <row r="142" spans="2:65" s="155" customFormat="1" ht="27" x14ac:dyDescent="0.2">
      <c r="B142" s="180"/>
      <c r="C142" s="179">
        <v>68</v>
      </c>
      <c r="D142" s="179" t="s">
        <v>113</v>
      </c>
      <c r="E142" s="178" t="s">
        <v>305</v>
      </c>
      <c r="F142" s="173" t="s">
        <v>370</v>
      </c>
      <c r="G142" s="177" t="s">
        <v>116</v>
      </c>
      <c r="H142" s="176">
        <v>16</v>
      </c>
      <c r="I142" s="175"/>
      <c r="J142" s="174">
        <f t="shared" si="2"/>
        <v>0</v>
      </c>
      <c r="K142" s="181" t="s">
        <v>227</v>
      </c>
      <c r="L142" s="184"/>
      <c r="M142" s="183"/>
      <c r="N142" s="182"/>
      <c r="O142" s="160"/>
      <c r="P142" s="159"/>
      <c r="Q142" s="159"/>
      <c r="R142" s="159"/>
      <c r="S142" s="159"/>
      <c r="T142" s="158"/>
      <c r="AR142" s="156"/>
      <c r="AT142" s="156"/>
      <c r="AU142" s="156"/>
      <c r="AY142" s="156"/>
      <c r="BE142" s="157"/>
      <c r="BF142" s="157"/>
      <c r="BG142" s="157"/>
      <c r="BH142" s="157"/>
      <c r="BI142" s="157"/>
      <c r="BJ142" s="156"/>
      <c r="BK142" s="157"/>
      <c r="BL142" s="156"/>
      <c r="BM142" s="156"/>
    </row>
    <row r="143" spans="2:65" s="155" customFormat="1" ht="36" customHeight="1" x14ac:dyDescent="0.2">
      <c r="B143" s="180"/>
      <c r="C143" s="179">
        <v>69</v>
      </c>
      <c r="D143" s="179" t="s">
        <v>113</v>
      </c>
      <c r="E143" s="178" t="s">
        <v>305</v>
      </c>
      <c r="F143" s="173" t="s">
        <v>369</v>
      </c>
      <c r="G143" s="177" t="s">
        <v>116</v>
      </c>
      <c r="H143" s="176">
        <v>36</v>
      </c>
      <c r="I143" s="175"/>
      <c r="J143" s="174">
        <f t="shared" si="2"/>
        <v>0</v>
      </c>
      <c r="K143" s="181" t="s">
        <v>227</v>
      </c>
      <c r="L143" s="184"/>
      <c r="M143" s="183"/>
      <c r="N143" s="182"/>
      <c r="O143" s="160"/>
      <c r="P143" s="159"/>
      <c r="Q143" s="159"/>
      <c r="R143" s="159"/>
      <c r="S143" s="159"/>
      <c r="T143" s="158"/>
      <c r="AR143" s="156"/>
      <c r="AT143" s="156"/>
      <c r="AU143" s="156"/>
      <c r="AY143" s="156"/>
      <c r="BE143" s="157"/>
      <c r="BF143" s="157"/>
      <c r="BG143" s="157"/>
      <c r="BH143" s="157"/>
      <c r="BI143" s="157"/>
      <c r="BJ143" s="156"/>
      <c r="BK143" s="157"/>
      <c r="BL143" s="156"/>
      <c r="BM143" s="156"/>
    </row>
    <row r="144" spans="2:65" s="155" customFormat="1" x14ac:dyDescent="0.2">
      <c r="B144" s="180"/>
      <c r="C144" s="179"/>
      <c r="D144" s="179"/>
      <c r="E144" s="178"/>
      <c r="F144" s="173"/>
      <c r="G144" s="177"/>
      <c r="H144" s="176"/>
      <c r="I144" s="175"/>
      <c r="J144" s="174"/>
      <c r="K144" s="173"/>
      <c r="L144" s="184"/>
      <c r="M144" s="183"/>
      <c r="N144" s="182"/>
      <c r="O144" s="160"/>
      <c r="P144" s="159"/>
      <c r="Q144" s="159"/>
      <c r="R144" s="159"/>
      <c r="S144" s="159"/>
      <c r="T144" s="158"/>
      <c r="AR144" s="156"/>
      <c r="AT144" s="156"/>
      <c r="AU144" s="156"/>
      <c r="AY144" s="156"/>
      <c r="BE144" s="157"/>
      <c r="BF144" s="157"/>
      <c r="BG144" s="157"/>
      <c r="BH144" s="157"/>
      <c r="BI144" s="157"/>
      <c r="BJ144" s="156"/>
      <c r="BK144" s="157"/>
      <c r="BL144" s="156"/>
      <c r="BM144" s="156"/>
    </row>
    <row r="145" spans="2:65" s="155" customFormat="1" ht="15" x14ac:dyDescent="0.3">
      <c r="B145" s="180"/>
      <c r="C145" s="185"/>
      <c r="D145" s="189" t="s">
        <v>70</v>
      </c>
      <c r="E145" s="188" t="s">
        <v>368</v>
      </c>
      <c r="F145" s="188" t="s">
        <v>367</v>
      </c>
      <c r="G145" s="185"/>
      <c r="H145" s="185"/>
      <c r="I145" s="187"/>
      <c r="J145" s="186">
        <f>SUM(J146:J154)</f>
        <v>0</v>
      </c>
      <c r="K145" s="185"/>
      <c r="L145" s="184"/>
      <c r="M145" s="183"/>
      <c r="N145" s="182"/>
      <c r="O145" s="160"/>
      <c r="P145" s="159"/>
      <c r="Q145" s="159"/>
      <c r="R145" s="159"/>
      <c r="S145" s="159"/>
      <c r="T145" s="158"/>
      <c r="AR145" s="156"/>
      <c r="AT145" s="156"/>
      <c r="AU145" s="156"/>
      <c r="AY145" s="156"/>
      <c r="BE145" s="157"/>
      <c r="BF145" s="157"/>
      <c r="BG145" s="157"/>
      <c r="BH145" s="157"/>
      <c r="BI145" s="157"/>
      <c r="BJ145" s="156"/>
      <c r="BK145" s="157"/>
      <c r="BL145" s="156"/>
      <c r="BM145" s="156"/>
    </row>
    <row r="146" spans="2:65" s="155" customFormat="1" ht="27" x14ac:dyDescent="0.2">
      <c r="B146" s="180"/>
      <c r="C146" s="179">
        <v>70</v>
      </c>
      <c r="D146" s="179" t="s">
        <v>113</v>
      </c>
      <c r="E146" s="178" t="s">
        <v>366</v>
      </c>
      <c r="F146" s="173" t="s">
        <v>365</v>
      </c>
      <c r="G146" s="177" t="s">
        <v>238</v>
      </c>
      <c r="H146" s="176">
        <v>1</v>
      </c>
      <c r="I146" s="175"/>
      <c r="J146" s="174">
        <f t="shared" ref="J146:J154" si="3">ROUND(I146*H146,2)</f>
        <v>0</v>
      </c>
      <c r="K146" s="173" t="s">
        <v>261</v>
      </c>
      <c r="L146" s="184"/>
      <c r="M146" s="183"/>
      <c r="N146" s="182"/>
      <c r="O146" s="160"/>
      <c r="P146" s="159"/>
      <c r="Q146" s="159"/>
      <c r="R146" s="159"/>
      <c r="S146" s="159"/>
      <c r="T146" s="158"/>
      <c r="AR146" s="156"/>
      <c r="AT146" s="156"/>
      <c r="AU146" s="156"/>
      <c r="AY146" s="156"/>
      <c r="BE146" s="157"/>
      <c r="BF146" s="157"/>
      <c r="BG146" s="157"/>
      <c r="BH146" s="157"/>
      <c r="BI146" s="157"/>
      <c r="BJ146" s="156"/>
      <c r="BK146" s="157"/>
      <c r="BL146" s="156"/>
      <c r="BM146" s="156"/>
    </row>
    <row r="147" spans="2:65" s="155" customFormat="1" x14ac:dyDescent="0.2">
      <c r="B147" s="180"/>
      <c r="C147" s="179">
        <v>71</v>
      </c>
      <c r="D147" s="179" t="s">
        <v>113</v>
      </c>
      <c r="E147" s="178" t="s">
        <v>364</v>
      </c>
      <c r="F147" s="173" t="s">
        <v>363</v>
      </c>
      <c r="G147" s="177" t="s">
        <v>238</v>
      </c>
      <c r="H147" s="176">
        <v>1</v>
      </c>
      <c r="I147" s="175"/>
      <c r="J147" s="174">
        <f t="shared" si="3"/>
        <v>0</v>
      </c>
      <c r="K147" s="173" t="s">
        <v>261</v>
      </c>
      <c r="L147" s="184"/>
      <c r="M147" s="183"/>
      <c r="N147" s="182"/>
      <c r="O147" s="160"/>
      <c r="P147" s="159"/>
      <c r="Q147" s="159"/>
      <c r="R147" s="159"/>
      <c r="S147" s="159"/>
      <c r="T147" s="158"/>
      <c r="AR147" s="156"/>
      <c r="AT147" s="156"/>
      <c r="AU147" s="156"/>
      <c r="AY147" s="156"/>
      <c r="BE147" s="157"/>
      <c r="BF147" s="157"/>
      <c r="BG147" s="157"/>
      <c r="BH147" s="157"/>
      <c r="BI147" s="157"/>
      <c r="BJ147" s="156"/>
      <c r="BK147" s="157"/>
      <c r="BL147" s="156"/>
      <c r="BM147" s="156"/>
    </row>
    <row r="148" spans="2:65" s="155" customFormat="1" ht="40.5" x14ac:dyDescent="0.2">
      <c r="B148" s="180"/>
      <c r="C148" s="179">
        <v>72</v>
      </c>
      <c r="D148" s="179" t="s">
        <v>113</v>
      </c>
      <c r="E148" s="178" t="s">
        <v>362</v>
      </c>
      <c r="F148" s="173" t="s">
        <v>361</v>
      </c>
      <c r="G148" s="177" t="s">
        <v>238</v>
      </c>
      <c r="H148" s="176">
        <v>1</v>
      </c>
      <c r="I148" s="175"/>
      <c r="J148" s="174">
        <f t="shared" si="3"/>
        <v>0</v>
      </c>
      <c r="K148" s="173" t="s">
        <v>261</v>
      </c>
      <c r="L148" s="184"/>
      <c r="M148" s="183"/>
      <c r="N148" s="182"/>
      <c r="O148" s="160"/>
      <c r="P148" s="159"/>
      <c r="Q148" s="159"/>
      <c r="R148" s="159"/>
      <c r="S148" s="159"/>
      <c r="T148" s="158"/>
      <c r="AR148" s="156"/>
      <c r="AT148" s="156"/>
      <c r="AU148" s="156"/>
      <c r="AY148" s="156"/>
      <c r="BE148" s="157"/>
      <c r="BF148" s="157"/>
      <c r="BG148" s="157"/>
      <c r="BH148" s="157"/>
      <c r="BI148" s="157"/>
      <c r="BJ148" s="156"/>
      <c r="BK148" s="157"/>
      <c r="BL148" s="156"/>
      <c r="BM148" s="156"/>
    </row>
    <row r="149" spans="2:65" s="155" customFormat="1" ht="27" x14ac:dyDescent="0.2">
      <c r="B149" s="180"/>
      <c r="C149" s="179">
        <v>73</v>
      </c>
      <c r="D149" s="179" t="s">
        <v>113</v>
      </c>
      <c r="E149" s="178" t="s">
        <v>360</v>
      </c>
      <c r="F149" s="173" t="s">
        <v>359</v>
      </c>
      <c r="G149" s="177" t="s">
        <v>238</v>
      </c>
      <c r="H149" s="176">
        <v>1</v>
      </c>
      <c r="I149" s="175"/>
      <c r="J149" s="174">
        <f t="shared" si="3"/>
        <v>0</v>
      </c>
      <c r="K149" s="173" t="s">
        <v>261</v>
      </c>
      <c r="L149" s="184"/>
      <c r="M149" s="183"/>
      <c r="N149" s="182"/>
      <c r="O149" s="160"/>
      <c r="P149" s="159"/>
      <c r="Q149" s="159"/>
      <c r="R149" s="159"/>
      <c r="S149" s="159"/>
      <c r="T149" s="158"/>
      <c r="AR149" s="156"/>
      <c r="AT149" s="156"/>
      <c r="AU149" s="156"/>
      <c r="AY149" s="156"/>
      <c r="BE149" s="157"/>
      <c r="BF149" s="157"/>
      <c r="BG149" s="157"/>
      <c r="BH149" s="157"/>
      <c r="BI149" s="157"/>
      <c r="BJ149" s="156"/>
      <c r="BK149" s="157"/>
      <c r="BL149" s="156"/>
      <c r="BM149" s="156"/>
    </row>
    <row r="150" spans="2:65" s="155" customFormat="1" ht="40.5" x14ac:dyDescent="0.2">
      <c r="B150" s="180"/>
      <c r="C150" s="179">
        <v>74</v>
      </c>
      <c r="D150" s="179" t="s">
        <v>113</v>
      </c>
      <c r="E150" s="178" t="s">
        <v>355</v>
      </c>
      <c r="F150" s="173" t="s">
        <v>358</v>
      </c>
      <c r="G150" s="177" t="s">
        <v>238</v>
      </c>
      <c r="H150" s="176">
        <v>2</v>
      </c>
      <c r="I150" s="175"/>
      <c r="J150" s="174">
        <f t="shared" si="3"/>
        <v>0</v>
      </c>
      <c r="K150" s="181" t="s">
        <v>227</v>
      </c>
      <c r="L150" s="184"/>
      <c r="M150" s="183"/>
      <c r="N150" s="182"/>
      <c r="O150" s="160"/>
      <c r="P150" s="159"/>
      <c r="Q150" s="159"/>
      <c r="R150" s="159"/>
      <c r="S150" s="159"/>
      <c r="T150" s="158"/>
      <c r="AR150" s="156"/>
      <c r="AT150" s="156"/>
      <c r="AU150" s="156"/>
      <c r="AY150" s="156"/>
      <c r="BE150" s="157"/>
      <c r="BF150" s="157"/>
      <c r="BG150" s="157"/>
      <c r="BH150" s="157"/>
      <c r="BI150" s="157"/>
      <c r="BJ150" s="156"/>
      <c r="BK150" s="157"/>
      <c r="BL150" s="156"/>
      <c r="BM150" s="156"/>
    </row>
    <row r="151" spans="2:65" s="155" customFormat="1" x14ac:dyDescent="0.2">
      <c r="B151" s="180"/>
      <c r="C151" s="179">
        <v>75</v>
      </c>
      <c r="D151" s="179" t="s">
        <v>113</v>
      </c>
      <c r="E151" s="178" t="s">
        <v>357</v>
      </c>
      <c r="F151" s="173" t="s">
        <v>356</v>
      </c>
      <c r="G151" s="177" t="s">
        <v>158</v>
      </c>
      <c r="H151" s="176">
        <v>20</v>
      </c>
      <c r="I151" s="175"/>
      <c r="J151" s="174">
        <f t="shared" si="3"/>
        <v>0</v>
      </c>
      <c r="K151" s="173" t="s">
        <v>261</v>
      </c>
      <c r="L151" s="184"/>
      <c r="M151" s="183"/>
      <c r="N151" s="182"/>
      <c r="O151" s="160"/>
      <c r="P151" s="159"/>
      <c r="Q151" s="159"/>
      <c r="R151" s="159"/>
      <c r="S151" s="159"/>
      <c r="T151" s="158"/>
      <c r="AR151" s="156"/>
      <c r="AT151" s="156"/>
      <c r="AU151" s="156"/>
      <c r="AY151" s="156"/>
      <c r="BE151" s="157"/>
      <c r="BF151" s="157"/>
      <c r="BG151" s="157"/>
      <c r="BH151" s="157"/>
      <c r="BI151" s="157"/>
      <c r="BJ151" s="156"/>
      <c r="BK151" s="157"/>
      <c r="BL151" s="156"/>
      <c r="BM151" s="156"/>
    </row>
    <row r="152" spans="2:65" s="155" customFormat="1" ht="40.5" x14ac:dyDescent="0.2">
      <c r="B152" s="180"/>
      <c r="C152" s="179">
        <v>76</v>
      </c>
      <c r="D152" s="179" t="s">
        <v>113</v>
      </c>
      <c r="E152" s="178" t="s">
        <v>355</v>
      </c>
      <c r="F152" s="173" t="s">
        <v>354</v>
      </c>
      <c r="G152" s="177" t="s">
        <v>158</v>
      </c>
      <c r="H152" s="176">
        <v>20</v>
      </c>
      <c r="I152" s="175"/>
      <c r="J152" s="174">
        <f t="shared" si="3"/>
        <v>0</v>
      </c>
      <c r="K152" s="173" t="s">
        <v>227</v>
      </c>
      <c r="L152" s="184"/>
      <c r="M152" s="183"/>
      <c r="N152" s="182"/>
      <c r="O152" s="160"/>
      <c r="P152" s="159"/>
      <c r="Q152" s="159"/>
      <c r="R152" s="159"/>
      <c r="S152" s="159"/>
      <c r="T152" s="158"/>
      <c r="AR152" s="156"/>
      <c r="AT152" s="156"/>
      <c r="AU152" s="156"/>
      <c r="AY152" s="156"/>
      <c r="BE152" s="157"/>
      <c r="BF152" s="157"/>
      <c r="BG152" s="157"/>
      <c r="BH152" s="157"/>
      <c r="BI152" s="157"/>
      <c r="BJ152" s="156"/>
      <c r="BK152" s="157"/>
      <c r="BL152" s="156"/>
      <c r="BM152" s="156"/>
    </row>
    <row r="153" spans="2:65" s="155" customFormat="1" x14ac:dyDescent="0.2">
      <c r="B153" s="180"/>
      <c r="C153" s="179">
        <v>77</v>
      </c>
      <c r="D153" s="179" t="s">
        <v>113</v>
      </c>
      <c r="E153" s="178" t="s">
        <v>353</v>
      </c>
      <c r="F153" s="173" t="s">
        <v>352</v>
      </c>
      <c r="G153" s="177" t="s">
        <v>158</v>
      </c>
      <c r="H153" s="176">
        <v>5</v>
      </c>
      <c r="I153" s="175"/>
      <c r="J153" s="174">
        <f t="shared" si="3"/>
        <v>0</v>
      </c>
      <c r="K153" s="173" t="s">
        <v>261</v>
      </c>
      <c r="L153" s="184"/>
      <c r="M153" s="183"/>
      <c r="N153" s="182"/>
      <c r="O153" s="160"/>
      <c r="P153" s="159"/>
      <c r="Q153" s="159"/>
      <c r="R153" s="159"/>
      <c r="S153" s="159"/>
      <c r="T153" s="158"/>
      <c r="AR153" s="156"/>
      <c r="AT153" s="156"/>
      <c r="AU153" s="156"/>
      <c r="AY153" s="156"/>
      <c r="BE153" s="157"/>
      <c r="BF153" s="157"/>
      <c r="BG153" s="157"/>
      <c r="BH153" s="157"/>
      <c r="BI153" s="157"/>
      <c r="BJ153" s="156"/>
      <c r="BK153" s="157"/>
      <c r="BL153" s="156"/>
      <c r="BM153" s="156"/>
    </row>
    <row r="154" spans="2:65" s="155" customFormat="1" ht="27" x14ac:dyDescent="0.2">
      <c r="B154" s="180"/>
      <c r="C154" s="179">
        <v>78</v>
      </c>
      <c r="D154" s="179" t="s">
        <v>113</v>
      </c>
      <c r="E154" s="178" t="s">
        <v>351</v>
      </c>
      <c r="F154" s="173" t="s">
        <v>350</v>
      </c>
      <c r="G154" s="177" t="s">
        <v>158</v>
      </c>
      <c r="H154" s="176">
        <v>5</v>
      </c>
      <c r="I154" s="175"/>
      <c r="J154" s="174">
        <f t="shared" si="3"/>
        <v>0</v>
      </c>
      <c r="K154" s="173" t="s">
        <v>261</v>
      </c>
      <c r="L154" s="184"/>
      <c r="M154" s="183"/>
      <c r="N154" s="182"/>
      <c r="O154" s="160"/>
      <c r="P154" s="159"/>
      <c r="Q154" s="159"/>
      <c r="R154" s="159"/>
      <c r="S154" s="159"/>
      <c r="T154" s="158"/>
      <c r="AR154" s="156"/>
      <c r="AT154" s="156"/>
      <c r="AU154" s="156"/>
      <c r="AY154" s="156"/>
      <c r="BE154" s="157"/>
      <c r="BF154" s="157"/>
      <c r="BG154" s="157"/>
      <c r="BH154" s="157"/>
      <c r="BI154" s="157"/>
      <c r="BJ154" s="156"/>
      <c r="BK154" s="157"/>
      <c r="BL154" s="156"/>
      <c r="BM154" s="156"/>
    </row>
    <row r="155" spans="2:65" s="155" customFormat="1" x14ac:dyDescent="0.2">
      <c r="B155" s="180"/>
      <c r="C155" s="154"/>
      <c r="D155" s="154"/>
      <c r="E155" s="195"/>
      <c r="F155" s="190"/>
      <c r="G155" s="194"/>
      <c r="H155" s="193"/>
      <c r="I155" s="192"/>
      <c r="J155" s="191"/>
      <c r="K155" s="190"/>
      <c r="L155" s="184"/>
      <c r="M155" s="183"/>
      <c r="N155" s="182"/>
      <c r="O155" s="160"/>
      <c r="P155" s="159"/>
      <c r="Q155" s="159"/>
      <c r="R155" s="159"/>
      <c r="S155" s="159"/>
      <c r="T155" s="158"/>
      <c r="AR155" s="156"/>
      <c r="AT155" s="156"/>
      <c r="AU155" s="156"/>
      <c r="AY155" s="156"/>
      <c r="BE155" s="157"/>
      <c r="BF155" s="157"/>
      <c r="BG155" s="157"/>
      <c r="BH155" s="157"/>
      <c r="BI155" s="157"/>
      <c r="BJ155" s="156"/>
      <c r="BK155" s="157"/>
      <c r="BL155" s="156"/>
      <c r="BM155" s="156"/>
    </row>
    <row r="156" spans="2:65" s="155" customFormat="1" ht="16.5" customHeight="1" x14ac:dyDescent="0.3">
      <c r="B156" s="180"/>
      <c r="C156" s="185"/>
      <c r="D156" s="189" t="s">
        <v>70</v>
      </c>
      <c r="E156" s="188"/>
      <c r="F156" s="188" t="s">
        <v>349</v>
      </c>
      <c r="G156" s="185"/>
      <c r="H156" s="185"/>
      <c r="I156" s="187"/>
      <c r="J156" s="186">
        <f>SUM(J157:J222)</f>
        <v>0</v>
      </c>
      <c r="K156" s="185"/>
      <c r="L156" s="184"/>
      <c r="M156" s="183"/>
      <c r="N156" s="182"/>
      <c r="O156" s="160"/>
      <c r="P156" s="159"/>
      <c r="Q156" s="159"/>
      <c r="R156" s="159"/>
      <c r="S156" s="159"/>
      <c r="T156" s="158"/>
      <c r="AR156" s="156"/>
      <c r="AT156" s="156"/>
      <c r="AU156" s="156"/>
      <c r="AY156" s="156"/>
      <c r="BE156" s="157"/>
      <c r="BF156" s="157"/>
      <c r="BG156" s="157"/>
      <c r="BH156" s="157"/>
      <c r="BI156" s="157"/>
      <c r="BJ156" s="156"/>
      <c r="BK156" s="157"/>
      <c r="BL156" s="156"/>
      <c r="BM156" s="156"/>
    </row>
    <row r="157" spans="2:65" s="155" customFormat="1" x14ac:dyDescent="0.2">
      <c r="B157" s="180"/>
      <c r="C157" s="179">
        <v>79</v>
      </c>
      <c r="D157" s="179" t="s">
        <v>113</v>
      </c>
      <c r="E157" s="178" t="s">
        <v>348</v>
      </c>
      <c r="F157" s="173" t="s">
        <v>347</v>
      </c>
      <c r="G157" s="177" t="s">
        <v>342</v>
      </c>
      <c r="H157" s="176">
        <v>1</v>
      </c>
      <c r="I157" s="175"/>
      <c r="J157" s="174">
        <f t="shared" ref="J157:J188" si="4">ROUND(I157*H157,2)</f>
        <v>0</v>
      </c>
      <c r="K157" s="173" t="s">
        <v>227</v>
      </c>
      <c r="L157" s="184"/>
      <c r="M157" s="183"/>
      <c r="N157" s="182"/>
      <c r="O157" s="160"/>
      <c r="P157" s="159"/>
      <c r="Q157" s="159"/>
      <c r="R157" s="159"/>
      <c r="S157" s="159"/>
      <c r="T157" s="158"/>
      <c r="AR157" s="156"/>
      <c r="AT157" s="156"/>
      <c r="AU157" s="156"/>
      <c r="AY157" s="156"/>
      <c r="BE157" s="157"/>
      <c r="BF157" s="157"/>
      <c r="BG157" s="157"/>
      <c r="BH157" s="157"/>
      <c r="BI157" s="157"/>
      <c r="BJ157" s="156"/>
      <c r="BK157" s="157"/>
      <c r="BL157" s="156"/>
      <c r="BM157" s="156"/>
    </row>
    <row r="158" spans="2:65" s="155" customFormat="1" x14ac:dyDescent="0.2">
      <c r="B158" s="180"/>
      <c r="C158" s="179">
        <v>80</v>
      </c>
      <c r="D158" s="179" t="s">
        <v>113</v>
      </c>
      <c r="E158" s="178" t="s">
        <v>346</v>
      </c>
      <c r="F158" s="173" t="s">
        <v>345</v>
      </c>
      <c r="G158" s="177" t="s">
        <v>238</v>
      </c>
      <c r="H158" s="176">
        <v>1</v>
      </c>
      <c r="I158" s="175"/>
      <c r="J158" s="174">
        <f t="shared" si="4"/>
        <v>0</v>
      </c>
      <c r="K158" s="173" t="s">
        <v>261</v>
      </c>
      <c r="L158" s="184"/>
      <c r="M158" s="183"/>
      <c r="N158" s="182"/>
      <c r="O158" s="160"/>
      <c r="P158" s="159"/>
      <c r="Q158" s="159"/>
      <c r="R158" s="159"/>
      <c r="S158" s="159"/>
      <c r="T158" s="158"/>
      <c r="AR158" s="156"/>
      <c r="AT158" s="156"/>
      <c r="AU158" s="156"/>
      <c r="AY158" s="156"/>
      <c r="BE158" s="157"/>
      <c r="BF158" s="157"/>
      <c r="BG158" s="157"/>
      <c r="BH158" s="157"/>
      <c r="BI158" s="157"/>
      <c r="BJ158" s="156"/>
      <c r="BK158" s="157"/>
      <c r="BL158" s="156"/>
      <c r="BM158" s="156"/>
    </row>
    <row r="159" spans="2:65" s="155" customFormat="1" x14ac:dyDescent="0.2">
      <c r="B159" s="180"/>
      <c r="C159" s="179">
        <v>81</v>
      </c>
      <c r="D159" s="179" t="s">
        <v>113</v>
      </c>
      <c r="E159" s="178" t="s">
        <v>344</v>
      </c>
      <c r="F159" s="173" t="s">
        <v>343</v>
      </c>
      <c r="G159" s="177" t="s">
        <v>342</v>
      </c>
      <c r="H159" s="176">
        <v>1</v>
      </c>
      <c r="I159" s="175"/>
      <c r="J159" s="174">
        <f t="shared" si="4"/>
        <v>0</v>
      </c>
      <c r="K159" s="173" t="s">
        <v>261</v>
      </c>
      <c r="L159" s="184"/>
      <c r="M159" s="183"/>
      <c r="N159" s="182"/>
      <c r="O159" s="160"/>
      <c r="P159" s="159"/>
      <c r="Q159" s="159"/>
      <c r="R159" s="159"/>
      <c r="S159" s="159"/>
      <c r="T159" s="158"/>
      <c r="AR159" s="156"/>
      <c r="AT159" s="156"/>
      <c r="AU159" s="156"/>
      <c r="AY159" s="156"/>
      <c r="BE159" s="157"/>
      <c r="BF159" s="157"/>
      <c r="BG159" s="157"/>
      <c r="BH159" s="157"/>
      <c r="BI159" s="157"/>
      <c r="BJ159" s="156"/>
      <c r="BK159" s="157"/>
      <c r="BL159" s="156"/>
      <c r="BM159" s="156"/>
    </row>
    <row r="160" spans="2:65" s="155" customFormat="1" x14ac:dyDescent="0.2">
      <c r="B160" s="180"/>
      <c r="C160" s="179">
        <v>82</v>
      </c>
      <c r="D160" s="179" t="s">
        <v>113</v>
      </c>
      <c r="E160" s="178" t="s">
        <v>341</v>
      </c>
      <c r="F160" s="173" t="s">
        <v>340</v>
      </c>
      <c r="G160" s="177" t="s">
        <v>238</v>
      </c>
      <c r="H160" s="176">
        <v>1</v>
      </c>
      <c r="I160" s="175"/>
      <c r="J160" s="174">
        <f t="shared" si="4"/>
        <v>0</v>
      </c>
      <c r="K160" s="173" t="s">
        <v>227</v>
      </c>
      <c r="L160" s="184"/>
      <c r="M160" s="183"/>
      <c r="N160" s="182"/>
      <c r="O160" s="160"/>
      <c r="P160" s="159"/>
      <c r="Q160" s="159"/>
      <c r="R160" s="159"/>
      <c r="S160" s="159"/>
      <c r="T160" s="158"/>
      <c r="AR160" s="156"/>
      <c r="AT160" s="156"/>
      <c r="AU160" s="156"/>
      <c r="AY160" s="156"/>
      <c r="BE160" s="157"/>
      <c r="BF160" s="157"/>
      <c r="BG160" s="157"/>
      <c r="BH160" s="157"/>
      <c r="BI160" s="157"/>
      <c r="BJ160" s="156"/>
      <c r="BK160" s="157"/>
      <c r="BL160" s="156"/>
      <c r="BM160" s="156"/>
    </row>
    <row r="161" spans="2:65" s="155" customFormat="1" x14ac:dyDescent="0.2">
      <c r="B161" s="180"/>
      <c r="C161" s="179">
        <v>83</v>
      </c>
      <c r="D161" s="179" t="s">
        <v>113</v>
      </c>
      <c r="E161" s="178" t="s">
        <v>339</v>
      </c>
      <c r="F161" s="173" t="s">
        <v>338</v>
      </c>
      <c r="G161" s="177" t="s">
        <v>158</v>
      </c>
      <c r="H161" s="176">
        <v>50</v>
      </c>
      <c r="I161" s="175"/>
      <c r="J161" s="174">
        <f t="shared" si="4"/>
        <v>0</v>
      </c>
      <c r="K161" s="173" t="s">
        <v>261</v>
      </c>
      <c r="L161" s="184"/>
      <c r="M161" s="183"/>
      <c r="N161" s="182"/>
      <c r="O161" s="160"/>
      <c r="P161" s="159"/>
      <c r="Q161" s="159"/>
      <c r="R161" s="159"/>
      <c r="S161" s="159"/>
      <c r="T161" s="158"/>
      <c r="AR161" s="156"/>
      <c r="AT161" s="156"/>
      <c r="AU161" s="156"/>
      <c r="AY161" s="156"/>
      <c r="BE161" s="157"/>
      <c r="BF161" s="157"/>
      <c r="BG161" s="157"/>
      <c r="BH161" s="157"/>
      <c r="BI161" s="157"/>
      <c r="BJ161" s="156"/>
      <c r="BK161" s="157"/>
      <c r="BL161" s="156"/>
      <c r="BM161" s="156"/>
    </row>
    <row r="162" spans="2:65" s="155" customFormat="1" x14ac:dyDescent="0.2">
      <c r="B162" s="180"/>
      <c r="C162" s="179">
        <v>84</v>
      </c>
      <c r="D162" s="179" t="s">
        <v>113</v>
      </c>
      <c r="E162" s="178" t="s">
        <v>337</v>
      </c>
      <c r="F162" s="173" t="s">
        <v>336</v>
      </c>
      <c r="G162" s="177" t="s">
        <v>158</v>
      </c>
      <c r="H162" s="176">
        <v>58</v>
      </c>
      <c r="I162" s="175"/>
      <c r="J162" s="174">
        <f t="shared" si="4"/>
        <v>0</v>
      </c>
      <c r="K162" s="173" t="s">
        <v>261</v>
      </c>
      <c r="L162" s="184"/>
      <c r="M162" s="183"/>
      <c r="N162" s="182"/>
      <c r="O162" s="160"/>
      <c r="P162" s="159"/>
      <c r="Q162" s="159"/>
      <c r="R162" s="159"/>
      <c r="S162" s="159"/>
      <c r="T162" s="158"/>
      <c r="AR162" s="156"/>
      <c r="AT162" s="156"/>
      <c r="AU162" s="156"/>
      <c r="AY162" s="156"/>
      <c r="BE162" s="157"/>
      <c r="BF162" s="157"/>
      <c r="BG162" s="157"/>
      <c r="BH162" s="157"/>
      <c r="BI162" s="157"/>
      <c r="BJ162" s="156"/>
      <c r="BK162" s="157"/>
      <c r="BL162" s="156"/>
      <c r="BM162" s="156"/>
    </row>
    <row r="163" spans="2:65" s="155" customFormat="1" x14ac:dyDescent="0.2">
      <c r="B163" s="180"/>
      <c r="C163" s="179">
        <v>85</v>
      </c>
      <c r="D163" s="179" t="s">
        <v>113</v>
      </c>
      <c r="E163" s="178" t="s">
        <v>335</v>
      </c>
      <c r="F163" s="173" t="s">
        <v>334</v>
      </c>
      <c r="G163" s="177" t="s">
        <v>158</v>
      </c>
      <c r="H163" s="176">
        <v>58</v>
      </c>
      <c r="I163" s="175"/>
      <c r="J163" s="174">
        <f t="shared" si="4"/>
        <v>0</v>
      </c>
      <c r="K163" s="173" t="s">
        <v>261</v>
      </c>
      <c r="L163" s="184"/>
      <c r="M163" s="183"/>
      <c r="N163" s="182"/>
      <c r="O163" s="160"/>
      <c r="P163" s="159"/>
      <c r="Q163" s="159"/>
      <c r="R163" s="159"/>
      <c r="S163" s="159"/>
      <c r="T163" s="158"/>
      <c r="AR163" s="156"/>
      <c r="AT163" s="156"/>
      <c r="AU163" s="156"/>
      <c r="AY163" s="156"/>
      <c r="BE163" s="157"/>
      <c r="BF163" s="157"/>
      <c r="BG163" s="157"/>
      <c r="BH163" s="157"/>
      <c r="BI163" s="157"/>
      <c r="BJ163" s="156"/>
      <c r="BK163" s="157"/>
      <c r="BL163" s="156"/>
      <c r="BM163" s="156"/>
    </row>
    <row r="164" spans="2:65" s="155" customFormat="1" x14ac:dyDescent="0.2">
      <c r="B164" s="180"/>
      <c r="C164" s="179">
        <v>86</v>
      </c>
      <c r="D164" s="179" t="s">
        <v>113</v>
      </c>
      <c r="E164" s="178" t="s">
        <v>333</v>
      </c>
      <c r="F164" s="173" t="s">
        <v>332</v>
      </c>
      <c r="G164" s="177" t="s">
        <v>238</v>
      </c>
      <c r="H164" s="176">
        <v>8</v>
      </c>
      <c r="I164" s="175"/>
      <c r="J164" s="174">
        <f t="shared" si="4"/>
        <v>0</v>
      </c>
      <c r="K164" s="173" t="s">
        <v>261</v>
      </c>
      <c r="L164" s="184"/>
      <c r="M164" s="183"/>
      <c r="N164" s="182"/>
      <c r="O164" s="160"/>
      <c r="P164" s="159"/>
      <c r="Q164" s="159"/>
      <c r="R164" s="159"/>
      <c r="S164" s="159"/>
      <c r="T164" s="158"/>
      <c r="AR164" s="156"/>
      <c r="AT164" s="156"/>
      <c r="AU164" s="156"/>
      <c r="AY164" s="156"/>
      <c r="BE164" s="157"/>
      <c r="BF164" s="157"/>
      <c r="BG164" s="157"/>
      <c r="BH164" s="157"/>
      <c r="BI164" s="157"/>
      <c r="BJ164" s="156"/>
      <c r="BK164" s="157"/>
      <c r="BL164" s="156"/>
      <c r="BM164" s="156"/>
    </row>
    <row r="165" spans="2:65" s="155" customFormat="1" x14ac:dyDescent="0.2">
      <c r="B165" s="180"/>
      <c r="C165" s="179">
        <v>87</v>
      </c>
      <c r="D165" s="179" t="s">
        <v>113</v>
      </c>
      <c r="E165" s="178" t="s">
        <v>331</v>
      </c>
      <c r="F165" s="173" t="s">
        <v>330</v>
      </c>
      <c r="G165" s="177" t="s">
        <v>238</v>
      </c>
      <c r="H165" s="176">
        <v>3</v>
      </c>
      <c r="I165" s="175"/>
      <c r="J165" s="174">
        <f t="shared" si="4"/>
        <v>0</v>
      </c>
      <c r="K165" s="173" t="s">
        <v>261</v>
      </c>
      <c r="L165" s="184"/>
      <c r="M165" s="183"/>
      <c r="N165" s="182"/>
      <c r="O165" s="160"/>
      <c r="P165" s="159"/>
      <c r="Q165" s="159"/>
      <c r="R165" s="159"/>
      <c r="S165" s="159"/>
      <c r="T165" s="158"/>
      <c r="AR165" s="156"/>
      <c r="AT165" s="156"/>
      <c r="AU165" s="156"/>
      <c r="AY165" s="156"/>
      <c r="BE165" s="157"/>
      <c r="BF165" s="157"/>
      <c r="BG165" s="157"/>
      <c r="BH165" s="157"/>
      <c r="BI165" s="157"/>
      <c r="BJ165" s="156"/>
      <c r="BK165" s="157"/>
      <c r="BL165" s="156"/>
      <c r="BM165" s="156"/>
    </row>
    <row r="166" spans="2:65" s="155" customFormat="1" x14ac:dyDescent="0.2">
      <c r="B166" s="180"/>
      <c r="C166" s="179">
        <v>88</v>
      </c>
      <c r="D166" s="179" t="s">
        <v>113</v>
      </c>
      <c r="E166" s="178" t="s">
        <v>329</v>
      </c>
      <c r="F166" s="173" t="s">
        <v>328</v>
      </c>
      <c r="G166" s="177" t="s">
        <v>238</v>
      </c>
      <c r="H166" s="176">
        <v>1</v>
      </c>
      <c r="I166" s="175"/>
      <c r="J166" s="174">
        <f t="shared" si="4"/>
        <v>0</v>
      </c>
      <c r="K166" s="173" t="s">
        <v>261</v>
      </c>
      <c r="L166" s="184"/>
      <c r="M166" s="183"/>
      <c r="N166" s="182"/>
      <c r="O166" s="160"/>
      <c r="P166" s="159"/>
      <c r="Q166" s="159"/>
      <c r="R166" s="159"/>
      <c r="S166" s="159"/>
      <c r="T166" s="158"/>
      <c r="AR166" s="156"/>
      <c r="AT166" s="156"/>
      <c r="AU166" s="156"/>
      <c r="AY166" s="156"/>
      <c r="BE166" s="157"/>
      <c r="BF166" s="157"/>
      <c r="BG166" s="157"/>
      <c r="BH166" s="157"/>
      <c r="BI166" s="157"/>
      <c r="BJ166" s="156"/>
      <c r="BK166" s="157"/>
      <c r="BL166" s="156"/>
      <c r="BM166" s="156"/>
    </row>
    <row r="167" spans="2:65" s="155" customFormat="1" x14ac:dyDescent="0.2">
      <c r="B167" s="180"/>
      <c r="C167" s="179">
        <v>89</v>
      </c>
      <c r="D167" s="179" t="s">
        <v>113</v>
      </c>
      <c r="E167" s="178" t="s">
        <v>327</v>
      </c>
      <c r="F167" s="173" t="s">
        <v>326</v>
      </c>
      <c r="G167" s="177" t="s">
        <v>238</v>
      </c>
      <c r="H167" s="176">
        <v>11</v>
      </c>
      <c r="I167" s="175"/>
      <c r="J167" s="174">
        <f t="shared" si="4"/>
        <v>0</v>
      </c>
      <c r="K167" s="173" t="s">
        <v>261</v>
      </c>
      <c r="L167" s="184"/>
      <c r="M167" s="183"/>
      <c r="N167" s="182"/>
      <c r="O167" s="160"/>
      <c r="P167" s="159"/>
      <c r="Q167" s="159"/>
      <c r="R167" s="159"/>
      <c r="S167" s="159"/>
      <c r="T167" s="158"/>
      <c r="AR167" s="156"/>
      <c r="AT167" s="156"/>
      <c r="AU167" s="156"/>
      <c r="AY167" s="156"/>
      <c r="BE167" s="157"/>
      <c r="BF167" s="157"/>
      <c r="BG167" s="157"/>
      <c r="BH167" s="157"/>
      <c r="BI167" s="157"/>
      <c r="BJ167" s="156"/>
      <c r="BK167" s="157"/>
      <c r="BL167" s="156"/>
      <c r="BM167" s="156"/>
    </row>
    <row r="168" spans="2:65" s="155" customFormat="1" x14ac:dyDescent="0.2">
      <c r="B168" s="180"/>
      <c r="C168" s="179">
        <v>90</v>
      </c>
      <c r="D168" s="179" t="s">
        <v>113</v>
      </c>
      <c r="E168" s="178" t="s">
        <v>325</v>
      </c>
      <c r="F168" s="173" t="s">
        <v>324</v>
      </c>
      <c r="G168" s="177" t="s">
        <v>238</v>
      </c>
      <c r="H168" s="176">
        <v>3</v>
      </c>
      <c r="I168" s="175"/>
      <c r="J168" s="174">
        <f t="shared" si="4"/>
        <v>0</v>
      </c>
      <c r="K168" s="173" t="s">
        <v>261</v>
      </c>
      <c r="L168" s="184"/>
      <c r="M168" s="183"/>
      <c r="N168" s="182"/>
      <c r="O168" s="160"/>
      <c r="P168" s="159"/>
      <c r="Q168" s="159"/>
      <c r="R168" s="159"/>
      <c r="S168" s="159"/>
      <c r="T168" s="158"/>
      <c r="AR168" s="156"/>
      <c r="AT168" s="156"/>
      <c r="AU168" s="156"/>
      <c r="AY168" s="156"/>
      <c r="BE168" s="157"/>
      <c r="BF168" s="157"/>
      <c r="BG168" s="157"/>
      <c r="BH168" s="157"/>
      <c r="BI168" s="157"/>
      <c r="BJ168" s="156"/>
      <c r="BK168" s="157"/>
      <c r="BL168" s="156"/>
      <c r="BM168" s="156"/>
    </row>
    <row r="169" spans="2:65" s="155" customFormat="1" x14ac:dyDescent="0.2">
      <c r="B169" s="180"/>
      <c r="C169" s="179">
        <v>91</v>
      </c>
      <c r="D169" s="179" t="s">
        <v>113</v>
      </c>
      <c r="E169" s="178" t="s">
        <v>323</v>
      </c>
      <c r="F169" s="173" t="s">
        <v>322</v>
      </c>
      <c r="G169" s="177" t="s">
        <v>238</v>
      </c>
      <c r="H169" s="176">
        <v>1</v>
      </c>
      <c r="I169" s="175"/>
      <c r="J169" s="174">
        <f t="shared" si="4"/>
        <v>0</v>
      </c>
      <c r="K169" s="173" t="s">
        <v>261</v>
      </c>
      <c r="L169" s="184"/>
      <c r="M169" s="183"/>
      <c r="N169" s="182"/>
      <c r="O169" s="160"/>
      <c r="P169" s="159"/>
      <c r="Q169" s="159"/>
      <c r="R169" s="159"/>
      <c r="S169" s="159"/>
      <c r="T169" s="158"/>
      <c r="AR169" s="156"/>
      <c r="AT169" s="156"/>
      <c r="AU169" s="156"/>
      <c r="AY169" s="156"/>
      <c r="BE169" s="157"/>
      <c r="BF169" s="157"/>
      <c r="BG169" s="157"/>
      <c r="BH169" s="157"/>
      <c r="BI169" s="157"/>
      <c r="BJ169" s="156"/>
      <c r="BK169" s="157"/>
      <c r="BL169" s="156"/>
      <c r="BM169" s="156"/>
    </row>
    <row r="170" spans="2:65" s="155" customFormat="1" ht="26.25" customHeight="1" x14ac:dyDescent="0.2">
      <c r="B170" s="180"/>
      <c r="C170" s="179">
        <v>92</v>
      </c>
      <c r="D170" s="179" t="s">
        <v>113</v>
      </c>
      <c r="E170" s="178" t="s">
        <v>321</v>
      </c>
      <c r="F170" s="173" t="s">
        <v>320</v>
      </c>
      <c r="G170" s="177" t="s">
        <v>238</v>
      </c>
      <c r="H170" s="176">
        <v>4</v>
      </c>
      <c r="I170" s="175"/>
      <c r="J170" s="174">
        <f t="shared" si="4"/>
        <v>0</v>
      </c>
      <c r="K170" s="173" t="s">
        <v>261</v>
      </c>
      <c r="L170" s="184"/>
      <c r="M170" s="183"/>
      <c r="N170" s="182"/>
      <c r="O170" s="160"/>
      <c r="P170" s="159"/>
      <c r="Q170" s="159"/>
      <c r="R170" s="159"/>
      <c r="S170" s="159"/>
      <c r="T170" s="158"/>
      <c r="AR170" s="156"/>
      <c r="AT170" s="156"/>
      <c r="AU170" s="156"/>
      <c r="AY170" s="156"/>
      <c r="BE170" s="157"/>
      <c r="BF170" s="157"/>
      <c r="BG170" s="157"/>
      <c r="BH170" s="157"/>
      <c r="BI170" s="157"/>
      <c r="BJ170" s="156"/>
      <c r="BK170" s="157"/>
      <c r="BL170" s="156"/>
      <c r="BM170" s="156"/>
    </row>
    <row r="171" spans="2:65" s="155" customFormat="1" x14ac:dyDescent="0.2">
      <c r="B171" s="180"/>
      <c r="C171" s="179">
        <v>93</v>
      </c>
      <c r="D171" s="179" t="s">
        <v>113</v>
      </c>
      <c r="E171" s="178" t="s">
        <v>319</v>
      </c>
      <c r="F171" s="173" t="s">
        <v>318</v>
      </c>
      <c r="G171" s="177" t="s">
        <v>238</v>
      </c>
      <c r="H171" s="176">
        <v>2</v>
      </c>
      <c r="I171" s="175"/>
      <c r="J171" s="174">
        <f t="shared" si="4"/>
        <v>0</v>
      </c>
      <c r="K171" s="173" t="s">
        <v>227</v>
      </c>
      <c r="L171" s="184"/>
      <c r="M171" s="183"/>
      <c r="N171" s="182"/>
      <c r="O171" s="160"/>
      <c r="P171" s="159"/>
      <c r="Q171" s="159"/>
      <c r="R171" s="159"/>
      <c r="S171" s="159"/>
      <c r="T171" s="158"/>
      <c r="AR171" s="156"/>
      <c r="AT171" s="156"/>
      <c r="AU171" s="156"/>
      <c r="AY171" s="156"/>
      <c r="BE171" s="157"/>
      <c r="BF171" s="157"/>
      <c r="BG171" s="157"/>
      <c r="BH171" s="157"/>
      <c r="BI171" s="157"/>
      <c r="BJ171" s="156"/>
      <c r="BK171" s="157"/>
      <c r="BL171" s="156"/>
      <c r="BM171" s="156"/>
    </row>
    <row r="172" spans="2:65" s="155" customFormat="1" x14ac:dyDescent="0.2">
      <c r="B172" s="180"/>
      <c r="C172" s="179">
        <v>94</v>
      </c>
      <c r="D172" s="179" t="s">
        <v>113</v>
      </c>
      <c r="E172" s="178" t="s">
        <v>317</v>
      </c>
      <c r="F172" s="173" t="s">
        <v>316</v>
      </c>
      <c r="G172" s="177" t="s">
        <v>238</v>
      </c>
      <c r="H172" s="176">
        <v>2</v>
      </c>
      <c r="I172" s="175"/>
      <c r="J172" s="174">
        <f t="shared" si="4"/>
        <v>0</v>
      </c>
      <c r="K172" s="173" t="s">
        <v>227</v>
      </c>
      <c r="L172" s="184"/>
      <c r="M172" s="183"/>
      <c r="N172" s="182"/>
      <c r="O172" s="160"/>
      <c r="P172" s="159"/>
      <c r="Q172" s="159"/>
      <c r="R172" s="159"/>
      <c r="S172" s="159"/>
      <c r="T172" s="158"/>
      <c r="AR172" s="156"/>
      <c r="AT172" s="156"/>
      <c r="AU172" s="156"/>
      <c r="AY172" s="156"/>
      <c r="BE172" s="157"/>
      <c r="BF172" s="157"/>
      <c r="BG172" s="157"/>
      <c r="BH172" s="157"/>
      <c r="BI172" s="157"/>
      <c r="BJ172" s="156"/>
      <c r="BK172" s="157"/>
      <c r="BL172" s="156"/>
      <c r="BM172" s="156"/>
    </row>
    <row r="173" spans="2:65" s="155" customFormat="1" x14ac:dyDescent="0.2">
      <c r="B173" s="180"/>
      <c r="C173" s="179">
        <v>95</v>
      </c>
      <c r="D173" s="179" t="s">
        <v>113</v>
      </c>
      <c r="E173" s="178" t="s">
        <v>315</v>
      </c>
      <c r="F173" s="173" t="s">
        <v>314</v>
      </c>
      <c r="G173" s="177" t="s">
        <v>238</v>
      </c>
      <c r="H173" s="176">
        <v>4</v>
      </c>
      <c r="I173" s="175"/>
      <c r="J173" s="174">
        <f t="shared" si="4"/>
        <v>0</v>
      </c>
      <c r="K173" s="173" t="s">
        <v>227</v>
      </c>
      <c r="L173" s="184"/>
      <c r="M173" s="183"/>
      <c r="N173" s="182"/>
      <c r="O173" s="160"/>
      <c r="P173" s="159"/>
      <c r="Q173" s="159"/>
      <c r="R173" s="159"/>
      <c r="S173" s="159"/>
      <c r="T173" s="158"/>
      <c r="AR173" s="156"/>
      <c r="AT173" s="156"/>
      <c r="AU173" s="156"/>
      <c r="AY173" s="156"/>
      <c r="BE173" s="157"/>
      <c r="BF173" s="157"/>
      <c r="BG173" s="157"/>
      <c r="BH173" s="157"/>
      <c r="BI173" s="157"/>
      <c r="BJ173" s="156"/>
      <c r="BK173" s="157"/>
      <c r="BL173" s="156"/>
      <c r="BM173" s="156"/>
    </row>
    <row r="174" spans="2:65" s="155" customFormat="1" x14ac:dyDescent="0.2">
      <c r="B174" s="180"/>
      <c r="C174" s="179">
        <v>96</v>
      </c>
      <c r="D174" s="179" t="s">
        <v>113</v>
      </c>
      <c r="E174" s="178" t="s">
        <v>313</v>
      </c>
      <c r="F174" s="173" t="s">
        <v>312</v>
      </c>
      <c r="G174" s="177" t="s">
        <v>238</v>
      </c>
      <c r="H174" s="176">
        <v>1</v>
      </c>
      <c r="I174" s="175"/>
      <c r="J174" s="174">
        <f t="shared" si="4"/>
        <v>0</v>
      </c>
      <c r="K174" s="173" t="s">
        <v>227</v>
      </c>
      <c r="L174" s="184"/>
      <c r="M174" s="183"/>
      <c r="N174" s="182"/>
      <c r="O174" s="160"/>
      <c r="P174" s="159"/>
      <c r="Q174" s="159"/>
      <c r="R174" s="159"/>
      <c r="S174" s="159"/>
      <c r="T174" s="158"/>
      <c r="AR174" s="156"/>
      <c r="AT174" s="156"/>
      <c r="AU174" s="156"/>
      <c r="AY174" s="156"/>
      <c r="BE174" s="157"/>
      <c r="BF174" s="157"/>
      <c r="BG174" s="157"/>
      <c r="BH174" s="157"/>
      <c r="BI174" s="157"/>
      <c r="BJ174" s="156"/>
      <c r="BK174" s="157"/>
      <c r="BL174" s="156"/>
      <c r="BM174" s="156"/>
    </row>
    <row r="175" spans="2:65" s="155" customFormat="1" x14ac:dyDescent="0.2">
      <c r="B175" s="180"/>
      <c r="C175" s="179">
        <v>97</v>
      </c>
      <c r="D175" s="179" t="s">
        <v>113</v>
      </c>
      <c r="E175" s="178" t="s">
        <v>311</v>
      </c>
      <c r="F175" s="173" t="s">
        <v>310</v>
      </c>
      <c r="G175" s="177" t="s">
        <v>238</v>
      </c>
      <c r="H175" s="176">
        <v>1</v>
      </c>
      <c r="I175" s="175"/>
      <c r="J175" s="174">
        <f t="shared" si="4"/>
        <v>0</v>
      </c>
      <c r="K175" s="173" t="s">
        <v>227</v>
      </c>
      <c r="L175" s="184"/>
      <c r="M175" s="183"/>
      <c r="N175" s="182"/>
      <c r="O175" s="160"/>
      <c r="P175" s="159"/>
      <c r="Q175" s="159"/>
      <c r="R175" s="159"/>
      <c r="S175" s="159"/>
      <c r="T175" s="158"/>
      <c r="AR175" s="156"/>
      <c r="AT175" s="156"/>
      <c r="AU175" s="156"/>
      <c r="AY175" s="156"/>
      <c r="BE175" s="157"/>
      <c r="BF175" s="157"/>
      <c r="BG175" s="157"/>
      <c r="BH175" s="157"/>
      <c r="BI175" s="157"/>
      <c r="BJ175" s="156"/>
      <c r="BK175" s="157"/>
      <c r="BL175" s="156"/>
      <c r="BM175" s="156"/>
    </row>
    <row r="176" spans="2:65" s="155" customFormat="1" x14ac:dyDescent="0.2">
      <c r="B176" s="180"/>
      <c r="C176" s="179">
        <v>98</v>
      </c>
      <c r="D176" s="179" t="s">
        <v>113</v>
      </c>
      <c r="E176" s="178" t="s">
        <v>309</v>
      </c>
      <c r="F176" s="173" t="s">
        <v>308</v>
      </c>
      <c r="G176" s="177" t="s">
        <v>238</v>
      </c>
      <c r="H176" s="176">
        <v>1</v>
      </c>
      <c r="I176" s="175"/>
      <c r="J176" s="174">
        <f t="shared" si="4"/>
        <v>0</v>
      </c>
      <c r="K176" s="173" t="s">
        <v>227</v>
      </c>
      <c r="L176" s="184"/>
      <c r="M176" s="183"/>
      <c r="N176" s="182"/>
      <c r="O176" s="160"/>
      <c r="P176" s="159"/>
      <c r="Q176" s="159"/>
      <c r="R176" s="159"/>
      <c r="S176" s="159"/>
      <c r="T176" s="158"/>
      <c r="AR176" s="156"/>
      <c r="AT176" s="156"/>
      <c r="AU176" s="156"/>
      <c r="AY176" s="156"/>
      <c r="BE176" s="157"/>
      <c r="BF176" s="157"/>
      <c r="BG176" s="157"/>
      <c r="BH176" s="157"/>
      <c r="BI176" s="157"/>
      <c r="BJ176" s="156"/>
      <c r="BK176" s="157"/>
      <c r="BL176" s="156"/>
      <c r="BM176" s="156"/>
    </row>
    <row r="177" spans="2:65" s="155" customFormat="1" x14ac:dyDescent="0.2">
      <c r="B177" s="180"/>
      <c r="C177" s="179">
        <v>99</v>
      </c>
      <c r="D177" s="179" t="s">
        <v>113</v>
      </c>
      <c r="E177" s="178" t="s">
        <v>307</v>
      </c>
      <c r="F177" s="173" t="s">
        <v>306</v>
      </c>
      <c r="G177" s="177" t="s">
        <v>238</v>
      </c>
      <c r="H177" s="176">
        <v>1</v>
      </c>
      <c r="I177" s="175"/>
      <c r="J177" s="174">
        <f t="shared" si="4"/>
        <v>0</v>
      </c>
      <c r="K177" s="173" t="s">
        <v>227</v>
      </c>
      <c r="L177" s="184"/>
      <c r="M177" s="183"/>
      <c r="N177" s="182"/>
      <c r="O177" s="160"/>
      <c r="P177" s="159"/>
      <c r="Q177" s="159"/>
      <c r="R177" s="159"/>
      <c r="S177" s="159"/>
      <c r="T177" s="158"/>
      <c r="AR177" s="156"/>
      <c r="AT177" s="156"/>
      <c r="AU177" s="156"/>
      <c r="AY177" s="156"/>
      <c r="BE177" s="157"/>
      <c r="BF177" s="157"/>
      <c r="BG177" s="157"/>
      <c r="BH177" s="157"/>
      <c r="BI177" s="157"/>
      <c r="BJ177" s="156"/>
      <c r="BK177" s="157"/>
      <c r="BL177" s="156"/>
      <c r="BM177" s="156"/>
    </row>
    <row r="178" spans="2:65" s="155" customFormat="1" ht="27" x14ac:dyDescent="0.2">
      <c r="B178" s="180"/>
      <c r="C178" s="179">
        <v>100</v>
      </c>
      <c r="D178" s="179" t="s">
        <v>113</v>
      </c>
      <c r="E178" s="178" t="s">
        <v>305</v>
      </c>
      <c r="F178" s="173" t="s">
        <v>304</v>
      </c>
      <c r="G178" s="177" t="s">
        <v>238</v>
      </c>
      <c r="H178" s="176">
        <v>1</v>
      </c>
      <c r="I178" s="175"/>
      <c r="J178" s="174">
        <f t="shared" si="4"/>
        <v>0</v>
      </c>
      <c r="K178" s="173" t="s">
        <v>227</v>
      </c>
      <c r="L178" s="184"/>
      <c r="M178" s="183"/>
      <c r="N178" s="182"/>
      <c r="O178" s="160"/>
      <c r="P178" s="159"/>
      <c r="Q178" s="159"/>
      <c r="R178" s="159"/>
      <c r="S178" s="159"/>
      <c r="T178" s="158"/>
      <c r="AR178" s="156"/>
      <c r="AT178" s="156"/>
      <c r="AU178" s="156"/>
      <c r="AY178" s="156"/>
      <c r="BE178" s="157"/>
      <c r="BF178" s="157"/>
      <c r="BG178" s="157"/>
      <c r="BH178" s="157"/>
      <c r="BI178" s="157"/>
      <c r="BJ178" s="156"/>
      <c r="BK178" s="157"/>
      <c r="BL178" s="156"/>
      <c r="BM178" s="156"/>
    </row>
    <row r="179" spans="2:65" s="155" customFormat="1" ht="27" x14ac:dyDescent="0.2">
      <c r="B179" s="180"/>
      <c r="C179" s="179">
        <v>101</v>
      </c>
      <c r="D179" s="179" t="s">
        <v>113</v>
      </c>
      <c r="E179" s="178" t="s">
        <v>303</v>
      </c>
      <c r="F179" s="173" t="s">
        <v>302</v>
      </c>
      <c r="G179" s="177" t="s">
        <v>238</v>
      </c>
      <c r="H179" s="176">
        <v>2</v>
      </c>
      <c r="I179" s="175"/>
      <c r="J179" s="174">
        <f t="shared" si="4"/>
        <v>0</v>
      </c>
      <c r="K179" s="173" t="s">
        <v>261</v>
      </c>
      <c r="L179" s="184"/>
      <c r="M179" s="183"/>
      <c r="N179" s="182"/>
      <c r="O179" s="160"/>
      <c r="P179" s="159"/>
      <c r="Q179" s="159"/>
      <c r="R179" s="159"/>
      <c r="S179" s="159"/>
      <c r="T179" s="158"/>
      <c r="AR179" s="156"/>
      <c r="AT179" s="156"/>
      <c r="AU179" s="156"/>
      <c r="AY179" s="156"/>
      <c r="BE179" s="157"/>
      <c r="BF179" s="157"/>
      <c r="BG179" s="157"/>
      <c r="BH179" s="157"/>
      <c r="BI179" s="157"/>
      <c r="BJ179" s="156"/>
      <c r="BK179" s="157"/>
      <c r="BL179" s="156"/>
      <c r="BM179" s="156"/>
    </row>
    <row r="180" spans="2:65" s="155" customFormat="1" ht="27" x14ac:dyDescent="0.2">
      <c r="B180" s="180"/>
      <c r="C180" s="179">
        <v>102</v>
      </c>
      <c r="D180" s="179" t="s">
        <v>113</v>
      </c>
      <c r="E180" s="178" t="s">
        <v>301</v>
      </c>
      <c r="F180" s="173" t="s">
        <v>300</v>
      </c>
      <c r="G180" s="177" t="s">
        <v>238</v>
      </c>
      <c r="H180" s="176">
        <v>2</v>
      </c>
      <c r="I180" s="175"/>
      <c r="J180" s="174">
        <f t="shared" si="4"/>
        <v>0</v>
      </c>
      <c r="K180" s="173" t="s">
        <v>261</v>
      </c>
      <c r="L180" s="184"/>
      <c r="M180" s="183"/>
      <c r="N180" s="182"/>
      <c r="O180" s="160"/>
      <c r="P180" s="159"/>
      <c r="Q180" s="159"/>
      <c r="R180" s="159"/>
      <c r="S180" s="159"/>
      <c r="T180" s="158"/>
      <c r="AR180" s="156"/>
      <c r="AT180" s="156"/>
      <c r="AU180" s="156"/>
      <c r="AY180" s="156"/>
      <c r="BE180" s="157"/>
      <c r="BF180" s="157"/>
      <c r="BG180" s="157"/>
      <c r="BH180" s="157"/>
      <c r="BI180" s="157"/>
      <c r="BJ180" s="156"/>
      <c r="BK180" s="157"/>
      <c r="BL180" s="156"/>
      <c r="BM180" s="156"/>
    </row>
    <row r="181" spans="2:65" s="155" customFormat="1" ht="27" x14ac:dyDescent="0.2">
      <c r="B181" s="180"/>
      <c r="C181" s="179">
        <v>103</v>
      </c>
      <c r="D181" s="179" t="s">
        <v>113</v>
      </c>
      <c r="E181" s="178" t="s">
        <v>299</v>
      </c>
      <c r="F181" s="173" t="s">
        <v>298</v>
      </c>
      <c r="G181" s="177" t="s">
        <v>238</v>
      </c>
      <c r="H181" s="176">
        <v>10</v>
      </c>
      <c r="I181" s="175"/>
      <c r="J181" s="174">
        <f t="shared" si="4"/>
        <v>0</v>
      </c>
      <c r="K181" s="173" t="s">
        <v>261</v>
      </c>
      <c r="L181" s="184"/>
      <c r="M181" s="183"/>
      <c r="N181" s="182"/>
      <c r="O181" s="160"/>
      <c r="P181" s="159"/>
      <c r="Q181" s="159"/>
      <c r="R181" s="159"/>
      <c r="S181" s="159"/>
      <c r="T181" s="158"/>
      <c r="AR181" s="156"/>
      <c r="AT181" s="156"/>
      <c r="AU181" s="156"/>
      <c r="AY181" s="156"/>
      <c r="BE181" s="157"/>
      <c r="BF181" s="157"/>
      <c r="BG181" s="157"/>
      <c r="BH181" s="157"/>
      <c r="BI181" s="157"/>
      <c r="BJ181" s="156"/>
      <c r="BK181" s="157"/>
      <c r="BL181" s="156"/>
      <c r="BM181" s="156"/>
    </row>
    <row r="182" spans="2:65" s="155" customFormat="1" ht="27" x14ac:dyDescent="0.2">
      <c r="B182" s="180"/>
      <c r="C182" s="179">
        <v>104</v>
      </c>
      <c r="D182" s="179" t="s">
        <v>113</v>
      </c>
      <c r="E182" s="178" t="s">
        <v>297</v>
      </c>
      <c r="F182" s="173" t="s">
        <v>296</v>
      </c>
      <c r="G182" s="177" t="s">
        <v>238</v>
      </c>
      <c r="H182" s="176">
        <v>3</v>
      </c>
      <c r="I182" s="175"/>
      <c r="J182" s="174">
        <f t="shared" si="4"/>
        <v>0</v>
      </c>
      <c r="K182" s="173" t="s">
        <v>261</v>
      </c>
      <c r="L182" s="184"/>
      <c r="M182" s="183"/>
      <c r="N182" s="182"/>
      <c r="O182" s="160"/>
      <c r="P182" s="159"/>
      <c r="Q182" s="159"/>
      <c r="R182" s="159"/>
      <c r="S182" s="159"/>
      <c r="T182" s="158"/>
      <c r="AR182" s="156"/>
      <c r="AT182" s="156"/>
      <c r="AU182" s="156"/>
      <c r="AY182" s="156"/>
      <c r="BE182" s="157"/>
      <c r="BF182" s="157"/>
      <c r="BG182" s="157"/>
      <c r="BH182" s="157"/>
      <c r="BI182" s="157"/>
      <c r="BJ182" s="156"/>
      <c r="BK182" s="157"/>
      <c r="BL182" s="156"/>
      <c r="BM182" s="156"/>
    </row>
    <row r="183" spans="2:65" s="155" customFormat="1" x14ac:dyDescent="0.2">
      <c r="B183" s="180"/>
      <c r="C183" s="179">
        <v>105</v>
      </c>
      <c r="D183" s="179" t="s">
        <v>113</v>
      </c>
      <c r="E183" s="178" t="s">
        <v>295</v>
      </c>
      <c r="F183" s="173" t="s">
        <v>294</v>
      </c>
      <c r="G183" s="177" t="s">
        <v>238</v>
      </c>
      <c r="H183" s="176">
        <v>2</v>
      </c>
      <c r="I183" s="175"/>
      <c r="J183" s="174">
        <f t="shared" si="4"/>
        <v>0</v>
      </c>
      <c r="K183" s="173" t="s">
        <v>261</v>
      </c>
      <c r="L183" s="184"/>
      <c r="M183" s="183"/>
      <c r="N183" s="182"/>
      <c r="O183" s="160"/>
      <c r="P183" s="159"/>
      <c r="Q183" s="159"/>
      <c r="R183" s="159"/>
      <c r="S183" s="159"/>
      <c r="T183" s="158"/>
      <c r="AR183" s="156"/>
      <c r="AT183" s="156"/>
      <c r="AU183" s="156"/>
      <c r="AY183" s="156"/>
      <c r="BE183" s="157"/>
      <c r="BF183" s="157"/>
      <c r="BG183" s="157"/>
      <c r="BH183" s="157"/>
      <c r="BI183" s="157"/>
      <c r="BJ183" s="156"/>
      <c r="BK183" s="157"/>
      <c r="BL183" s="156"/>
      <c r="BM183" s="156"/>
    </row>
    <row r="184" spans="2:65" s="155" customFormat="1" ht="27" x14ac:dyDescent="0.2">
      <c r="B184" s="180"/>
      <c r="C184" s="179">
        <v>106</v>
      </c>
      <c r="D184" s="179" t="s">
        <v>113</v>
      </c>
      <c r="E184" s="178" t="s">
        <v>293</v>
      </c>
      <c r="F184" s="173" t="s">
        <v>292</v>
      </c>
      <c r="G184" s="177" t="s">
        <v>238</v>
      </c>
      <c r="H184" s="176">
        <v>38</v>
      </c>
      <c r="I184" s="175"/>
      <c r="J184" s="174">
        <f t="shared" si="4"/>
        <v>0</v>
      </c>
      <c r="K184" s="173" t="s">
        <v>261</v>
      </c>
      <c r="L184" s="184"/>
      <c r="M184" s="183"/>
      <c r="N184" s="182"/>
      <c r="O184" s="160"/>
      <c r="P184" s="159"/>
      <c r="Q184" s="159"/>
      <c r="R184" s="159"/>
      <c r="S184" s="159"/>
      <c r="T184" s="158"/>
      <c r="AR184" s="156"/>
      <c r="AT184" s="156"/>
      <c r="AU184" s="156"/>
      <c r="AY184" s="156"/>
      <c r="BE184" s="157"/>
      <c r="BF184" s="157"/>
      <c r="BG184" s="157"/>
      <c r="BH184" s="157"/>
      <c r="BI184" s="157"/>
      <c r="BJ184" s="156"/>
      <c r="BK184" s="157"/>
      <c r="BL184" s="156"/>
      <c r="BM184" s="156"/>
    </row>
    <row r="185" spans="2:65" s="155" customFormat="1" x14ac:dyDescent="0.2">
      <c r="B185" s="180"/>
      <c r="C185" s="179">
        <v>107</v>
      </c>
      <c r="D185" s="179" t="s">
        <v>113</v>
      </c>
      <c r="E185" s="178" t="s">
        <v>291</v>
      </c>
      <c r="F185" s="173" t="s">
        <v>290</v>
      </c>
      <c r="G185" s="177" t="s">
        <v>116</v>
      </c>
      <c r="H185" s="176">
        <v>66</v>
      </c>
      <c r="I185" s="175"/>
      <c r="J185" s="174">
        <f t="shared" si="4"/>
        <v>0</v>
      </c>
      <c r="K185" s="173" t="s">
        <v>261</v>
      </c>
      <c r="L185" s="184"/>
      <c r="M185" s="183"/>
      <c r="N185" s="182"/>
      <c r="O185" s="160"/>
      <c r="P185" s="159"/>
      <c r="Q185" s="159"/>
      <c r="R185" s="159"/>
      <c r="S185" s="159"/>
      <c r="T185" s="158"/>
      <c r="AR185" s="156"/>
      <c r="AT185" s="156"/>
      <c r="AU185" s="156"/>
      <c r="AY185" s="156"/>
      <c r="BE185" s="157"/>
      <c r="BF185" s="157"/>
      <c r="BG185" s="157"/>
      <c r="BH185" s="157"/>
      <c r="BI185" s="157"/>
      <c r="BJ185" s="156"/>
      <c r="BK185" s="157"/>
      <c r="BL185" s="156"/>
      <c r="BM185" s="156"/>
    </row>
    <row r="186" spans="2:65" s="155" customFormat="1" ht="27" x14ac:dyDescent="0.2">
      <c r="B186" s="180"/>
      <c r="C186" s="179">
        <v>108</v>
      </c>
      <c r="D186" s="179" t="s">
        <v>113</v>
      </c>
      <c r="E186" s="178" t="s">
        <v>289</v>
      </c>
      <c r="F186" s="173" t="s">
        <v>288</v>
      </c>
      <c r="G186" s="177" t="s">
        <v>238</v>
      </c>
      <c r="H186" s="176">
        <v>1</v>
      </c>
      <c r="I186" s="175"/>
      <c r="J186" s="174">
        <f t="shared" si="4"/>
        <v>0</v>
      </c>
      <c r="K186" s="173" t="s">
        <v>261</v>
      </c>
      <c r="L186" s="184"/>
      <c r="M186" s="183"/>
      <c r="N186" s="182"/>
      <c r="O186" s="160"/>
      <c r="P186" s="159"/>
      <c r="Q186" s="159"/>
      <c r="R186" s="159"/>
      <c r="S186" s="159"/>
      <c r="T186" s="158"/>
      <c r="AR186" s="156"/>
      <c r="AT186" s="156"/>
      <c r="AU186" s="156"/>
      <c r="AY186" s="156"/>
      <c r="BE186" s="157"/>
      <c r="BF186" s="157"/>
      <c r="BG186" s="157"/>
      <c r="BH186" s="157"/>
      <c r="BI186" s="157"/>
      <c r="BJ186" s="156"/>
      <c r="BK186" s="157"/>
      <c r="BL186" s="156"/>
      <c r="BM186" s="156"/>
    </row>
    <row r="187" spans="2:65" s="155" customFormat="1" x14ac:dyDescent="0.2">
      <c r="B187" s="180"/>
      <c r="C187" s="179">
        <v>109</v>
      </c>
      <c r="D187" s="179" t="s">
        <v>113</v>
      </c>
      <c r="E187" s="178" t="s">
        <v>287</v>
      </c>
      <c r="F187" s="173" t="s">
        <v>286</v>
      </c>
      <c r="G187" s="177" t="s">
        <v>238</v>
      </c>
      <c r="H187" s="176">
        <v>3</v>
      </c>
      <c r="I187" s="175"/>
      <c r="J187" s="174">
        <f t="shared" si="4"/>
        <v>0</v>
      </c>
      <c r="K187" s="173" t="s">
        <v>261</v>
      </c>
      <c r="L187" s="184"/>
      <c r="M187" s="183"/>
      <c r="N187" s="182"/>
      <c r="O187" s="160"/>
      <c r="P187" s="159"/>
      <c r="Q187" s="159"/>
      <c r="R187" s="159"/>
      <c r="S187" s="159"/>
      <c r="T187" s="158"/>
      <c r="AR187" s="156"/>
      <c r="AT187" s="156"/>
      <c r="AU187" s="156"/>
      <c r="AY187" s="156"/>
      <c r="BE187" s="157"/>
      <c r="BF187" s="157"/>
      <c r="BG187" s="157"/>
      <c r="BH187" s="157"/>
      <c r="BI187" s="157"/>
      <c r="BJ187" s="156"/>
      <c r="BK187" s="157"/>
      <c r="BL187" s="156"/>
      <c r="BM187" s="156"/>
    </row>
    <row r="188" spans="2:65" s="155" customFormat="1" ht="24" customHeight="1" x14ac:dyDescent="0.2">
      <c r="B188" s="180"/>
      <c r="C188" s="179">
        <v>110</v>
      </c>
      <c r="D188" s="179" t="s">
        <v>113</v>
      </c>
      <c r="E188" s="178" t="s">
        <v>285</v>
      </c>
      <c r="F188" s="173" t="s">
        <v>284</v>
      </c>
      <c r="G188" s="177" t="s">
        <v>238</v>
      </c>
      <c r="H188" s="176">
        <v>2</v>
      </c>
      <c r="I188" s="175"/>
      <c r="J188" s="174">
        <f t="shared" si="4"/>
        <v>0</v>
      </c>
      <c r="K188" s="173" t="s">
        <v>261</v>
      </c>
      <c r="L188" s="163"/>
      <c r="M188" s="162"/>
      <c r="N188" s="161"/>
      <c r="O188" s="160"/>
      <c r="P188" s="159"/>
      <c r="Q188" s="159"/>
      <c r="R188" s="159"/>
      <c r="S188" s="159"/>
      <c r="T188" s="158"/>
      <c r="AR188" s="156"/>
      <c r="AT188" s="156"/>
      <c r="AU188" s="156"/>
      <c r="AY188" s="156"/>
      <c r="BE188" s="157"/>
      <c r="BF188" s="157"/>
      <c r="BG188" s="157"/>
      <c r="BH188" s="157"/>
      <c r="BI188" s="157"/>
      <c r="BJ188" s="156"/>
      <c r="BK188" s="157"/>
      <c r="BL188" s="156"/>
      <c r="BM188" s="156"/>
    </row>
    <row r="189" spans="2:65" s="155" customFormat="1" ht="19.5" customHeight="1" x14ac:dyDescent="0.2">
      <c r="B189" s="180"/>
      <c r="C189" s="179">
        <v>111</v>
      </c>
      <c r="D189" s="179" t="s">
        <v>113</v>
      </c>
      <c r="E189" s="178" t="s">
        <v>283</v>
      </c>
      <c r="F189" s="173" t="s">
        <v>282</v>
      </c>
      <c r="G189" s="177" t="s">
        <v>238</v>
      </c>
      <c r="H189" s="176">
        <v>1</v>
      </c>
      <c r="I189" s="175"/>
      <c r="J189" s="174">
        <f t="shared" ref="J189:J220" si="5">ROUND(I189*H189,2)</f>
        <v>0</v>
      </c>
      <c r="K189" s="173" t="s">
        <v>261</v>
      </c>
      <c r="L189" s="163"/>
      <c r="M189" s="162"/>
      <c r="N189" s="161"/>
      <c r="O189" s="160"/>
      <c r="P189" s="159"/>
      <c r="Q189" s="159"/>
      <c r="R189" s="159"/>
      <c r="S189" s="159"/>
      <c r="T189" s="158"/>
      <c r="AR189" s="156"/>
      <c r="AT189" s="156"/>
      <c r="AU189" s="156"/>
      <c r="AY189" s="156"/>
      <c r="BE189" s="157"/>
      <c r="BF189" s="157"/>
      <c r="BG189" s="157"/>
      <c r="BH189" s="157"/>
      <c r="BI189" s="157"/>
      <c r="BJ189" s="156"/>
      <c r="BK189" s="157"/>
      <c r="BL189" s="156"/>
      <c r="BM189" s="156"/>
    </row>
    <row r="190" spans="2:65" s="155" customFormat="1" ht="27" x14ac:dyDescent="0.2">
      <c r="B190" s="180"/>
      <c r="C190" s="179">
        <v>112</v>
      </c>
      <c r="D190" s="179" t="s">
        <v>113</v>
      </c>
      <c r="E190" s="178" t="s">
        <v>281</v>
      </c>
      <c r="F190" s="173" t="s">
        <v>280</v>
      </c>
      <c r="G190" s="177" t="s">
        <v>158</v>
      </c>
      <c r="H190" s="176">
        <v>18</v>
      </c>
      <c r="I190" s="175"/>
      <c r="J190" s="174">
        <f t="shared" si="5"/>
        <v>0</v>
      </c>
      <c r="K190" s="173" t="s">
        <v>261</v>
      </c>
      <c r="L190" s="163"/>
      <c r="M190" s="162"/>
      <c r="N190" s="161"/>
      <c r="O190" s="160"/>
      <c r="P190" s="159"/>
      <c r="Q190" s="159"/>
      <c r="R190" s="159"/>
      <c r="S190" s="159"/>
      <c r="T190" s="158"/>
      <c r="AR190" s="156"/>
      <c r="AT190" s="156"/>
      <c r="AU190" s="156"/>
      <c r="AY190" s="156"/>
      <c r="BE190" s="157"/>
      <c r="BF190" s="157"/>
      <c r="BG190" s="157"/>
      <c r="BH190" s="157"/>
      <c r="BI190" s="157"/>
      <c r="BJ190" s="156"/>
      <c r="BK190" s="157"/>
      <c r="BL190" s="156"/>
      <c r="BM190" s="156"/>
    </row>
    <row r="191" spans="2:65" s="155" customFormat="1" ht="27" x14ac:dyDescent="0.2">
      <c r="B191" s="180"/>
      <c r="C191" s="179">
        <v>113</v>
      </c>
      <c r="D191" s="179" t="s">
        <v>113</v>
      </c>
      <c r="E191" s="178" t="s">
        <v>279</v>
      </c>
      <c r="F191" s="173" t="s">
        <v>278</v>
      </c>
      <c r="G191" s="177" t="s">
        <v>158</v>
      </c>
      <c r="H191" s="176">
        <v>12</v>
      </c>
      <c r="I191" s="175"/>
      <c r="J191" s="174">
        <f t="shared" si="5"/>
        <v>0</v>
      </c>
      <c r="K191" s="173" t="s">
        <v>261</v>
      </c>
      <c r="L191" s="163"/>
      <c r="M191" s="162"/>
      <c r="N191" s="161"/>
      <c r="O191" s="160"/>
      <c r="P191" s="159"/>
      <c r="Q191" s="159"/>
      <c r="R191" s="159"/>
      <c r="S191" s="159"/>
      <c r="T191" s="158"/>
      <c r="AR191" s="156"/>
      <c r="AT191" s="156"/>
      <c r="AU191" s="156"/>
      <c r="AY191" s="156"/>
      <c r="BE191" s="157"/>
      <c r="BF191" s="157"/>
      <c r="BG191" s="157"/>
      <c r="BH191" s="157"/>
      <c r="BI191" s="157"/>
      <c r="BJ191" s="156"/>
      <c r="BK191" s="157"/>
      <c r="BL191" s="156"/>
      <c r="BM191" s="156"/>
    </row>
    <row r="192" spans="2:65" s="155" customFormat="1" ht="27" x14ac:dyDescent="0.2">
      <c r="B192" s="180"/>
      <c r="C192" s="179">
        <v>114</v>
      </c>
      <c r="D192" s="179" t="s">
        <v>113</v>
      </c>
      <c r="E192" s="178" t="s">
        <v>277</v>
      </c>
      <c r="F192" s="173" t="s">
        <v>276</v>
      </c>
      <c r="G192" s="177" t="s">
        <v>158</v>
      </c>
      <c r="H192" s="176">
        <v>79</v>
      </c>
      <c r="I192" s="175"/>
      <c r="J192" s="174">
        <f t="shared" si="5"/>
        <v>0</v>
      </c>
      <c r="K192" s="173" t="s">
        <v>261</v>
      </c>
      <c r="L192" s="163"/>
      <c r="M192" s="162"/>
      <c r="N192" s="161"/>
      <c r="O192" s="160"/>
      <c r="P192" s="159"/>
      <c r="Q192" s="159"/>
      <c r="R192" s="159"/>
      <c r="S192" s="159"/>
      <c r="T192" s="158"/>
      <c r="AR192" s="156"/>
      <c r="AT192" s="156"/>
      <c r="AU192" s="156"/>
      <c r="AY192" s="156"/>
      <c r="BE192" s="157"/>
      <c r="BF192" s="157"/>
      <c r="BG192" s="157"/>
      <c r="BH192" s="157"/>
      <c r="BI192" s="157"/>
      <c r="BJ192" s="156"/>
      <c r="BK192" s="157"/>
      <c r="BL192" s="156"/>
      <c r="BM192" s="156"/>
    </row>
    <row r="193" spans="2:65" s="155" customFormat="1" ht="27" x14ac:dyDescent="0.2">
      <c r="B193" s="180"/>
      <c r="C193" s="179">
        <v>115</v>
      </c>
      <c r="D193" s="179" t="s">
        <v>113</v>
      </c>
      <c r="E193" s="178" t="s">
        <v>275</v>
      </c>
      <c r="F193" s="173" t="s">
        <v>274</v>
      </c>
      <c r="G193" s="177" t="s">
        <v>158</v>
      </c>
      <c r="H193" s="176">
        <v>39</v>
      </c>
      <c r="I193" s="175"/>
      <c r="J193" s="174">
        <f t="shared" si="5"/>
        <v>0</v>
      </c>
      <c r="K193" s="173" t="s">
        <v>261</v>
      </c>
      <c r="L193" s="163"/>
      <c r="M193" s="162"/>
      <c r="N193" s="161"/>
      <c r="O193" s="160"/>
      <c r="P193" s="159"/>
      <c r="Q193" s="159"/>
      <c r="R193" s="159"/>
      <c r="S193" s="159"/>
      <c r="T193" s="158"/>
      <c r="AR193" s="156"/>
      <c r="AT193" s="156"/>
      <c r="AU193" s="156"/>
      <c r="AY193" s="156"/>
      <c r="BE193" s="157"/>
      <c r="BF193" s="157"/>
      <c r="BG193" s="157"/>
      <c r="BH193" s="157"/>
      <c r="BI193" s="157"/>
      <c r="BJ193" s="156"/>
      <c r="BK193" s="157"/>
      <c r="BL193" s="156"/>
      <c r="BM193" s="156"/>
    </row>
    <row r="194" spans="2:65" s="155" customFormat="1" ht="27" x14ac:dyDescent="0.2">
      <c r="B194" s="180"/>
      <c r="C194" s="179">
        <v>116</v>
      </c>
      <c r="D194" s="179" t="s">
        <v>113</v>
      </c>
      <c r="E194" s="178" t="s">
        <v>273</v>
      </c>
      <c r="F194" s="173" t="s">
        <v>272</v>
      </c>
      <c r="G194" s="177" t="s">
        <v>158</v>
      </c>
      <c r="H194" s="176">
        <v>7</v>
      </c>
      <c r="I194" s="175"/>
      <c r="J194" s="174">
        <f t="shared" si="5"/>
        <v>0</v>
      </c>
      <c r="K194" s="173" t="s">
        <v>261</v>
      </c>
      <c r="L194" s="163"/>
      <c r="M194" s="162"/>
      <c r="N194" s="161"/>
      <c r="O194" s="160"/>
      <c r="P194" s="159"/>
      <c r="Q194" s="159"/>
      <c r="R194" s="159"/>
      <c r="S194" s="159"/>
      <c r="T194" s="158"/>
      <c r="AR194" s="156"/>
      <c r="AT194" s="156"/>
      <c r="AU194" s="156"/>
      <c r="AY194" s="156"/>
      <c r="BE194" s="157"/>
      <c r="BF194" s="157"/>
      <c r="BG194" s="157"/>
      <c r="BH194" s="157"/>
      <c r="BI194" s="157"/>
      <c r="BJ194" s="156"/>
      <c r="BK194" s="157"/>
      <c r="BL194" s="156"/>
      <c r="BM194" s="156"/>
    </row>
    <row r="195" spans="2:65" s="155" customFormat="1" ht="27" x14ac:dyDescent="0.2">
      <c r="B195" s="180"/>
      <c r="C195" s="179">
        <v>117</v>
      </c>
      <c r="D195" s="179" t="s">
        <v>113</v>
      </c>
      <c r="E195" s="178" t="s">
        <v>271</v>
      </c>
      <c r="F195" s="173" t="s">
        <v>270</v>
      </c>
      <c r="G195" s="177" t="s">
        <v>158</v>
      </c>
      <c r="H195" s="176">
        <v>8</v>
      </c>
      <c r="I195" s="175"/>
      <c r="J195" s="174">
        <f t="shared" si="5"/>
        <v>0</v>
      </c>
      <c r="K195" s="173" t="s">
        <v>261</v>
      </c>
      <c r="L195" s="163"/>
      <c r="M195" s="162"/>
      <c r="N195" s="161"/>
      <c r="O195" s="160"/>
      <c r="P195" s="159"/>
      <c r="Q195" s="159"/>
      <c r="R195" s="159"/>
      <c r="S195" s="159"/>
      <c r="T195" s="158"/>
      <c r="AR195" s="156"/>
      <c r="AT195" s="156"/>
      <c r="AU195" s="156"/>
      <c r="AY195" s="156"/>
      <c r="BE195" s="157"/>
      <c r="BF195" s="157"/>
      <c r="BG195" s="157"/>
      <c r="BH195" s="157"/>
      <c r="BI195" s="157"/>
      <c r="BJ195" s="156"/>
      <c r="BK195" s="157"/>
      <c r="BL195" s="156"/>
      <c r="BM195" s="156"/>
    </row>
    <row r="196" spans="2:65" s="155" customFormat="1" x14ac:dyDescent="0.2">
      <c r="B196" s="180"/>
      <c r="C196" s="179">
        <v>118</v>
      </c>
      <c r="D196" s="179" t="s">
        <v>113</v>
      </c>
      <c r="E196" s="178" t="s">
        <v>269</v>
      </c>
      <c r="F196" s="173" t="s">
        <v>268</v>
      </c>
      <c r="G196" s="177" t="s">
        <v>158</v>
      </c>
      <c r="H196" s="176">
        <v>1</v>
      </c>
      <c r="I196" s="175"/>
      <c r="J196" s="174">
        <f t="shared" si="5"/>
        <v>0</v>
      </c>
      <c r="K196" s="173" t="s">
        <v>261</v>
      </c>
      <c r="L196" s="163"/>
      <c r="M196" s="162"/>
      <c r="N196" s="161"/>
      <c r="O196" s="160"/>
      <c r="P196" s="159"/>
      <c r="Q196" s="159"/>
      <c r="R196" s="159"/>
      <c r="S196" s="159"/>
      <c r="T196" s="158"/>
      <c r="AR196" s="156"/>
      <c r="AT196" s="156"/>
      <c r="AU196" s="156"/>
      <c r="AY196" s="156"/>
      <c r="BE196" s="157"/>
      <c r="BF196" s="157"/>
      <c r="BG196" s="157"/>
      <c r="BH196" s="157"/>
      <c r="BI196" s="157"/>
      <c r="BJ196" s="156"/>
      <c r="BK196" s="157"/>
      <c r="BL196" s="156"/>
      <c r="BM196" s="156"/>
    </row>
    <row r="197" spans="2:65" s="155" customFormat="1" ht="27" x14ac:dyDescent="0.2">
      <c r="B197" s="180"/>
      <c r="C197" s="179">
        <v>119</v>
      </c>
      <c r="D197" s="179" t="s">
        <v>113</v>
      </c>
      <c r="E197" s="178" t="s">
        <v>267</v>
      </c>
      <c r="F197" s="173" t="s">
        <v>266</v>
      </c>
      <c r="G197" s="177" t="s">
        <v>158</v>
      </c>
      <c r="H197" s="176">
        <v>2</v>
      </c>
      <c r="I197" s="175"/>
      <c r="J197" s="174">
        <f t="shared" si="5"/>
        <v>0</v>
      </c>
      <c r="K197" s="173" t="s">
        <v>261</v>
      </c>
      <c r="L197" s="163"/>
      <c r="M197" s="162"/>
      <c r="N197" s="161"/>
      <c r="O197" s="160"/>
      <c r="P197" s="159"/>
      <c r="Q197" s="159"/>
      <c r="R197" s="159"/>
      <c r="S197" s="159"/>
      <c r="T197" s="158"/>
      <c r="AR197" s="156"/>
      <c r="AT197" s="156"/>
      <c r="AU197" s="156"/>
      <c r="AY197" s="156"/>
      <c r="BE197" s="157"/>
      <c r="BF197" s="157"/>
      <c r="BG197" s="157"/>
      <c r="BH197" s="157"/>
      <c r="BI197" s="157"/>
      <c r="BJ197" s="156"/>
      <c r="BK197" s="157"/>
      <c r="BL197" s="156"/>
      <c r="BM197" s="156"/>
    </row>
    <row r="198" spans="2:65" s="155" customFormat="1" x14ac:dyDescent="0.2">
      <c r="B198" s="180"/>
      <c r="C198" s="179">
        <v>120</v>
      </c>
      <c r="D198" s="179" t="s">
        <v>113</v>
      </c>
      <c r="E198" s="178" t="s">
        <v>265</v>
      </c>
      <c r="F198" s="173" t="s">
        <v>264</v>
      </c>
      <c r="G198" s="177" t="s">
        <v>238</v>
      </c>
      <c r="H198" s="176">
        <v>1</v>
      </c>
      <c r="I198" s="175"/>
      <c r="J198" s="174">
        <f t="shared" si="5"/>
        <v>0</v>
      </c>
      <c r="K198" s="173" t="s">
        <v>261</v>
      </c>
      <c r="L198" s="163"/>
      <c r="M198" s="162"/>
      <c r="N198" s="161"/>
      <c r="O198" s="160"/>
      <c r="P198" s="159"/>
      <c r="Q198" s="159"/>
      <c r="R198" s="159"/>
      <c r="S198" s="159"/>
      <c r="T198" s="158"/>
      <c r="AR198" s="156"/>
      <c r="AT198" s="156"/>
      <c r="AU198" s="156"/>
      <c r="AY198" s="156"/>
      <c r="BE198" s="157"/>
      <c r="BF198" s="157"/>
      <c r="BG198" s="157"/>
      <c r="BH198" s="157"/>
      <c r="BI198" s="157"/>
      <c r="BJ198" s="156"/>
      <c r="BK198" s="157"/>
      <c r="BL198" s="156"/>
      <c r="BM198" s="156"/>
    </row>
    <row r="199" spans="2:65" s="155" customFormat="1" x14ac:dyDescent="0.2">
      <c r="B199" s="180"/>
      <c r="C199" s="179">
        <v>121</v>
      </c>
      <c r="D199" s="179" t="s">
        <v>113</v>
      </c>
      <c r="E199" s="178" t="s">
        <v>263</v>
      </c>
      <c r="F199" s="173" t="s">
        <v>262</v>
      </c>
      <c r="G199" s="177" t="s">
        <v>238</v>
      </c>
      <c r="H199" s="176">
        <v>1</v>
      </c>
      <c r="I199" s="175"/>
      <c r="J199" s="174">
        <f t="shared" si="5"/>
        <v>0</v>
      </c>
      <c r="K199" s="173" t="s">
        <v>261</v>
      </c>
      <c r="L199" s="163"/>
      <c r="M199" s="162"/>
      <c r="N199" s="161"/>
      <c r="O199" s="160"/>
      <c r="P199" s="159"/>
      <c r="Q199" s="159"/>
      <c r="R199" s="159"/>
      <c r="S199" s="159"/>
      <c r="T199" s="158"/>
      <c r="AR199" s="156"/>
      <c r="AT199" s="156"/>
      <c r="AU199" s="156"/>
      <c r="AY199" s="156"/>
      <c r="BE199" s="157"/>
      <c r="BF199" s="157"/>
      <c r="BG199" s="157"/>
      <c r="BH199" s="157"/>
      <c r="BI199" s="157"/>
      <c r="BJ199" s="156"/>
      <c r="BK199" s="157"/>
      <c r="BL199" s="156"/>
      <c r="BM199" s="156"/>
    </row>
    <row r="200" spans="2:65" s="155" customFormat="1" x14ac:dyDescent="0.2">
      <c r="B200" s="180"/>
      <c r="C200" s="179">
        <v>122</v>
      </c>
      <c r="D200" s="179" t="s">
        <v>113</v>
      </c>
      <c r="E200" s="178"/>
      <c r="F200" s="173" t="s">
        <v>260</v>
      </c>
      <c r="G200" s="177" t="s">
        <v>234</v>
      </c>
      <c r="H200" s="176">
        <v>350</v>
      </c>
      <c r="I200" s="175"/>
      <c r="J200" s="174">
        <f t="shared" si="5"/>
        <v>0</v>
      </c>
      <c r="K200" s="173" t="s">
        <v>227</v>
      </c>
      <c r="L200" s="163"/>
      <c r="M200" s="162"/>
      <c r="N200" s="161"/>
      <c r="O200" s="160"/>
      <c r="P200" s="159"/>
      <c r="Q200" s="159"/>
      <c r="R200" s="159"/>
      <c r="S200" s="159"/>
      <c r="T200" s="158"/>
      <c r="AR200" s="156"/>
      <c r="AT200" s="156"/>
      <c r="AU200" s="156"/>
      <c r="AY200" s="156"/>
      <c r="BE200" s="157"/>
      <c r="BF200" s="157"/>
      <c r="BG200" s="157"/>
      <c r="BH200" s="157"/>
      <c r="BI200" s="157"/>
      <c r="BJ200" s="156"/>
      <c r="BK200" s="157"/>
      <c r="BL200" s="156"/>
      <c r="BM200" s="156"/>
    </row>
    <row r="201" spans="2:65" s="155" customFormat="1" x14ac:dyDescent="0.2">
      <c r="B201" s="180"/>
      <c r="C201" s="179">
        <v>123</v>
      </c>
      <c r="D201" s="179" t="s">
        <v>113</v>
      </c>
      <c r="E201" s="178"/>
      <c r="F201" s="173" t="s">
        <v>259</v>
      </c>
      <c r="G201" s="177" t="s">
        <v>238</v>
      </c>
      <c r="H201" s="176">
        <v>2</v>
      </c>
      <c r="I201" s="175"/>
      <c r="J201" s="174">
        <f t="shared" si="5"/>
        <v>0</v>
      </c>
      <c r="K201" s="173" t="s">
        <v>227</v>
      </c>
      <c r="L201" s="163"/>
      <c r="M201" s="162"/>
      <c r="N201" s="161"/>
      <c r="O201" s="160"/>
      <c r="P201" s="159"/>
      <c r="Q201" s="159"/>
      <c r="R201" s="159"/>
      <c r="S201" s="159"/>
      <c r="T201" s="158"/>
      <c r="AR201" s="156"/>
      <c r="AT201" s="156"/>
      <c r="AU201" s="156"/>
      <c r="AY201" s="156"/>
      <c r="BE201" s="157"/>
      <c r="BF201" s="157"/>
      <c r="BG201" s="157"/>
      <c r="BH201" s="157"/>
      <c r="BI201" s="157"/>
      <c r="BJ201" s="156"/>
      <c r="BK201" s="157"/>
      <c r="BL201" s="156"/>
      <c r="BM201" s="156"/>
    </row>
    <row r="202" spans="2:65" s="155" customFormat="1" ht="27" x14ac:dyDescent="0.2">
      <c r="B202" s="180"/>
      <c r="C202" s="179">
        <v>124</v>
      </c>
      <c r="D202" s="179" t="s">
        <v>113</v>
      </c>
      <c r="E202" s="178"/>
      <c r="F202" s="173" t="s">
        <v>258</v>
      </c>
      <c r="G202" s="177" t="s">
        <v>188</v>
      </c>
      <c r="H202" s="176">
        <v>1</v>
      </c>
      <c r="I202" s="175"/>
      <c r="J202" s="174">
        <f t="shared" si="5"/>
        <v>0</v>
      </c>
      <c r="K202" s="181" t="s">
        <v>227</v>
      </c>
      <c r="L202" s="163"/>
      <c r="M202" s="162"/>
      <c r="N202" s="161"/>
      <c r="O202" s="160"/>
      <c r="P202" s="159"/>
      <c r="Q202" s="159"/>
      <c r="R202" s="159"/>
      <c r="S202" s="159"/>
      <c r="T202" s="158"/>
      <c r="AR202" s="156"/>
      <c r="AT202" s="156"/>
      <c r="AU202" s="156"/>
      <c r="AY202" s="156"/>
      <c r="BE202" s="157"/>
      <c r="BF202" s="157"/>
      <c r="BG202" s="157"/>
      <c r="BH202" s="157"/>
      <c r="BI202" s="157"/>
      <c r="BJ202" s="156"/>
      <c r="BK202" s="157"/>
      <c r="BL202" s="156"/>
      <c r="BM202" s="156"/>
    </row>
    <row r="203" spans="2:65" s="155" customFormat="1" ht="27" x14ac:dyDescent="0.2">
      <c r="B203" s="180"/>
      <c r="C203" s="179">
        <v>125</v>
      </c>
      <c r="D203" s="179" t="s">
        <v>113</v>
      </c>
      <c r="E203" s="178"/>
      <c r="F203" s="173" t="s">
        <v>257</v>
      </c>
      <c r="G203" s="177" t="s">
        <v>116</v>
      </c>
      <c r="H203" s="176">
        <v>1055</v>
      </c>
      <c r="I203" s="175"/>
      <c r="J203" s="174">
        <f t="shared" si="5"/>
        <v>0</v>
      </c>
      <c r="K203" s="181" t="s">
        <v>227</v>
      </c>
      <c r="L203" s="163"/>
      <c r="M203" s="162"/>
      <c r="N203" s="161"/>
      <c r="O203" s="160"/>
      <c r="P203" s="159"/>
      <c r="Q203" s="159"/>
      <c r="R203" s="159"/>
      <c r="S203" s="159"/>
      <c r="T203" s="158"/>
      <c r="AR203" s="156"/>
      <c r="AT203" s="156"/>
      <c r="AU203" s="156"/>
      <c r="AY203" s="156"/>
      <c r="BE203" s="157"/>
      <c r="BF203" s="157"/>
      <c r="BG203" s="157"/>
      <c r="BH203" s="157"/>
      <c r="BI203" s="157"/>
      <c r="BJ203" s="156"/>
      <c r="BK203" s="157"/>
      <c r="BL203" s="156"/>
      <c r="BM203" s="156"/>
    </row>
    <row r="204" spans="2:65" s="155" customFormat="1" x14ac:dyDescent="0.2">
      <c r="B204" s="180"/>
      <c r="C204" s="179">
        <v>126</v>
      </c>
      <c r="D204" s="179" t="s">
        <v>113</v>
      </c>
      <c r="E204" s="178"/>
      <c r="F204" s="173" t="s">
        <v>256</v>
      </c>
      <c r="G204" s="177" t="s">
        <v>188</v>
      </c>
      <c r="H204" s="176">
        <v>1</v>
      </c>
      <c r="I204" s="175"/>
      <c r="J204" s="174">
        <f t="shared" si="5"/>
        <v>0</v>
      </c>
      <c r="K204" s="181" t="s">
        <v>227</v>
      </c>
      <c r="L204" s="163"/>
      <c r="M204" s="162"/>
      <c r="N204" s="161"/>
      <c r="O204" s="160"/>
      <c r="P204" s="159"/>
      <c r="Q204" s="159"/>
      <c r="R204" s="159"/>
      <c r="S204" s="159"/>
      <c r="T204" s="158"/>
      <c r="AR204" s="156"/>
      <c r="AT204" s="156"/>
      <c r="AU204" s="156"/>
      <c r="AY204" s="156"/>
      <c r="BE204" s="157"/>
      <c r="BF204" s="157"/>
      <c r="BG204" s="157"/>
      <c r="BH204" s="157"/>
      <c r="BI204" s="157"/>
      <c r="BJ204" s="156"/>
      <c r="BK204" s="157"/>
      <c r="BL204" s="156"/>
      <c r="BM204" s="156"/>
    </row>
    <row r="205" spans="2:65" s="155" customFormat="1" x14ac:dyDescent="0.2">
      <c r="B205" s="180"/>
      <c r="C205" s="179">
        <v>127</v>
      </c>
      <c r="D205" s="179" t="s">
        <v>113</v>
      </c>
      <c r="E205" s="178"/>
      <c r="F205" s="173" t="s">
        <v>255</v>
      </c>
      <c r="G205" s="177" t="s">
        <v>188</v>
      </c>
      <c r="H205" s="176">
        <v>1</v>
      </c>
      <c r="I205" s="175"/>
      <c r="J205" s="174">
        <f t="shared" si="5"/>
        <v>0</v>
      </c>
      <c r="K205" s="181" t="s">
        <v>227</v>
      </c>
      <c r="L205" s="163"/>
      <c r="M205" s="162"/>
      <c r="N205" s="161"/>
      <c r="O205" s="160"/>
      <c r="P205" s="159"/>
      <c r="Q205" s="159"/>
      <c r="R205" s="159"/>
      <c r="S205" s="159"/>
      <c r="T205" s="158"/>
      <c r="AR205" s="156"/>
      <c r="AT205" s="156"/>
      <c r="AU205" s="156"/>
      <c r="AY205" s="156"/>
      <c r="BE205" s="157"/>
      <c r="BF205" s="157"/>
      <c r="BG205" s="157"/>
      <c r="BH205" s="157"/>
      <c r="BI205" s="157"/>
      <c r="BJ205" s="156"/>
      <c r="BK205" s="157"/>
      <c r="BL205" s="156"/>
      <c r="BM205" s="156"/>
    </row>
    <row r="206" spans="2:65" s="155" customFormat="1" x14ac:dyDescent="0.2">
      <c r="B206" s="180"/>
      <c r="C206" s="179">
        <v>128</v>
      </c>
      <c r="D206" s="179" t="s">
        <v>113</v>
      </c>
      <c r="E206" s="178"/>
      <c r="F206" s="173" t="s">
        <v>254</v>
      </c>
      <c r="G206" s="177" t="s">
        <v>188</v>
      </c>
      <c r="H206" s="176">
        <v>1</v>
      </c>
      <c r="I206" s="175"/>
      <c r="J206" s="174">
        <f t="shared" si="5"/>
        <v>0</v>
      </c>
      <c r="K206" s="181" t="s">
        <v>227</v>
      </c>
      <c r="L206" s="163"/>
      <c r="M206" s="162"/>
      <c r="N206" s="161"/>
      <c r="O206" s="160"/>
      <c r="P206" s="159"/>
      <c r="Q206" s="159"/>
      <c r="R206" s="159"/>
      <c r="S206" s="159"/>
      <c r="T206" s="158"/>
      <c r="AR206" s="156"/>
      <c r="AT206" s="156"/>
      <c r="AU206" s="156"/>
      <c r="AY206" s="156"/>
      <c r="BE206" s="157"/>
      <c r="BF206" s="157"/>
      <c r="BG206" s="157"/>
      <c r="BH206" s="157"/>
      <c r="BI206" s="157"/>
      <c r="BJ206" s="156"/>
      <c r="BK206" s="157"/>
      <c r="BL206" s="156"/>
      <c r="BM206" s="156"/>
    </row>
    <row r="207" spans="2:65" s="155" customFormat="1" x14ac:dyDescent="0.2">
      <c r="B207" s="180"/>
      <c r="C207" s="179">
        <v>129</v>
      </c>
      <c r="D207" s="179" t="s">
        <v>113</v>
      </c>
      <c r="E207" s="178"/>
      <c r="F207" s="173" t="s">
        <v>253</v>
      </c>
      <c r="G207" s="177" t="s">
        <v>252</v>
      </c>
      <c r="H207" s="176">
        <v>5450</v>
      </c>
      <c r="I207" s="175"/>
      <c r="J207" s="174">
        <f t="shared" si="5"/>
        <v>0</v>
      </c>
      <c r="K207" s="173" t="s">
        <v>227</v>
      </c>
      <c r="L207" s="163"/>
      <c r="M207" s="162"/>
      <c r="N207" s="161"/>
      <c r="O207" s="160"/>
      <c r="P207" s="159"/>
      <c r="Q207" s="159"/>
      <c r="R207" s="159"/>
      <c r="S207" s="159"/>
      <c r="T207" s="158"/>
      <c r="AR207" s="156"/>
      <c r="AT207" s="156"/>
      <c r="AU207" s="156"/>
      <c r="AY207" s="156"/>
      <c r="BE207" s="157"/>
      <c r="BF207" s="157"/>
      <c r="BG207" s="157"/>
      <c r="BH207" s="157"/>
      <c r="BI207" s="157"/>
      <c r="BJ207" s="156"/>
      <c r="BK207" s="157"/>
      <c r="BL207" s="156"/>
      <c r="BM207" s="156"/>
    </row>
    <row r="208" spans="2:65" s="155" customFormat="1" ht="25.5" customHeight="1" x14ac:dyDescent="0.2">
      <c r="B208" s="180"/>
      <c r="C208" s="179">
        <v>130</v>
      </c>
      <c r="D208" s="179" t="s">
        <v>113</v>
      </c>
      <c r="E208" s="178" t="s">
        <v>251</v>
      </c>
      <c r="F208" s="173" t="s">
        <v>250</v>
      </c>
      <c r="G208" s="177" t="s">
        <v>238</v>
      </c>
      <c r="H208" s="176">
        <v>44</v>
      </c>
      <c r="I208" s="175"/>
      <c r="J208" s="174">
        <f t="shared" si="5"/>
        <v>0</v>
      </c>
      <c r="K208" s="173" t="s">
        <v>241</v>
      </c>
      <c r="L208" s="163"/>
      <c r="M208" s="162"/>
      <c r="N208" s="161"/>
      <c r="O208" s="160"/>
      <c r="P208" s="159"/>
      <c r="Q208" s="159"/>
      <c r="R208" s="159"/>
      <c r="S208" s="159"/>
      <c r="T208" s="158"/>
      <c r="AR208" s="156"/>
      <c r="AT208" s="156"/>
      <c r="AU208" s="156"/>
      <c r="AY208" s="156"/>
      <c r="BE208" s="157"/>
      <c r="BF208" s="157"/>
      <c r="BG208" s="157"/>
      <c r="BH208" s="157"/>
      <c r="BI208" s="157"/>
      <c r="BJ208" s="156"/>
      <c r="BK208" s="157"/>
      <c r="BL208" s="156"/>
      <c r="BM208" s="156"/>
    </row>
    <row r="209" spans="2:65" s="155" customFormat="1" ht="25.5" customHeight="1" x14ac:dyDescent="0.2">
      <c r="B209" s="180"/>
      <c r="C209" s="179">
        <v>131</v>
      </c>
      <c r="D209" s="179" t="s">
        <v>113</v>
      </c>
      <c r="E209" s="178" t="s">
        <v>249</v>
      </c>
      <c r="F209" s="173" t="s">
        <v>248</v>
      </c>
      <c r="G209" s="177" t="s">
        <v>234</v>
      </c>
      <c r="H209" s="176">
        <v>1.1000000000000001</v>
      </c>
      <c r="I209" s="175"/>
      <c r="J209" s="174">
        <f t="shared" si="5"/>
        <v>0</v>
      </c>
      <c r="K209" s="173" t="s">
        <v>241</v>
      </c>
      <c r="L209" s="163"/>
      <c r="M209" s="162"/>
      <c r="N209" s="161"/>
      <c r="O209" s="160"/>
      <c r="P209" s="159"/>
      <c r="Q209" s="159"/>
      <c r="R209" s="159"/>
      <c r="S209" s="159"/>
      <c r="T209" s="158"/>
      <c r="AR209" s="156"/>
      <c r="AT209" s="156"/>
      <c r="AU209" s="156"/>
      <c r="AY209" s="156"/>
      <c r="BE209" s="157"/>
      <c r="BF209" s="157"/>
      <c r="BG209" s="157"/>
      <c r="BH209" s="157"/>
      <c r="BI209" s="157"/>
      <c r="BJ209" s="156"/>
      <c r="BK209" s="157"/>
      <c r="BL209" s="156"/>
      <c r="BM209" s="156"/>
    </row>
    <row r="210" spans="2:65" s="155" customFormat="1" ht="25.5" customHeight="1" x14ac:dyDescent="0.2">
      <c r="B210" s="180"/>
      <c r="C210" s="179">
        <v>132</v>
      </c>
      <c r="D210" s="179" t="s">
        <v>113</v>
      </c>
      <c r="E210" s="178" t="s">
        <v>247</v>
      </c>
      <c r="F210" s="173" t="s">
        <v>246</v>
      </c>
      <c r="G210" s="177" t="s">
        <v>234</v>
      </c>
      <c r="H210" s="176">
        <v>1</v>
      </c>
      <c r="I210" s="175"/>
      <c r="J210" s="174">
        <f t="shared" si="5"/>
        <v>0</v>
      </c>
      <c r="K210" s="173" t="s">
        <v>241</v>
      </c>
      <c r="L210" s="163"/>
      <c r="M210" s="162"/>
      <c r="N210" s="161"/>
      <c r="O210" s="160"/>
      <c r="P210" s="159"/>
      <c r="Q210" s="159"/>
      <c r="R210" s="159"/>
      <c r="S210" s="159"/>
      <c r="T210" s="158"/>
      <c r="AR210" s="156"/>
      <c r="AT210" s="156"/>
      <c r="AU210" s="156"/>
      <c r="AY210" s="156"/>
      <c r="BE210" s="157"/>
      <c r="BF210" s="157"/>
      <c r="BG210" s="157"/>
      <c r="BH210" s="157"/>
      <c r="BI210" s="157"/>
      <c r="BJ210" s="156"/>
      <c r="BK210" s="157"/>
      <c r="BL210" s="156"/>
      <c r="BM210" s="156"/>
    </row>
    <row r="211" spans="2:65" s="155" customFormat="1" ht="25.5" customHeight="1" x14ac:dyDescent="0.2">
      <c r="B211" s="180"/>
      <c r="C211" s="179">
        <v>133</v>
      </c>
      <c r="D211" s="179" t="s">
        <v>113</v>
      </c>
      <c r="E211" s="178" t="s">
        <v>245</v>
      </c>
      <c r="F211" s="173" t="s">
        <v>244</v>
      </c>
      <c r="G211" s="177" t="s">
        <v>234</v>
      </c>
      <c r="H211" s="176">
        <v>0.1</v>
      </c>
      <c r="I211" s="175"/>
      <c r="J211" s="174">
        <f t="shared" si="5"/>
        <v>0</v>
      </c>
      <c r="K211" s="173" t="s">
        <v>241</v>
      </c>
      <c r="L211" s="163"/>
      <c r="M211" s="162"/>
      <c r="N211" s="161"/>
      <c r="O211" s="160"/>
      <c r="P211" s="159"/>
      <c r="Q211" s="159"/>
      <c r="R211" s="159"/>
      <c r="S211" s="159"/>
      <c r="T211" s="158"/>
      <c r="AR211" s="156"/>
      <c r="AT211" s="156"/>
      <c r="AU211" s="156"/>
      <c r="AY211" s="156"/>
      <c r="BE211" s="157"/>
      <c r="BF211" s="157"/>
      <c r="BG211" s="157"/>
      <c r="BH211" s="157"/>
      <c r="BI211" s="157"/>
      <c r="BJ211" s="156"/>
      <c r="BK211" s="157"/>
      <c r="BL211" s="156"/>
      <c r="BM211" s="156"/>
    </row>
    <row r="212" spans="2:65" s="155" customFormat="1" ht="25.5" customHeight="1" x14ac:dyDescent="0.2">
      <c r="B212" s="180"/>
      <c r="C212" s="179">
        <v>134</v>
      </c>
      <c r="D212" s="179" t="s">
        <v>113</v>
      </c>
      <c r="E212" s="178" t="s">
        <v>243</v>
      </c>
      <c r="F212" s="173" t="s">
        <v>242</v>
      </c>
      <c r="G212" s="177" t="s">
        <v>228</v>
      </c>
      <c r="H212" s="176">
        <v>3</v>
      </c>
      <c r="I212" s="175"/>
      <c r="J212" s="174">
        <f t="shared" si="5"/>
        <v>0</v>
      </c>
      <c r="K212" s="173" t="s">
        <v>241</v>
      </c>
      <c r="L212" s="163"/>
      <c r="M212" s="162"/>
      <c r="N212" s="161"/>
      <c r="O212" s="160"/>
      <c r="P212" s="159"/>
      <c r="Q212" s="159"/>
      <c r="R212" s="159"/>
      <c r="S212" s="159"/>
      <c r="T212" s="158"/>
      <c r="AR212" s="156"/>
      <c r="AT212" s="156"/>
      <c r="AU212" s="156"/>
      <c r="AY212" s="156"/>
      <c r="BE212" s="157"/>
      <c r="BF212" s="157"/>
      <c r="BG212" s="157"/>
      <c r="BH212" s="157"/>
      <c r="BI212" s="157"/>
      <c r="BJ212" s="156"/>
      <c r="BK212" s="157"/>
      <c r="BL212" s="156"/>
      <c r="BM212" s="156"/>
    </row>
    <row r="213" spans="2:65" s="155" customFormat="1" ht="25.5" customHeight="1" x14ac:dyDescent="0.2">
      <c r="B213" s="180"/>
      <c r="C213" s="179">
        <v>135</v>
      </c>
      <c r="D213" s="179" t="s">
        <v>113</v>
      </c>
      <c r="E213" s="178"/>
      <c r="F213" s="173" t="s">
        <v>240</v>
      </c>
      <c r="G213" s="177" t="s">
        <v>238</v>
      </c>
      <c r="H213" s="176">
        <v>1</v>
      </c>
      <c r="I213" s="175"/>
      <c r="J213" s="174">
        <f t="shared" si="5"/>
        <v>0</v>
      </c>
      <c r="K213" s="173" t="s">
        <v>227</v>
      </c>
      <c r="L213" s="163"/>
      <c r="M213" s="162"/>
      <c r="N213" s="161"/>
      <c r="O213" s="160"/>
      <c r="P213" s="159"/>
      <c r="Q213" s="159"/>
      <c r="R213" s="159"/>
      <c r="S213" s="159"/>
      <c r="T213" s="158"/>
      <c r="AR213" s="156"/>
      <c r="AT213" s="156"/>
      <c r="AU213" s="156"/>
      <c r="AY213" s="156"/>
      <c r="BE213" s="157"/>
      <c r="BF213" s="157"/>
      <c r="BG213" s="157"/>
      <c r="BH213" s="157"/>
      <c r="BI213" s="157"/>
      <c r="BJ213" s="156"/>
      <c r="BK213" s="157"/>
      <c r="BL213" s="156"/>
      <c r="BM213" s="156"/>
    </row>
    <row r="214" spans="2:65" s="155" customFormat="1" ht="25.5" customHeight="1" x14ac:dyDescent="0.2">
      <c r="B214" s="180"/>
      <c r="C214" s="179">
        <v>136</v>
      </c>
      <c r="D214" s="179" t="s">
        <v>113</v>
      </c>
      <c r="E214" s="178"/>
      <c r="F214" s="173" t="s">
        <v>239</v>
      </c>
      <c r="G214" s="177" t="s">
        <v>238</v>
      </c>
      <c r="H214" s="176">
        <v>2</v>
      </c>
      <c r="I214" s="175"/>
      <c r="J214" s="174">
        <f t="shared" si="5"/>
        <v>0</v>
      </c>
      <c r="K214" s="173" t="s">
        <v>227</v>
      </c>
      <c r="L214" s="163"/>
      <c r="M214" s="162"/>
      <c r="N214" s="161"/>
      <c r="O214" s="160"/>
      <c r="P214" s="159"/>
      <c r="Q214" s="159"/>
      <c r="R214" s="159"/>
      <c r="S214" s="159"/>
      <c r="T214" s="158"/>
      <c r="AR214" s="156"/>
      <c r="AT214" s="156"/>
      <c r="AU214" s="156"/>
      <c r="AY214" s="156"/>
      <c r="BE214" s="157"/>
      <c r="BF214" s="157"/>
      <c r="BG214" s="157"/>
      <c r="BH214" s="157"/>
      <c r="BI214" s="157"/>
      <c r="BJ214" s="156"/>
      <c r="BK214" s="157"/>
      <c r="BL214" s="156"/>
      <c r="BM214" s="156"/>
    </row>
    <row r="215" spans="2:65" s="155" customFormat="1" ht="25.5" customHeight="1" x14ac:dyDescent="0.2">
      <c r="B215" s="180"/>
      <c r="C215" s="179">
        <v>137</v>
      </c>
      <c r="D215" s="179" t="s">
        <v>113</v>
      </c>
      <c r="E215" s="178"/>
      <c r="F215" s="173" t="s">
        <v>237</v>
      </c>
      <c r="G215" s="177" t="s">
        <v>158</v>
      </c>
      <c r="H215" s="176">
        <v>17</v>
      </c>
      <c r="I215" s="175"/>
      <c r="J215" s="174">
        <f t="shared" si="5"/>
        <v>0</v>
      </c>
      <c r="K215" s="173" t="s">
        <v>227</v>
      </c>
      <c r="L215" s="163"/>
      <c r="M215" s="162"/>
      <c r="N215" s="161"/>
      <c r="O215" s="160"/>
      <c r="P215" s="159"/>
      <c r="Q215" s="159"/>
      <c r="R215" s="159"/>
      <c r="S215" s="159"/>
      <c r="T215" s="158"/>
      <c r="AR215" s="156"/>
      <c r="AT215" s="156"/>
      <c r="AU215" s="156"/>
      <c r="AY215" s="156"/>
      <c r="BE215" s="157"/>
      <c r="BF215" s="157"/>
      <c r="BG215" s="157"/>
      <c r="BH215" s="157"/>
      <c r="BI215" s="157"/>
      <c r="BJ215" s="156"/>
      <c r="BK215" s="157"/>
      <c r="BL215" s="156"/>
      <c r="BM215" s="156"/>
    </row>
    <row r="216" spans="2:65" s="155" customFormat="1" ht="40.5" x14ac:dyDescent="0.2">
      <c r="B216" s="180"/>
      <c r="C216" s="179">
        <v>138</v>
      </c>
      <c r="D216" s="179" t="s">
        <v>113</v>
      </c>
      <c r="E216" s="178"/>
      <c r="F216" s="173" t="s">
        <v>236</v>
      </c>
      <c r="G216" s="177" t="s">
        <v>188</v>
      </c>
      <c r="H216" s="176">
        <v>1</v>
      </c>
      <c r="I216" s="175"/>
      <c r="J216" s="174">
        <f t="shared" si="5"/>
        <v>0</v>
      </c>
      <c r="K216" s="173" t="s">
        <v>227</v>
      </c>
      <c r="L216" s="163"/>
      <c r="M216" s="162"/>
      <c r="N216" s="161"/>
      <c r="O216" s="160"/>
      <c r="P216" s="159"/>
      <c r="Q216" s="159"/>
      <c r="R216" s="159"/>
      <c r="S216" s="159"/>
      <c r="T216" s="158"/>
      <c r="AR216" s="156"/>
      <c r="AT216" s="156"/>
      <c r="AU216" s="156"/>
      <c r="AY216" s="156"/>
      <c r="BE216" s="157"/>
      <c r="BF216" s="157"/>
      <c r="BG216" s="157"/>
      <c r="BH216" s="157"/>
      <c r="BI216" s="157"/>
      <c r="BJ216" s="156"/>
      <c r="BK216" s="157"/>
      <c r="BL216" s="156"/>
      <c r="BM216" s="156"/>
    </row>
    <row r="217" spans="2:65" s="155" customFormat="1" ht="25.5" customHeight="1" x14ac:dyDescent="0.2">
      <c r="B217" s="180"/>
      <c r="C217" s="179">
        <v>139</v>
      </c>
      <c r="D217" s="179" t="s">
        <v>113</v>
      </c>
      <c r="E217" s="178"/>
      <c r="F217" s="173" t="s">
        <v>235</v>
      </c>
      <c r="G217" s="177" t="s">
        <v>234</v>
      </c>
      <c r="H217" s="176">
        <v>485</v>
      </c>
      <c r="I217" s="175"/>
      <c r="J217" s="174">
        <f t="shared" si="5"/>
        <v>0</v>
      </c>
      <c r="K217" s="173" t="s">
        <v>227</v>
      </c>
      <c r="L217" s="163"/>
      <c r="M217" s="162"/>
      <c r="N217" s="161"/>
      <c r="O217" s="160"/>
      <c r="P217" s="159"/>
      <c r="Q217" s="159"/>
      <c r="R217" s="159"/>
      <c r="S217" s="159"/>
      <c r="T217" s="158"/>
      <c r="AR217" s="156"/>
      <c r="AT217" s="156"/>
      <c r="AU217" s="156"/>
      <c r="AY217" s="156"/>
      <c r="BE217" s="157"/>
      <c r="BF217" s="157"/>
      <c r="BG217" s="157"/>
      <c r="BH217" s="157"/>
      <c r="BI217" s="157"/>
      <c r="BJ217" s="156"/>
      <c r="BK217" s="157"/>
      <c r="BL217" s="156"/>
      <c r="BM217" s="156"/>
    </row>
    <row r="218" spans="2:65" s="155" customFormat="1" ht="25.5" customHeight="1" x14ac:dyDescent="0.2">
      <c r="B218" s="180"/>
      <c r="C218" s="179">
        <v>140</v>
      </c>
      <c r="D218" s="179" t="s">
        <v>113</v>
      </c>
      <c r="E218" s="178"/>
      <c r="F218" s="173" t="s">
        <v>233</v>
      </c>
      <c r="G218" s="177" t="s">
        <v>228</v>
      </c>
      <c r="H218" s="176">
        <v>4</v>
      </c>
      <c r="I218" s="175"/>
      <c r="J218" s="174">
        <f t="shared" si="5"/>
        <v>0</v>
      </c>
      <c r="K218" s="173" t="s">
        <v>227</v>
      </c>
      <c r="L218" s="163"/>
      <c r="M218" s="162"/>
      <c r="N218" s="161"/>
      <c r="O218" s="160"/>
      <c r="P218" s="159"/>
      <c r="Q218" s="159"/>
      <c r="R218" s="159"/>
      <c r="S218" s="159"/>
      <c r="T218" s="158"/>
      <c r="AR218" s="156"/>
      <c r="AT218" s="156"/>
      <c r="AU218" s="156"/>
      <c r="AY218" s="156"/>
      <c r="BE218" s="157"/>
      <c r="BF218" s="157"/>
      <c r="BG218" s="157"/>
      <c r="BH218" s="157"/>
      <c r="BI218" s="157"/>
      <c r="BJ218" s="156"/>
      <c r="BK218" s="157"/>
      <c r="BL218" s="156"/>
      <c r="BM218" s="156"/>
    </row>
    <row r="219" spans="2:65" s="155" customFormat="1" ht="40.5" x14ac:dyDescent="0.2">
      <c r="B219" s="180"/>
      <c r="C219" s="179">
        <v>141</v>
      </c>
      <c r="D219" s="179" t="s">
        <v>113</v>
      </c>
      <c r="E219" s="178"/>
      <c r="F219" s="173" t="s">
        <v>232</v>
      </c>
      <c r="G219" s="177" t="s">
        <v>188</v>
      </c>
      <c r="H219" s="176">
        <v>1</v>
      </c>
      <c r="I219" s="175"/>
      <c r="J219" s="174">
        <f t="shared" si="5"/>
        <v>0</v>
      </c>
      <c r="K219" s="173" t="s">
        <v>227</v>
      </c>
      <c r="L219" s="163"/>
      <c r="M219" s="162"/>
      <c r="N219" s="161"/>
      <c r="O219" s="160"/>
      <c r="P219" s="159"/>
      <c r="Q219" s="159"/>
      <c r="R219" s="159"/>
      <c r="S219" s="159"/>
      <c r="T219" s="158"/>
      <c r="AR219" s="156"/>
      <c r="AT219" s="156"/>
      <c r="AU219" s="156"/>
      <c r="AY219" s="156"/>
      <c r="BE219" s="157"/>
      <c r="BF219" s="157"/>
      <c r="BG219" s="157"/>
      <c r="BH219" s="157"/>
      <c r="BI219" s="157"/>
      <c r="BJ219" s="156"/>
      <c r="BK219" s="157"/>
      <c r="BL219" s="156"/>
      <c r="BM219" s="156"/>
    </row>
    <row r="220" spans="2:65" s="155" customFormat="1" x14ac:dyDescent="0.2">
      <c r="B220" s="180"/>
      <c r="C220" s="179">
        <v>142</v>
      </c>
      <c r="D220" s="179" t="s">
        <v>113</v>
      </c>
      <c r="E220" s="178"/>
      <c r="F220" s="173" t="s">
        <v>231</v>
      </c>
      <c r="G220" s="177" t="s">
        <v>228</v>
      </c>
      <c r="H220" s="176">
        <v>15</v>
      </c>
      <c r="I220" s="175"/>
      <c r="J220" s="174">
        <f t="shared" si="5"/>
        <v>0</v>
      </c>
      <c r="K220" s="173" t="s">
        <v>227</v>
      </c>
      <c r="L220" s="163"/>
      <c r="M220" s="162" t="s">
        <v>1</v>
      </c>
      <c r="N220" s="161" t="s">
        <v>36</v>
      </c>
      <c r="O220" s="160"/>
      <c r="P220" s="159">
        <f>O220*H220</f>
        <v>0</v>
      </c>
      <c r="Q220" s="159">
        <v>0</v>
      </c>
      <c r="R220" s="159">
        <f>Q220*H220</f>
        <v>0</v>
      </c>
      <c r="S220" s="159">
        <v>0</v>
      </c>
      <c r="T220" s="158">
        <f>S220*H220</f>
        <v>0</v>
      </c>
      <c r="AR220" s="156" t="s">
        <v>180</v>
      </c>
      <c r="AT220" s="156" t="s">
        <v>113</v>
      </c>
      <c r="AU220" s="156" t="s">
        <v>78</v>
      </c>
      <c r="AY220" s="156" t="s">
        <v>110</v>
      </c>
      <c r="BE220" s="157">
        <f>IF(N220="základní",J220,0)</f>
        <v>0</v>
      </c>
      <c r="BF220" s="157">
        <f>IF(N220="snížená",J220,0)</f>
        <v>0</v>
      </c>
      <c r="BG220" s="157">
        <f>IF(N220="zákl. přenesená",J220,0)</f>
        <v>0</v>
      </c>
      <c r="BH220" s="157">
        <f>IF(N220="sníž. přenesená",J220,0)</f>
        <v>0</v>
      </c>
      <c r="BI220" s="157">
        <f>IF(N220="nulová",J220,0)</f>
        <v>0</v>
      </c>
      <c r="BJ220" s="156" t="s">
        <v>76</v>
      </c>
      <c r="BK220" s="157">
        <f>ROUND(I220*H220,2)</f>
        <v>0</v>
      </c>
      <c r="BL220" s="156" t="s">
        <v>180</v>
      </c>
      <c r="BM220" s="156" t="s">
        <v>230</v>
      </c>
    </row>
    <row r="221" spans="2:65" s="155" customFormat="1" ht="27" x14ac:dyDescent="0.2">
      <c r="B221" s="180"/>
      <c r="C221" s="179">
        <v>143</v>
      </c>
      <c r="D221" s="179" t="s">
        <v>113</v>
      </c>
      <c r="E221" s="178"/>
      <c r="F221" s="173" t="s">
        <v>229</v>
      </c>
      <c r="G221" s="177" t="s">
        <v>228</v>
      </c>
      <c r="H221" s="176">
        <v>12</v>
      </c>
      <c r="I221" s="175"/>
      <c r="J221" s="174">
        <f t="shared" ref="J221" si="6">ROUND(I221*H221,2)</f>
        <v>0</v>
      </c>
      <c r="K221" s="173" t="s">
        <v>227</v>
      </c>
      <c r="L221" s="163"/>
      <c r="M221" s="162" t="s">
        <v>1</v>
      </c>
      <c r="N221" s="161" t="s">
        <v>36</v>
      </c>
      <c r="O221" s="160"/>
      <c r="P221" s="159">
        <f>O221*H221</f>
        <v>0</v>
      </c>
      <c r="Q221" s="159">
        <v>0</v>
      </c>
      <c r="R221" s="159">
        <f>Q221*H221</f>
        <v>0</v>
      </c>
      <c r="S221" s="159">
        <v>0</v>
      </c>
      <c r="T221" s="158">
        <f>S221*H221</f>
        <v>0</v>
      </c>
      <c r="AR221" s="156" t="s">
        <v>180</v>
      </c>
      <c r="AT221" s="156" t="s">
        <v>113</v>
      </c>
      <c r="AU221" s="156" t="s">
        <v>78</v>
      </c>
      <c r="AY221" s="156" t="s">
        <v>110</v>
      </c>
      <c r="BE221" s="157">
        <f>IF(N221="základní",J221,0)</f>
        <v>0</v>
      </c>
      <c r="BF221" s="157">
        <f>IF(N221="snížená",J221,0)</f>
        <v>0</v>
      </c>
      <c r="BG221" s="157">
        <f>IF(N221="zákl. přenesená",J221,0)</f>
        <v>0</v>
      </c>
      <c r="BH221" s="157">
        <f>IF(N221="sníž. přenesená",J221,0)</f>
        <v>0</v>
      </c>
      <c r="BI221" s="157">
        <f>IF(N221="nulová",J221,0)</f>
        <v>0</v>
      </c>
      <c r="BJ221" s="156" t="s">
        <v>76</v>
      </c>
      <c r="BK221" s="157">
        <f>ROUND(I221*H221,2)</f>
        <v>0</v>
      </c>
      <c r="BL221" s="156" t="s">
        <v>180</v>
      </c>
      <c r="BM221" s="156" t="s">
        <v>226</v>
      </c>
    </row>
    <row r="222" spans="2:65" s="155" customFormat="1" x14ac:dyDescent="0.2">
      <c r="B222" s="172"/>
      <c r="C222" s="171"/>
      <c r="D222" s="171"/>
      <c r="E222" s="170"/>
      <c r="F222" s="169"/>
      <c r="G222" s="168"/>
      <c r="H222" s="167"/>
      <c r="I222" s="166"/>
      <c r="J222" s="165"/>
      <c r="K222" s="164"/>
      <c r="L222" s="163"/>
      <c r="M222" s="162" t="s">
        <v>1</v>
      </c>
      <c r="N222" s="161" t="s">
        <v>36</v>
      </c>
      <c r="O222" s="160"/>
      <c r="P222" s="159">
        <f>O222*H222</f>
        <v>0</v>
      </c>
      <c r="Q222" s="159">
        <v>0</v>
      </c>
      <c r="R222" s="159">
        <f>Q222*H222</f>
        <v>0</v>
      </c>
      <c r="S222" s="159">
        <v>0</v>
      </c>
      <c r="T222" s="158">
        <f>S222*H222</f>
        <v>0</v>
      </c>
      <c r="AR222" s="156" t="s">
        <v>180</v>
      </c>
      <c r="AT222" s="156" t="s">
        <v>113</v>
      </c>
      <c r="AU222" s="156" t="s">
        <v>78</v>
      </c>
      <c r="AY222" s="156" t="s">
        <v>110</v>
      </c>
      <c r="BE222" s="157">
        <f>IF(N222="základní",J222,0)</f>
        <v>0</v>
      </c>
      <c r="BF222" s="157">
        <f>IF(N222="snížená",J222,0)</f>
        <v>0</v>
      </c>
      <c r="BG222" s="157">
        <f>IF(N222="zákl. přenesená",J222,0)</f>
        <v>0</v>
      </c>
      <c r="BH222" s="157">
        <f>IF(N222="sníž. přenesená",J222,0)</f>
        <v>0</v>
      </c>
      <c r="BI222" s="157">
        <f>IF(N222="nulová",J222,0)</f>
        <v>0</v>
      </c>
      <c r="BJ222" s="156" t="s">
        <v>76</v>
      </c>
      <c r="BK222" s="157">
        <f>ROUND(I222*H222,2)</f>
        <v>0</v>
      </c>
      <c r="BL222" s="156" t="s">
        <v>180</v>
      </c>
      <c r="BM222" s="156" t="s">
        <v>225</v>
      </c>
    </row>
    <row r="223" spans="2:65" x14ac:dyDescent="0.3">
      <c r="C223" s="154"/>
    </row>
  </sheetData>
  <sheetProtection formatColumns="0" formatRows="0" autoFilter="0"/>
  <autoFilter ref="C71:K222"/>
  <mergeCells count="6">
    <mergeCell ref="J46:J47"/>
    <mergeCell ref="E64:H64"/>
    <mergeCell ref="L1:V1"/>
    <mergeCell ref="E6:H6"/>
    <mergeCell ref="E21:H21"/>
    <mergeCell ref="E42:H42"/>
  </mergeCell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B1:BM197"/>
  <sheetViews>
    <sheetView showGridLines="0" zoomScale="110" zoomScaleNormal="110" workbookViewId="0">
      <pane ySplit="1" topLeftCell="A2" activePane="bottomLeft" state="frozen"/>
      <selection pane="bottomLeft" activeCell="J24" sqref="J24"/>
    </sheetView>
  </sheetViews>
  <sheetFormatPr defaultRowHeight="13.5" x14ac:dyDescent="0.3"/>
  <cols>
    <col min="1" max="1" width="8.33203125" style="152" customWidth="1"/>
    <col min="2" max="2" width="1.6640625" style="152" customWidth="1"/>
    <col min="3" max="3" width="4.1640625" style="152" customWidth="1"/>
    <col min="4" max="4" width="4.33203125" style="152" customWidth="1"/>
    <col min="5" max="5" width="17.1640625" style="152" customWidth="1"/>
    <col min="6" max="6" width="75" style="152" customWidth="1"/>
    <col min="7" max="7" width="8.6640625" style="152" customWidth="1"/>
    <col min="8" max="8" width="11.1640625" style="152" customWidth="1"/>
    <col min="9" max="9" width="12.6640625" style="153" customWidth="1"/>
    <col min="10" max="10" width="23.5" style="152" customWidth="1"/>
    <col min="11" max="11" width="15.5" style="152" customWidth="1"/>
    <col min="12" max="12" width="9.33203125" style="152"/>
    <col min="13" max="18" width="9.33203125" style="152" hidden="1" customWidth="1"/>
    <col min="19" max="19" width="8.1640625" style="152" hidden="1" customWidth="1"/>
    <col min="20" max="20" width="29.6640625" style="152" hidden="1" customWidth="1"/>
    <col min="21" max="21" width="16.33203125" style="152" hidden="1" customWidth="1"/>
    <col min="22" max="22" width="12.33203125" style="152" customWidth="1"/>
    <col min="23" max="23" width="16.33203125" style="152" customWidth="1"/>
    <col min="24" max="24" width="12.33203125" style="152" customWidth="1"/>
    <col min="25" max="25" width="15" style="152" customWidth="1"/>
    <col min="26" max="26" width="11" style="152" customWidth="1"/>
    <col min="27" max="27" width="15" style="152" customWidth="1"/>
    <col min="28" max="28" width="16.33203125" style="152" customWidth="1"/>
    <col min="29" max="29" width="11" style="152" customWidth="1"/>
    <col min="30" max="30" width="15" style="152" customWidth="1"/>
    <col min="31" max="31" width="16.33203125" style="152" customWidth="1"/>
    <col min="32" max="43" width="9.33203125" style="152"/>
    <col min="44" max="65" width="9.33203125" style="152" hidden="1" customWidth="1"/>
    <col min="66" max="16384" width="9.33203125" style="152"/>
  </cols>
  <sheetData>
    <row r="1" spans="2:46" ht="14.25" customHeight="1" x14ac:dyDescent="0.3"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AT1" s="156" t="s">
        <v>494</v>
      </c>
    </row>
    <row r="2" spans="2:46" ht="6.95" customHeight="1" x14ac:dyDescent="0.3">
      <c r="B2" s="301"/>
      <c r="C2" s="299"/>
      <c r="D2" s="299"/>
      <c r="E2" s="299"/>
      <c r="F2" s="299"/>
      <c r="G2" s="299"/>
      <c r="H2" s="299"/>
      <c r="I2" s="300"/>
      <c r="J2" s="299"/>
      <c r="K2" s="298"/>
      <c r="AT2" s="156" t="s">
        <v>78</v>
      </c>
    </row>
    <row r="3" spans="2:46" ht="36.950000000000003" customHeight="1" x14ac:dyDescent="0.3">
      <c r="B3" s="296"/>
      <c r="C3" s="294"/>
      <c r="D3" s="269" t="s">
        <v>498</v>
      </c>
      <c r="E3" s="294"/>
      <c r="F3" s="294"/>
      <c r="G3" s="294"/>
      <c r="H3" s="294"/>
      <c r="I3" s="295"/>
      <c r="J3" s="294"/>
      <c r="K3" s="293"/>
      <c r="M3" s="297" t="s">
        <v>10</v>
      </c>
      <c r="AT3" s="156" t="s">
        <v>3</v>
      </c>
    </row>
    <row r="4" spans="2:46" ht="6.95" customHeight="1" x14ac:dyDescent="0.3">
      <c r="B4" s="296"/>
      <c r="C4" s="294"/>
      <c r="D4" s="294"/>
      <c r="E4" s="294"/>
      <c r="F4" s="294"/>
      <c r="G4" s="294"/>
      <c r="H4" s="294"/>
      <c r="I4" s="295"/>
      <c r="J4" s="294"/>
      <c r="K4" s="293"/>
    </row>
    <row r="5" spans="2:46" s="155" customFormat="1" ht="15" x14ac:dyDescent="0.2">
      <c r="B5" s="180"/>
      <c r="C5" s="160"/>
      <c r="D5" s="265" t="s">
        <v>14</v>
      </c>
      <c r="E5" s="160"/>
      <c r="F5" s="160"/>
      <c r="G5" s="160"/>
      <c r="H5" s="160"/>
      <c r="I5" s="257"/>
      <c r="J5" s="160"/>
      <c r="K5" s="239"/>
    </row>
    <row r="6" spans="2:46" s="155" customFormat="1" ht="35.25" customHeight="1" x14ac:dyDescent="0.2">
      <c r="B6" s="180"/>
      <c r="C6" s="160"/>
      <c r="D6" s="160"/>
      <c r="E6" s="377" t="s">
        <v>497</v>
      </c>
      <c r="F6" s="378"/>
      <c r="G6" s="378"/>
      <c r="H6" s="378"/>
      <c r="I6" s="257"/>
      <c r="J6" s="160"/>
      <c r="K6" s="239"/>
    </row>
    <row r="7" spans="2:46" s="155" customFormat="1" x14ac:dyDescent="0.2">
      <c r="B7" s="180"/>
      <c r="C7" s="160"/>
      <c r="D7" s="160"/>
      <c r="E7" s="160"/>
      <c r="F7" s="160"/>
      <c r="G7" s="160"/>
      <c r="H7" s="160"/>
      <c r="I7" s="257"/>
      <c r="J7" s="160"/>
      <c r="K7" s="239"/>
    </row>
    <row r="8" spans="2:46" s="155" customFormat="1" ht="14.45" customHeight="1" x14ac:dyDescent="0.2">
      <c r="B8" s="180"/>
      <c r="C8" s="160"/>
      <c r="D8" s="265" t="s">
        <v>16</v>
      </c>
      <c r="E8" s="160"/>
      <c r="F8" s="264" t="s">
        <v>1</v>
      </c>
      <c r="G8" s="160"/>
      <c r="H8" s="160"/>
      <c r="I8" s="266" t="s">
        <v>17</v>
      </c>
      <c r="J8" s="264" t="s">
        <v>1</v>
      </c>
      <c r="K8" s="239"/>
    </row>
    <row r="9" spans="2:46" s="155" customFormat="1" ht="14.45" customHeight="1" x14ac:dyDescent="0.2">
      <c r="B9" s="180"/>
      <c r="C9" s="160"/>
      <c r="D9" s="265" t="s">
        <v>18</v>
      </c>
      <c r="E9" s="160"/>
      <c r="F9" s="264" t="s">
        <v>19</v>
      </c>
      <c r="G9" s="160"/>
      <c r="H9" s="160"/>
      <c r="I9" s="266" t="s">
        <v>20</v>
      </c>
      <c r="J9" s="267">
        <v>46003</v>
      </c>
      <c r="K9" s="239"/>
    </row>
    <row r="10" spans="2:46" s="155" customFormat="1" ht="10.9" customHeight="1" x14ac:dyDescent="0.2">
      <c r="B10" s="180"/>
      <c r="C10" s="160"/>
      <c r="D10" s="160"/>
      <c r="E10" s="160"/>
      <c r="F10" s="160"/>
      <c r="G10" s="160"/>
      <c r="H10" s="160"/>
      <c r="I10" s="257"/>
      <c r="J10" s="160"/>
      <c r="K10" s="239"/>
    </row>
    <row r="11" spans="2:46" s="155" customFormat="1" ht="14.45" customHeight="1" x14ac:dyDescent="0.2">
      <c r="B11" s="180"/>
      <c r="C11" s="160"/>
      <c r="D11" s="265" t="s">
        <v>21</v>
      </c>
      <c r="E11" s="160"/>
      <c r="F11" s="160"/>
      <c r="G11" s="160"/>
      <c r="H11" s="160"/>
      <c r="I11" s="266" t="s">
        <v>22</v>
      </c>
      <c r="J11" s="264" t="s">
        <v>1</v>
      </c>
      <c r="K11" s="239"/>
    </row>
    <row r="12" spans="2:46" s="155" customFormat="1" ht="18" customHeight="1" x14ac:dyDescent="0.2">
      <c r="B12" s="180"/>
      <c r="C12" s="160"/>
      <c r="D12" s="160"/>
      <c r="F12" s="264" t="s">
        <v>23</v>
      </c>
      <c r="G12" s="160"/>
      <c r="H12" s="160"/>
      <c r="I12" s="266" t="s">
        <v>24</v>
      </c>
      <c r="J12" s="264" t="s">
        <v>1</v>
      </c>
      <c r="K12" s="239"/>
    </row>
    <row r="13" spans="2:46" s="155" customFormat="1" ht="6.95" customHeight="1" x14ac:dyDescent="0.2">
      <c r="B13" s="180"/>
      <c r="C13" s="160"/>
      <c r="D13" s="160"/>
      <c r="E13" s="160"/>
      <c r="F13" s="160"/>
      <c r="G13" s="160"/>
      <c r="H13" s="160"/>
      <c r="I13" s="257"/>
      <c r="J13" s="160"/>
      <c r="K13" s="239"/>
    </row>
    <row r="14" spans="2:46" s="155" customFormat="1" ht="14.45" customHeight="1" x14ac:dyDescent="0.2">
      <c r="B14" s="180"/>
      <c r="C14" s="160"/>
      <c r="D14" s="265" t="s">
        <v>488</v>
      </c>
      <c r="E14" s="160"/>
      <c r="F14" s="160"/>
      <c r="G14" s="160"/>
      <c r="H14" s="160"/>
      <c r="I14" s="266" t="s">
        <v>22</v>
      </c>
      <c r="J14" s="264"/>
      <c r="K14" s="239"/>
    </row>
    <row r="15" spans="2:46" s="155" customFormat="1" ht="18" customHeight="1" x14ac:dyDescent="0.2">
      <c r="B15" s="180"/>
      <c r="C15" s="160"/>
      <c r="D15" s="160"/>
      <c r="E15" s="264"/>
      <c r="F15" s="160"/>
      <c r="G15" s="160"/>
      <c r="H15" s="160"/>
      <c r="I15" s="266" t="s">
        <v>24</v>
      </c>
      <c r="J15" s="264"/>
      <c r="K15" s="239"/>
    </row>
    <row r="16" spans="2:46" s="155" customFormat="1" ht="6.95" customHeight="1" x14ac:dyDescent="0.2">
      <c r="B16" s="180"/>
      <c r="C16" s="160"/>
      <c r="D16" s="160"/>
      <c r="E16" s="160"/>
      <c r="F16" s="160"/>
      <c r="G16" s="160"/>
      <c r="H16" s="160"/>
      <c r="I16" s="257"/>
      <c r="J16" s="160"/>
      <c r="K16" s="239"/>
    </row>
    <row r="17" spans="2:11" s="155" customFormat="1" ht="14.45" customHeight="1" x14ac:dyDescent="0.2">
      <c r="B17" s="180"/>
      <c r="C17" s="160"/>
      <c r="D17" s="265" t="s">
        <v>27</v>
      </c>
      <c r="E17" s="160"/>
      <c r="F17" s="160"/>
      <c r="G17" s="160"/>
      <c r="H17" s="160"/>
      <c r="I17" s="266" t="s">
        <v>22</v>
      </c>
      <c r="J17" s="264" t="s">
        <v>1</v>
      </c>
      <c r="K17" s="239"/>
    </row>
    <row r="18" spans="2:11" s="155" customFormat="1" ht="18" customHeight="1" x14ac:dyDescent="0.2">
      <c r="B18" s="180"/>
      <c r="C18" s="160"/>
      <c r="D18" s="160"/>
      <c r="E18" s="264"/>
      <c r="F18" s="160"/>
      <c r="G18" s="160"/>
      <c r="H18" s="160"/>
      <c r="I18" s="266" t="s">
        <v>24</v>
      </c>
      <c r="J18" s="264" t="s">
        <v>1</v>
      </c>
      <c r="K18" s="239"/>
    </row>
    <row r="19" spans="2:11" s="155" customFormat="1" ht="6.95" customHeight="1" x14ac:dyDescent="0.2">
      <c r="B19" s="180"/>
      <c r="C19" s="160"/>
      <c r="D19" s="160"/>
      <c r="E19" s="160"/>
      <c r="F19" s="160"/>
      <c r="G19" s="160"/>
      <c r="H19" s="160"/>
      <c r="I19" s="257"/>
      <c r="J19" s="160"/>
      <c r="K19" s="239"/>
    </row>
    <row r="20" spans="2:11" s="155" customFormat="1" ht="14.45" customHeight="1" x14ac:dyDescent="0.2">
      <c r="B20" s="180"/>
      <c r="C20" s="160"/>
      <c r="D20" s="265" t="s">
        <v>30</v>
      </c>
      <c r="E20" s="160"/>
      <c r="F20" s="160"/>
      <c r="G20" s="160"/>
      <c r="H20" s="160"/>
      <c r="I20" s="257"/>
      <c r="J20" s="160"/>
      <c r="K20" s="239"/>
    </row>
    <row r="21" spans="2:11" s="288" customFormat="1" ht="71.25" customHeight="1" x14ac:dyDescent="0.2">
      <c r="B21" s="292"/>
      <c r="C21" s="290"/>
      <c r="D21" s="290"/>
      <c r="E21" s="372"/>
      <c r="F21" s="372"/>
      <c r="G21" s="372"/>
      <c r="H21" s="372"/>
      <c r="I21" s="291"/>
      <c r="J21" s="290"/>
      <c r="K21" s="289"/>
    </row>
    <row r="22" spans="2:11" s="155" customFormat="1" ht="6.95" customHeight="1" x14ac:dyDescent="0.2">
      <c r="B22" s="180"/>
      <c r="C22" s="160"/>
      <c r="D22" s="160"/>
      <c r="E22" s="160"/>
      <c r="F22" s="160"/>
      <c r="G22" s="160"/>
      <c r="H22" s="160"/>
      <c r="I22" s="257"/>
      <c r="J22" s="160"/>
      <c r="K22" s="239"/>
    </row>
    <row r="23" spans="2:11" s="155" customFormat="1" ht="6.95" customHeight="1" x14ac:dyDescent="0.2">
      <c r="B23" s="180"/>
      <c r="C23" s="160"/>
      <c r="D23" s="210"/>
      <c r="E23" s="210"/>
      <c r="F23" s="210"/>
      <c r="G23" s="210"/>
      <c r="H23" s="210"/>
      <c r="I23" s="286"/>
      <c r="J23" s="210"/>
      <c r="K23" s="285"/>
    </row>
    <row r="24" spans="2:11" s="155" customFormat="1" ht="25.35" customHeight="1" x14ac:dyDescent="0.2">
      <c r="B24" s="180"/>
      <c r="C24" s="160"/>
      <c r="D24" s="287" t="s">
        <v>31</v>
      </c>
      <c r="E24" s="160"/>
      <c r="F24" s="160"/>
      <c r="G24" s="160"/>
      <c r="H24" s="160"/>
      <c r="I24" s="257"/>
      <c r="J24" s="256">
        <f>ROUND(J51,2)</f>
        <v>0</v>
      </c>
      <c r="K24" s="239"/>
    </row>
    <row r="25" spans="2:11" s="155" customFormat="1" ht="6.95" customHeight="1" x14ac:dyDescent="0.2">
      <c r="B25" s="180"/>
      <c r="C25" s="160"/>
      <c r="D25" s="210"/>
      <c r="E25" s="210"/>
      <c r="F25" s="210"/>
      <c r="G25" s="210"/>
      <c r="H25" s="210"/>
      <c r="I25" s="286"/>
      <c r="J25" s="210"/>
      <c r="K25" s="285"/>
    </row>
    <row r="26" spans="2:11" s="155" customFormat="1" ht="14.45" customHeight="1" x14ac:dyDescent="0.2">
      <c r="B26" s="180"/>
      <c r="C26" s="160"/>
      <c r="D26" s="160"/>
      <c r="E26" s="160"/>
      <c r="F26" s="283" t="s">
        <v>33</v>
      </c>
      <c r="G26" s="160"/>
      <c r="H26" s="160"/>
      <c r="I26" s="284" t="s">
        <v>32</v>
      </c>
      <c r="J26" s="283" t="s">
        <v>34</v>
      </c>
      <c r="K26" s="239"/>
    </row>
    <row r="27" spans="2:11" s="155" customFormat="1" ht="14.45" customHeight="1" x14ac:dyDescent="0.2">
      <c r="B27" s="180"/>
      <c r="C27" s="160"/>
      <c r="D27" s="282" t="s">
        <v>35</v>
      </c>
      <c r="E27" s="282" t="s">
        <v>36</v>
      </c>
      <c r="F27" s="280">
        <f>J24</f>
        <v>0</v>
      </c>
      <c r="G27" s="160"/>
      <c r="H27" s="160"/>
      <c r="I27" s="281">
        <v>0.21</v>
      </c>
      <c r="J27" s="280">
        <f>0.21*F27</f>
        <v>0</v>
      </c>
      <c r="K27" s="239"/>
    </row>
    <row r="28" spans="2:11" s="155" customFormat="1" ht="14.45" customHeight="1" x14ac:dyDescent="0.2">
      <c r="B28" s="180"/>
      <c r="C28" s="160"/>
      <c r="D28" s="160"/>
      <c r="E28" s="282" t="s">
        <v>37</v>
      </c>
      <c r="F28" s="280">
        <f>ROUND(SUM(BF79:BF196), 2)</f>
        <v>0</v>
      </c>
      <c r="G28" s="160"/>
      <c r="H28" s="160"/>
      <c r="I28" s="281">
        <v>0.15</v>
      </c>
      <c r="J28" s="280">
        <f>ROUND(ROUND((SUM(BF79:BF196)), 2)*I28, 2)</f>
        <v>0</v>
      </c>
      <c r="K28" s="239"/>
    </row>
    <row r="29" spans="2:11" s="155" customFormat="1" ht="14.45" hidden="1" customHeight="1" x14ac:dyDescent="0.2">
      <c r="B29" s="180"/>
      <c r="C29" s="160"/>
      <c r="D29" s="160"/>
      <c r="E29" s="282" t="s">
        <v>38</v>
      </c>
      <c r="F29" s="280">
        <f>ROUND(SUM(BG79:BG196), 2)</f>
        <v>0</v>
      </c>
      <c r="G29" s="160"/>
      <c r="H29" s="160"/>
      <c r="I29" s="281">
        <v>0.21</v>
      </c>
      <c r="J29" s="280">
        <v>0</v>
      </c>
      <c r="K29" s="239"/>
    </row>
    <row r="30" spans="2:11" s="155" customFormat="1" ht="14.45" hidden="1" customHeight="1" x14ac:dyDescent="0.2">
      <c r="B30" s="180"/>
      <c r="C30" s="160"/>
      <c r="D30" s="160"/>
      <c r="E30" s="282" t="s">
        <v>39</v>
      </c>
      <c r="F30" s="280">
        <f>ROUND(SUM(BH79:BH196), 2)</f>
        <v>0</v>
      </c>
      <c r="G30" s="160"/>
      <c r="H30" s="160"/>
      <c r="I30" s="281">
        <v>0.15</v>
      </c>
      <c r="J30" s="280">
        <v>0</v>
      </c>
      <c r="K30" s="239"/>
    </row>
    <row r="31" spans="2:11" s="155" customFormat="1" ht="14.45" hidden="1" customHeight="1" x14ac:dyDescent="0.2">
      <c r="B31" s="180"/>
      <c r="C31" s="160"/>
      <c r="D31" s="160"/>
      <c r="E31" s="282" t="s">
        <v>40</v>
      </c>
      <c r="F31" s="280">
        <f>ROUND(SUM(BI79:BI196), 2)</f>
        <v>0</v>
      </c>
      <c r="G31" s="160"/>
      <c r="H31" s="160"/>
      <c r="I31" s="281">
        <v>0</v>
      </c>
      <c r="J31" s="280">
        <v>0</v>
      </c>
      <c r="K31" s="239"/>
    </row>
    <row r="32" spans="2:11" s="155" customFormat="1" ht="6.95" customHeight="1" x14ac:dyDescent="0.2">
      <c r="B32" s="180"/>
      <c r="C32" s="160"/>
      <c r="D32" s="160"/>
      <c r="E32" s="160"/>
      <c r="F32" s="160"/>
      <c r="G32" s="160"/>
      <c r="H32" s="160"/>
      <c r="I32" s="257"/>
      <c r="J32" s="160"/>
      <c r="K32" s="239"/>
    </row>
    <row r="33" spans="2:11" s="155" customFormat="1" ht="25.35" customHeight="1" x14ac:dyDescent="0.2">
      <c r="B33" s="180"/>
      <c r="C33" s="262"/>
      <c r="D33" s="279" t="s">
        <v>41</v>
      </c>
      <c r="E33" s="278"/>
      <c r="F33" s="278"/>
      <c r="G33" s="277" t="s">
        <v>42</v>
      </c>
      <c r="H33" s="276" t="s">
        <v>43</v>
      </c>
      <c r="I33" s="275"/>
      <c r="J33" s="274">
        <f>SUM(J24:J31)</f>
        <v>0</v>
      </c>
      <c r="K33" s="273"/>
    </row>
    <row r="34" spans="2:11" s="155" customFormat="1" ht="14.45" customHeight="1" x14ac:dyDescent="0.2">
      <c r="B34" s="238"/>
      <c r="C34" s="236"/>
      <c r="D34" s="236"/>
      <c r="E34" s="236"/>
      <c r="F34" s="236"/>
      <c r="G34" s="236"/>
      <c r="H34" s="236"/>
      <c r="I34" s="237"/>
      <c r="J34" s="236"/>
      <c r="K34" s="235"/>
    </row>
    <row r="38" spans="2:11" s="155" customFormat="1" ht="6.95" customHeight="1" x14ac:dyDescent="0.2">
      <c r="B38" s="272"/>
      <c r="C38" s="271"/>
      <c r="D38" s="271"/>
      <c r="E38" s="271"/>
      <c r="F38" s="271"/>
      <c r="G38" s="271"/>
      <c r="H38" s="271"/>
      <c r="I38" s="233"/>
      <c r="J38" s="271"/>
      <c r="K38" s="270"/>
    </row>
    <row r="39" spans="2:11" s="155" customFormat="1" ht="36.950000000000003" customHeight="1" x14ac:dyDescent="0.2">
      <c r="B39" s="180"/>
      <c r="C39" s="269" t="s">
        <v>79</v>
      </c>
      <c r="D39" s="160"/>
      <c r="E39" s="160"/>
      <c r="F39" s="160"/>
      <c r="G39" s="160"/>
      <c r="H39" s="160"/>
      <c r="I39" s="257"/>
      <c r="J39" s="160"/>
      <c r="K39" s="239"/>
    </row>
    <row r="40" spans="2:11" s="155" customFormat="1" ht="6.95" customHeight="1" x14ac:dyDescent="0.2">
      <c r="B40" s="180"/>
      <c r="C40" s="160"/>
      <c r="D40" s="160"/>
      <c r="E40" s="160"/>
      <c r="F40" s="160"/>
      <c r="G40" s="160"/>
      <c r="H40" s="160"/>
      <c r="I40" s="257"/>
      <c r="J40" s="160"/>
      <c r="K40" s="239"/>
    </row>
    <row r="41" spans="2:11" s="155" customFormat="1" ht="14.45" customHeight="1" x14ac:dyDescent="0.2">
      <c r="B41" s="180"/>
      <c r="C41" s="265" t="s">
        <v>14</v>
      </c>
      <c r="D41" s="160"/>
      <c r="E41" s="160"/>
      <c r="F41" s="160"/>
      <c r="G41" s="160"/>
      <c r="H41" s="160"/>
      <c r="I41" s="257"/>
      <c r="J41" s="160"/>
      <c r="K41" s="239"/>
    </row>
    <row r="42" spans="2:11" s="155" customFormat="1" ht="31.5" customHeight="1" x14ac:dyDescent="0.2">
      <c r="B42" s="180"/>
      <c r="C42" s="160"/>
      <c r="D42" s="160"/>
      <c r="E42" s="377" t="str">
        <f>E6</f>
        <v>Rekonstrukce vzduchotechniky v objektu kuchyně s jídelnou (budova J) -
SPŠ a SOŠ Dvůr Králové n.L.</v>
      </c>
      <c r="F42" s="379"/>
      <c r="G42" s="379"/>
      <c r="H42" s="379"/>
      <c r="I42" s="257"/>
      <c r="J42" s="160"/>
      <c r="K42" s="239"/>
    </row>
    <row r="43" spans="2:11" s="155" customFormat="1" ht="6.95" customHeight="1" x14ac:dyDescent="0.2">
      <c r="B43" s="180"/>
      <c r="C43" s="160"/>
      <c r="D43" s="160"/>
      <c r="E43" s="160"/>
      <c r="F43" s="160"/>
      <c r="G43" s="160"/>
      <c r="H43" s="160"/>
      <c r="I43" s="257"/>
      <c r="J43" s="160"/>
      <c r="K43" s="239"/>
    </row>
    <row r="44" spans="2:11" s="155" customFormat="1" ht="18" customHeight="1" x14ac:dyDescent="0.2">
      <c r="B44" s="180"/>
      <c r="C44" s="265" t="s">
        <v>18</v>
      </c>
      <c r="D44" s="160"/>
      <c r="E44" s="160"/>
      <c r="F44" s="264" t="str">
        <f>F9</f>
        <v>Elišky Krásnohorské 2069</v>
      </c>
      <c r="G44" s="160"/>
      <c r="H44" s="160"/>
      <c r="I44" s="266" t="s">
        <v>20</v>
      </c>
      <c r="J44" s="267">
        <f>IF(J9="","",J9)</f>
        <v>46003</v>
      </c>
      <c r="K44" s="239"/>
    </row>
    <row r="45" spans="2:11" s="155" customFormat="1" ht="6.95" customHeight="1" x14ac:dyDescent="0.2">
      <c r="B45" s="180"/>
      <c r="C45" s="160"/>
      <c r="D45" s="160"/>
      <c r="E45" s="160"/>
      <c r="F45" s="160"/>
      <c r="G45" s="160"/>
      <c r="H45" s="160"/>
      <c r="I45" s="257"/>
      <c r="J45" s="160"/>
      <c r="K45" s="239"/>
    </row>
    <row r="46" spans="2:11" s="155" customFormat="1" ht="15" x14ac:dyDescent="0.2">
      <c r="B46" s="180"/>
      <c r="C46" s="265" t="s">
        <v>21</v>
      </c>
      <c r="D46" s="160"/>
      <c r="E46" s="160"/>
      <c r="F46" s="264" t="str">
        <f>F12</f>
        <v>SPŠ a SOŠ Dvůr Králové n.L.</v>
      </c>
      <c r="G46" s="160"/>
      <c r="H46" s="160"/>
      <c r="I46" s="266" t="s">
        <v>27</v>
      </c>
      <c r="J46" s="372"/>
      <c r="K46" s="239"/>
    </row>
    <row r="47" spans="2:11" s="155" customFormat="1" ht="14.45" customHeight="1" x14ac:dyDescent="0.2">
      <c r="B47" s="180"/>
      <c r="C47" s="265" t="s">
        <v>488</v>
      </c>
      <c r="D47" s="160"/>
      <c r="E47" s="160"/>
      <c r="F47" s="264" t="str">
        <f>IF(E15="","",E15)</f>
        <v/>
      </c>
      <c r="G47" s="160"/>
      <c r="H47" s="160"/>
      <c r="I47" s="257"/>
      <c r="J47" s="373"/>
      <c r="K47" s="239"/>
    </row>
    <row r="48" spans="2:11" s="155" customFormat="1" ht="10.35" customHeight="1" x14ac:dyDescent="0.2">
      <c r="B48" s="180"/>
      <c r="C48" s="160"/>
      <c r="D48" s="160"/>
      <c r="E48" s="160"/>
      <c r="F48" s="160"/>
      <c r="G48" s="160"/>
      <c r="H48" s="160"/>
      <c r="I48" s="257"/>
      <c r="J48" s="160"/>
      <c r="K48" s="239"/>
    </row>
    <row r="49" spans="2:47" s="155" customFormat="1" ht="29.25" customHeight="1" x14ac:dyDescent="0.2">
      <c r="B49" s="180"/>
      <c r="C49" s="263" t="s">
        <v>80</v>
      </c>
      <c r="D49" s="262"/>
      <c r="E49" s="262"/>
      <c r="F49" s="262"/>
      <c r="G49" s="262"/>
      <c r="H49" s="262"/>
      <c r="I49" s="261"/>
      <c r="J49" s="260" t="s">
        <v>81</v>
      </c>
      <c r="K49" s="259"/>
    </row>
    <row r="50" spans="2:47" s="155" customFormat="1" ht="10.35" customHeight="1" x14ac:dyDescent="0.2">
      <c r="B50" s="180"/>
      <c r="C50" s="160"/>
      <c r="D50" s="160"/>
      <c r="E50" s="160"/>
      <c r="F50" s="160"/>
      <c r="G50" s="160"/>
      <c r="H50" s="160"/>
      <c r="I50" s="257"/>
      <c r="J50" s="160"/>
      <c r="K50" s="239"/>
    </row>
    <row r="51" spans="2:47" s="155" customFormat="1" ht="29.25" customHeight="1" x14ac:dyDescent="0.2">
      <c r="B51" s="180"/>
      <c r="C51" s="258" t="s">
        <v>82</v>
      </c>
      <c r="D51" s="160"/>
      <c r="E51" s="160"/>
      <c r="F51" s="160"/>
      <c r="G51" s="160"/>
      <c r="H51" s="160"/>
      <c r="I51" s="257"/>
      <c r="J51" s="256">
        <f>J52</f>
        <v>0</v>
      </c>
      <c r="K51" s="239"/>
      <c r="AU51" s="156" t="s">
        <v>83</v>
      </c>
    </row>
    <row r="52" spans="2:47" s="248" customFormat="1" ht="24.95" customHeight="1" x14ac:dyDescent="0.2">
      <c r="B52" s="255"/>
      <c r="C52" s="254"/>
      <c r="D52" s="253" t="s">
        <v>492</v>
      </c>
      <c r="E52" s="252"/>
      <c r="F52" s="252"/>
      <c r="G52" s="252"/>
      <c r="H52" s="252"/>
      <c r="I52" s="251"/>
      <c r="J52" s="250">
        <f>SUM(J53:J62)</f>
        <v>0</v>
      </c>
      <c r="K52" s="249"/>
    </row>
    <row r="53" spans="2:47" s="244" customFormat="1" ht="19.899999999999999" customHeight="1" x14ac:dyDescent="0.2">
      <c r="B53" s="247"/>
      <c r="C53" s="246"/>
      <c r="D53" s="243" t="s">
        <v>502</v>
      </c>
      <c r="E53" s="242"/>
      <c r="F53" s="242"/>
      <c r="G53" s="242"/>
      <c r="H53" s="242"/>
      <c r="I53" s="241"/>
      <c r="J53" s="240">
        <f>J81</f>
        <v>0</v>
      </c>
      <c r="K53" s="245"/>
    </row>
    <row r="54" spans="2:47" s="244" customFormat="1" ht="19.899999999999999" customHeight="1" x14ac:dyDescent="0.2">
      <c r="B54" s="247"/>
      <c r="C54" s="246"/>
      <c r="D54" s="243" t="s">
        <v>523</v>
      </c>
      <c r="E54" s="242"/>
      <c r="F54" s="242"/>
      <c r="G54" s="242"/>
      <c r="H54" s="242"/>
      <c r="I54" s="241"/>
      <c r="J54" s="240">
        <f>J96</f>
        <v>0</v>
      </c>
      <c r="K54" s="245"/>
    </row>
    <row r="55" spans="2:47" s="244" customFormat="1" ht="19.899999999999999" customHeight="1" x14ac:dyDescent="0.2">
      <c r="B55" s="247"/>
      <c r="C55" s="246"/>
      <c r="D55" s="243" t="s">
        <v>540</v>
      </c>
      <c r="E55" s="242"/>
      <c r="F55" s="242"/>
      <c r="G55" s="242"/>
      <c r="H55" s="242"/>
      <c r="I55" s="241"/>
      <c r="J55" s="240">
        <f>J102</f>
        <v>0</v>
      </c>
      <c r="K55" s="245"/>
    </row>
    <row r="56" spans="2:47" s="244" customFormat="1" ht="19.899999999999999" customHeight="1" x14ac:dyDescent="0.2">
      <c r="B56" s="247"/>
      <c r="C56" s="246"/>
      <c r="D56" s="243" t="s">
        <v>576</v>
      </c>
      <c r="E56" s="242"/>
      <c r="F56" s="242"/>
      <c r="G56" s="242"/>
      <c r="H56" s="242"/>
      <c r="I56" s="241"/>
      <c r="J56" s="240">
        <f>J120</f>
        <v>0</v>
      </c>
      <c r="K56" s="245"/>
    </row>
    <row r="57" spans="2:47" s="244" customFormat="1" ht="19.899999999999999" customHeight="1" x14ac:dyDescent="0.2">
      <c r="B57" s="247"/>
      <c r="C57" s="246"/>
      <c r="D57" s="243" t="s">
        <v>577</v>
      </c>
      <c r="E57" s="242"/>
      <c r="F57" s="242"/>
      <c r="G57" s="242"/>
      <c r="H57" s="242"/>
      <c r="I57" s="241"/>
      <c r="J57" s="240">
        <f>J124</f>
        <v>0</v>
      </c>
      <c r="K57" s="245"/>
    </row>
    <row r="58" spans="2:47" s="244" customFormat="1" ht="19.899999999999999" customHeight="1" x14ac:dyDescent="0.2">
      <c r="B58" s="247"/>
      <c r="C58" s="246"/>
      <c r="D58" s="243" t="s">
        <v>581</v>
      </c>
      <c r="E58" s="242"/>
      <c r="F58" s="242"/>
      <c r="G58" s="242"/>
      <c r="H58" s="242"/>
      <c r="I58" s="241"/>
      <c r="J58" s="240">
        <f>J128</f>
        <v>0</v>
      </c>
      <c r="K58" s="245"/>
    </row>
    <row r="59" spans="2:47" s="244" customFormat="1" ht="19.899999999999999" customHeight="1" x14ac:dyDescent="0.2">
      <c r="B59" s="247"/>
      <c r="C59" s="246"/>
      <c r="D59" s="243" t="s">
        <v>617</v>
      </c>
      <c r="E59" s="242"/>
      <c r="F59" s="242"/>
      <c r="G59" s="242"/>
      <c r="H59" s="242"/>
      <c r="I59" s="241"/>
      <c r="J59" s="240">
        <f>J163</f>
        <v>0</v>
      </c>
      <c r="K59" s="245"/>
    </row>
    <row r="60" spans="2:47" s="244" customFormat="1" ht="19.899999999999999" customHeight="1" x14ac:dyDescent="0.2">
      <c r="B60" s="247"/>
      <c r="C60" s="246"/>
      <c r="D60" s="243" t="s">
        <v>626</v>
      </c>
      <c r="E60" s="242"/>
      <c r="F60" s="242"/>
      <c r="G60" s="242"/>
      <c r="H60" s="242"/>
      <c r="I60" s="241"/>
      <c r="J60" s="240">
        <f>J173</f>
        <v>0</v>
      </c>
      <c r="K60" s="245"/>
    </row>
    <row r="61" spans="2:47" s="244" customFormat="1" ht="19.899999999999999" customHeight="1" x14ac:dyDescent="0.2">
      <c r="B61" s="247"/>
      <c r="C61" s="246"/>
      <c r="D61" s="243" t="s">
        <v>641</v>
      </c>
      <c r="E61" s="242"/>
      <c r="F61" s="242"/>
      <c r="G61" s="242"/>
      <c r="H61" s="242"/>
      <c r="I61" s="241"/>
      <c r="J61" s="240">
        <f>J188</f>
        <v>0</v>
      </c>
      <c r="K61" s="245"/>
    </row>
    <row r="62" spans="2:47" s="155" customFormat="1" ht="19.5" customHeight="1" x14ac:dyDescent="0.2">
      <c r="B62" s="180"/>
      <c r="C62" s="160"/>
      <c r="D62" s="243"/>
      <c r="E62" s="242"/>
      <c r="F62" s="242"/>
      <c r="G62" s="242"/>
      <c r="H62" s="242"/>
      <c r="I62" s="241"/>
      <c r="J62" s="240"/>
      <c r="K62" s="239"/>
    </row>
    <row r="63" spans="2:47" s="155" customFormat="1" ht="6.95" customHeight="1" x14ac:dyDescent="0.2">
      <c r="B63" s="238"/>
      <c r="C63" s="236"/>
      <c r="D63" s="236"/>
      <c r="E63" s="236"/>
      <c r="F63" s="236"/>
      <c r="G63" s="236"/>
      <c r="H63" s="236"/>
      <c r="I63" s="237"/>
      <c r="J63" s="236"/>
      <c r="K63" s="235"/>
    </row>
    <row r="67" spans="2:63" s="155" customFormat="1" ht="6.95" customHeight="1" x14ac:dyDescent="0.2">
      <c r="B67" s="234"/>
      <c r="C67" s="232"/>
      <c r="D67" s="232"/>
      <c r="E67" s="232"/>
      <c r="F67" s="232"/>
      <c r="G67" s="232"/>
      <c r="H67" s="232"/>
      <c r="I67" s="233"/>
      <c r="J67" s="232"/>
      <c r="K67" s="232"/>
      <c r="L67" s="163"/>
    </row>
    <row r="68" spans="2:63" s="155" customFormat="1" ht="36.950000000000003" customHeight="1" x14ac:dyDescent="0.2">
      <c r="B68" s="180"/>
      <c r="C68" s="231" t="s">
        <v>95</v>
      </c>
      <c r="D68" s="213"/>
      <c r="E68" s="213"/>
      <c r="F68" s="213"/>
      <c r="G68" s="213"/>
      <c r="H68" s="213"/>
      <c r="I68" s="215"/>
      <c r="J68" s="213"/>
      <c r="K68" s="213"/>
      <c r="L68" s="163"/>
    </row>
    <row r="69" spans="2:63" s="155" customFormat="1" ht="6.95" customHeight="1" x14ac:dyDescent="0.2">
      <c r="B69" s="180"/>
      <c r="C69" s="213"/>
      <c r="D69" s="213"/>
      <c r="E69" s="213"/>
      <c r="F69" s="213"/>
      <c r="G69" s="213"/>
      <c r="H69" s="213"/>
      <c r="I69" s="215"/>
      <c r="J69" s="213"/>
      <c r="K69" s="213"/>
      <c r="L69" s="163"/>
    </row>
    <row r="70" spans="2:63" s="155" customFormat="1" ht="14.45" customHeight="1" x14ac:dyDescent="0.2">
      <c r="B70" s="180"/>
      <c r="C70" s="228" t="s">
        <v>14</v>
      </c>
      <c r="D70" s="213"/>
      <c r="E70" s="213"/>
      <c r="F70" s="213"/>
      <c r="G70" s="213"/>
      <c r="H70" s="213"/>
      <c r="I70" s="215"/>
      <c r="J70" s="213"/>
      <c r="K70" s="213"/>
      <c r="L70" s="163"/>
    </row>
    <row r="71" spans="2:63" s="155" customFormat="1" ht="34.5" customHeight="1" x14ac:dyDescent="0.2">
      <c r="B71" s="180"/>
      <c r="C71" s="213"/>
      <c r="D71" s="213"/>
      <c r="E71" s="374" t="str">
        <f>E6</f>
        <v>Rekonstrukce vzduchotechniky v objektu kuchyně s jídelnou (budova J) -
SPŠ a SOŠ Dvůr Králové n.L.</v>
      </c>
      <c r="F71" s="375"/>
      <c r="G71" s="375"/>
      <c r="H71" s="375"/>
      <c r="I71" s="215"/>
      <c r="J71" s="213"/>
      <c r="K71" s="213"/>
      <c r="L71" s="163"/>
    </row>
    <row r="72" spans="2:63" s="155" customFormat="1" ht="6.95" customHeight="1" x14ac:dyDescent="0.2">
      <c r="B72" s="180"/>
      <c r="C72" s="213"/>
      <c r="D72" s="213"/>
      <c r="E72" s="213"/>
      <c r="F72" s="213"/>
      <c r="G72" s="213"/>
      <c r="H72" s="213"/>
      <c r="I72" s="215"/>
      <c r="J72" s="213"/>
      <c r="K72" s="213"/>
      <c r="L72" s="163"/>
    </row>
    <row r="73" spans="2:63" s="155" customFormat="1" ht="18" customHeight="1" x14ac:dyDescent="0.2">
      <c r="B73" s="180"/>
      <c r="C73" s="228" t="s">
        <v>18</v>
      </c>
      <c r="D73" s="213"/>
      <c r="E73" s="213"/>
      <c r="F73" s="227" t="str">
        <f>F9</f>
        <v>Elišky Krásnohorské 2069</v>
      </c>
      <c r="G73" s="213"/>
      <c r="H73" s="213"/>
      <c r="I73" s="229" t="s">
        <v>20</v>
      </c>
      <c r="J73" s="230">
        <f>IF(J9="","",J9)</f>
        <v>46003</v>
      </c>
      <c r="K73" s="213"/>
      <c r="L73" s="163"/>
    </row>
    <row r="74" spans="2:63" s="155" customFormat="1" ht="6.95" customHeight="1" x14ac:dyDescent="0.2">
      <c r="B74" s="180"/>
      <c r="C74" s="213"/>
      <c r="D74" s="213"/>
      <c r="E74" s="213"/>
      <c r="F74" s="213"/>
      <c r="G74" s="213"/>
      <c r="H74" s="213"/>
      <c r="I74" s="215"/>
      <c r="J74" s="213"/>
      <c r="K74" s="213"/>
      <c r="L74" s="163"/>
    </row>
    <row r="75" spans="2:63" s="155" customFormat="1" ht="15" x14ac:dyDescent="0.2">
      <c r="B75" s="180"/>
      <c r="C75" s="228" t="s">
        <v>21</v>
      </c>
      <c r="D75" s="213"/>
      <c r="E75" s="213"/>
      <c r="F75" s="227" t="str">
        <f>F12</f>
        <v>SPŠ a SOŠ Dvůr Králové n.L.</v>
      </c>
      <c r="G75" s="213"/>
      <c r="H75" s="213"/>
      <c r="I75" s="229" t="s">
        <v>27</v>
      </c>
      <c r="J75" s="227"/>
      <c r="K75" s="213"/>
      <c r="L75" s="163"/>
    </row>
    <row r="76" spans="2:63" s="155" customFormat="1" ht="14.45" customHeight="1" x14ac:dyDescent="0.2">
      <c r="B76" s="180"/>
      <c r="C76" s="228" t="s">
        <v>488</v>
      </c>
      <c r="D76" s="213"/>
      <c r="E76" s="213"/>
      <c r="F76" s="227" t="str">
        <f>IF(E15="","",E15)</f>
        <v/>
      </c>
      <c r="G76" s="213"/>
      <c r="H76" s="213"/>
      <c r="I76" s="215"/>
      <c r="J76" s="213"/>
      <c r="K76" s="213"/>
      <c r="L76" s="163"/>
    </row>
    <row r="77" spans="2:63" s="155" customFormat="1" ht="10.35" customHeight="1" x14ac:dyDescent="0.2">
      <c r="B77" s="180"/>
      <c r="C77" s="213"/>
      <c r="D77" s="213"/>
      <c r="E77" s="213"/>
      <c r="F77" s="213"/>
      <c r="G77" s="213"/>
      <c r="H77" s="213"/>
      <c r="I77" s="215"/>
      <c r="J77" s="213"/>
      <c r="K77" s="213"/>
      <c r="L77" s="163"/>
    </row>
    <row r="78" spans="2:63" s="217" customFormat="1" ht="29.25" customHeight="1" x14ac:dyDescent="0.2">
      <c r="B78" s="226"/>
      <c r="C78" s="225" t="s">
        <v>96</v>
      </c>
      <c r="D78" s="223" t="s">
        <v>56</v>
      </c>
      <c r="E78" s="223" t="s">
        <v>52</v>
      </c>
      <c r="F78" s="223" t="s">
        <v>53</v>
      </c>
      <c r="G78" s="223" t="s">
        <v>97</v>
      </c>
      <c r="H78" s="223" t="s">
        <v>98</v>
      </c>
      <c r="I78" s="224" t="s">
        <v>99</v>
      </c>
      <c r="J78" s="223" t="s">
        <v>81</v>
      </c>
      <c r="K78" s="222" t="s">
        <v>100</v>
      </c>
      <c r="L78" s="221"/>
      <c r="M78" s="220" t="s">
        <v>487</v>
      </c>
      <c r="N78" s="219" t="s">
        <v>35</v>
      </c>
      <c r="O78" s="219" t="s">
        <v>101</v>
      </c>
      <c r="P78" s="219" t="s">
        <v>102</v>
      </c>
      <c r="Q78" s="219" t="s">
        <v>486</v>
      </c>
      <c r="R78" s="219" t="s">
        <v>485</v>
      </c>
      <c r="S78" s="219" t="s">
        <v>105</v>
      </c>
      <c r="T78" s="218" t="s">
        <v>106</v>
      </c>
    </row>
    <row r="79" spans="2:63" s="155" customFormat="1" ht="15" customHeight="1" x14ac:dyDescent="0.35">
      <c r="B79" s="180"/>
      <c r="C79" s="216"/>
      <c r="D79" s="213"/>
      <c r="E79" s="213"/>
      <c r="F79" s="213"/>
      <c r="G79" s="213"/>
      <c r="H79" s="213"/>
      <c r="I79" s="215"/>
      <c r="J79" s="214"/>
      <c r="K79" s="213"/>
      <c r="L79" s="163"/>
      <c r="M79" s="212"/>
      <c r="N79" s="210"/>
      <c r="O79" s="210"/>
      <c r="P79" s="211" t="e">
        <f>P80</f>
        <v>#REF!</v>
      </c>
      <c r="Q79" s="210"/>
      <c r="R79" s="211" t="e">
        <f>R80</f>
        <v>#REF!</v>
      </c>
      <c r="S79" s="210"/>
      <c r="T79" s="209" t="e">
        <f>T80</f>
        <v>#REF!</v>
      </c>
      <c r="AT79" s="156" t="s">
        <v>70</v>
      </c>
      <c r="AU79" s="156" t="s">
        <v>83</v>
      </c>
      <c r="BK79" s="208" t="e">
        <f>BK80</f>
        <v>#REF!</v>
      </c>
    </row>
    <row r="80" spans="2:63" s="196" customFormat="1" ht="18" customHeight="1" x14ac:dyDescent="0.35">
      <c r="B80" s="205"/>
      <c r="C80" s="185"/>
      <c r="D80" s="189"/>
      <c r="E80" s="207"/>
      <c r="F80" s="207"/>
      <c r="G80" s="185"/>
      <c r="H80" s="185"/>
      <c r="I80" s="187"/>
      <c r="J80" s="206"/>
      <c r="K80" s="185"/>
      <c r="L80" s="204"/>
      <c r="M80" s="203"/>
      <c r="N80" s="201"/>
      <c r="O80" s="201"/>
      <c r="P80" s="202" t="e">
        <f>P81+#REF!</f>
        <v>#REF!</v>
      </c>
      <c r="Q80" s="201"/>
      <c r="R80" s="202" t="e">
        <f>R81+#REF!</f>
        <v>#REF!</v>
      </c>
      <c r="S80" s="201"/>
      <c r="T80" s="200" t="e">
        <f>T81+#REF!</f>
        <v>#REF!</v>
      </c>
      <c r="AR80" s="198" t="s">
        <v>78</v>
      </c>
      <c r="AT80" s="199" t="s">
        <v>70</v>
      </c>
      <c r="AU80" s="199" t="s">
        <v>71</v>
      </c>
      <c r="AY80" s="198" t="s">
        <v>110</v>
      </c>
      <c r="BK80" s="197" t="e">
        <f>BK81+#REF!</f>
        <v>#REF!</v>
      </c>
    </row>
    <row r="81" spans="2:65" s="196" customFormat="1" ht="19.899999999999999" customHeight="1" x14ac:dyDescent="0.3">
      <c r="B81" s="205"/>
      <c r="C81" s="185"/>
      <c r="D81" s="189" t="s">
        <v>70</v>
      </c>
      <c r="E81" s="188">
        <v>1.1000000000000001</v>
      </c>
      <c r="F81" s="188" t="s">
        <v>503</v>
      </c>
      <c r="G81" s="185"/>
      <c r="H81" s="185"/>
      <c r="I81" s="187"/>
      <c r="J81" s="186">
        <f>SUM(J82:J94)</f>
        <v>0</v>
      </c>
      <c r="K81" s="185"/>
      <c r="L81" s="204"/>
      <c r="M81" s="203"/>
      <c r="N81" s="201"/>
      <c r="O81" s="201"/>
      <c r="P81" s="202">
        <f>SUM(P82:P196)</f>
        <v>0</v>
      </c>
      <c r="Q81" s="201"/>
      <c r="R81" s="202">
        <f>SUM(R82:R196)</f>
        <v>0</v>
      </c>
      <c r="S81" s="201"/>
      <c r="T81" s="200">
        <f>SUM(T82:T196)</f>
        <v>0</v>
      </c>
      <c r="AR81" s="198" t="s">
        <v>78</v>
      </c>
      <c r="AT81" s="199" t="s">
        <v>70</v>
      </c>
      <c r="AU81" s="199" t="s">
        <v>76</v>
      </c>
      <c r="AY81" s="198" t="s">
        <v>110</v>
      </c>
      <c r="BK81" s="197">
        <f>SUM(BK82:BK196)</f>
        <v>0</v>
      </c>
    </row>
    <row r="82" spans="2:65" s="155" customFormat="1" ht="40.5" x14ac:dyDescent="0.2">
      <c r="B82" s="180"/>
      <c r="C82" s="179" t="s">
        <v>76</v>
      </c>
      <c r="D82" s="179" t="s">
        <v>113</v>
      </c>
      <c r="E82" s="178" t="s">
        <v>504</v>
      </c>
      <c r="F82" s="173" t="s">
        <v>538</v>
      </c>
      <c r="G82" s="177" t="s">
        <v>238</v>
      </c>
      <c r="H82" s="176">
        <v>1</v>
      </c>
      <c r="I82" s="175"/>
      <c r="J82" s="174">
        <f t="shared" ref="J82:J94" si="0">ROUND(I82*H82,2)</f>
        <v>0</v>
      </c>
      <c r="K82" s="173" t="s">
        <v>227</v>
      </c>
      <c r="L82" s="163"/>
      <c r="M82" s="162" t="s">
        <v>1</v>
      </c>
      <c r="N82" s="161" t="s">
        <v>36</v>
      </c>
      <c r="O82" s="160"/>
      <c r="P82" s="159">
        <f>O82*H82</f>
        <v>0</v>
      </c>
      <c r="Q82" s="159">
        <v>0</v>
      </c>
      <c r="R82" s="159">
        <f>Q82*H82</f>
        <v>0</v>
      </c>
      <c r="S82" s="159">
        <v>0</v>
      </c>
      <c r="T82" s="158">
        <f>S82*H82</f>
        <v>0</v>
      </c>
      <c r="AR82" s="156" t="s">
        <v>180</v>
      </c>
      <c r="AT82" s="156" t="s">
        <v>113</v>
      </c>
      <c r="AU82" s="156" t="s">
        <v>78</v>
      </c>
      <c r="AY82" s="156" t="s">
        <v>110</v>
      </c>
      <c r="BE82" s="157">
        <f>IF(N82="základní",J82,0)</f>
        <v>0</v>
      </c>
      <c r="BF82" s="157">
        <f>IF(N82="snížená",J82,0)</f>
        <v>0</v>
      </c>
      <c r="BG82" s="157">
        <f>IF(N82="zákl. přenesená",J82,0)</f>
        <v>0</v>
      </c>
      <c r="BH82" s="157">
        <f>IF(N82="sníž. přenesená",J82,0)</f>
        <v>0</v>
      </c>
      <c r="BI82" s="157">
        <f>IF(N82="nulová",J82,0)</f>
        <v>0</v>
      </c>
      <c r="BJ82" s="156" t="s">
        <v>76</v>
      </c>
      <c r="BK82" s="157">
        <f>ROUND(I82*H82,2)</f>
        <v>0</v>
      </c>
      <c r="BL82" s="156" t="s">
        <v>180</v>
      </c>
      <c r="BM82" s="156" t="s">
        <v>481</v>
      </c>
    </row>
    <row r="83" spans="2:65" s="155" customFormat="1" ht="27" x14ac:dyDescent="0.2">
      <c r="B83" s="180"/>
      <c r="C83" s="179">
        <v>2</v>
      </c>
      <c r="D83" s="179" t="s">
        <v>113</v>
      </c>
      <c r="E83" s="178" t="s">
        <v>505</v>
      </c>
      <c r="F83" s="173" t="s">
        <v>537</v>
      </c>
      <c r="G83" s="177" t="s">
        <v>238</v>
      </c>
      <c r="H83" s="176">
        <v>1</v>
      </c>
      <c r="I83" s="175"/>
      <c r="J83" s="174">
        <f t="shared" si="0"/>
        <v>0</v>
      </c>
      <c r="K83" s="173" t="s">
        <v>227</v>
      </c>
      <c r="L83" s="163"/>
      <c r="M83" s="162"/>
      <c r="N83" s="161"/>
      <c r="O83" s="160"/>
      <c r="P83" s="159"/>
      <c r="Q83" s="159"/>
      <c r="R83" s="159"/>
      <c r="S83" s="159"/>
      <c r="T83" s="158"/>
      <c r="AR83" s="156"/>
      <c r="AT83" s="156"/>
      <c r="AU83" s="156"/>
      <c r="AY83" s="156"/>
      <c r="BE83" s="157"/>
      <c r="BF83" s="157"/>
      <c r="BG83" s="157"/>
      <c r="BH83" s="157"/>
      <c r="BI83" s="157"/>
      <c r="BJ83" s="156"/>
      <c r="BK83" s="157"/>
      <c r="BL83" s="156"/>
      <c r="BM83" s="156"/>
    </row>
    <row r="84" spans="2:65" s="155" customFormat="1" ht="27" x14ac:dyDescent="0.2">
      <c r="B84" s="180"/>
      <c r="C84" s="179">
        <v>3</v>
      </c>
      <c r="D84" s="179" t="s">
        <v>113</v>
      </c>
      <c r="E84" s="178" t="s">
        <v>506</v>
      </c>
      <c r="F84" s="173" t="s">
        <v>536</v>
      </c>
      <c r="G84" s="177" t="s">
        <v>238</v>
      </c>
      <c r="H84" s="176">
        <v>2</v>
      </c>
      <c r="I84" s="175"/>
      <c r="J84" s="174">
        <f t="shared" si="0"/>
        <v>0</v>
      </c>
      <c r="K84" s="173" t="s">
        <v>227</v>
      </c>
      <c r="L84" s="163"/>
      <c r="M84" s="162" t="s">
        <v>1</v>
      </c>
      <c r="N84" s="161" t="s">
        <v>36</v>
      </c>
      <c r="O84" s="160"/>
      <c r="P84" s="159">
        <f>O84*H84</f>
        <v>0</v>
      </c>
      <c r="Q84" s="159">
        <v>0</v>
      </c>
      <c r="R84" s="159">
        <f>Q84*H84</f>
        <v>0</v>
      </c>
      <c r="S84" s="159">
        <v>0</v>
      </c>
      <c r="T84" s="158">
        <f>S84*H84</f>
        <v>0</v>
      </c>
      <c r="AR84" s="156" t="s">
        <v>180</v>
      </c>
      <c r="AT84" s="156" t="s">
        <v>113</v>
      </c>
      <c r="AU84" s="156" t="s">
        <v>78</v>
      </c>
      <c r="AY84" s="156" t="s">
        <v>110</v>
      </c>
      <c r="BE84" s="157">
        <f>IF(N84="základní",J84,0)</f>
        <v>0</v>
      </c>
      <c r="BF84" s="157">
        <f>IF(N84="snížená",J84,0)</f>
        <v>0</v>
      </c>
      <c r="BG84" s="157">
        <f>IF(N84="zákl. přenesená",J84,0)</f>
        <v>0</v>
      </c>
      <c r="BH84" s="157">
        <f>IF(N84="sníž. přenesená",J84,0)</f>
        <v>0</v>
      </c>
      <c r="BI84" s="157">
        <f>IF(N84="nulová",J84,0)</f>
        <v>0</v>
      </c>
      <c r="BJ84" s="156" t="s">
        <v>76</v>
      </c>
      <c r="BK84" s="157">
        <f>ROUND(I84*H84,2)</f>
        <v>0</v>
      </c>
      <c r="BL84" s="156" t="s">
        <v>180</v>
      </c>
      <c r="BM84" s="156" t="s">
        <v>477</v>
      </c>
    </row>
    <row r="85" spans="2:65" s="155" customFormat="1" ht="27" x14ac:dyDescent="0.2">
      <c r="B85" s="180"/>
      <c r="C85" s="179">
        <v>4</v>
      </c>
      <c r="D85" s="179" t="s">
        <v>113</v>
      </c>
      <c r="E85" s="178" t="s">
        <v>507</v>
      </c>
      <c r="F85" s="173" t="s">
        <v>508</v>
      </c>
      <c r="G85" s="177" t="s">
        <v>238</v>
      </c>
      <c r="H85" s="176">
        <v>1</v>
      </c>
      <c r="I85" s="175"/>
      <c r="J85" s="174">
        <f t="shared" si="0"/>
        <v>0</v>
      </c>
      <c r="K85" s="173" t="s">
        <v>227</v>
      </c>
      <c r="L85" s="163"/>
      <c r="M85" s="162"/>
      <c r="N85" s="161"/>
      <c r="O85" s="160"/>
      <c r="P85" s="159"/>
      <c r="Q85" s="159"/>
      <c r="R85" s="159"/>
      <c r="S85" s="159"/>
      <c r="T85" s="158"/>
      <c r="AR85" s="156"/>
      <c r="AT85" s="156"/>
      <c r="AU85" s="156"/>
      <c r="AY85" s="156"/>
      <c r="BE85" s="157"/>
      <c r="BF85" s="157"/>
      <c r="BG85" s="157"/>
      <c r="BH85" s="157"/>
      <c r="BI85" s="157"/>
      <c r="BJ85" s="156"/>
      <c r="BK85" s="157"/>
      <c r="BL85" s="156"/>
      <c r="BM85" s="156"/>
    </row>
    <row r="86" spans="2:65" s="155" customFormat="1" ht="27" x14ac:dyDescent="0.2">
      <c r="B86" s="180"/>
      <c r="C86" s="179">
        <v>5</v>
      </c>
      <c r="D86" s="179" t="s">
        <v>113</v>
      </c>
      <c r="E86" s="178" t="s">
        <v>509</v>
      </c>
      <c r="F86" s="173" t="s">
        <v>510</v>
      </c>
      <c r="G86" s="177" t="s">
        <v>238</v>
      </c>
      <c r="H86" s="176">
        <v>1</v>
      </c>
      <c r="I86" s="175"/>
      <c r="J86" s="174">
        <f t="shared" si="0"/>
        <v>0</v>
      </c>
      <c r="K86" s="173" t="s">
        <v>227</v>
      </c>
      <c r="L86" s="163"/>
      <c r="M86" s="162"/>
      <c r="N86" s="161"/>
      <c r="O86" s="160"/>
      <c r="P86" s="159"/>
      <c r="Q86" s="159"/>
      <c r="R86" s="159"/>
      <c r="S86" s="159"/>
      <c r="T86" s="158"/>
      <c r="AR86" s="156"/>
      <c r="AT86" s="156"/>
      <c r="AU86" s="156"/>
      <c r="AY86" s="156"/>
      <c r="BE86" s="157"/>
      <c r="BF86" s="157"/>
      <c r="BG86" s="157"/>
      <c r="BH86" s="157"/>
      <c r="BI86" s="157"/>
      <c r="BJ86" s="156"/>
      <c r="BK86" s="157"/>
      <c r="BL86" s="156"/>
      <c r="BM86" s="156"/>
    </row>
    <row r="87" spans="2:65" s="155" customFormat="1" x14ac:dyDescent="0.2">
      <c r="B87" s="180"/>
      <c r="C87" s="179">
        <v>6</v>
      </c>
      <c r="D87" s="179" t="s">
        <v>113</v>
      </c>
      <c r="E87" s="178" t="s">
        <v>511</v>
      </c>
      <c r="F87" s="173" t="s">
        <v>512</v>
      </c>
      <c r="G87" s="177" t="s">
        <v>238</v>
      </c>
      <c r="H87" s="176">
        <v>1</v>
      </c>
      <c r="I87" s="175"/>
      <c r="J87" s="174">
        <f t="shared" si="0"/>
        <v>0</v>
      </c>
      <c r="K87" s="173" t="s">
        <v>227</v>
      </c>
      <c r="L87" s="163"/>
      <c r="M87" s="162"/>
      <c r="N87" s="161"/>
      <c r="O87" s="160"/>
      <c r="P87" s="159"/>
      <c r="Q87" s="159"/>
      <c r="R87" s="159"/>
      <c r="S87" s="159"/>
      <c r="T87" s="158"/>
      <c r="AR87" s="156"/>
      <c r="AT87" s="156"/>
      <c r="AU87" s="156"/>
      <c r="AY87" s="156"/>
      <c r="BE87" s="157"/>
      <c r="BF87" s="157"/>
      <c r="BG87" s="157"/>
      <c r="BH87" s="157"/>
      <c r="BI87" s="157"/>
      <c r="BJ87" s="156"/>
      <c r="BK87" s="157"/>
      <c r="BL87" s="156"/>
      <c r="BM87" s="156"/>
    </row>
    <row r="88" spans="2:65" s="155" customFormat="1" x14ac:dyDescent="0.2">
      <c r="B88" s="180"/>
      <c r="C88" s="179">
        <v>7</v>
      </c>
      <c r="D88" s="179" t="s">
        <v>113</v>
      </c>
      <c r="E88" s="178" t="s">
        <v>513</v>
      </c>
      <c r="F88" s="173" t="s">
        <v>514</v>
      </c>
      <c r="G88" s="177" t="s">
        <v>238</v>
      </c>
      <c r="H88" s="176">
        <v>1</v>
      </c>
      <c r="I88" s="175"/>
      <c r="J88" s="174">
        <f t="shared" si="0"/>
        <v>0</v>
      </c>
      <c r="K88" s="173" t="s">
        <v>227</v>
      </c>
      <c r="L88" s="163"/>
      <c r="M88" s="162"/>
      <c r="N88" s="161"/>
      <c r="O88" s="160"/>
      <c r="P88" s="159"/>
      <c r="Q88" s="159"/>
      <c r="R88" s="159"/>
      <c r="S88" s="159"/>
      <c r="T88" s="158"/>
      <c r="AR88" s="156"/>
      <c r="AT88" s="156"/>
      <c r="AU88" s="156"/>
      <c r="AY88" s="156"/>
      <c r="BE88" s="157"/>
      <c r="BF88" s="157"/>
      <c r="BG88" s="157"/>
      <c r="BH88" s="157"/>
      <c r="BI88" s="157"/>
      <c r="BJ88" s="156"/>
      <c r="BK88" s="157"/>
      <c r="BL88" s="156"/>
      <c r="BM88" s="156"/>
    </row>
    <row r="89" spans="2:65" s="155" customFormat="1" ht="27" x14ac:dyDescent="0.2">
      <c r="B89" s="180"/>
      <c r="C89" s="179">
        <v>8</v>
      </c>
      <c r="D89" s="179" t="s">
        <v>113</v>
      </c>
      <c r="E89" s="178" t="s">
        <v>515</v>
      </c>
      <c r="F89" s="173" t="s">
        <v>535</v>
      </c>
      <c r="G89" s="177" t="s">
        <v>158</v>
      </c>
      <c r="H89" s="176">
        <v>1</v>
      </c>
      <c r="I89" s="175"/>
      <c r="J89" s="174">
        <f t="shared" si="0"/>
        <v>0</v>
      </c>
      <c r="K89" s="173" t="s">
        <v>227</v>
      </c>
      <c r="L89" s="163"/>
      <c r="M89" s="162"/>
      <c r="N89" s="161"/>
      <c r="O89" s="160"/>
      <c r="P89" s="159"/>
      <c r="Q89" s="159"/>
      <c r="R89" s="159"/>
      <c r="S89" s="159"/>
      <c r="T89" s="158"/>
      <c r="AR89" s="156"/>
      <c r="AT89" s="156"/>
      <c r="AU89" s="156"/>
      <c r="AY89" s="156"/>
      <c r="BE89" s="157"/>
      <c r="BF89" s="157"/>
      <c r="BG89" s="157"/>
      <c r="BH89" s="157"/>
      <c r="BI89" s="157"/>
      <c r="BJ89" s="156"/>
      <c r="BK89" s="157"/>
      <c r="BL89" s="156"/>
      <c r="BM89" s="156"/>
    </row>
    <row r="90" spans="2:65" s="155" customFormat="1" ht="27" x14ac:dyDescent="0.2">
      <c r="B90" s="180"/>
      <c r="C90" s="179">
        <v>9</v>
      </c>
      <c r="D90" s="179" t="s">
        <v>113</v>
      </c>
      <c r="E90" s="178" t="s">
        <v>516</v>
      </c>
      <c r="F90" s="173" t="s">
        <v>534</v>
      </c>
      <c r="G90" s="177" t="s">
        <v>158</v>
      </c>
      <c r="H90" s="176">
        <v>2</v>
      </c>
      <c r="I90" s="175"/>
      <c r="J90" s="174">
        <f t="shared" si="0"/>
        <v>0</v>
      </c>
      <c r="K90" s="173" t="s">
        <v>227</v>
      </c>
      <c r="L90" s="163"/>
      <c r="M90" s="162"/>
      <c r="N90" s="161"/>
      <c r="O90" s="160"/>
      <c r="P90" s="159"/>
      <c r="Q90" s="159"/>
      <c r="R90" s="159"/>
      <c r="S90" s="159"/>
      <c r="T90" s="158"/>
      <c r="AR90" s="156"/>
      <c r="AT90" s="156"/>
      <c r="AU90" s="156"/>
      <c r="AY90" s="156"/>
      <c r="BE90" s="157"/>
      <c r="BF90" s="157"/>
      <c r="BG90" s="157"/>
      <c r="BH90" s="157"/>
      <c r="BI90" s="157"/>
      <c r="BJ90" s="156"/>
      <c r="BK90" s="157"/>
      <c r="BL90" s="156"/>
      <c r="BM90" s="156"/>
    </row>
    <row r="91" spans="2:65" s="155" customFormat="1" x14ac:dyDescent="0.2">
      <c r="B91" s="180"/>
      <c r="C91" s="179">
        <v>10</v>
      </c>
      <c r="D91" s="179" t="s">
        <v>113</v>
      </c>
      <c r="E91" s="178" t="s">
        <v>517</v>
      </c>
      <c r="F91" s="173" t="s">
        <v>533</v>
      </c>
      <c r="G91" s="177" t="s">
        <v>158</v>
      </c>
      <c r="H91" s="176">
        <v>1</v>
      </c>
      <c r="I91" s="175"/>
      <c r="J91" s="174">
        <f t="shared" si="0"/>
        <v>0</v>
      </c>
      <c r="K91" s="173" t="s">
        <v>227</v>
      </c>
      <c r="L91" s="163"/>
      <c r="M91" s="162"/>
      <c r="N91" s="161"/>
      <c r="O91" s="160"/>
      <c r="P91" s="159"/>
      <c r="Q91" s="159"/>
      <c r="R91" s="159"/>
      <c r="S91" s="159"/>
      <c r="T91" s="158"/>
      <c r="AR91" s="156"/>
      <c r="AT91" s="156"/>
      <c r="AU91" s="156"/>
      <c r="AY91" s="156"/>
      <c r="BE91" s="157"/>
      <c r="BF91" s="157"/>
      <c r="BG91" s="157"/>
      <c r="BH91" s="157"/>
      <c r="BI91" s="157"/>
      <c r="BJ91" s="156"/>
      <c r="BK91" s="157"/>
      <c r="BL91" s="156"/>
      <c r="BM91" s="156"/>
    </row>
    <row r="92" spans="2:65" s="155" customFormat="1" x14ac:dyDescent="0.2">
      <c r="B92" s="180"/>
      <c r="C92" s="179">
        <v>11</v>
      </c>
      <c r="D92" s="179" t="s">
        <v>113</v>
      </c>
      <c r="E92" s="178" t="s">
        <v>518</v>
      </c>
      <c r="F92" s="173" t="s">
        <v>532</v>
      </c>
      <c r="G92" s="177" t="s">
        <v>158</v>
      </c>
      <c r="H92" s="176">
        <v>2</v>
      </c>
      <c r="I92" s="175"/>
      <c r="J92" s="174">
        <f t="shared" si="0"/>
        <v>0</v>
      </c>
      <c r="K92" s="173" t="s">
        <v>227</v>
      </c>
      <c r="L92" s="163"/>
      <c r="M92" s="162"/>
      <c r="N92" s="161"/>
      <c r="O92" s="160"/>
      <c r="P92" s="159"/>
      <c r="Q92" s="159"/>
      <c r="R92" s="159"/>
      <c r="S92" s="159"/>
      <c r="T92" s="158"/>
      <c r="AR92" s="156"/>
      <c r="AT92" s="156"/>
      <c r="AU92" s="156"/>
      <c r="AY92" s="156"/>
      <c r="BE92" s="157"/>
      <c r="BF92" s="157"/>
      <c r="BG92" s="157"/>
      <c r="BH92" s="157"/>
      <c r="BI92" s="157"/>
      <c r="BJ92" s="156"/>
      <c r="BK92" s="157"/>
      <c r="BL92" s="156"/>
      <c r="BM92" s="156"/>
    </row>
    <row r="93" spans="2:65" s="155" customFormat="1" ht="27" x14ac:dyDescent="0.2">
      <c r="B93" s="180"/>
      <c r="C93" s="179">
        <v>12</v>
      </c>
      <c r="D93" s="179" t="s">
        <v>113</v>
      </c>
      <c r="E93" s="178" t="s">
        <v>519</v>
      </c>
      <c r="F93" s="173" t="s">
        <v>531</v>
      </c>
      <c r="G93" s="177" t="s">
        <v>158</v>
      </c>
      <c r="H93" s="176">
        <v>1</v>
      </c>
      <c r="I93" s="175"/>
      <c r="J93" s="174">
        <f t="shared" si="0"/>
        <v>0</v>
      </c>
      <c r="K93" s="173" t="s">
        <v>227</v>
      </c>
      <c r="L93" s="163"/>
      <c r="M93" s="162"/>
      <c r="N93" s="161"/>
      <c r="O93" s="160"/>
      <c r="P93" s="159"/>
      <c r="Q93" s="159"/>
      <c r="R93" s="159"/>
      <c r="S93" s="159"/>
      <c r="T93" s="158"/>
      <c r="AR93" s="156"/>
      <c r="AT93" s="156"/>
      <c r="AU93" s="156"/>
      <c r="AY93" s="156"/>
      <c r="BE93" s="157"/>
      <c r="BF93" s="157"/>
      <c r="BG93" s="157"/>
      <c r="BH93" s="157"/>
      <c r="BI93" s="157"/>
      <c r="BJ93" s="156"/>
      <c r="BK93" s="157"/>
      <c r="BL93" s="156"/>
      <c r="BM93" s="156"/>
    </row>
    <row r="94" spans="2:65" s="155" customFormat="1" x14ac:dyDescent="0.2">
      <c r="B94" s="180"/>
      <c r="C94" s="179">
        <v>13</v>
      </c>
      <c r="D94" s="179" t="s">
        <v>113</v>
      </c>
      <c r="E94" s="178" t="s">
        <v>520</v>
      </c>
      <c r="F94" s="173" t="s">
        <v>521</v>
      </c>
      <c r="G94" s="177" t="s">
        <v>158</v>
      </c>
      <c r="H94" s="176">
        <v>1</v>
      </c>
      <c r="I94" s="175"/>
      <c r="J94" s="174">
        <f t="shared" si="0"/>
        <v>0</v>
      </c>
      <c r="K94" s="173" t="s">
        <v>227</v>
      </c>
      <c r="L94" s="163"/>
      <c r="M94" s="162"/>
      <c r="N94" s="161"/>
      <c r="O94" s="160"/>
      <c r="P94" s="159"/>
      <c r="Q94" s="159"/>
      <c r="R94" s="159"/>
      <c r="S94" s="159"/>
      <c r="T94" s="158"/>
      <c r="AR94" s="156"/>
      <c r="AT94" s="156"/>
      <c r="AU94" s="156"/>
      <c r="AY94" s="156"/>
      <c r="BE94" s="157"/>
      <c r="BF94" s="157"/>
      <c r="BG94" s="157"/>
      <c r="BH94" s="157"/>
      <c r="BI94" s="157"/>
      <c r="BJ94" s="156"/>
      <c r="BK94" s="157"/>
      <c r="BL94" s="156"/>
      <c r="BM94" s="156"/>
    </row>
    <row r="95" spans="2:65" s="155" customFormat="1" x14ac:dyDescent="0.2">
      <c r="B95" s="180"/>
      <c r="C95" s="179"/>
      <c r="D95" s="179"/>
      <c r="E95" s="178"/>
      <c r="F95" s="173"/>
      <c r="G95" s="177"/>
      <c r="H95" s="176"/>
      <c r="I95" s="175"/>
      <c r="J95" s="174"/>
      <c r="K95" s="173"/>
      <c r="L95" s="163"/>
      <c r="M95" s="162"/>
      <c r="N95" s="161"/>
      <c r="O95" s="160"/>
      <c r="P95" s="159"/>
      <c r="Q95" s="159"/>
      <c r="R95" s="159"/>
      <c r="S95" s="159"/>
      <c r="T95" s="158"/>
      <c r="AR95" s="156"/>
      <c r="AT95" s="156"/>
      <c r="AU95" s="156"/>
      <c r="AY95" s="156"/>
      <c r="BE95" s="157"/>
      <c r="BF95" s="157"/>
      <c r="BG95" s="157"/>
      <c r="BH95" s="157"/>
      <c r="BI95" s="157"/>
      <c r="BJ95" s="156"/>
      <c r="BK95" s="157"/>
      <c r="BL95" s="156"/>
      <c r="BM95" s="156"/>
    </row>
    <row r="96" spans="2:65" s="155" customFormat="1" ht="15" x14ac:dyDescent="0.3">
      <c r="B96" s="180"/>
      <c r="C96" s="185"/>
      <c r="D96" s="189" t="s">
        <v>70</v>
      </c>
      <c r="E96" s="188">
        <v>1.2</v>
      </c>
      <c r="F96" s="188" t="s">
        <v>522</v>
      </c>
      <c r="G96" s="185"/>
      <c r="H96" s="185"/>
      <c r="I96" s="187"/>
      <c r="J96" s="186">
        <f>SUM(J97:J100)</f>
        <v>0</v>
      </c>
      <c r="K96" s="185"/>
      <c r="L96" s="163"/>
      <c r="M96" s="162"/>
      <c r="N96" s="161"/>
      <c r="O96" s="160"/>
      <c r="P96" s="159"/>
      <c r="Q96" s="159"/>
      <c r="R96" s="159"/>
      <c r="S96" s="159"/>
      <c r="T96" s="158"/>
      <c r="AR96" s="156"/>
      <c r="AT96" s="156"/>
      <c r="AU96" s="156"/>
      <c r="AY96" s="156"/>
      <c r="BE96" s="157"/>
      <c r="BF96" s="157"/>
      <c r="BG96" s="157"/>
      <c r="BH96" s="157"/>
      <c r="BI96" s="157"/>
      <c r="BJ96" s="156"/>
      <c r="BK96" s="157"/>
      <c r="BL96" s="156"/>
      <c r="BM96" s="156"/>
    </row>
    <row r="97" spans="2:65" s="155" customFormat="1" ht="27" x14ac:dyDescent="0.2">
      <c r="B97" s="180"/>
      <c r="C97" s="179">
        <v>14</v>
      </c>
      <c r="D97" s="179" t="s">
        <v>113</v>
      </c>
      <c r="E97" s="178" t="s">
        <v>524</v>
      </c>
      <c r="F97" s="173" t="s">
        <v>528</v>
      </c>
      <c r="G97" s="177" t="s">
        <v>238</v>
      </c>
      <c r="H97" s="176">
        <v>1</v>
      </c>
      <c r="I97" s="175"/>
      <c r="J97" s="174">
        <f>ROUND(I97*H97,2)</f>
        <v>0</v>
      </c>
      <c r="K97" s="173" t="s">
        <v>227</v>
      </c>
      <c r="L97" s="163"/>
      <c r="M97" s="162"/>
      <c r="N97" s="161"/>
      <c r="O97" s="160"/>
      <c r="P97" s="159"/>
      <c r="Q97" s="159"/>
      <c r="R97" s="159"/>
      <c r="S97" s="159"/>
      <c r="T97" s="158"/>
      <c r="AR97" s="156"/>
      <c r="AT97" s="156"/>
      <c r="AU97" s="156"/>
      <c r="AY97" s="156"/>
      <c r="BE97" s="157"/>
      <c r="BF97" s="157"/>
      <c r="BG97" s="157"/>
      <c r="BH97" s="157"/>
      <c r="BI97" s="157"/>
      <c r="BJ97" s="156"/>
      <c r="BK97" s="157"/>
      <c r="BL97" s="156"/>
      <c r="BM97" s="156"/>
    </row>
    <row r="98" spans="2:65" s="155" customFormat="1" ht="27" x14ac:dyDescent="0.2">
      <c r="B98" s="180"/>
      <c r="C98" s="179">
        <v>15</v>
      </c>
      <c r="D98" s="179" t="s">
        <v>113</v>
      </c>
      <c r="E98" s="178" t="s">
        <v>525</v>
      </c>
      <c r="F98" s="173" t="s">
        <v>530</v>
      </c>
      <c r="G98" s="177" t="s">
        <v>238</v>
      </c>
      <c r="H98" s="176">
        <v>1</v>
      </c>
      <c r="I98" s="175"/>
      <c r="J98" s="174">
        <f>ROUND(I98*H98,2)</f>
        <v>0</v>
      </c>
      <c r="K98" s="173" t="s">
        <v>227</v>
      </c>
      <c r="L98" s="163"/>
      <c r="M98" s="162"/>
      <c r="N98" s="161"/>
      <c r="O98" s="160"/>
      <c r="P98" s="159"/>
      <c r="Q98" s="159"/>
      <c r="R98" s="159"/>
      <c r="S98" s="159"/>
      <c r="T98" s="158"/>
      <c r="AR98" s="156"/>
      <c r="AT98" s="156"/>
      <c r="AU98" s="156"/>
      <c r="AY98" s="156"/>
      <c r="BE98" s="157"/>
      <c r="BF98" s="157"/>
      <c r="BG98" s="157"/>
      <c r="BH98" s="157"/>
      <c r="BI98" s="157"/>
      <c r="BJ98" s="156"/>
      <c r="BK98" s="157"/>
      <c r="BL98" s="156"/>
      <c r="BM98" s="156"/>
    </row>
    <row r="99" spans="2:65" s="155" customFormat="1" ht="27" x14ac:dyDescent="0.2">
      <c r="B99" s="180"/>
      <c r="C99" s="179">
        <v>16</v>
      </c>
      <c r="D99" s="179" t="s">
        <v>113</v>
      </c>
      <c r="E99" s="178" t="s">
        <v>526</v>
      </c>
      <c r="F99" s="173" t="s">
        <v>529</v>
      </c>
      <c r="G99" s="177" t="s">
        <v>238</v>
      </c>
      <c r="H99" s="176">
        <v>1</v>
      </c>
      <c r="I99" s="175"/>
      <c r="J99" s="174">
        <f>ROUND(I99*H99,2)</f>
        <v>0</v>
      </c>
      <c r="K99" s="173" t="s">
        <v>227</v>
      </c>
      <c r="L99" s="163"/>
      <c r="M99" s="162"/>
      <c r="N99" s="161"/>
      <c r="O99" s="160"/>
      <c r="P99" s="159"/>
      <c r="Q99" s="159"/>
      <c r="R99" s="159"/>
      <c r="S99" s="159"/>
      <c r="T99" s="158"/>
      <c r="AR99" s="156"/>
      <c r="AT99" s="156"/>
      <c r="AU99" s="156"/>
      <c r="AY99" s="156"/>
      <c r="BE99" s="157"/>
      <c r="BF99" s="157"/>
      <c r="BG99" s="157"/>
      <c r="BH99" s="157"/>
      <c r="BI99" s="157"/>
      <c r="BJ99" s="156"/>
      <c r="BK99" s="157"/>
      <c r="BL99" s="156"/>
      <c r="BM99" s="156"/>
    </row>
    <row r="100" spans="2:65" s="155" customFormat="1" ht="27" x14ac:dyDescent="0.2">
      <c r="B100" s="180"/>
      <c r="C100" s="179">
        <v>17</v>
      </c>
      <c r="D100" s="179" t="s">
        <v>113</v>
      </c>
      <c r="E100" s="178" t="s">
        <v>527</v>
      </c>
      <c r="F100" s="173" t="s">
        <v>529</v>
      </c>
      <c r="G100" s="177" t="s">
        <v>238</v>
      </c>
      <c r="H100" s="176">
        <v>1</v>
      </c>
      <c r="I100" s="175"/>
      <c r="J100" s="174">
        <f>ROUND(I100*H100,2)</f>
        <v>0</v>
      </c>
      <c r="K100" s="173" t="s">
        <v>227</v>
      </c>
      <c r="L100" s="163"/>
      <c r="M100" s="162"/>
      <c r="N100" s="161"/>
      <c r="O100" s="160"/>
      <c r="P100" s="159"/>
      <c r="Q100" s="159"/>
      <c r="R100" s="159"/>
      <c r="S100" s="159"/>
      <c r="T100" s="158"/>
      <c r="AR100" s="156"/>
      <c r="AT100" s="156"/>
      <c r="AU100" s="156"/>
      <c r="AY100" s="156"/>
      <c r="BE100" s="157"/>
      <c r="BF100" s="157"/>
      <c r="BG100" s="157"/>
      <c r="BH100" s="157"/>
      <c r="BI100" s="157"/>
      <c r="BJ100" s="156"/>
      <c r="BK100" s="157"/>
      <c r="BL100" s="156"/>
      <c r="BM100" s="156"/>
    </row>
    <row r="101" spans="2:65" s="155" customFormat="1" x14ac:dyDescent="0.2">
      <c r="B101" s="180"/>
      <c r="C101" s="179"/>
      <c r="D101" s="179"/>
      <c r="E101" s="178"/>
      <c r="F101" s="173"/>
      <c r="G101" s="177"/>
      <c r="H101" s="176"/>
      <c r="I101" s="175"/>
      <c r="J101" s="174"/>
      <c r="K101" s="173"/>
      <c r="L101" s="163"/>
      <c r="M101" s="162"/>
      <c r="N101" s="161"/>
      <c r="O101" s="160"/>
      <c r="P101" s="159"/>
      <c r="Q101" s="159"/>
      <c r="R101" s="159"/>
      <c r="S101" s="159"/>
      <c r="T101" s="158"/>
      <c r="AR101" s="156"/>
      <c r="AT101" s="156"/>
      <c r="AU101" s="156"/>
      <c r="AY101" s="156"/>
      <c r="BE101" s="157"/>
      <c r="BF101" s="157"/>
      <c r="BG101" s="157"/>
      <c r="BH101" s="157"/>
      <c r="BI101" s="157"/>
      <c r="BJ101" s="156"/>
      <c r="BK101" s="157"/>
      <c r="BL101" s="156"/>
      <c r="BM101" s="156"/>
    </row>
    <row r="102" spans="2:65" s="155" customFormat="1" ht="15" x14ac:dyDescent="0.3">
      <c r="B102" s="180"/>
      <c r="C102" s="185"/>
      <c r="D102" s="189" t="s">
        <v>70</v>
      </c>
      <c r="E102" s="188">
        <v>1.3</v>
      </c>
      <c r="F102" s="188" t="s">
        <v>539</v>
      </c>
      <c r="G102" s="185"/>
      <c r="H102" s="185"/>
      <c r="I102" s="187"/>
      <c r="J102" s="186">
        <f>SUM(J103:J118)</f>
        <v>0</v>
      </c>
      <c r="K102" s="185"/>
      <c r="L102" s="163"/>
      <c r="M102" s="162"/>
      <c r="N102" s="161"/>
      <c r="O102" s="160"/>
      <c r="P102" s="159"/>
      <c r="Q102" s="159"/>
      <c r="R102" s="159"/>
      <c r="S102" s="159"/>
      <c r="T102" s="158"/>
      <c r="AR102" s="156"/>
      <c r="AT102" s="156"/>
      <c r="AU102" s="156"/>
      <c r="AY102" s="156"/>
      <c r="BE102" s="157"/>
      <c r="BF102" s="157"/>
      <c r="BG102" s="157"/>
      <c r="BH102" s="157"/>
      <c r="BI102" s="157"/>
      <c r="BJ102" s="156"/>
      <c r="BK102" s="157"/>
      <c r="BL102" s="156"/>
      <c r="BM102" s="156"/>
    </row>
    <row r="103" spans="2:65" s="155" customFormat="1" ht="27" x14ac:dyDescent="0.2">
      <c r="B103" s="180"/>
      <c r="C103" s="179">
        <v>18</v>
      </c>
      <c r="D103" s="179" t="s">
        <v>113</v>
      </c>
      <c r="E103" s="178" t="s">
        <v>541</v>
      </c>
      <c r="F103" s="173" t="s">
        <v>556</v>
      </c>
      <c r="G103" s="177" t="s">
        <v>238</v>
      </c>
      <c r="H103" s="176">
        <v>3</v>
      </c>
      <c r="I103" s="175"/>
      <c r="J103" s="174">
        <f>ROUND(I103*H103,2)</f>
        <v>0</v>
      </c>
      <c r="K103" s="173" t="s">
        <v>227</v>
      </c>
      <c r="L103" s="184"/>
      <c r="M103" s="183"/>
      <c r="N103" s="182"/>
      <c r="O103" s="160"/>
      <c r="P103" s="159"/>
      <c r="Q103" s="159"/>
      <c r="R103" s="159"/>
      <c r="S103" s="159"/>
      <c r="T103" s="158"/>
      <c r="AR103" s="156"/>
      <c r="AT103" s="156"/>
      <c r="AU103" s="156"/>
      <c r="AY103" s="156"/>
      <c r="BE103" s="157"/>
      <c r="BF103" s="157"/>
      <c r="BG103" s="157"/>
      <c r="BH103" s="157"/>
      <c r="BI103" s="157"/>
      <c r="BJ103" s="156"/>
      <c r="BK103" s="157"/>
      <c r="BL103" s="156"/>
      <c r="BM103" s="156"/>
    </row>
    <row r="104" spans="2:65" s="155" customFormat="1" ht="27" x14ac:dyDescent="0.2">
      <c r="B104" s="180"/>
      <c r="C104" s="179">
        <v>19</v>
      </c>
      <c r="D104" s="179" t="s">
        <v>113</v>
      </c>
      <c r="E104" s="178" t="s">
        <v>542</v>
      </c>
      <c r="F104" s="173" t="s">
        <v>557</v>
      </c>
      <c r="G104" s="177" t="s">
        <v>238</v>
      </c>
      <c r="H104" s="176">
        <v>4</v>
      </c>
      <c r="I104" s="175"/>
      <c r="J104" s="174">
        <f>ROUND(I104*H104,2)</f>
        <v>0</v>
      </c>
      <c r="K104" s="173" t="s">
        <v>227</v>
      </c>
      <c r="L104" s="184"/>
      <c r="M104" s="183"/>
      <c r="N104" s="182"/>
      <c r="O104" s="160"/>
      <c r="P104" s="159"/>
      <c r="Q104" s="159"/>
      <c r="R104" s="159"/>
      <c r="S104" s="159"/>
      <c r="T104" s="158"/>
      <c r="AR104" s="156"/>
      <c r="AT104" s="156"/>
      <c r="AU104" s="156"/>
      <c r="AY104" s="156"/>
      <c r="BE104" s="157"/>
      <c r="BF104" s="157"/>
      <c r="BG104" s="157"/>
      <c r="BH104" s="157"/>
      <c r="BI104" s="157"/>
      <c r="BJ104" s="156"/>
      <c r="BK104" s="157"/>
      <c r="BL104" s="156"/>
      <c r="BM104" s="156"/>
    </row>
    <row r="105" spans="2:65" s="155" customFormat="1" ht="27" x14ac:dyDescent="0.2">
      <c r="B105" s="180"/>
      <c r="C105" s="179">
        <v>20</v>
      </c>
      <c r="D105" s="179" t="s">
        <v>113</v>
      </c>
      <c r="E105" s="178" t="s">
        <v>543</v>
      </c>
      <c r="F105" s="173" t="s">
        <v>558</v>
      </c>
      <c r="G105" s="177" t="s">
        <v>238</v>
      </c>
      <c r="H105" s="176">
        <v>4</v>
      </c>
      <c r="I105" s="175"/>
      <c r="J105" s="174">
        <f>ROUND(I105*H105,2)</f>
        <v>0</v>
      </c>
      <c r="K105" s="173" t="s">
        <v>227</v>
      </c>
      <c r="L105" s="184"/>
      <c r="M105" s="183"/>
      <c r="N105" s="182"/>
      <c r="O105" s="160"/>
      <c r="P105" s="159"/>
      <c r="Q105" s="159"/>
      <c r="R105" s="159"/>
      <c r="S105" s="159"/>
      <c r="T105" s="158"/>
      <c r="AR105" s="156"/>
      <c r="AT105" s="156"/>
      <c r="AU105" s="156"/>
      <c r="AY105" s="156"/>
      <c r="BE105" s="157"/>
      <c r="BF105" s="157"/>
      <c r="BG105" s="157"/>
      <c r="BH105" s="157"/>
      <c r="BI105" s="157"/>
      <c r="BJ105" s="156"/>
      <c r="BK105" s="157"/>
      <c r="BL105" s="156"/>
      <c r="BM105" s="156"/>
    </row>
    <row r="106" spans="2:65" s="155" customFormat="1" ht="27" x14ac:dyDescent="0.2">
      <c r="B106" s="180"/>
      <c r="C106" s="179">
        <v>21</v>
      </c>
      <c r="D106" s="179" t="s">
        <v>113</v>
      </c>
      <c r="E106" s="178" t="s">
        <v>544</v>
      </c>
      <c r="F106" s="173" t="s">
        <v>559</v>
      </c>
      <c r="G106" s="177" t="s">
        <v>238</v>
      </c>
      <c r="H106" s="176">
        <v>5</v>
      </c>
      <c r="I106" s="175"/>
      <c r="J106" s="174">
        <f>ROUND(I106*H106,2)</f>
        <v>0</v>
      </c>
      <c r="K106" s="173" t="s">
        <v>227</v>
      </c>
      <c r="L106" s="184"/>
      <c r="M106" s="183"/>
      <c r="N106" s="182"/>
      <c r="O106" s="160"/>
      <c r="P106" s="159"/>
      <c r="Q106" s="159"/>
      <c r="R106" s="159"/>
      <c r="S106" s="159"/>
      <c r="T106" s="158"/>
      <c r="AR106" s="156"/>
      <c r="AT106" s="156"/>
      <c r="AU106" s="156"/>
      <c r="AY106" s="156"/>
      <c r="BE106" s="157"/>
      <c r="BF106" s="157"/>
      <c r="BG106" s="157"/>
      <c r="BH106" s="157"/>
      <c r="BI106" s="157"/>
      <c r="BJ106" s="156"/>
      <c r="BK106" s="157"/>
      <c r="BL106" s="156"/>
      <c r="BM106" s="156"/>
    </row>
    <row r="107" spans="2:65" s="155" customFormat="1" ht="27" x14ac:dyDescent="0.2">
      <c r="B107" s="180"/>
      <c r="C107" s="179">
        <v>22</v>
      </c>
      <c r="D107" s="179" t="s">
        <v>113</v>
      </c>
      <c r="E107" s="178" t="s">
        <v>545</v>
      </c>
      <c r="F107" s="173" t="s">
        <v>560</v>
      </c>
      <c r="G107" s="177" t="s">
        <v>238</v>
      </c>
      <c r="H107" s="176">
        <v>2</v>
      </c>
      <c r="I107" s="175"/>
      <c r="J107" s="174">
        <f t="shared" ref="J107:J118" si="1">ROUND(I107*H107,2)</f>
        <v>0</v>
      </c>
      <c r="K107" s="173" t="s">
        <v>227</v>
      </c>
      <c r="L107" s="184"/>
      <c r="M107" s="183"/>
      <c r="N107" s="182"/>
      <c r="O107" s="160"/>
      <c r="P107" s="159"/>
      <c r="Q107" s="159"/>
      <c r="R107" s="159"/>
      <c r="S107" s="159"/>
      <c r="T107" s="158"/>
      <c r="AR107" s="156"/>
      <c r="AT107" s="156"/>
      <c r="AU107" s="156"/>
      <c r="AY107" s="156"/>
      <c r="BE107" s="157"/>
      <c r="BF107" s="157"/>
      <c r="BG107" s="157"/>
      <c r="BH107" s="157"/>
      <c r="BI107" s="157"/>
      <c r="BJ107" s="156"/>
      <c r="BK107" s="157"/>
      <c r="BL107" s="156"/>
      <c r="BM107" s="156"/>
    </row>
    <row r="108" spans="2:65" s="155" customFormat="1" ht="27" x14ac:dyDescent="0.2">
      <c r="B108" s="180"/>
      <c r="C108" s="179">
        <v>23</v>
      </c>
      <c r="D108" s="179" t="s">
        <v>113</v>
      </c>
      <c r="E108" s="178" t="s">
        <v>546</v>
      </c>
      <c r="F108" s="173" t="s">
        <v>562</v>
      </c>
      <c r="G108" s="177" t="s">
        <v>238</v>
      </c>
      <c r="H108" s="176">
        <v>1</v>
      </c>
      <c r="I108" s="175"/>
      <c r="J108" s="174">
        <f t="shared" si="1"/>
        <v>0</v>
      </c>
      <c r="K108" s="173" t="s">
        <v>227</v>
      </c>
      <c r="L108" s="184"/>
      <c r="M108" s="183"/>
      <c r="N108" s="182"/>
      <c r="O108" s="160"/>
      <c r="P108" s="159"/>
      <c r="Q108" s="159"/>
      <c r="R108" s="159"/>
      <c r="S108" s="159"/>
      <c r="T108" s="158"/>
      <c r="AR108" s="156"/>
      <c r="AT108" s="156"/>
      <c r="AU108" s="156"/>
      <c r="AY108" s="156"/>
      <c r="BE108" s="157"/>
      <c r="BF108" s="157"/>
      <c r="BG108" s="157"/>
      <c r="BH108" s="157"/>
      <c r="BI108" s="157"/>
      <c r="BJ108" s="156"/>
      <c r="BK108" s="157"/>
      <c r="BL108" s="156"/>
      <c r="BM108" s="156"/>
    </row>
    <row r="109" spans="2:65" s="155" customFormat="1" x14ac:dyDescent="0.2">
      <c r="B109" s="180"/>
      <c r="C109" s="179">
        <v>24</v>
      </c>
      <c r="D109" s="179" t="s">
        <v>113</v>
      </c>
      <c r="E109" s="178" t="s">
        <v>547</v>
      </c>
      <c r="F109" s="173" t="s">
        <v>563</v>
      </c>
      <c r="G109" s="177" t="s">
        <v>238</v>
      </c>
      <c r="H109" s="176">
        <v>1</v>
      </c>
      <c r="I109" s="175"/>
      <c r="J109" s="174">
        <f t="shared" si="1"/>
        <v>0</v>
      </c>
      <c r="K109" s="173" t="s">
        <v>227</v>
      </c>
      <c r="L109" s="184"/>
      <c r="M109" s="183"/>
      <c r="N109" s="182"/>
      <c r="O109" s="160"/>
      <c r="P109" s="159"/>
      <c r="Q109" s="159"/>
      <c r="R109" s="159"/>
      <c r="S109" s="159"/>
      <c r="T109" s="158"/>
      <c r="AR109" s="156"/>
      <c r="AT109" s="156"/>
      <c r="AU109" s="156"/>
      <c r="AY109" s="156"/>
      <c r="BE109" s="157"/>
      <c r="BF109" s="157"/>
      <c r="BG109" s="157"/>
      <c r="BH109" s="157"/>
      <c r="BI109" s="157"/>
      <c r="BJ109" s="156"/>
      <c r="BK109" s="157"/>
      <c r="BL109" s="156"/>
      <c r="BM109" s="156"/>
    </row>
    <row r="110" spans="2:65" s="155" customFormat="1" ht="27" x14ac:dyDescent="0.2">
      <c r="B110" s="180"/>
      <c r="C110" s="179">
        <v>25</v>
      </c>
      <c r="D110" s="179" t="s">
        <v>113</v>
      </c>
      <c r="E110" s="178" t="s">
        <v>548</v>
      </c>
      <c r="F110" s="173" t="s">
        <v>564</v>
      </c>
      <c r="G110" s="177" t="s">
        <v>238</v>
      </c>
      <c r="H110" s="176">
        <v>3</v>
      </c>
      <c r="I110" s="175"/>
      <c r="J110" s="174">
        <f t="shared" si="1"/>
        <v>0</v>
      </c>
      <c r="K110" s="173" t="s">
        <v>227</v>
      </c>
      <c r="L110" s="184"/>
      <c r="M110" s="183"/>
      <c r="N110" s="182"/>
      <c r="O110" s="160"/>
      <c r="P110" s="159"/>
      <c r="Q110" s="159"/>
      <c r="R110" s="159"/>
      <c r="S110" s="159"/>
      <c r="T110" s="158"/>
      <c r="AR110" s="156"/>
      <c r="AT110" s="156"/>
      <c r="AU110" s="156"/>
      <c r="AY110" s="156"/>
      <c r="BE110" s="157"/>
      <c r="BF110" s="157"/>
      <c r="BG110" s="157"/>
      <c r="BH110" s="157"/>
      <c r="BI110" s="157"/>
      <c r="BJ110" s="156"/>
      <c r="BK110" s="157"/>
      <c r="BL110" s="156"/>
      <c r="BM110" s="156"/>
    </row>
    <row r="111" spans="2:65" s="155" customFormat="1" x14ac:dyDescent="0.2">
      <c r="B111" s="180"/>
      <c r="C111" s="179">
        <v>26</v>
      </c>
      <c r="D111" s="179" t="s">
        <v>113</v>
      </c>
      <c r="E111" s="178" t="s">
        <v>549</v>
      </c>
      <c r="F111" s="173" t="s">
        <v>565</v>
      </c>
      <c r="G111" s="177" t="s">
        <v>238</v>
      </c>
      <c r="H111" s="176">
        <v>1</v>
      </c>
      <c r="I111" s="175"/>
      <c r="J111" s="174">
        <f t="shared" si="1"/>
        <v>0</v>
      </c>
      <c r="K111" s="173" t="s">
        <v>227</v>
      </c>
      <c r="L111" s="184"/>
      <c r="M111" s="183"/>
      <c r="N111" s="182"/>
      <c r="O111" s="160"/>
      <c r="P111" s="159"/>
      <c r="Q111" s="159"/>
      <c r="R111" s="159"/>
      <c r="S111" s="159"/>
      <c r="T111" s="158"/>
      <c r="AR111" s="156"/>
      <c r="AT111" s="156"/>
      <c r="AU111" s="156"/>
      <c r="AY111" s="156"/>
      <c r="BE111" s="157"/>
      <c r="BF111" s="157"/>
      <c r="BG111" s="157"/>
      <c r="BH111" s="157"/>
      <c r="BI111" s="157"/>
      <c r="BJ111" s="156"/>
      <c r="BK111" s="157"/>
      <c r="BL111" s="156"/>
      <c r="BM111" s="156"/>
    </row>
    <row r="112" spans="2:65" s="155" customFormat="1" x14ac:dyDescent="0.2">
      <c r="B112" s="180"/>
      <c r="C112" s="179">
        <v>27</v>
      </c>
      <c r="D112" s="179" t="s">
        <v>113</v>
      </c>
      <c r="E112" s="178" t="s">
        <v>550</v>
      </c>
      <c r="F112" s="173" t="s">
        <v>566</v>
      </c>
      <c r="G112" s="177" t="s">
        <v>238</v>
      </c>
      <c r="H112" s="176">
        <v>1</v>
      </c>
      <c r="I112" s="175"/>
      <c r="J112" s="174">
        <f t="shared" si="1"/>
        <v>0</v>
      </c>
      <c r="K112" s="173" t="s">
        <v>227</v>
      </c>
      <c r="L112" s="184"/>
      <c r="M112" s="183"/>
      <c r="N112" s="182"/>
      <c r="O112" s="160"/>
      <c r="P112" s="159"/>
      <c r="Q112" s="159"/>
      <c r="R112" s="159"/>
      <c r="S112" s="159"/>
      <c r="T112" s="158"/>
      <c r="AR112" s="156"/>
      <c r="AT112" s="156"/>
      <c r="AU112" s="156"/>
      <c r="AY112" s="156"/>
      <c r="BE112" s="157"/>
      <c r="BF112" s="157"/>
      <c r="BG112" s="157"/>
      <c r="BH112" s="157"/>
      <c r="BI112" s="157"/>
      <c r="BJ112" s="156"/>
      <c r="BK112" s="157"/>
      <c r="BL112" s="156"/>
      <c r="BM112" s="156"/>
    </row>
    <row r="113" spans="2:65" s="155" customFormat="1" ht="27" x14ac:dyDescent="0.2">
      <c r="B113" s="180"/>
      <c r="C113" s="179">
        <v>28</v>
      </c>
      <c r="D113" s="179" t="s">
        <v>113</v>
      </c>
      <c r="E113" s="178" t="s">
        <v>551</v>
      </c>
      <c r="F113" s="173" t="s">
        <v>567</v>
      </c>
      <c r="G113" s="177" t="s">
        <v>238</v>
      </c>
      <c r="H113" s="176">
        <v>1</v>
      </c>
      <c r="I113" s="175"/>
      <c r="J113" s="174">
        <f t="shared" si="1"/>
        <v>0</v>
      </c>
      <c r="K113" s="173" t="s">
        <v>227</v>
      </c>
      <c r="L113" s="184"/>
      <c r="M113" s="183"/>
      <c r="N113" s="182"/>
      <c r="O113" s="160"/>
      <c r="P113" s="159"/>
      <c r="Q113" s="159"/>
      <c r="R113" s="159"/>
      <c r="S113" s="159"/>
      <c r="T113" s="158"/>
      <c r="AR113" s="156"/>
      <c r="AT113" s="156"/>
      <c r="AU113" s="156"/>
      <c r="AY113" s="156"/>
      <c r="BE113" s="157"/>
      <c r="BF113" s="157"/>
      <c r="BG113" s="157"/>
      <c r="BH113" s="157"/>
      <c r="BI113" s="157"/>
      <c r="BJ113" s="156"/>
      <c r="BK113" s="157"/>
      <c r="BL113" s="156"/>
      <c r="BM113" s="156"/>
    </row>
    <row r="114" spans="2:65" s="155" customFormat="1" ht="27" x14ac:dyDescent="0.2">
      <c r="B114" s="180"/>
      <c r="C114" s="179">
        <v>29</v>
      </c>
      <c r="D114" s="179" t="s">
        <v>113</v>
      </c>
      <c r="E114" s="178" t="s">
        <v>552</v>
      </c>
      <c r="F114" s="173" t="s">
        <v>568</v>
      </c>
      <c r="G114" s="177" t="s">
        <v>238</v>
      </c>
      <c r="H114" s="176">
        <v>1</v>
      </c>
      <c r="I114" s="175"/>
      <c r="J114" s="174">
        <f t="shared" si="1"/>
        <v>0</v>
      </c>
      <c r="K114" s="173" t="s">
        <v>227</v>
      </c>
      <c r="L114" s="184"/>
      <c r="M114" s="183"/>
      <c r="N114" s="182"/>
      <c r="O114" s="160"/>
      <c r="P114" s="159"/>
      <c r="Q114" s="159"/>
      <c r="R114" s="159"/>
      <c r="S114" s="159"/>
      <c r="T114" s="158"/>
      <c r="AR114" s="156"/>
      <c r="AT114" s="156"/>
      <c r="AU114" s="156"/>
      <c r="AY114" s="156"/>
      <c r="BE114" s="157"/>
      <c r="BF114" s="157"/>
      <c r="BG114" s="157"/>
      <c r="BH114" s="157"/>
      <c r="BI114" s="157"/>
      <c r="BJ114" s="156"/>
      <c r="BK114" s="157"/>
      <c r="BL114" s="156"/>
      <c r="BM114" s="156"/>
    </row>
    <row r="115" spans="2:65" s="155" customFormat="1" x14ac:dyDescent="0.2">
      <c r="B115" s="180"/>
      <c r="C115" s="179">
        <v>30</v>
      </c>
      <c r="D115" s="179" t="s">
        <v>113</v>
      </c>
      <c r="E115" s="178"/>
      <c r="F115" s="173" t="s">
        <v>561</v>
      </c>
      <c r="G115" s="177" t="s">
        <v>238</v>
      </c>
      <c r="H115" s="176">
        <v>1</v>
      </c>
      <c r="I115" s="175"/>
      <c r="J115" s="174">
        <f t="shared" si="1"/>
        <v>0</v>
      </c>
      <c r="K115" s="173" t="s">
        <v>227</v>
      </c>
      <c r="L115" s="184"/>
      <c r="M115" s="183"/>
      <c r="N115" s="182"/>
      <c r="O115" s="160"/>
      <c r="P115" s="159"/>
      <c r="Q115" s="159"/>
      <c r="R115" s="159"/>
      <c r="S115" s="159"/>
      <c r="T115" s="158"/>
      <c r="AR115" s="156"/>
      <c r="AT115" s="156"/>
      <c r="AU115" s="156"/>
      <c r="AY115" s="156"/>
      <c r="BE115" s="157"/>
      <c r="BF115" s="157"/>
      <c r="BG115" s="157"/>
      <c r="BH115" s="157"/>
      <c r="BI115" s="157"/>
      <c r="BJ115" s="156"/>
      <c r="BK115" s="157"/>
      <c r="BL115" s="156"/>
      <c r="BM115" s="156"/>
    </row>
    <row r="116" spans="2:65" s="155" customFormat="1" x14ac:dyDescent="0.2">
      <c r="B116" s="180"/>
      <c r="C116" s="179">
        <v>31</v>
      </c>
      <c r="D116" s="179" t="s">
        <v>113</v>
      </c>
      <c r="E116" s="178" t="s">
        <v>553</v>
      </c>
      <c r="F116" s="173" t="s">
        <v>569</v>
      </c>
      <c r="G116" s="177" t="s">
        <v>238</v>
      </c>
      <c r="H116" s="176">
        <v>1</v>
      </c>
      <c r="I116" s="175"/>
      <c r="J116" s="174">
        <f t="shared" si="1"/>
        <v>0</v>
      </c>
      <c r="K116" s="173" t="s">
        <v>227</v>
      </c>
      <c r="L116" s="184"/>
      <c r="M116" s="183"/>
      <c r="N116" s="182"/>
      <c r="O116" s="160"/>
      <c r="P116" s="159"/>
      <c r="Q116" s="159"/>
      <c r="R116" s="159"/>
      <c r="S116" s="159"/>
      <c r="T116" s="158"/>
      <c r="AR116" s="156"/>
      <c r="AT116" s="156"/>
      <c r="AU116" s="156"/>
      <c r="AY116" s="156"/>
      <c r="BE116" s="157"/>
      <c r="BF116" s="157"/>
      <c r="BG116" s="157"/>
      <c r="BH116" s="157"/>
      <c r="BI116" s="157"/>
      <c r="BJ116" s="156"/>
      <c r="BK116" s="157"/>
      <c r="BL116" s="156"/>
      <c r="BM116" s="156"/>
    </row>
    <row r="117" spans="2:65" s="155" customFormat="1" ht="27" x14ac:dyDescent="0.2">
      <c r="B117" s="180"/>
      <c r="C117" s="179">
        <v>32</v>
      </c>
      <c r="D117" s="179" t="s">
        <v>113</v>
      </c>
      <c r="E117" s="178" t="s">
        <v>554</v>
      </c>
      <c r="F117" s="173" t="s">
        <v>570</v>
      </c>
      <c r="G117" s="177" t="s">
        <v>238</v>
      </c>
      <c r="H117" s="176">
        <v>4</v>
      </c>
      <c r="I117" s="175"/>
      <c r="J117" s="174">
        <f t="shared" si="1"/>
        <v>0</v>
      </c>
      <c r="K117" s="173" t="s">
        <v>227</v>
      </c>
      <c r="L117" s="184"/>
      <c r="M117" s="183"/>
      <c r="N117" s="182"/>
      <c r="O117" s="160"/>
      <c r="P117" s="159"/>
      <c r="Q117" s="159"/>
      <c r="R117" s="159"/>
      <c r="S117" s="159"/>
      <c r="T117" s="158"/>
      <c r="AR117" s="156"/>
      <c r="AT117" s="156"/>
      <c r="AU117" s="156"/>
      <c r="AY117" s="156"/>
      <c r="BE117" s="157"/>
      <c r="BF117" s="157"/>
      <c r="BG117" s="157"/>
      <c r="BH117" s="157"/>
      <c r="BI117" s="157"/>
      <c r="BJ117" s="156"/>
      <c r="BK117" s="157"/>
      <c r="BL117" s="156"/>
      <c r="BM117" s="156"/>
    </row>
    <row r="118" spans="2:65" s="155" customFormat="1" x14ac:dyDescent="0.2">
      <c r="B118" s="180"/>
      <c r="C118" s="179">
        <v>33</v>
      </c>
      <c r="D118" s="179" t="s">
        <v>113</v>
      </c>
      <c r="E118" s="178" t="s">
        <v>555</v>
      </c>
      <c r="F118" s="173" t="s">
        <v>571</v>
      </c>
      <c r="G118" s="177" t="s">
        <v>238</v>
      </c>
      <c r="H118" s="176">
        <v>2</v>
      </c>
      <c r="I118" s="175"/>
      <c r="J118" s="174">
        <f t="shared" si="1"/>
        <v>0</v>
      </c>
      <c r="K118" s="173" t="s">
        <v>227</v>
      </c>
      <c r="L118" s="184"/>
      <c r="M118" s="183"/>
      <c r="N118" s="182"/>
      <c r="O118" s="160"/>
      <c r="P118" s="159"/>
      <c r="Q118" s="159"/>
      <c r="R118" s="159"/>
      <c r="S118" s="159"/>
      <c r="T118" s="158"/>
      <c r="AR118" s="156"/>
      <c r="AT118" s="156"/>
      <c r="AU118" s="156"/>
      <c r="AY118" s="156"/>
      <c r="BE118" s="157"/>
      <c r="BF118" s="157"/>
      <c r="BG118" s="157"/>
      <c r="BH118" s="157"/>
      <c r="BI118" s="157"/>
      <c r="BJ118" s="156"/>
      <c r="BK118" s="157"/>
      <c r="BL118" s="156"/>
      <c r="BM118" s="156"/>
    </row>
    <row r="119" spans="2:65" s="155" customFormat="1" x14ac:dyDescent="0.2">
      <c r="B119" s="180"/>
      <c r="C119" s="179"/>
      <c r="D119" s="179"/>
      <c r="E119" s="178"/>
      <c r="F119" s="173"/>
      <c r="G119" s="177"/>
      <c r="H119" s="176"/>
      <c r="I119" s="175"/>
      <c r="J119" s="174"/>
      <c r="K119" s="173"/>
      <c r="L119" s="184"/>
      <c r="M119" s="183"/>
      <c r="N119" s="182"/>
      <c r="O119" s="160"/>
      <c r="P119" s="159"/>
      <c r="Q119" s="159"/>
      <c r="R119" s="159"/>
      <c r="S119" s="159"/>
      <c r="T119" s="158"/>
      <c r="AR119" s="156"/>
      <c r="AT119" s="156"/>
      <c r="AU119" s="156"/>
      <c r="AY119" s="156"/>
      <c r="BE119" s="157"/>
      <c r="BF119" s="157"/>
      <c r="BG119" s="157"/>
      <c r="BH119" s="157"/>
      <c r="BI119" s="157"/>
      <c r="BJ119" s="156"/>
      <c r="BK119" s="157"/>
      <c r="BL119" s="156"/>
      <c r="BM119" s="156"/>
    </row>
    <row r="120" spans="2:65" s="155" customFormat="1" ht="15" x14ac:dyDescent="0.3">
      <c r="B120" s="180"/>
      <c r="C120" s="185"/>
      <c r="D120" s="189" t="s">
        <v>70</v>
      </c>
      <c r="E120" s="188">
        <v>1.4</v>
      </c>
      <c r="F120" s="188" t="s">
        <v>572</v>
      </c>
      <c r="G120" s="185"/>
      <c r="H120" s="185"/>
      <c r="I120" s="187"/>
      <c r="J120" s="186">
        <f>SUM(J121:J122)</f>
        <v>0</v>
      </c>
      <c r="K120" s="185"/>
      <c r="L120" s="184"/>
      <c r="M120" s="183"/>
      <c r="N120" s="182"/>
      <c r="O120" s="160"/>
      <c r="P120" s="159"/>
      <c r="Q120" s="159"/>
      <c r="R120" s="159"/>
      <c r="S120" s="159"/>
      <c r="T120" s="158"/>
      <c r="AR120" s="156"/>
      <c r="AT120" s="156"/>
      <c r="AU120" s="156"/>
      <c r="AY120" s="156"/>
      <c r="BE120" s="157"/>
      <c r="BF120" s="157"/>
      <c r="BG120" s="157"/>
      <c r="BH120" s="157"/>
      <c r="BI120" s="157"/>
      <c r="BJ120" s="156"/>
      <c r="BK120" s="157"/>
      <c r="BL120" s="156"/>
      <c r="BM120" s="156"/>
    </row>
    <row r="121" spans="2:65" s="155" customFormat="1" x14ac:dyDescent="0.2">
      <c r="B121" s="180"/>
      <c r="C121" s="179">
        <v>34</v>
      </c>
      <c r="D121" s="179" t="s">
        <v>113</v>
      </c>
      <c r="E121" s="178" t="s">
        <v>573</v>
      </c>
      <c r="F121" s="173" t="s">
        <v>574</v>
      </c>
      <c r="G121" s="177" t="s">
        <v>238</v>
      </c>
      <c r="H121" s="176">
        <v>4</v>
      </c>
      <c r="I121" s="175"/>
      <c r="J121" s="174">
        <f>ROUND(I121*H121,2)</f>
        <v>0</v>
      </c>
      <c r="K121" s="173" t="s">
        <v>227</v>
      </c>
      <c r="L121" s="184"/>
      <c r="M121" s="183"/>
      <c r="N121" s="182"/>
      <c r="O121" s="160"/>
      <c r="P121" s="159"/>
      <c r="Q121" s="159"/>
      <c r="R121" s="159"/>
      <c r="S121" s="159"/>
      <c r="T121" s="158"/>
      <c r="AR121" s="156"/>
      <c r="AT121" s="156"/>
      <c r="AU121" s="156"/>
      <c r="AY121" s="156"/>
      <c r="BE121" s="157"/>
      <c r="BF121" s="157"/>
      <c r="BG121" s="157"/>
      <c r="BH121" s="157"/>
      <c r="BI121" s="157"/>
      <c r="BJ121" s="156"/>
      <c r="BK121" s="157"/>
      <c r="BL121" s="156"/>
      <c r="BM121" s="156"/>
    </row>
    <row r="122" spans="2:65" s="155" customFormat="1" x14ac:dyDescent="0.2">
      <c r="B122" s="180"/>
      <c r="C122" s="179">
        <v>35</v>
      </c>
      <c r="D122" s="179" t="s">
        <v>113</v>
      </c>
      <c r="E122" s="178"/>
      <c r="F122" s="173" t="s">
        <v>575</v>
      </c>
      <c r="G122" s="177" t="s">
        <v>238</v>
      </c>
      <c r="H122" s="176">
        <v>2</v>
      </c>
      <c r="I122" s="175"/>
      <c r="J122" s="174">
        <f>ROUND(I122*H122,2)</f>
        <v>0</v>
      </c>
      <c r="K122" s="173" t="s">
        <v>227</v>
      </c>
      <c r="L122" s="184"/>
      <c r="M122" s="183"/>
      <c r="N122" s="182"/>
      <c r="O122" s="160"/>
      <c r="P122" s="159"/>
      <c r="Q122" s="159"/>
      <c r="R122" s="159"/>
      <c r="S122" s="159"/>
      <c r="T122" s="158"/>
      <c r="AR122" s="156"/>
      <c r="AT122" s="156"/>
      <c r="AU122" s="156"/>
      <c r="AY122" s="156"/>
      <c r="BE122" s="157"/>
      <c r="BF122" s="157"/>
      <c r="BG122" s="157"/>
      <c r="BH122" s="157"/>
      <c r="BI122" s="157"/>
      <c r="BJ122" s="156"/>
      <c r="BK122" s="157"/>
      <c r="BL122" s="156"/>
      <c r="BM122" s="156"/>
    </row>
    <row r="123" spans="2:65" s="155" customFormat="1" x14ac:dyDescent="0.2">
      <c r="B123" s="180"/>
      <c r="C123" s="179"/>
      <c r="D123" s="179"/>
      <c r="E123" s="178"/>
      <c r="F123" s="173"/>
      <c r="G123" s="177"/>
      <c r="H123" s="176"/>
      <c r="I123" s="175"/>
      <c r="J123" s="174"/>
      <c r="K123" s="173"/>
      <c r="L123" s="184"/>
      <c r="M123" s="183"/>
      <c r="N123" s="182"/>
      <c r="O123" s="160"/>
      <c r="P123" s="159"/>
      <c r="Q123" s="159"/>
      <c r="R123" s="159"/>
      <c r="S123" s="159"/>
      <c r="T123" s="158"/>
      <c r="AR123" s="156"/>
      <c r="AT123" s="156"/>
      <c r="AU123" s="156"/>
      <c r="AY123" s="156"/>
      <c r="BE123" s="157"/>
      <c r="BF123" s="157"/>
      <c r="BG123" s="157"/>
      <c r="BH123" s="157"/>
      <c r="BI123" s="157"/>
      <c r="BJ123" s="156"/>
      <c r="BK123" s="157"/>
      <c r="BL123" s="156"/>
      <c r="BM123" s="156"/>
    </row>
    <row r="124" spans="2:65" s="155" customFormat="1" ht="15" x14ac:dyDescent="0.3">
      <c r="B124" s="180"/>
      <c r="C124" s="185"/>
      <c r="D124" s="189" t="s">
        <v>70</v>
      </c>
      <c r="E124" s="188">
        <v>2.1</v>
      </c>
      <c r="F124" s="188" t="s">
        <v>578</v>
      </c>
      <c r="G124" s="185"/>
      <c r="H124" s="185"/>
      <c r="I124" s="187"/>
      <c r="J124" s="186">
        <f>SUM(J125:J126)</f>
        <v>0</v>
      </c>
      <c r="K124" s="185"/>
      <c r="L124" s="184"/>
      <c r="M124" s="183"/>
      <c r="N124" s="182"/>
      <c r="O124" s="160"/>
      <c r="P124" s="159"/>
      <c r="Q124" s="159"/>
      <c r="R124" s="159"/>
      <c r="S124" s="159"/>
      <c r="T124" s="158"/>
      <c r="AR124" s="156"/>
      <c r="AT124" s="156"/>
      <c r="AU124" s="156"/>
      <c r="AY124" s="156"/>
      <c r="BE124" s="157"/>
      <c r="BF124" s="157"/>
      <c r="BG124" s="157"/>
      <c r="BH124" s="157"/>
      <c r="BI124" s="157"/>
      <c r="BJ124" s="156"/>
      <c r="BK124" s="157"/>
      <c r="BL124" s="156"/>
      <c r="BM124" s="156"/>
    </row>
    <row r="125" spans="2:65" s="155" customFormat="1" x14ac:dyDescent="0.2">
      <c r="B125" s="180"/>
      <c r="C125" s="179">
        <v>36</v>
      </c>
      <c r="D125" s="179" t="s">
        <v>113</v>
      </c>
      <c r="E125" s="178"/>
      <c r="F125" s="173" t="s">
        <v>579</v>
      </c>
      <c r="G125" s="177" t="s">
        <v>342</v>
      </c>
      <c r="H125" s="176">
        <v>1</v>
      </c>
      <c r="I125" s="175"/>
      <c r="J125" s="174">
        <f>ROUND(I125*H125,2)</f>
        <v>0</v>
      </c>
      <c r="K125" s="173" t="s">
        <v>227</v>
      </c>
      <c r="L125" s="184"/>
      <c r="M125" s="183"/>
      <c r="N125" s="182"/>
      <c r="O125" s="160"/>
      <c r="P125" s="159"/>
      <c r="Q125" s="159"/>
      <c r="R125" s="159"/>
      <c r="S125" s="159"/>
      <c r="T125" s="158"/>
      <c r="AR125" s="156"/>
      <c r="AT125" s="156"/>
      <c r="AU125" s="156"/>
      <c r="AY125" s="156"/>
      <c r="BE125" s="157"/>
      <c r="BF125" s="157"/>
      <c r="BG125" s="157"/>
      <c r="BH125" s="157"/>
      <c r="BI125" s="157"/>
      <c r="BJ125" s="156"/>
      <c r="BK125" s="157"/>
      <c r="BL125" s="156"/>
      <c r="BM125" s="156"/>
    </row>
    <row r="126" spans="2:65" s="155" customFormat="1" x14ac:dyDescent="0.2">
      <c r="B126" s="180"/>
      <c r="C126" s="179">
        <v>37</v>
      </c>
      <c r="D126" s="179" t="s">
        <v>113</v>
      </c>
      <c r="E126" s="178"/>
      <c r="F126" s="173" t="s">
        <v>580</v>
      </c>
      <c r="G126" s="177" t="s">
        <v>342</v>
      </c>
      <c r="H126" s="176">
        <v>1</v>
      </c>
      <c r="I126" s="175"/>
      <c r="J126" s="174">
        <f>ROUND(I126*H126,2)</f>
        <v>0</v>
      </c>
      <c r="K126" s="173" t="s">
        <v>227</v>
      </c>
      <c r="L126" s="184"/>
      <c r="M126" s="183"/>
      <c r="N126" s="182"/>
      <c r="O126" s="160"/>
      <c r="P126" s="159"/>
      <c r="Q126" s="159"/>
      <c r="R126" s="159"/>
      <c r="S126" s="159"/>
      <c r="T126" s="158"/>
      <c r="AR126" s="156"/>
      <c r="AT126" s="156"/>
      <c r="AU126" s="156"/>
      <c r="AY126" s="156"/>
      <c r="BE126" s="157"/>
      <c r="BF126" s="157"/>
      <c r="BG126" s="157"/>
      <c r="BH126" s="157"/>
      <c r="BI126" s="157"/>
      <c r="BJ126" s="156"/>
      <c r="BK126" s="157"/>
      <c r="BL126" s="156"/>
      <c r="BM126" s="156"/>
    </row>
    <row r="127" spans="2:65" s="155" customFormat="1" x14ac:dyDescent="0.2">
      <c r="B127" s="180"/>
      <c r="C127" s="179"/>
      <c r="D127" s="179"/>
      <c r="E127" s="178"/>
      <c r="F127" s="173"/>
      <c r="G127" s="177"/>
      <c r="H127" s="176"/>
      <c r="I127" s="175"/>
      <c r="J127" s="174"/>
      <c r="K127" s="173"/>
      <c r="L127" s="184"/>
      <c r="M127" s="183"/>
      <c r="N127" s="182"/>
      <c r="O127" s="160"/>
      <c r="P127" s="159"/>
      <c r="Q127" s="159"/>
      <c r="R127" s="159"/>
      <c r="S127" s="159"/>
      <c r="T127" s="158"/>
      <c r="AR127" s="156"/>
      <c r="AT127" s="156"/>
      <c r="AU127" s="156"/>
      <c r="AY127" s="156"/>
      <c r="BE127" s="157"/>
      <c r="BF127" s="157"/>
      <c r="BG127" s="157"/>
      <c r="BH127" s="157"/>
      <c r="BI127" s="157"/>
      <c r="BJ127" s="156"/>
      <c r="BK127" s="157"/>
      <c r="BL127" s="156"/>
      <c r="BM127" s="156"/>
    </row>
    <row r="128" spans="2:65" s="155" customFormat="1" ht="15" x14ac:dyDescent="0.3">
      <c r="B128" s="180"/>
      <c r="C128" s="185"/>
      <c r="D128" s="189" t="s">
        <v>70</v>
      </c>
      <c r="E128" s="188">
        <v>2.2000000000000002</v>
      </c>
      <c r="F128" s="188" t="s">
        <v>582</v>
      </c>
      <c r="G128" s="185"/>
      <c r="H128" s="185"/>
      <c r="I128" s="187"/>
      <c r="J128" s="186">
        <f>SUM(J129:J161)</f>
        <v>0</v>
      </c>
      <c r="K128" s="185"/>
      <c r="L128" s="184"/>
      <c r="M128" s="183"/>
      <c r="N128" s="182"/>
      <c r="O128" s="160"/>
      <c r="P128" s="159"/>
      <c r="Q128" s="159"/>
      <c r="R128" s="159"/>
      <c r="S128" s="159"/>
      <c r="T128" s="158"/>
      <c r="AR128" s="156"/>
      <c r="AT128" s="156"/>
      <c r="AU128" s="156"/>
      <c r="AY128" s="156"/>
      <c r="BE128" s="157"/>
      <c r="BF128" s="157"/>
      <c r="BG128" s="157"/>
      <c r="BH128" s="157"/>
      <c r="BI128" s="157"/>
      <c r="BJ128" s="156"/>
      <c r="BK128" s="157"/>
      <c r="BL128" s="156"/>
      <c r="BM128" s="156"/>
    </row>
    <row r="129" spans="2:65" s="155" customFormat="1" x14ac:dyDescent="0.2">
      <c r="B129" s="180"/>
      <c r="C129" s="179">
        <v>38</v>
      </c>
      <c r="D129" s="179" t="s">
        <v>113</v>
      </c>
      <c r="E129" s="178"/>
      <c r="F129" s="173" t="s">
        <v>602</v>
      </c>
      <c r="G129" s="177" t="s">
        <v>158</v>
      </c>
      <c r="H129" s="176">
        <v>490</v>
      </c>
      <c r="I129" s="175"/>
      <c r="J129" s="174">
        <f>ROUND(I129*H129,2)</f>
        <v>0</v>
      </c>
      <c r="K129" s="173" t="s">
        <v>227</v>
      </c>
      <c r="L129" s="184"/>
      <c r="M129" s="183"/>
      <c r="N129" s="182"/>
      <c r="O129" s="268"/>
      <c r="P129" s="159"/>
      <c r="Q129" s="159"/>
      <c r="R129" s="159"/>
      <c r="S129" s="159"/>
      <c r="T129" s="158"/>
      <c r="AR129" s="156"/>
      <c r="AT129" s="156"/>
      <c r="AU129" s="156"/>
      <c r="AY129" s="156"/>
      <c r="BE129" s="157"/>
      <c r="BF129" s="157"/>
      <c r="BG129" s="157"/>
      <c r="BH129" s="157"/>
      <c r="BI129" s="157"/>
      <c r="BJ129" s="156"/>
      <c r="BK129" s="157"/>
      <c r="BL129" s="156"/>
      <c r="BM129" s="156"/>
    </row>
    <row r="130" spans="2:65" s="155" customFormat="1" x14ac:dyDescent="0.2">
      <c r="B130" s="180"/>
      <c r="C130" s="179">
        <v>39</v>
      </c>
      <c r="D130" s="179" t="s">
        <v>113</v>
      </c>
      <c r="E130" s="178"/>
      <c r="F130" s="173" t="s">
        <v>601</v>
      </c>
      <c r="G130" s="177" t="s">
        <v>158</v>
      </c>
      <c r="H130" s="176">
        <v>64</v>
      </c>
      <c r="I130" s="175"/>
      <c r="J130" s="174">
        <f>ROUND(I130*H130,2)</f>
        <v>0</v>
      </c>
      <c r="K130" s="173" t="s">
        <v>227</v>
      </c>
      <c r="L130" s="184"/>
      <c r="M130" s="183"/>
      <c r="N130" s="182"/>
      <c r="O130" s="268"/>
      <c r="P130" s="159"/>
      <c r="Q130" s="159"/>
      <c r="R130" s="159"/>
      <c r="S130" s="159"/>
      <c r="T130" s="158"/>
      <c r="AR130" s="156"/>
      <c r="AT130" s="156"/>
      <c r="AU130" s="156"/>
      <c r="AY130" s="156"/>
      <c r="BE130" s="157"/>
      <c r="BF130" s="157"/>
      <c r="BG130" s="157"/>
      <c r="BH130" s="157"/>
      <c r="BI130" s="157"/>
      <c r="BJ130" s="156"/>
      <c r="BK130" s="157"/>
      <c r="BL130" s="156"/>
      <c r="BM130" s="156"/>
    </row>
    <row r="131" spans="2:65" s="155" customFormat="1" x14ac:dyDescent="0.2">
      <c r="B131" s="180"/>
      <c r="C131" s="179">
        <v>40</v>
      </c>
      <c r="D131" s="179" t="s">
        <v>113</v>
      </c>
      <c r="E131" s="178"/>
      <c r="F131" s="173" t="s">
        <v>600</v>
      </c>
      <c r="G131" s="177" t="s">
        <v>158</v>
      </c>
      <c r="H131" s="176">
        <v>32</v>
      </c>
      <c r="I131" s="175"/>
      <c r="J131" s="174">
        <f>ROUND(I131*H131,2)</f>
        <v>0</v>
      </c>
      <c r="K131" s="173" t="s">
        <v>227</v>
      </c>
      <c r="L131" s="184"/>
      <c r="M131" s="183"/>
      <c r="N131" s="182"/>
      <c r="O131" s="268"/>
      <c r="P131" s="159"/>
      <c r="Q131" s="159"/>
      <c r="R131" s="159"/>
      <c r="S131" s="159"/>
      <c r="T131" s="158"/>
      <c r="AR131" s="156"/>
      <c r="AT131" s="156"/>
      <c r="AU131" s="156"/>
      <c r="AY131" s="156"/>
      <c r="BE131" s="157"/>
      <c r="BF131" s="157"/>
      <c r="BG131" s="157"/>
      <c r="BH131" s="157"/>
      <c r="BI131" s="157"/>
      <c r="BJ131" s="156"/>
      <c r="BK131" s="157"/>
      <c r="BL131" s="156"/>
      <c r="BM131" s="156"/>
    </row>
    <row r="132" spans="2:65" s="155" customFormat="1" x14ac:dyDescent="0.2">
      <c r="B132" s="180"/>
      <c r="C132" s="179">
        <v>41</v>
      </c>
      <c r="D132" s="179" t="s">
        <v>113</v>
      </c>
      <c r="E132" s="178"/>
      <c r="F132" s="173" t="s">
        <v>599</v>
      </c>
      <c r="G132" s="177" t="s">
        <v>158</v>
      </c>
      <c r="H132" s="176">
        <v>268</v>
      </c>
      <c r="I132" s="175"/>
      <c r="J132" s="174">
        <f>ROUND(I132*H132,2)</f>
        <v>0</v>
      </c>
      <c r="K132" s="173" t="s">
        <v>227</v>
      </c>
      <c r="L132" s="184"/>
      <c r="M132" s="183"/>
      <c r="N132" s="182"/>
      <c r="O132" s="268"/>
      <c r="P132" s="159"/>
      <c r="Q132" s="159"/>
      <c r="R132" s="159"/>
      <c r="S132" s="159"/>
      <c r="T132" s="158"/>
      <c r="AR132" s="156"/>
      <c r="AT132" s="156"/>
      <c r="AU132" s="156"/>
      <c r="AY132" s="156"/>
      <c r="BE132" s="157"/>
      <c r="BF132" s="157"/>
      <c r="BG132" s="157"/>
      <c r="BH132" s="157"/>
      <c r="BI132" s="157"/>
      <c r="BJ132" s="156"/>
      <c r="BK132" s="157"/>
      <c r="BL132" s="156"/>
      <c r="BM132" s="156"/>
    </row>
    <row r="133" spans="2:65" s="155" customFormat="1" x14ac:dyDescent="0.2">
      <c r="B133" s="180"/>
      <c r="C133" s="179">
        <v>42</v>
      </c>
      <c r="D133" s="179" t="s">
        <v>113</v>
      </c>
      <c r="E133" s="178"/>
      <c r="F133" s="173" t="s">
        <v>598</v>
      </c>
      <c r="G133" s="177" t="s">
        <v>158</v>
      </c>
      <c r="H133" s="176">
        <v>32</v>
      </c>
      <c r="I133" s="175"/>
      <c r="J133" s="174">
        <f t="shared" ref="J133:J144" si="2">ROUND(I133*H133,2)</f>
        <v>0</v>
      </c>
      <c r="K133" s="173" t="s">
        <v>227</v>
      </c>
      <c r="L133" s="184"/>
      <c r="M133" s="183"/>
      <c r="N133" s="182"/>
      <c r="O133" s="268"/>
      <c r="P133" s="159"/>
      <c r="Q133" s="159"/>
      <c r="R133" s="159"/>
      <c r="S133" s="159"/>
      <c r="T133" s="158"/>
      <c r="AR133" s="156"/>
      <c r="AT133" s="156"/>
      <c r="AU133" s="156"/>
      <c r="AY133" s="156"/>
      <c r="BE133" s="157"/>
      <c r="BF133" s="157"/>
      <c r="BG133" s="157"/>
      <c r="BH133" s="157"/>
      <c r="BI133" s="157"/>
      <c r="BJ133" s="156"/>
      <c r="BK133" s="157"/>
      <c r="BL133" s="156"/>
      <c r="BM133" s="156"/>
    </row>
    <row r="134" spans="2:65" s="155" customFormat="1" x14ac:dyDescent="0.2">
      <c r="B134" s="180"/>
      <c r="C134" s="179">
        <v>43</v>
      </c>
      <c r="D134" s="179" t="s">
        <v>113</v>
      </c>
      <c r="E134" s="178"/>
      <c r="F134" s="173" t="s">
        <v>603</v>
      </c>
      <c r="G134" s="177" t="s">
        <v>158</v>
      </c>
      <c r="H134" s="176">
        <v>122</v>
      </c>
      <c r="I134" s="175"/>
      <c r="J134" s="174">
        <f t="shared" si="2"/>
        <v>0</v>
      </c>
      <c r="K134" s="173" t="s">
        <v>227</v>
      </c>
      <c r="L134" s="184"/>
      <c r="M134" s="183"/>
      <c r="N134" s="182"/>
      <c r="O134" s="268"/>
      <c r="P134" s="159"/>
      <c r="Q134" s="159"/>
      <c r="R134" s="159"/>
      <c r="S134" s="159"/>
      <c r="T134" s="158"/>
      <c r="AR134" s="156"/>
      <c r="AT134" s="156"/>
      <c r="AU134" s="156"/>
      <c r="AY134" s="156"/>
      <c r="BE134" s="157"/>
      <c r="BF134" s="157"/>
      <c r="BG134" s="157"/>
      <c r="BH134" s="157"/>
      <c r="BI134" s="157"/>
      <c r="BJ134" s="156"/>
      <c r="BK134" s="157"/>
      <c r="BL134" s="156"/>
      <c r="BM134" s="156"/>
    </row>
    <row r="135" spans="2:65" s="155" customFormat="1" x14ac:dyDescent="0.2">
      <c r="B135" s="180"/>
      <c r="C135" s="179">
        <v>44</v>
      </c>
      <c r="D135" s="179" t="s">
        <v>113</v>
      </c>
      <c r="E135" s="178"/>
      <c r="F135" s="173" t="s">
        <v>604</v>
      </c>
      <c r="G135" s="177" t="s">
        <v>158</v>
      </c>
      <c r="H135" s="176">
        <v>32</v>
      </c>
      <c r="I135" s="175"/>
      <c r="J135" s="174">
        <f t="shared" si="2"/>
        <v>0</v>
      </c>
      <c r="K135" s="173" t="s">
        <v>227</v>
      </c>
      <c r="L135" s="184"/>
      <c r="M135" s="183"/>
      <c r="N135" s="182"/>
      <c r="O135" s="268"/>
      <c r="P135" s="159"/>
      <c r="Q135" s="159"/>
      <c r="R135" s="159"/>
      <c r="S135" s="159"/>
      <c r="T135" s="158"/>
      <c r="AR135" s="156"/>
      <c r="AT135" s="156"/>
      <c r="AU135" s="156"/>
      <c r="AY135" s="156"/>
      <c r="BE135" s="157"/>
      <c r="BF135" s="157"/>
      <c r="BG135" s="157"/>
      <c r="BH135" s="157"/>
      <c r="BI135" s="157"/>
      <c r="BJ135" s="156"/>
      <c r="BK135" s="157"/>
      <c r="BL135" s="156"/>
      <c r="BM135" s="156"/>
    </row>
    <row r="136" spans="2:65" s="155" customFormat="1" x14ac:dyDescent="0.2">
      <c r="B136" s="180"/>
      <c r="C136" s="179">
        <v>45</v>
      </c>
      <c r="D136" s="179" t="s">
        <v>113</v>
      </c>
      <c r="E136" s="178"/>
      <c r="F136" s="173" t="s">
        <v>605</v>
      </c>
      <c r="G136" s="177" t="s">
        <v>158</v>
      </c>
      <c r="H136" s="176">
        <v>85</v>
      </c>
      <c r="I136" s="175"/>
      <c r="J136" s="174">
        <f t="shared" si="2"/>
        <v>0</v>
      </c>
      <c r="K136" s="173" t="s">
        <v>227</v>
      </c>
      <c r="L136" s="184"/>
      <c r="M136" s="183"/>
      <c r="N136" s="182"/>
      <c r="O136" s="268"/>
      <c r="P136" s="159"/>
      <c r="Q136" s="159"/>
      <c r="R136" s="159"/>
      <c r="S136" s="159"/>
      <c r="T136" s="158"/>
      <c r="AR136" s="156"/>
      <c r="AT136" s="156"/>
      <c r="AU136" s="156"/>
      <c r="AY136" s="156"/>
      <c r="BE136" s="157"/>
      <c r="BF136" s="157"/>
      <c r="BG136" s="157"/>
      <c r="BH136" s="157"/>
      <c r="BI136" s="157"/>
      <c r="BJ136" s="156"/>
      <c r="BK136" s="157"/>
      <c r="BL136" s="156"/>
      <c r="BM136" s="156"/>
    </row>
    <row r="137" spans="2:65" s="155" customFormat="1" x14ac:dyDescent="0.2">
      <c r="B137" s="180"/>
      <c r="C137" s="179">
        <v>46</v>
      </c>
      <c r="D137" s="179" t="s">
        <v>113</v>
      </c>
      <c r="E137" s="178"/>
      <c r="F137" s="173" t="s">
        <v>606</v>
      </c>
      <c r="G137" s="177" t="s">
        <v>158</v>
      </c>
      <c r="H137" s="176">
        <v>11</v>
      </c>
      <c r="I137" s="175"/>
      <c r="J137" s="174">
        <f t="shared" si="2"/>
        <v>0</v>
      </c>
      <c r="K137" s="173" t="s">
        <v>227</v>
      </c>
      <c r="L137" s="184"/>
      <c r="M137" s="183"/>
      <c r="N137" s="182"/>
      <c r="O137" s="268"/>
      <c r="P137" s="159"/>
      <c r="Q137" s="159"/>
      <c r="R137" s="159"/>
      <c r="S137" s="159"/>
      <c r="T137" s="158"/>
      <c r="AR137" s="156"/>
      <c r="AT137" s="156"/>
      <c r="AU137" s="156"/>
      <c r="AY137" s="156"/>
      <c r="BE137" s="157"/>
      <c r="BF137" s="157"/>
      <c r="BG137" s="157"/>
      <c r="BH137" s="157"/>
      <c r="BI137" s="157"/>
      <c r="BJ137" s="156"/>
      <c r="BK137" s="157"/>
      <c r="BL137" s="156"/>
      <c r="BM137" s="156"/>
    </row>
    <row r="138" spans="2:65" s="155" customFormat="1" x14ac:dyDescent="0.2">
      <c r="B138" s="180"/>
      <c r="C138" s="179">
        <v>47</v>
      </c>
      <c r="D138" s="179" t="s">
        <v>113</v>
      </c>
      <c r="E138" s="178"/>
      <c r="F138" s="173" t="s">
        <v>607</v>
      </c>
      <c r="G138" s="177" t="s">
        <v>158</v>
      </c>
      <c r="H138" s="176">
        <v>90</v>
      </c>
      <c r="I138" s="175"/>
      <c r="J138" s="174">
        <f t="shared" si="2"/>
        <v>0</v>
      </c>
      <c r="K138" s="173" t="s">
        <v>227</v>
      </c>
      <c r="L138" s="184"/>
      <c r="M138" s="183"/>
      <c r="N138" s="182"/>
      <c r="O138" s="268"/>
      <c r="P138" s="159"/>
      <c r="Q138" s="159"/>
      <c r="R138" s="159"/>
      <c r="S138" s="159"/>
      <c r="T138" s="158"/>
      <c r="AR138" s="156"/>
      <c r="AT138" s="156"/>
      <c r="AU138" s="156"/>
      <c r="AY138" s="156"/>
      <c r="BE138" s="157"/>
      <c r="BF138" s="157"/>
      <c r="BG138" s="157"/>
      <c r="BH138" s="157"/>
      <c r="BI138" s="157"/>
      <c r="BJ138" s="156"/>
      <c r="BK138" s="157"/>
      <c r="BL138" s="156"/>
      <c r="BM138" s="156"/>
    </row>
    <row r="139" spans="2:65" s="155" customFormat="1" x14ac:dyDescent="0.2">
      <c r="B139" s="180"/>
      <c r="C139" s="179">
        <v>48</v>
      </c>
      <c r="D139" s="179" t="s">
        <v>113</v>
      </c>
      <c r="E139" s="178"/>
      <c r="F139" s="173" t="s">
        <v>608</v>
      </c>
      <c r="G139" s="177" t="s">
        <v>158</v>
      </c>
      <c r="H139" s="176">
        <v>58</v>
      </c>
      <c r="I139" s="175"/>
      <c r="J139" s="174">
        <f t="shared" si="2"/>
        <v>0</v>
      </c>
      <c r="K139" s="173" t="s">
        <v>227</v>
      </c>
      <c r="L139" s="184"/>
      <c r="M139" s="183"/>
      <c r="N139" s="182"/>
      <c r="O139" s="268"/>
      <c r="P139" s="159"/>
      <c r="Q139" s="159"/>
      <c r="R139" s="159"/>
      <c r="S139" s="159"/>
      <c r="T139" s="158"/>
      <c r="AR139" s="156"/>
      <c r="AT139" s="156"/>
      <c r="AU139" s="156"/>
      <c r="AY139" s="156"/>
      <c r="BE139" s="157"/>
      <c r="BF139" s="157"/>
      <c r="BG139" s="157"/>
      <c r="BH139" s="157"/>
      <c r="BI139" s="157"/>
      <c r="BJ139" s="156"/>
      <c r="BK139" s="157"/>
      <c r="BL139" s="156"/>
      <c r="BM139" s="156"/>
    </row>
    <row r="140" spans="2:65" s="155" customFormat="1" x14ac:dyDescent="0.2">
      <c r="B140" s="180"/>
      <c r="C140" s="179">
        <v>49</v>
      </c>
      <c r="D140" s="179" t="s">
        <v>113</v>
      </c>
      <c r="E140" s="178"/>
      <c r="F140" s="173" t="s">
        <v>609</v>
      </c>
      <c r="G140" s="177" t="s">
        <v>158</v>
      </c>
      <c r="H140" s="176">
        <v>27</v>
      </c>
      <c r="I140" s="175"/>
      <c r="J140" s="174">
        <f t="shared" si="2"/>
        <v>0</v>
      </c>
      <c r="K140" s="173" t="s">
        <v>227</v>
      </c>
      <c r="L140" s="184"/>
      <c r="M140" s="183"/>
      <c r="N140" s="182"/>
      <c r="O140" s="268"/>
      <c r="P140" s="159"/>
      <c r="Q140" s="159"/>
      <c r="R140" s="159"/>
      <c r="S140" s="159"/>
      <c r="T140" s="158"/>
      <c r="AR140" s="156"/>
      <c r="AT140" s="156"/>
      <c r="AU140" s="156"/>
      <c r="AY140" s="156"/>
      <c r="BE140" s="157"/>
      <c r="BF140" s="157"/>
      <c r="BG140" s="157"/>
      <c r="BH140" s="157"/>
      <c r="BI140" s="157"/>
      <c r="BJ140" s="156"/>
      <c r="BK140" s="157"/>
      <c r="BL140" s="156"/>
      <c r="BM140" s="156"/>
    </row>
    <row r="141" spans="2:65" s="155" customFormat="1" x14ac:dyDescent="0.2">
      <c r="B141" s="180"/>
      <c r="C141" s="179">
        <v>50</v>
      </c>
      <c r="D141" s="179" t="s">
        <v>113</v>
      </c>
      <c r="E141" s="178"/>
      <c r="F141" s="173" t="s">
        <v>610</v>
      </c>
      <c r="G141" s="177" t="s">
        <v>158</v>
      </c>
      <c r="H141" s="176">
        <v>100</v>
      </c>
      <c r="I141" s="175"/>
      <c r="J141" s="174">
        <f t="shared" si="2"/>
        <v>0</v>
      </c>
      <c r="K141" s="173" t="s">
        <v>227</v>
      </c>
      <c r="L141" s="184"/>
      <c r="M141" s="183"/>
      <c r="N141" s="182"/>
      <c r="O141" s="268"/>
      <c r="P141" s="159"/>
      <c r="Q141" s="159"/>
      <c r="R141" s="159"/>
      <c r="S141" s="159"/>
      <c r="T141" s="158"/>
      <c r="AR141" s="156"/>
      <c r="AT141" s="156"/>
      <c r="AU141" s="156"/>
      <c r="AY141" s="156"/>
      <c r="BE141" s="157"/>
      <c r="BF141" s="157"/>
      <c r="BG141" s="157"/>
      <c r="BH141" s="157"/>
      <c r="BI141" s="157"/>
      <c r="BJ141" s="156"/>
      <c r="BK141" s="157"/>
      <c r="BL141" s="156"/>
      <c r="BM141" s="156"/>
    </row>
    <row r="142" spans="2:65" s="155" customFormat="1" x14ac:dyDescent="0.2">
      <c r="B142" s="180"/>
      <c r="C142" s="179">
        <v>51</v>
      </c>
      <c r="D142" s="179" t="s">
        <v>113</v>
      </c>
      <c r="E142" s="178"/>
      <c r="F142" s="173" t="s">
        <v>611</v>
      </c>
      <c r="G142" s="177" t="s">
        <v>158</v>
      </c>
      <c r="H142" s="176">
        <v>20</v>
      </c>
      <c r="I142" s="175"/>
      <c r="J142" s="174">
        <f t="shared" si="2"/>
        <v>0</v>
      </c>
      <c r="K142" s="173" t="s">
        <v>227</v>
      </c>
      <c r="L142" s="184"/>
      <c r="M142" s="183"/>
      <c r="N142" s="182"/>
      <c r="O142" s="268"/>
      <c r="P142" s="159"/>
      <c r="Q142" s="159"/>
      <c r="R142" s="159"/>
      <c r="S142" s="159"/>
      <c r="T142" s="158"/>
      <c r="AR142" s="156"/>
      <c r="AT142" s="156"/>
      <c r="AU142" s="156"/>
      <c r="AY142" s="156"/>
      <c r="BE142" s="157"/>
      <c r="BF142" s="157"/>
      <c r="BG142" s="157"/>
      <c r="BH142" s="157"/>
      <c r="BI142" s="157"/>
      <c r="BJ142" s="156"/>
      <c r="BK142" s="157"/>
      <c r="BL142" s="156"/>
      <c r="BM142" s="156"/>
    </row>
    <row r="143" spans="2:65" s="155" customFormat="1" x14ac:dyDescent="0.2">
      <c r="B143" s="180"/>
      <c r="C143" s="179">
        <v>52</v>
      </c>
      <c r="D143" s="179" t="s">
        <v>113</v>
      </c>
      <c r="E143" s="178"/>
      <c r="F143" s="173" t="s">
        <v>583</v>
      </c>
      <c r="G143" s="177" t="s">
        <v>342</v>
      </c>
      <c r="H143" s="176">
        <v>1</v>
      </c>
      <c r="I143" s="175"/>
      <c r="J143" s="174">
        <f t="shared" si="2"/>
        <v>0</v>
      </c>
      <c r="K143" s="173" t="s">
        <v>227</v>
      </c>
      <c r="L143" s="184"/>
      <c r="M143" s="183"/>
      <c r="N143" s="182"/>
      <c r="O143" s="160"/>
      <c r="P143" s="159"/>
      <c r="Q143" s="159"/>
      <c r="R143" s="159"/>
      <c r="S143" s="159"/>
      <c r="T143" s="158"/>
      <c r="AR143" s="156"/>
      <c r="AT143" s="156"/>
      <c r="AU143" s="156"/>
      <c r="AY143" s="156"/>
      <c r="BE143" s="157"/>
      <c r="BF143" s="157"/>
      <c r="BG143" s="157"/>
      <c r="BH143" s="157"/>
      <c r="BI143" s="157"/>
      <c r="BJ143" s="156"/>
      <c r="BK143" s="157"/>
      <c r="BL143" s="156"/>
      <c r="BM143" s="156"/>
    </row>
    <row r="144" spans="2:65" s="155" customFormat="1" x14ac:dyDescent="0.2">
      <c r="B144" s="180"/>
      <c r="C144" s="179">
        <v>53</v>
      </c>
      <c r="D144" s="179" t="s">
        <v>113</v>
      </c>
      <c r="E144" s="178"/>
      <c r="F144" s="173" t="s">
        <v>584</v>
      </c>
      <c r="G144" s="177" t="s">
        <v>158</v>
      </c>
      <c r="H144" s="176">
        <v>22</v>
      </c>
      <c r="I144" s="175"/>
      <c r="J144" s="174">
        <f t="shared" si="2"/>
        <v>0</v>
      </c>
      <c r="K144" s="173" t="s">
        <v>227</v>
      </c>
      <c r="L144" s="184"/>
      <c r="M144" s="183"/>
      <c r="N144" s="182"/>
      <c r="O144" s="160"/>
      <c r="P144" s="159"/>
      <c r="Q144" s="159"/>
      <c r="R144" s="159"/>
      <c r="S144" s="159"/>
      <c r="T144" s="158"/>
      <c r="AR144" s="156"/>
      <c r="AT144" s="156"/>
      <c r="AU144" s="156"/>
      <c r="AY144" s="156"/>
      <c r="BE144" s="157"/>
      <c r="BF144" s="157"/>
      <c r="BG144" s="157"/>
      <c r="BH144" s="157"/>
      <c r="BI144" s="157"/>
      <c r="BJ144" s="156"/>
      <c r="BK144" s="157"/>
      <c r="BL144" s="156"/>
      <c r="BM144" s="156"/>
    </row>
    <row r="145" spans="2:65" s="155" customFormat="1" x14ac:dyDescent="0.2">
      <c r="B145" s="180"/>
      <c r="C145" s="179">
        <v>54</v>
      </c>
      <c r="D145" s="179" t="s">
        <v>113</v>
      </c>
      <c r="E145" s="178"/>
      <c r="F145" s="173" t="s">
        <v>585</v>
      </c>
      <c r="G145" s="177" t="s">
        <v>158</v>
      </c>
      <c r="H145" s="176">
        <v>20</v>
      </c>
      <c r="I145" s="175"/>
      <c r="J145" s="174">
        <f t="shared" ref="J145:J161" si="3">ROUND(I145*H145,2)</f>
        <v>0</v>
      </c>
      <c r="K145" s="173" t="s">
        <v>227</v>
      </c>
      <c r="L145" s="184"/>
      <c r="M145" s="183"/>
      <c r="N145" s="182"/>
      <c r="O145" s="160"/>
      <c r="P145" s="159"/>
      <c r="Q145" s="159"/>
      <c r="R145" s="159"/>
      <c r="S145" s="159"/>
      <c r="T145" s="158"/>
      <c r="AR145" s="156"/>
      <c r="AT145" s="156"/>
      <c r="AU145" s="156"/>
      <c r="AY145" s="156"/>
      <c r="BE145" s="157"/>
      <c r="BF145" s="157"/>
      <c r="BG145" s="157"/>
      <c r="BH145" s="157"/>
      <c r="BI145" s="157"/>
      <c r="BJ145" s="156"/>
      <c r="BK145" s="157"/>
      <c r="BL145" s="156"/>
      <c r="BM145" s="156"/>
    </row>
    <row r="146" spans="2:65" s="155" customFormat="1" x14ac:dyDescent="0.2">
      <c r="B146" s="180"/>
      <c r="C146" s="179">
        <v>55</v>
      </c>
      <c r="D146" s="179" t="s">
        <v>113</v>
      </c>
      <c r="E146" s="178"/>
      <c r="F146" s="173" t="s">
        <v>586</v>
      </c>
      <c r="G146" s="177" t="s">
        <v>158</v>
      </c>
      <c r="H146" s="176">
        <v>12</v>
      </c>
      <c r="I146" s="175"/>
      <c r="J146" s="174">
        <f t="shared" si="3"/>
        <v>0</v>
      </c>
      <c r="K146" s="173" t="s">
        <v>227</v>
      </c>
      <c r="L146" s="184"/>
      <c r="M146" s="183"/>
      <c r="N146" s="182"/>
      <c r="O146" s="160"/>
      <c r="P146" s="159"/>
      <c r="Q146" s="159"/>
      <c r="R146" s="159"/>
      <c r="S146" s="159"/>
      <c r="T146" s="158"/>
      <c r="AR146" s="156"/>
      <c r="AT146" s="156"/>
      <c r="AU146" s="156"/>
      <c r="AY146" s="156"/>
      <c r="BE146" s="157"/>
      <c r="BF146" s="157"/>
      <c r="BG146" s="157"/>
      <c r="BH146" s="157"/>
      <c r="BI146" s="157"/>
      <c r="BJ146" s="156"/>
      <c r="BK146" s="157"/>
      <c r="BL146" s="156"/>
      <c r="BM146" s="156"/>
    </row>
    <row r="147" spans="2:65" s="155" customFormat="1" x14ac:dyDescent="0.2">
      <c r="B147" s="180"/>
      <c r="C147" s="179">
        <v>56</v>
      </c>
      <c r="D147" s="179" t="s">
        <v>113</v>
      </c>
      <c r="E147" s="178"/>
      <c r="F147" s="173" t="s">
        <v>587</v>
      </c>
      <c r="G147" s="177" t="s">
        <v>342</v>
      </c>
      <c r="H147" s="176">
        <v>1</v>
      </c>
      <c r="I147" s="175"/>
      <c r="J147" s="174">
        <f t="shared" si="3"/>
        <v>0</v>
      </c>
      <c r="K147" s="173" t="s">
        <v>227</v>
      </c>
      <c r="L147" s="184"/>
      <c r="M147" s="183"/>
      <c r="N147" s="182"/>
      <c r="O147" s="160"/>
      <c r="P147" s="159"/>
      <c r="Q147" s="159"/>
      <c r="R147" s="159"/>
      <c r="S147" s="159"/>
      <c r="T147" s="158"/>
      <c r="AR147" s="156"/>
      <c r="AT147" s="156"/>
      <c r="AU147" s="156"/>
      <c r="AY147" s="156"/>
      <c r="BE147" s="157"/>
      <c r="BF147" s="157"/>
      <c r="BG147" s="157"/>
      <c r="BH147" s="157"/>
      <c r="BI147" s="157"/>
      <c r="BJ147" s="156"/>
      <c r="BK147" s="157"/>
      <c r="BL147" s="156"/>
      <c r="BM147" s="156"/>
    </row>
    <row r="148" spans="2:65" s="155" customFormat="1" x14ac:dyDescent="0.2">
      <c r="B148" s="180"/>
      <c r="C148" s="179">
        <v>57</v>
      </c>
      <c r="D148" s="179" t="s">
        <v>113</v>
      </c>
      <c r="E148" s="178"/>
      <c r="F148" s="173" t="s">
        <v>588</v>
      </c>
      <c r="G148" s="177" t="s">
        <v>158</v>
      </c>
      <c r="H148" s="176">
        <v>14</v>
      </c>
      <c r="I148" s="175"/>
      <c r="J148" s="174">
        <f t="shared" si="3"/>
        <v>0</v>
      </c>
      <c r="K148" s="173" t="s">
        <v>227</v>
      </c>
      <c r="L148" s="184"/>
      <c r="M148" s="183"/>
      <c r="N148" s="182"/>
      <c r="O148" s="160"/>
      <c r="P148" s="159"/>
      <c r="Q148" s="159"/>
      <c r="R148" s="159"/>
      <c r="S148" s="159"/>
      <c r="T148" s="158"/>
      <c r="AR148" s="156"/>
      <c r="AT148" s="156"/>
      <c r="AU148" s="156"/>
      <c r="AY148" s="156"/>
      <c r="BE148" s="157"/>
      <c r="BF148" s="157"/>
      <c r="BG148" s="157"/>
      <c r="BH148" s="157"/>
      <c r="BI148" s="157"/>
      <c r="BJ148" s="156"/>
      <c r="BK148" s="157"/>
      <c r="BL148" s="156"/>
      <c r="BM148" s="156"/>
    </row>
    <row r="149" spans="2:65" s="155" customFormat="1" x14ac:dyDescent="0.2">
      <c r="B149" s="180"/>
      <c r="C149" s="179">
        <v>58</v>
      </c>
      <c r="D149" s="179" t="s">
        <v>113</v>
      </c>
      <c r="E149" s="178"/>
      <c r="F149" s="173" t="s">
        <v>589</v>
      </c>
      <c r="G149" s="177" t="s">
        <v>158</v>
      </c>
      <c r="H149" s="176">
        <v>14</v>
      </c>
      <c r="I149" s="175"/>
      <c r="J149" s="174">
        <f t="shared" si="3"/>
        <v>0</v>
      </c>
      <c r="K149" s="173" t="s">
        <v>227</v>
      </c>
      <c r="L149" s="184"/>
      <c r="M149" s="183"/>
      <c r="N149" s="182"/>
      <c r="O149" s="160"/>
      <c r="P149" s="159"/>
      <c r="Q149" s="159"/>
      <c r="R149" s="159"/>
      <c r="S149" s="159"/>
      <c r="T149" s="158"/>
      <c r="AR149" s="156"/>
      <c r="AT149" s="156"/>
      <c r="AU149" s="156"/>
      <c r="AY149" s="156"/>
      <c r="BE149" s="157"/>
      <c r="BF149" s="157"/>
      <c r="BG149" s="157"/>
      <c r="BH149" s="157"/>
      <c r="BI149" s="157"/>
      <c r="BJ149" s="156"/>
      <c r="BK149" s="157"/>
      <c r="BL149" s="156"/>
      <c r="BM149" s="156"/>
    </row>
    <row r="150" spans="2:65" s="155" customFormat="1" x14ac:dyDescent="0.2">
      <c r="B150" s="180"/>
      <c r="C150" s="179">
        <v>59</v>
      </c>
      <c r="D150" s="179" t="s">
        <v>113</v>
      </c>
      <c r="E150" s="178"/>
      <c r="F150" s="173" t="s">
        <v>590</v>
      </c>
      <c r="G150" s="177" t="s">
        <v>238</v>
      </c>
      <c r="H150" s="176">
        <v>2</v>
      </c>
      <c r="I150" s="175"/>
      <c r="J150" s="174">
        <f t="shared" si="3"/>
        <v>0</v>
      </c>
      <c r="K150" s="173" t="s">
        <v>227</v>
      </c>
      <c r="L150" s="184"/>
      <c r="M150" s="183"/>
      <c r="N150" s="182"/>
      <c r="O150" s="160"/>
      <c r="P150" s="159"/>
      <c r="Q150" s="159"/>
      <c r="R150" s="159"/>
      <c r="S150" s="159"/>
      <c r="T150" s="158"/>
      <c r="AR150" s="156"/>
      <c r="AT150" s="156"/>
      <c r="AU150" s="156"/>
      <c r="AY150" s="156"/>
      <c r="BE150" s="157"/>
      <c r="BF150" s="157"/>
      <c r="BG150" s="157"/>
      <c r="BH150" s="157"/>
      <c r="BI150" s="157"/>
      <c r="BJ150" s="156"/>
      <c r="BK150" s="157"/>
      <c r="BL150" s="156"/>
      <c r="BM150" s="156"/>
    </row>
    <row r="151" spans="2:65" s="155" customFormat="1" x14ac:dyDescent="0.2">
      <c r="B151" s="180"/>
      <c r="C151" s="179">
        <v>60</v>
      </c>
      <c r="D151" s="179" t="s">
        <v>113</v>
      </c>
      <c r="E151" s="178"/>
      <c r="F151" s="173" t="s">
        <v>591</v>
      </c>
      <c r="G151" s="177" t="s">
        <v>238</v>
      </c>
      <c r="H151" s="176">
        <v>2</v>
      </c>
      <c r="I151" s="175"/>
      <c r="J151" s="174">
        <f t="shared" si="3"/>
        <v>0</v>
      </c>
      <c r="K151" s="173" t="s">
        <v>227</v>
      </c>
      <c r="L151" s="184"/>
      <c r="M151" s="183"/>
      <c r="N151" s="182"/>
      <c r="O151" s="160"/>
      <c r="P151" s="159"/>
      <c r="Q151" s="159"/>
      <c r="R151" s="159"/>
      <c r="S151" s="159"/>
      <c r="T151" s="158"/>
      <c r="AR151" s="156"/>
      <c r="AT151" s="156"/>
      <c r="AU151" s="156"/>
      <c r="AY151" s="156"/>
      <c r="BE151" s="157"/>
      <c r="BF151" s="157"/>
      <c r="BG151" s="157"/>
      <c r="BH151" s="157"/>
      <c r="BI151" s="157"/>
      <c r="BJ151" s="156"/>
      <c r="BK151" s="157"/>
      <c r="BL151" s="156"/>
      <c r="BM151" s="156"/>
    </row>
    <row r="152" spans="2:65" s="155" customFormat="1" x14ac:dyDescent="0.2">
      <c r="B152" s="180"/>
      <c r="C152" s="179">
        <v>61</v>
      </c>
      <c r="D152" s="179" t="s">
        <v>113</v>
      </c>
      <c r="E152" s="178"/>
      <c r="F152" s="173" t="s">
        <v>592</v>
      </c>
      <c r="G152" s="177" t="s">
        <v>238</v>
      </c>
      <c r="H152" s="176">
        <v>1</v>
      </c>
      <c r="I152" s="175"/>
      <c r="J152" s="174">
        <f t="shared" si="3"/>
        <v>0</v>
      </c>
      <c r="K152" s="173" t="s">
        <v>227</v>
      </c>
      <c r="L152" s="184"/>
      <c r="M152" s="183"/>
      <c r="N152" s="182"/>
      <c r="O152" s="160"/>
      <c r="P152" s="159"/>
      <c r="Q152" s="159"/>
      <c r="R152" s="159"/>
      <c r="S152" s="159"/>
      <c r="T152" s="158"/>
      <c r="AR152" s="156"/>
      <c r="AT152" s="156"/>
      <c r="AU152" s="156"/>
      <c r="AY152" s="156"/>
      <c r="BE152" s="157"/>
      <c r="BF152" s="157"/>
      <c r="BG152" s="157"/>
      <c r="BH152" s="157"/>
      <c r="BI152" s="157"/>
      <c r="BJ152" s="156"/>
      <c r="BK152" s="157"/>
      <c r="BL152" s="156"/>
      <c r="BM152" s="156"/>
    </row>
    <row r="153" spans="2:65" s="155" customFormat="1" x14ac:dyDescent="0.2">
      <c r="B153" s="180"/>
      <c r="C153" s="179">
        <v>62</v>
      </c>
      <c r="D153" s="179" t="s">
        <v>113</v>
      </c>
      <c r="E153" s="178"/>
      <c r="F153" s="173" t="s">
        <v>593</v>
      </c>
      <c r="G153" s="177" t="s">
        <v>238</v>
      </c>
      <c r="H153" s="176">
        <v>1</v>
      </c>
      <c r="I153" s="175"/>
      <c r="J153" s="174">
        <f t="shared" si="3"/>
        <v>0</v>
      </c>
      <c r="K153" s="173" t="s">
        <v>227</v>
      </c>
      <c r="L153" s="184"/>
      <c r="M153" s="183"/>
      <c r="N153" s="182"/>
      <c r="O153" s="160"/>
      <c r="P153" s="159"/>
      <c r="Q153" s="159"/>
      <c r="R153" s="159"/>
      <c r="S153" s="159"/>
      <c r="T153" s="158"/>
      <c r="AR153" s="156"/>
      <c r="AT153" s="156"/>
      <c r="AU153" s="156"/>
      <c r="AY153" s="156"/>
      <c r="BE153" s="157"/>
      <c r="BF153" s="157"/>
      <c r="BG153" s="157"/>
      <c r="BH153" s="157"/>
      <c r="BI153" s="157"/>
      <c r="BJ153" s="156"/>
      <c r="BK153" s="157"/>
      <c r="BL153" s="156"/>
      <c r="BM153" s="156"/>
    </row>
    <row r="154" spans="2:65" s="155" customFormat="1" x14ac:dyDescent="0.2">
      <c r="B154" s="180"/>
      <c r="C154" s="179">
        <v>63</v>
      </c>
      <c r="D154" s="179" t="s">
        <v>113</v>
      </c>
      <c r="E154" s="178"/>
      <c r="F154" s="173" t="s">
        <v>612</v>
      </c>
      <c r="G154" s="177" t="s">
        <v>342</v>
      </c>
      <c r="H154" s="176">
        <v>1</v>
      </c>
      <c r="I154" s="175"/>
      <c r="J154" s="174">
        <f t="shared" si="3"/>
        <v>0</v>
      </c>
      <c r="K154" s="173" t="s">
        <v>227</v>
      </c>
      <c r="L154" s="184"/>
      <c r="M154" s="183"/>
      <c r="N154" s="182"/>
      <c r="O154" s="160"/>
      <c r="P154" s="159"/>
      <c r="Q154" s="159"/>
      <c r="R154" s="159"/>
      <c r="S154" s="159"/>
      <c r="T154" s="158"/>
      <c r="AR154" s="156"/>
      <c r="AT154" s="156"/>
      <c r="AU154" s="156"/>
      <c r="AY154" s="156"/>
      <c r="BE154" s="157"/>
      <c r="BF154" s="157"/>
      <c r="BG154" s="157"/>
      <c r="BH154" s="157"/>
      <c r="BI154" s="157"/>
      <c r="BJ154" s="156"/>
      <c r="BK154" s="157"/>
      <c r="BL154" s="156"/>
      <c r="BM154" s="156"/>
    </row>
    <row r="155" spans="2:65" s="155" customFormat="1" x14ac:dyDescent="0.2">
      <c r="B155" s="180"/>
      <c r="C155" s="179">
        <v>64</v>
      </c>
      <c r="D155" s="179" t="s">
        <v>113</v>
      </c>
      <c r="E155" s="178"/>
      <c r="F155" s="173" t="s">
        <v>594</v>
      </c>
      <c r="G155" s="177" t="s">
        <v>158</v>
      </c>
      <c r="H155" s="176">
        <v>6</v>
      </c>
      <c r="I155" s="175"/>
      <c r="J155" s="174">
        <f t="shared" si="3"/>
        <v>0</v>
      </c>
      <c r="K155" s="173" t="s">
        <v>227</v>
      </c>
      <c r="L155" s="184"/>
      <c r="M155" s="183"/>
      <c r="N155" s="182"/>
      <c r="O155" s="160"/>
      <c r="P155" s="159"/>
      <c r="Q155" s="159"/>
      <c r="R155" s="159"/>
      <c r="S155" s="159"/>
      <c r="T155" s="158"/>
      <c r="AR155" s="156"/>
      <c r="AT155" s="156"/>
      <c r="AU155" s="156"/>
      <c r="AY155" s="156"/>
      <c r="BE155" s="157"/>
      <c r="BF155" s="157"/>
      <c r="BG155" s="157"/>
      <c r="BH155" s="157"/>
      <c r="BI155" s="157"/>
      <c r="BJ155" s="156"/>
      <c r="BK155" s="157"/>
      <c r="BL155" s="156"/>
      <c r="BM155" s="156"/>
    </row>
    <row r="156" spans="2:65" s="155" customFormat="1" x14ac:dyDescent="0.2">
      <c r="B156" s="180"/>
      <c r="C156" s="179">
        <v>65</v>
      </c>
      <c r="D156" s="179" t="s">
        <v>113</v>
      </c>
      <c r="E156" s="178"/>
      <c r="F156" s="173" t="s">
        <v>613</v>
      </c>
      <c r="G156" s="177" t="s">
        <v>158</v>
      </c>
      <c r="H156" s="176">
        <v>30</v>
      </c>
      <c r="I156" s="175"/>
      <c r="J156" s="174">
        <f t="shared" si="3"/>
        <v>0</v>
      </c>
      <c r="K156" s="173" t="s">
        <v>227</v>
      </c>
      <c r="L156" s="184"/>
      <c r="M156" s="183"/>
      <c r="N156" s="182"/>
      <c r="O156" s="160"/>
      <c r="P156" s="159"/>
      <c r="Q156" s="159"/>
      <c r="R156" s="159"/>
      <c r="S156" s="159"/>
      <c r="T156" s="158"/>
      <c r="AR156" s="156"/>
      <c r="AT156" s="156"/>
      <c r="AU156" s="156"/>
      <c r="AY156" s="156"/>
      <c r="BE156" s="157"/>
      <c r="BF156" s="157"/>
      <c r="BG156" s="157"/>
      <c r="BH156" s="157"/>
      <c r="BI156" s="157"/>
      <c r="BJ156" s="156"/>
      <c r="BK156" s="157"/>
      <c r="BL156" s="156"/>
      <c r="BM156" s="156"/>
    </row>
    <row r="157" spans="2:65" s="155" customFormat="1" x14ac:dyDescent="0.2">
      <c r="B157" s="180"/>
      <c r="C157" s="179">
        <v>66</v>
      </c>
      <c r="D157" s="179" t="s">
        <v>113</v>
      </c>
      <c r="E157" s="178"/>
      <c r="F157" s="173" t="s">
        <v>614</v>
      </c>
      <c r="G157" s="177" t="s">
        <v>158</v>
      </c>
      <c r="H157" s="176">
        <v>50</v>
      </c>
      <c r="I157" s="175"/>
      <c r="J157" s="174">
        <f t="shared" si="3"/>
        <v>0</v>
      </c>
      <c r="K157" s="173" t="s">
        <v>227</v>
      </c>
      <c r="L157" s="184"/>
      <c r="M157" s="183"/>
      <c r="N157" s="182"/>
      <c r="O157" s="160"/>
      <c r="P157" s="159"/>
      <c r="Q157" s="159"/>
      <c r="R157" s="159"/>
      <c r="S157" s="159"/>
      <c r="T157" s="158"/>
      <c r="AR157" s="156"/>
      <c r="AT157" s="156"/>
      <c r="AU157" s="156"/>
      <c r="AY157" s="156"/>
      <c r="BE157" s="157"/>
      <c r="BF157" s="157"/>
      <c r="BG157" s="157"/>
      <c r="BH157" s="157"/>
      <c r="BI157" s="157"/>
      <c r="BJ157" s="156"/>
      <c r="BK157" s="157"/>
      <c r="BL157" s="156"/>
      <c r="BM157" s="156"/>
    </row>
    <row r="158" spans="2:65" s="155" customFormat="1" x14ac:dyDescent="0.2">
      <c r="B158" s="180"/>
      <c r="C158" s="179">
        <v>67</v>
      </c>
      <c r="D158" s="179" t="s">
        <v>113</v>
      </c>
      <c r="E158" s="178"/>
      <c r="F158" s="173" t="s">
        <v>595</v>
      </c>
      <c r="G158" s="177" t="s">
        <v>238</v>
      </c>
      <c r="H158" s="176">
        <v>10</v>
      </c>
      <c r="I158" s="175"/>
      <c r="J158" s="174">
        <f t="shared" si="3"/>
        <v>0</v>
      </c>
      <c r="K158" s="173" t="s">
        <v>227</v>
      </c>
      <c r="L158" s="184"/>
      <c r="M158" s="183"/>
      <c r="N158" s="182"/>
      <c r="O158" s="160"/>
      <c r="P158" s="159"/>
      <c r="Q158" s="159"/>
      <c r="R158" s="159"/>
      <c r="S158" s="159"/>
      <c r="T158" s="158"/>
      <c r="AR158" s="156"/>
      <c r="AT158" s="156"/>
      <c r="AU158" s="156"/>
      <c r="AY158" s="156"/>
      <c r="BE158" s="157"/>
      <c r="BF158" s="157"/>
      <c r="BG158" s="157"/>
      <c r="BH158" s="157"/>
      <c r="BI158" s="157"/>
      <c r="BJ158" s="156"/>
      <c r="BK158" s="157"/>
      <c r="BL158" s="156"/>
      <c r="BM158" s="156"/>
    </row>
    <row r="159" spans="2:65" s="155" customFormat="1" x14ac:dyDescent="0.2">
      <c r="B159" s="180"/>
      <c r="C159" s="179">
        <v>68</v>
      </c>
      <c r="D159" s="179" t="s">
        <v>113</v>
      </c>
      <c r="E159" s="178"/>
      <c r="F159" s="173" t="s">
        <v>596</v>
      </c>
      <c r="G159" s="177" t="s">
        <v>342</v>
      </c>
      <c r="H159" s="176">
        <v>1</v>
      </c>
      <c r="I159" s="175"/>
      <c r="J159" s="174">
        <f t="shared" si="3"/>
        <v>0</v>
      </c>
      <c r="K159" s="173" t="s">
        <v>227</v>
      </c>
      <c r="L159" s="184"/>
      <c r="M159" s="183"/>
      <c r="N159" s="182"/>
      <c r="O159" s="160"/>
      <c r="P159" s="159"/>
      <c r="Q159" s="159"/>
      <c r="R159" s="159"/>
      <c r="S159" s="159"/>
      <c r="T159" s="158"/>
      <c r="AR159" s="156"/>
      <c r="AT159" s="156"/>
      <c r="AU159" s="156"/>
      <c r="AY159" s="156"/>
      <c r="BE159" s="157"/>
      <c r="BF159" s="157"/>
      <c r="BG159" s="157"/>
      <c r="BH159" s="157"/>
      <c r="BI159" s="157"/>
      <c r="BJ159" s="156"/>
      <c r="BK159" s="157"/>
      <c r="BL159" s="156"/>
      <c r="BM159" s="156"/>
    </row>
    <row r="160" spans="2:65" s="155" customFormat="1" x14ac:dyDescent="0.2">
      <c r="B160" s="180"/>
      <c r="C160" s="179">
        <v>69</v>
      </c>
      <c r="D160" s="179" t="s">
        <v>113</v>
      </c>
      <c r="E160" s="178"/>
      <c r="F160" s="173" t="s">
        <v>615</v>
      </c>
      <c r="G160" s="177" t="s">
        <v>238</v>
      </c>
      <c r="H160" s="176">
        <v>9</v>
      </c>
      <c r="I160" s="175"/>
      <c r="J160" s="174">
        <f t="shared" si="3"/>
        <v>0</v>
      </c>
      <c r="K160" s="173" t="s">
        <v>227</v>
      </c>
      <c r="L160" s="184"/>
      <c r="M160" s="183"/>
      <c r="N160" s="182"/>
      <c r="O160" s="160"/>
      <c r="P160" s="159"/>
      <c r="Q160" s="159"/>
      <c r="R160" s="159"/>
      <c r="S160" s="159"/>
      <c r="T160" s="158"/>
      <c r="AR160" s="156"/>
      <c r="AT160" s="156"/>
      <c r="AU160" s="156"/>
      <c r="AY160" s="156"/>
      <c r="BE160" s="157"/>
      <c r="BF160" s="157"/>
      <c r="BG160" s="157"/>
      <c r="BH160" s="157"/>
      <c r="BI160" s="157"/>
      <c r="BJ160" s="156"/>
      <c r="BK160" s="157"/>
      <c r="BL160" s="156"/>
      <c r="BM160" s="156"/>
    </row>
    <row r="161" spans="2:65" s="155" customFormat="1" x14ac:dyDescent="0.2">
      <c r="B161" s="180"/>
      <c r="C161" s="179">
        <v>70</v>
      </c>
      <c r="D161" s="179" t="s">
        <v>113</v>
      </c>
      <c r="E161" s="178"/>
      <c r="F161" s="173" t="s">
        <v>597</v>
      </c>
      <c r="G161" s="177" t="s">
        <v>342</v>
      </c>
      <c r="H161" s="176">
        <v>1</v>
      </c>
      <c r="I161" s="175"/>
      <c r="J161" s="174">
        <f t="shared" si="3"/>
        <v>0</v>
      </c>
      <c r="K161" s="173" t="s">
        <v>227</v>
      </c>
      <c r="L161" s="184"/>
      <c r="M161" s="183"/>
      <c r="N161" s="182"/>
      <c r="O161" s="160"/>
      <c r="P161" s="159"/>
      <c r="Q161" s="159"/>
      <c r="R161" s="159"/>
      <c r="S161" s="159"/>
      <c r="T161" s="158"/>
      <c r="AR161" s="156"/>
      <c r="AT161" s="156"/>
      <c r="AU161" s="156"/>
      <c r="AY161" s="156"/>
      <c r="BE161" s="157"/>
      <c r="BF161" s="157"/>
      <c r="BG161" s="157"/>
      <c r="BH161" s="157"/>
      <c r="BI161" s="157"/>
      <c r="BJ161" s="156"/>
      <c r="BK161" s="157"/>
      <c r="BL161" s="156"/>
      <c r="BM161" s="156"/>
    </row>
    <row r="162" spans="2:65" s="155" customFormat="1" x14ac:dyDescent="0.2">
      <c r="B162" s="180"/>
      <c r="C162" s="179"/>
      <c r="D162" s="179"/>
      <c r="E162" s="178"/>
      <c r="F162" s="173"/>
      <c r="G162" s="177"/>
      <c r="H162" s="176"/>
      <c r="I162" s="175"/>
      <c r="J162" s="174"/>
      <c r="K162" s="311"/>
      <c r="L162" s="184"/>
      <c r="M162" s="183"/>
      <c r="N162" s="182"/>
      <c r="O162" s="268"/>
      <c r="P162" s="159"/>
      <c r="Q162" s="159"/>
      <c r="R162" s="159"/>
      <c r="S162" s="159"/>
      <c r="T162" s="158"/>
      <c r="AR162" s="156"/>
      <c r="AT162" s="156"/>
      <c r="AU162" s="156"/>
      <c r="AY162" s="156"/>
      <c r="BE162" s="157"/>
      <c r="BF162" s="157"/>
      <c r="BG162" s="157"/>
      <c r="BH162" s="157"/>
      <c r="BI162" s="157"/>
      <c r="BJ162" s="156"/>
      <c r="BK162" s="157"/>
      <c r="BL162" s="156"/>
      <c r="BM162" s="156"/>
    </row>
    <row r="163" spans="2:65" s="155" customFormat="1" ht="15" x14ac:dyDescent="0.3">
      <c r="B163" s="180"/>
      <c r="C163" s="185"/>
      <c r="D163" s="189" t="s">
        <v>70</v>
      </c>
      <c r="E163" s="188">
        <v>2.2999999999999998</v>
      </c>
      <c r="F163" s="188" t="s">
        <v>616</v>
      </c>
      <c r="G163" s="185"/>
      <c r="H163" s="185"/>
      <c r="I163" s="187"/>
      <c r="J163" s="186">
        <f>SUM(J164:J171)</f>
        <v>0</v>
      </c>
      <c r="K163" s="185"/>
      <c r="L163" s="184"/>
      <c r="M163" s="183"/>
      <c r="N163" s="182"/>
      <c r="O163" s="268"/>
      <c r="P163" s="159"/>
      <c r="Q163" s="159"/>
      <c r="R163" s="159"/>
      <c r="S163" s="159"/>
      <c r="T163" s="158"/>
      <c r="AR163" s="156"/>
      <c r="AT163" s="156"/>
      <c r="AU163" s="156"/>
      <c r="AY163" s="156"/>
      <c r="BE163" s="157"/>
      <c r="BF163" s="157"/>
      <c r="BG163" s="157"/>
      <c r="BH163" s="157"/>
      <c r="BI163" s="157"/>
      <c r="BJ163" s="156"/>
      <c r="BK163" s="157"/>
      <c r="BL163" s="156"/>
      <c r="BM163" s="156"/>
    </row>
    <row r="164" spans="2:65" s="155" customFormat="1" x14ac:dyDescent="0.2">
      <c r="B164" s="180"/>
      <c r="C164" s="179">
        <v>71</v>
      </c>
      <c r="D164" s="179" t="s">
        <v>113</v>
      </c>
      <c r="E164" s="178"/>
      <c r="F164" s="173" t="s">
        <v>618</v>
      </c>
      <c r="G164" s="177" t="s">
        <v>158</v>
      </c>
      <c r="H164" s="176">
        <v>1311</v>
      </c>
      <c r="I164" s="175"/>
      <c r="J164" s="174">
        <f>ROUND(I164*H164,2)</f>
        <v>0</v>
      </c>
      <c r="K164" s="173" t="s">
        <v>227</v>
      </c>
      <c r="L164" s="184"/>
      <c r="M164" s="183"/>
      <c r="N164" s="182"/>
      <c r="O164" s="268"/>
      <c r="P164" s="159"/>
      <c r="Q164" s="159"/>
      <c r="R164" s="159"/>
      <c r="S164" s="159"/>
      <c r="T164" s="158"/>
      <c r="AR164" s="156"/>
      <c r="AT164" s="156"/>
      <c r="AU164" s="156"/>
      <c r="AY164" s="156"/>
      <c r="BE164" s="157"/>
      <c r="BF164" s="157"/>
      <c r="BG164" s="157"/>
      <c r="BH164" s="157"/>
      <c r="BI164" s="157"/>
      <c r="BJ164" s="156"/>
      <c r="BK164" s="157"/>
      <c r="BL164" s="156"/>
      <c r="BM164" s="156"/>
    </row>
    <row r="165" spans="2:65" s="155" customFormat="1" x14ac:dyDescent="0.2">
      <c r="B165" s="180"/>
      <c r="C165" s="179">
        <v>72</v>
      </c>
      <c r="D165" s="179" t="s">
        <v>113</v>
      </c>
      <c r="E165" s="178"/>
      <c r="F165" s="173" t="s">
        <v>619</v>
      </c>
      <c r="G165" s="177" t="s">
        <v>158</v>
      </c>
      <c r="H165" s="176">
        <v>100</v>
      </c>
      <c r="I165" s="175"/>
      <c r="J165" s="174">
        <f>ROUND(I165*H165,2)</f>
        <v>0</v>
      </c>
      <c r="K165" s="173" t="s">
        <v>227</v>
      </c>
      <c r="L165" s="184"/>
      <c r="M165" s="183"/>
      <c r="N165" s="182"/>
      <c r="O165" s="268"/>
      <c r="P165" s="159"/>
      <c r="Q165" s="159"/>
      <c r="R165" s="159"/>
      <c r="S165" s="159"/>
      <c r="T165" s="158"/>
      <c r="AR165" s="156"/>
      <c r="AT165" s="156"/>
      <c r="AU165" s="156"/>
      <c r="AY165" s="156"/>
      <c r="BE165" s="157"/>
      <c r="BF165" s="157"/>
      <c r="BG165" s="157"/>
      <c r="BH165" s="157"/>
      <c r="BI165" s="157"/>
      <c r="BJ165" s="156"/>
      <c r="BK165" s="157"/>
      <c r="BL165" s="156"/>
      <c r="BM165" s="156"/>
    </row>
    <row r="166" spans="2:65" s="155" customFormat="1" x14ac:dyDescent="0.2">
      <c r="B166" s="180"/>
      <c r="C166" s="179">
        <v>73</v>
      </c>
      <c r="D166" s="179" t="s">
        <v>113</v>
      </c>
      <c r="E166" s="178"/>
      <c r="F166" s="173" t="s">
        <v>620</v>
      </c>
      <c r="G166" s="177" t="s">
        <v>158</v>
      </c>
      <c r="H166" s="176">
        <v>68</v>
      </c>
      <c r="I166" s="175"/>
      <c r="J166" s="174">
        <f>ROUND(I166*H166,2)</f>
        <v>0</v>
      </c>
      <c r="K166" s="173" t="s">
        <v>227</v>
      </c>
      <c r="L166" s="184"/>
      <c r="M166" s="183"/>
      <c r="N166" s="182"/>
      <c r="O166" s="268"/>
      <c r="P166" s="159"/>
      <c r="Q166" s="159"/>
      <c r="R166" s="159"/>
      <c r="S166" s="159"/>
      <c r="T166" s="158"/>
      <c r="AR166" s="156"/>
      <c r="AT166" s="156"/>
      <c r="AU166" s="156"/>
      <c r="AY166" s="156"/>
      <c r="BE166" s="157"/>
      <c r="BF166" s="157"/>
      <c r="BG166" s="157"/>
      <c r="BH166" s="157"/>
      <c r="BI166" s="157"/>
      <c r="BJ166" s="156"/>
      <c r="BK166" s="157"/>
      <c r="BL166" s="156"/>
      <c r="BM166" s="156"/>
    </row>
    <row r="167" spans="2:65" s="155" customFormat="1" x14ac:dyDescent="0.2">
      <c r="B167" s="180"/>
      <c r="C167" s="179">
        <v>74</v>
      </c>
      <c r="D167" s="179" t="s">
        <v>113</v>
      </c>
      <c r="E167" s="178"/>
      <c r="F167" s="173" t="s">
        <v>621</v>
      </c>
      <c r="G167" s="177" t="s">
        <v>158</v>
      </c>
      <c r="H167" s="176">
        <v>80</v>
      </c>
      <c r="I167" s="175"/>
      <c r="J167" s="174">
        <f>ROUND(I167*H167,2)</f>
        <v>0</v>
      </c>
      <c r="K167" s="173" t="s">
        <v>227</v>
      </c>
      <c r="L167" s="184"/>
      <c r="M167" s="183"/>
      <c r="N167" s="182"/>
      <c r="O167" s="268"/>
      <c r="P167" s="159"/>
      <c r="Q167" s="159"/>
      <c r="R167" s="159"/>
      <c r="S167" s="159"/>
      <c r="T167" s="158"/>
      <c r="AR167" s="156"/>
      <c r="AT167" s="156"/>
      <c r="AU167" s="156"/>
      <c r="AY167" s="156"/>
      <c r="BE167" s="157"/>
      <c r="BF167" s="157"/>
      <c r="BG167" s="157"/>
      <c r="BH167" s="157"/>
      <c r="BI167" s="157"/>
      <c r="BJ167" s="156"/>
      <c r="BK167" s="157"/>
      <c r="BL167" s="156"/>
      <c r="BM167" s="156"/>
    </row>
    <row r="168" spans="2:65" s="155" customFormat="1" x14ac:dyDescent="0.2">
      <c r="B168" s="180"/>
      <c r="C168" s="179">
        <v>75</v>
      </c>
      <c r="D168" s="179" t="s">
        <v>113</v>
      </c>
      <c r="E168" s="178"/>
      <c r="F168" s="173" t="s">
        <v>622</v>
      </c>
      <c r="G168" s="177" t="s">
        <v>238</v>
      </c>
      <c r="H168" s="176">
        <v>10</v>
      </c>
      <c r="I168" s="175"/>
      <c r="J168" s="174">
        <f t="shared" ref="J168:J171" si="4">ROUND(I168*H168,2)</f>
        <v>0</v>
      </c>
      <c r="K168" s="173" t="s">
        <v>227</v>
      </c>
      <c r="L168" s="184"/>
      <c r="M168" s="183"/>
      <c r="N168" s="182"/>
      <c r="O168" s="268"/>
      <c r="P168" s="159"/>
      <c r="Q168" s="159"/>
      <c r="R168" s="159"/>
      <c r="S168" s="159"/>
      <c r="T168" s="158"/>
      <c r="AR168" s="156"/>
      <c r="AT168" s="156"/>
      <c r="AU168" s="156"/>
      <c r="AY168" s="156"/>
      <c r="BE168" s="157"/>
      <c r="BF168" s="157"/>
      <c r="BG168" s="157"/>
      <c r="BH168" s="157"/>
      <c r="BI168" s="157"/>
      <c r="BJ168" s="156"/>
      <c r="BK168" s="157"/>
      <c r="BL168" s="156"/>
      <c r="BM168" s="156"/>
    </row>
    <row r="169" spans="2:65" s="155" customFormat="1" x14ac:dyDescent="0.2">
      <c r="B169" s="180"/>
      <c r="C169" s="179">
        <v>76</v>
      </c>
      <c r="D169" s="179" t="s">
        <v>113</v>
      </c>
      <c r="E169" s="178"/>
      <c r="F169" s="173" t="s">
        <v>623</v>
      </c>
      <c r="G169" s="177" t="s">
        <v>342</v>
      </c>
      <c r="H169" s="176">
        <v>1</v>
      </c>
      <c r="I169" s="175"/>
      <c r="J169" s="174">
        <f t="shared" si="4"/>
        <v>0</v>
      </c>
      <c r="K169" s="173" t="s">
        <v>227</v>
      </c>
      <c r="L169" s="184"/>
      <c r="M169" s="183"/>
      <c r="N169" s="182"/>
      <c r="O169" s="268"/>
      <c r="P169" s="159"/>
      <c r="Q169" s="159"/>
      <c r="R169" s="159"/>
      <c r="S169" s="159"/>
      <c r="T169" s="158"/>
      <c r="AR169" s="156"/>
      <c r="AT169" s="156"/>
      <c r="AU169" s="156"/>
      <c r="AY169" s="156"/>
      <c r="BE169" s="157"/>
      <c r="BF169" s="157"/>
      <c r="BG169" s="157"/>
      <c r="BH169" s="157"/>
      <c r="BI169" s="157"/>
      <c r="BJ169" s="156"/>
      <c r="BK169" s="157"/>
      <c r="BL169" s="156"/>
      <c r="BM169" s="156"/>
    </row>
    <row r="170" spans="2:65" s="155" customFormat="1" x14ac:dyDescent="0.2">
      <c r="B170" s="180"/>
      <c r="C170" s="179">
        <v>77</v>
      </c>
      <c r="D170" s="179" t="s">
        <v>113</v>
      </c>
      <c r="E170" s="178"/>
      <c r="F170" s="173" t="s">
        <v>624</v>
      </c>
      <c r="G170" s="177" t="s">
        <v>238</v>
      </c>
      <c r="H170" s="176">
        <v>9</v>
      </c>
      <c r="I170" s="175"/>
      <c r="J170" s="174">
        <f t="shared" si="4"/>
        <v>0</v>
      </c>
      <c r="K170" s="173" t="s">
        <v>227</v>
      </c>
      <c r="L170" s="184"/>
      <c r="M170" s="183"/>
      <c r="N170" s="182"/>
      <c r="O170" s="268"/>
      <c r="P170" s="159"/>
      <c r="Q170" s="159"/>
      <c r="R170" s="159"/>
      <c r="S170" s="159"/>
      <c r="T170" s="158"/>
      <c r="AR170" s="156"/>
      <c r="AT170" s="156"/>
      <c r="AU170" s="156"/>
      <c r="AY170" s="156"/>
      <c r="BE170" s="157"/>
      <c r="BF170" s="157"/>
      <c r="BG170" s="157"/>
      <c r="BH170" s="157"/>
      <c r="BI170" s="157"/>
      <c r="BJ170" s="156"/>
      <c r="BK170" s="157"/>
      <c r="BL170" s="156"/>
      <c r="BM170" s="156"/>
    </row>
    <row r="171" spans="2:65" s="155" customFormat="1" x14ac:dyDescent="0.2">
      <c r="B171" s="180"/>
      <c r="C171" s="179">
        <v>78</v>
      </c>
      <c r="D171" s="179" t="s">
        <v>113</v>
      </c>
      <c r="E171" s="178"/>
      <c r="F171" s="173" t="s">
        <v>625</v>
      </c>
      <c r="G171" s="177" t="s">
        <v>342</v>
      </c>
      <c r="H171" s="176">
        <v>1</v>
      </c>
      <c r="I171" s="175"/>
      <c r="J171" s="174">
        <f t="shared" si="4"/>
        <v>0</v>
      </c>
      <c r="K171" s="173" t="s">
        <v>227</v>
      </c>
      <c r="L171" s="184"/>
      <c r="M171" s="183"/>
      <c r="N171" s="182"/>
      <c r="O171" s="268"/>
      <c r="P171" s="159"/>
      <c r="Q171" s="159"/>
      <c r="R171" s="159"/>
      <c r="S171" s="159"/>
      <c r="T171" s="158"/>
      <c r="AR171" s="156"/>
      <c r="AT171" s="156"/>
      <c r="AU171" s="156"/>
      <c r="AY171" s="156"/>
      <c r="BE171" s="157"/>
      <c r="BF171" s="157"/>
      <c r="BG171" s="157"/>
      <c r="BH171" s="157"/>
      <c r="BI171" s="157"/>
      <c r="BJ171" s="156"/>
      <c r="BK171" s="157"/>
      <c r="BL171" s="156"/>
      <c r="BM171" s="156"/>
    </row>
    <row r="172" spans="2:65" s="155" customFormat="1" x14ac:dyDescent="0.2">
      <c r="B172" s="180"/>
      <c r="C172" s="179"/>
      <c r="D172" s="179"/>
      <c r="E172" s="178"/>
      <c r="F172" s="173"/>
      <c r="G172" s="177"/>
      <c r="H172" s="176"/>
      <c r="I172" s="175"/>
      <c r="J172" s="174"/>
      <c r="K172" s="311"/>
      <c r="L172" s="184"/>
      <c r="M172" s="183"/>
      <c r="N172" s="182"/>
      <c r="O172" s="268"/>
      <c r="P172" s="159"/>
      <c r="Q172" s="159"/>
      <c r="R172" s="159"/>
      <c r="S172" s="159"/>
      <c r="T172" s="158"/>
      <c r="AR172" s="156"/>
      <c r="AT172" s="156"/>
      <c r="AU172" s="156"/>
      <c r="AY172" s="156"/>
      <c r="BE172" s="157"/>
      <c r="BF172" s="157"/>
      <c r="BG172" s="157"/>
      <c r="BH172" s="157"/>
      <c r="BI172" s="157"/>
      <c r="BJ172" s="156"/>
      <c r="BK172" s="157"/>
      <c r="BL172" s="156"/>
      <c r="BM172" s="156"/>
    </row>
    <row r="173" spans="2:65" s="155" customFormat="1" ht="15" x14ac:dyDescent="0.3">
      <c r="B173" s="180"/>
      <c r="C173" s="185"/>
      <c r="D173" s="189" t="s">
        <v>70</v>
      </c>
      <c r="E173" s="188">
        <v>2.4</v>
      </c>
      <c r="F173" s="188" t="s">
        <v>627</v>
      </c>
      <c r="G173" s="185"/>
      <c r="H173" s="185"/>
      <c r="I173" s="187"/>
      <c r="J173" s="186">
        <f>SUM(J174:J186)</f>
        <v>0</v>
      </c>
      <c r="K173" s="185"/>
      <c r="L173" s="184"/>
      <c r="M173" s="183"/>
      <c r="N173" s="182"/>
      <c r="O173" s="268"/>
      <c r="P173" s="159"/>
      <c r="Q173" s="159"/>
      <c r="R173" s="159"/>
      <c r="S173" s="159"/>
      <c r="T173" s="158"/>
      <c r="AR173" s="156"/>
      <c r="AT173" s="156"/>
      <c r="AU173" s="156"/>
      <c r="AY173" s="156"/>
      <c r="BE173" s="157"/>
      <c r="BF173" s="157"/>
      <c r="BG173" s="157"/>
      <c r="BH173" s="157"/>
      <c r="BI173" s="157"/>
      <c r="BJ173" s="156"/>
      <c r="BK173" s="157"/>
      <c r="BL173" s="156"/>
      <c r="BM173" s="156"/>
    </row>
    <row r="174" spans="2:65" s="155" customFormat="1" x14ac:dyDescent="0.2">
      <c r="B174" s="180"/>
      <c r="C174" s="179">
        <v>79</v>
      </c>
      <c r="D174" s="179" t="s">
        <v>113</v>
      </c>
      <c r="E174" s="178"/>
      <c r="F174" s="173" t="s">
        <v>628</v>
      </c>
      <c r="G174" s="177" t="s">
        <v>238</v>
      </c>
      <c r="H174" s="176">
        <v>1</v>
      </c>
      <c r="I174" s="175"/>
      <c r="J174" s="174">
        <f>ROUND(I174*H174,2)</f>
        <v>0</v>
      </c>
      <c r="K174" s="173" t="s">
        <v>227</v>
      </c>
      <c r="L174" s="184"/>
      <c r="M174" s="183"/>
      <c r="N174" s="182"/>
      <c r="O174" s="268"/>
      <c r="P174" s="159"/>
      <c r="Q174" s="159"/>
      <c r="R174" s="159"/>
      <c r="S174" s="159"/>
      <c r="T174" s="158"/>
      <c r="AR174" s="156"/>
      <c r="AT174" s="156"/>
      <c r="AU174" s="156"/>
      <c r="AY174" s="156"/>
      <c r="BE174" s="157"/>
      <c r="BF174" s="157"/>
      <c r="BG174" s="157"/>
      <c r="BH174" s="157"/>
      <c r="BI174" s="157"/>
      <c r="BJ174" s="156"/>
      <c r="BK174" s="157"/>
      <c r="BL174" s="156"/>
      <c r="BM174" s="156"/>
    </row>
    <row r="175" spans="2:65" s="155" customFormat="1" x14ac:dyDescent="0.2">
      <c r="B175" s="180"/>
      <c r="C175" s="179">
        <v>80</v>
      </c>
      <c r="D175" s="179" t="s">
        <v>113</v>
      </c>
      <c r="E175" s="178"/>
      <c r="F175" s="173" t="s">
        <v>629</v>
      </c>
      <c r="G175" s="177" t="s">
        <v>238</v>
      </c>
      <c r="H175" s="176">
        <v>1</v>
      </c>
      <c r="I175" s="175"/>
      <c r="J175" s="174">
        <f>ROUND(I175*H175,2)</f>
        <v>0</v>
      </c>
      <c r="K175" s="173" t="s">
        <v>227</v>
      </c>
      <c r="L175" s="184"/>
      <c r="M175" s="183"/>
      <c r="N175" s="182"/>
      <c r="O175" s="268"/>
      <c r="P175" s="159"/>
      <c r="Q175" s="159"/>
      <c r="R175" s="159"/>
      <c r="S175" s="159"/>
      <c r="T175" s="158"/>
      <c r="AR175" s="156"/>
      <c r="AT175" s="156"/>
      <c r="AU175" s="156"/>
      <c r="AY175" s="156"/>
      <c r="BE175" s="157"/>
      <c r="BF175" s="157"/>
      <c r="BG175" s="157"/>
      <c r="BH175" s="157"/>
      <c r="BI175" s="157"/>
      <c r="BJ175" s="156"/>
      <c r="BK175" s="157"/>
      <c r="BL175" s="156"/>
      <c r="BM175" s="156"/>
    </row>
    <row r="176" spans="2:65" s="155" customFormat="1" x14ac:dyDescent="0.2">
      <c r="B176" s="180"/>
      <c r="C176" s="179">
        <v>81</v>
      </c>
      <c r="D176" s="179" t="s">
        <v>113</v>
      </c>
      <c r="E176" s="178"/>
      <c r="F176" s="173" t="s">
        <v>630</v>
      </c>
      <c r="G176" s="177" t="s">
        <v>238</v>
      </c>
      <c r="H176" s="176">
        <v>2</v>
      </c>
      <c r="I176" s="175"/>
      <c r="J176" s="174">
        <f>ROUND(I176*H176,2)</f>
        <v>0</v>
      </c>
      <c r="K176" s="173" t="s">
        <v>227</v>
      </c>
      <c r="L176" s="184"/>
      <c r="M176" s="183"/>
      <c r="N176" s="182"/>
      <c r="O176" s="268"/>
      <c r="P176" s="159"/>
      <c r="Q176" s="159"/>
      <c r="R176" s="159"/>
      <c r="S176" s="159"/>
      <c r="T176" s="158"/>
      <c r="AR176" s="156"/>
      <c r="AT176" s="156"/>
      <c r="AU176" s="156"/>
      <c r="AY176" s="156"/>
      <c r="BE176" s="157"/>
      <c r="BF176" s="157"/>
      <c r="BG176" s="157"/>
      <c r="BH176" s="157"/>
      <c r="BI176" s="157"/>
      <c r="BJ176" s="156"/>
      <c r="BK176" s="157"/>
      <c r="BL176" s="156"/>
      <c r="BM176" s="156"/>
    </row>
    <row r="177" spans="2:65" s="155" customFormat="1" x14ac:dyDescent="0.2">
      <c r="B177" s="180"/>
      <c r="C177" s="179">
        <v>82</v>
      </c>
      <c r="D177" s="179" t="s">
        <v>113</v>
      </c>
      <c r="E177" s="178"/>
      <c r="F177" s="173" t="s">
        <v>631</v>
      </c>
      <c r="G177" s="177" t="s">
        <v>238</v>
      </c>
      <c r="H177" s="176">
        <v>24</v>
      </c>
      <c r="I177" s="175"/>
      <c r="J177" s="174">
        <f>ROUND(I177*H177,2)</f>
        <v>0</v>
      </c>
      <c r="K177" s="173" t="s">
        <v>227</v>
      </c>
      <c r="L177" s="184"/>
      <c r="M177" s="183"/>
      <c r="N177" s="182"/>
      <c r="O177" s="268"/>
      <c r="P177" s="159"/>
      <c r="Q177" s="159"/>
      <c r="R177" s="159"/>
      <c r="S177" s="159"/>
      <c r="T177" s="158"/>
      <c r="AR177" s="156"/>
      <c r="AT177" s="156"/>
      <c r="AU177" s="156"/>
      <c r="AY177" s="156"/>
      <c r="BE177" s="157"/>
      <c r="BF177" s="157"/>
      <c r="BG177" s="157"/>
      <c r="BH177" s="157"/>
      <c r="BI177" s="157"/>
      <c r="BJ177" s="156"/>
      <c r="BK177" s="157"/>
      <c r="BL177" s="156"/>
      <c r="BM177" s="156"/>
    </row>
    <row r="178" spans="2:65" s="155" customFormat="1" x14ac:dyDescent="0.2">
      <c r="B178" s="180"/>
      <c r="C178" s="179">
        <v>83</v>
      </c>
      <c r="D178" s="179" t="s">
        <v>113</v>
      </c>
      <c r="E178" s="178"/>
      <c r="F178" s="173" t="s">
        <v>632</v>
      </c>
      <c r="G178" s="177" t="s">
        <v>238</v>
      </c>
      <c r="H178" s="176">
        <v>10</v>
      </c>
      <c r="I178" s="175"/>
      <c r="J178" s="174">
        <f t="shared" ref="J178:J181" si="5">ROUND(I178*H178,2)</f>
        <v>0</v>
      </c>
      <c r="K178" s="173" t="s">
        <v>227</v>
      </c>
      <c r="L178" s="184"/>
      <c r="M178" s="183"/>
      <c r="N178" s="182"/>
      <c r="O178" s="268"/>
      <c r="P178" s="159"/>
      <c r="Q178" s="159"/>
      <c r="R178" s="159"/>
      <c r="S178" s="159"/>
      <c r="T178" s="158"/>
      <c r="AR178" s="156"/>
      <c r="AT178" s="156"/>
      <c r="AU178" s="156"/>
      <c r="AY178" s="156"/>
      <c r="BE178" s="157"/>
      <c r="BF178" s="157"/>
      <c r="BG178" s="157"/>
      <c r="BH178" s="157"/>
      <c r="BI178" s="157"/>
      <c r="BJ178" s="156"/>
      <c r="BK178" s="157"/>
      <c r="BL178" s="156"/>
      <c r="BM178" s="156"/>
    </row>
    <row r="179" spans="2:65" s="155" customFormat="1" x14ac:dyDescent="0.2">
      <c r="B179" s="180"/>
      <c r="C179" s="179">
        <v>84</v>
      </c>
      <c r="D179" s="179" t="s">
        <v>113</v>
      </c>
      <c r="E179" s="178"/>
      <c r="F179" s="173" t="s">
        <v>633</v>
      </c>
      <c r="G179" s="177" t="s">
        <v>238</v>
      </c>
      <c r="H179" s="176">
        <v>3</v>
      </c>
      <c r="I179" s="175"/>
      <c r="J179" s="174">
        <f t="shared" si="5"/>
        <v>0</v>
      </c>
      <c r="K179" s="173" t="s">
        <v>227</v>
      </c>
      <c r="L179" s="184"/>
      <c r="M179" s="183"/>
      <c r="N179" s="182"/>
      <c r="O179" s="268"/>
      <c r="P179" s="159"/>
      <c r="Q179" s="159"/>
      <c r="R179" s="159"/>
      <c r="S179" s="159"/>
      <c r="T179" s="158"/>
      <c r="AR179" s="156"/>
      <c r="AT179" s="156"/>
      <c r="AU179" s="156"/>
      <c r="AY179" s="156"/>
      <c r="BE179" s="157"/>
      <c r="BF179" s="157"/>
      <c r="BG179" s="157"/>
      <c r="BH179" s="157"/>
      <c r="BI179" s="157"/>
      <c r="BJ179" s="156"/>
      <c r="BK179" s="157"/>
      <c r="BL179" s="156"/>
      <c r="BM179" s="156"/>
    </row>
    <row r="180" spans="2:65" s="155" customFormat="1" x14ac:dyDescent="0.2">
      <c r="B180" s="180"/>
      <c r="C180" s="179">
        <v>85</v>
      </c>
      <c r="D180" s="179" t="s">
        <v>113</v>
      </c>
      <c r="E180" s="178"/>
      <c r="F180" s="173" t="s">
        <v>634</v>
      </c>
      <c r="G180" s="177" t="s">
        <v>238</v>
      </c>
      <c r="H180" s="176">
        <v>24</v>
      </c>
      <c r="I180" s="175"/>
      <c r="J180" s="174">
        <f t="shared" si="5"/>
        <v>0</v>
      </c>
      <c r="K180" s="173" t="s">
        <v>227</v>
      </c>
      <c r="L180" s="184"/>
      <c r="M180" s="183"/>
      <c r="N180" s="182"/>
      <c r="O180" s="268"/>
      <c r="P180" s="159"/>
      <c r="Q180" s="159"/>
      <c r="R180" s="159"/>
      <c r="S180" s="159"/>
      <c r="T180" s="158"/>
      <c r="AR180" s="156"/>
      <c r="AT180" s="156"/>
      <c r="AU180" s="156"/>
      <c r="AY180" s="156"/>
      <c r="BE180" s="157"/>
      <c r="BF180" s="157"/>
      <c r="BG180" s="157"/>
      <c r="BH180" s="157"/>
      <c r="BI180" s="157"/>
      <c r="BJ180" s="156"/>
      <c r="BK180" s="157"/>
      <c r="BL180" s="156"/>
      <c r="BM180" s="156"/>
    </row>
    <row r="181" spans="2:65" s="155" customFormat="1" x14ac:dyDescent="0.2">
      <c r="B181" s="180"/>
      <c r="C181" s="179">
        <v>86</v>
      </c>
      <c r="D181" s="179" t="s">
        <v>113</v>
      </c>
      <c r="E181" s="178"/>
      <c r="F181" s="173" t="s">
        <v>635</v>
      </c>
      <c r="G181" s="177" t="s">
        <v>238</v>
      </c>
      <c r="H181" s="176">
        <v>66</v>
      </c>
      <c r="I181" s="175"/>
      <c r="J181" s="174">
        <f t="shared" si="5"/>
        <v>0</v>
      </c>
      <c r="K181" s="173" t="s">
        <v>227</v>
      </c>
      <c r="L181" s="184"/>
      <c r="M181" s="183"/>
      <c r="N181" s="182"/>
      <c r="O181" s="268"/>
      <c r="P181" s="159"/>
      <c r="Q181" s="159"/>
      <c r="R181" s="159"/>
      <c r="S181" s="159"/>
      <c r="T181" s="158"/>
      <c r="AR181" s="156"/>
      <c r="AT181" s="156"/>
      <c r="AU181" s="156"/>
      <c r="AY181" s="156"/>
      <c r="BE181" s="157"/>
      <c r="BF181" s="157"/>
      <c r="BG181" s="157"/>
      <c r="BH181" s="157"/>
      <c r="BI181" s="157"/>
      <c r="BJ181" s="156"/>
      <c r="BK181" s="157"/>
      <c r="BL181" s="156"/>
      <c r="BM181" s="156"/>
    </row>
    <row r="182" spans="2:65" s="155" customFormat="1" x14ac:dyDescent="0.2">
      <c r="B182" s="180"/>
      <c r="C182" s="179">
        <v>87</v>
      </c>
      <c r="D182" s="179" t="s">
        <v>113</v>
      </c>
      <c r="E182" s="178"/>
      <c r="F182" s="173" t="s">
        <v>636</v>
      </c>
      <c r="G182" s="177" t="s">
        <v>342</v>
      </c>
      <c r="H182" s="176">
        <v>1</v>
      </c>
      <c r="I182" s="175"/>
      <c r="J182" s="174">
        <f t="shared" ref="J182:J186" si="6">ROUND(I182*H182,2)</f>
        <v>0</v>
      </c>
      <c r="K182" s="173" t="s">
        <v>227</v>
      </c>
      <c r="L182" s="184"/>
      <c r="M182" s="183"/>
      <c r="N182" s="182"/>
      <c r="O182" s="268"/>
      <c r="P182" s="159"/>
      <c r="Q182" s="159"/>
      <c r="R182" s="159"/>
      <c r="S182" s="159"/>
      <c r="T182" s="158"/>
      <c r="AR182" s="156"/>
      <c r="AT182" s="156"/>
      <c r="AU182" s="156"/>
      <c r="AY182" s="156"/>
      <c r="BE182" s="157"/>
      <c r="BF182" s="157"/>
      <c r="BG182" s="157"/>
      <c r="BH182" s="157"/>
      <c r="BI182" s="157"/>
      <c r="BJ182" s="156"/>
      <c r="BK182" s="157"/>
      <c r="BL182" s="156"/>
      <c r="BM182" s="156"/>
    </row>
    <row r="183" spans="2:65" s="155" customFormat="1" x14ac:dyDescent="0.2">
      <c r="B183" s="180"/>
      <c r="C183" s="179">
        <v>88</v>
      </c>
      <c r="D183" s="179" t="s">
        <v>113</v>
      </c>
      <c r="E183" s="178"/>
      <c r="F183" s="173" t="s">
        <v>637</v>
      </c>
      <c r="G183" s="177" t="s">
        <v>342</v>
      </c>
      <c r="H183" s="176">
        <v>1</v>
      </c>
      <c r="I183" s="175"/>
      <c r="J183" s="174">
        <f t="shared" si="6"/>
        <v>0</v>
      </c>
      <c r="K183" s="173" t="s">
        <v>227</v>
      </c>
      <c r="L183" s="184"/>
      <c r="M183" s="183"/>
      <c r="N183" s="182"/>
      <c r="O183" s="268"/>
      <c r="P183" s="159"/>
      <c r="Q183" s="159"/>
      <c r="R183" s="159"/>
      <c r="S183" s="159"/>
      <c r="T183" s="158"/>
      <c r="AR183" s="156"/>
      <c r="AT183" s="156"/>
      <c r="AU183" s="156"/>
      <c r="AY183" s="156"/>
      <c r="BE183" s="157"/>
      <c r="BF183" s="157"/>
      <c r="BG183" s="157"/>
      <c r="BH183" s="157"/>
      <c r="BI183" s="157"/>
      <c r="BJ183" s="156"/>
      <c r="BK183" s="157"/>
      <c r="BL183" s="156"/>
      <c r="BM183" s="156"/>
    </row>
    <row r="184" spans="2:65" s="155" customFormat="1" x14ac:dyDescent="0.2">
      <c r="B184" s="180"/>
      <c r="C184" s="179">
        <v>89</v>
      </c>
      <c r="D184" s="179" t="s">
        <v>113</v>
      </c>
      <c r="E184" s="178"/>
      <c r="F184" s="173" t="s">
        <v>638</v>
      </c>
      <c r="G184" s="177" t="s">
        <v>342</v>
      </c>
      <c r="H184" s="176">
        <v>1</v>
      </c>
      <c r="I184" s="175"/>
      <c r="J184" s="174">
        <f t="shared" si="6"/>
        <v>0</v>
      </c>
      <c r="K184" s="173" t="s">
        <v>227</v>
      </c>
      <c r="L184" s="184"/>
      <c r="M184" s="183"/>
      <c r="N184" s="182"/>
      <c r="O184" s="268"/>
      <c r="P184" s="159"/>
      <c r="Q184" s="159"/>
      <c r="R184" s="159"/>
      <c r="S184" s="159"/>
      <c r="T184" s="158"/>
      <c r="AR184" s="156"/>
      <c r="AT184" s="156"/>
      <c r="AU184" s="156"/>
      <c r="AY184" s="156"/>
      <c r="BE184" s="157"/>
      <c r="BF184" s="157"/>
      <c r="BG184" s="157"/>
      <c r="BH184" s="157"/>
      <c r="BI184" s="157"/>
      <c r="BJ184" s="156"/>
      <c r="BK184" s="157"/>
      <c r="BL184" s="156"/>
      <c r="BM184" s="156"/>
    </row>
    <row r="185" spans="2:65" s="155" customFormat="1" x14ac:dyDescent="0.2">
      <c r="B185" s="180"/>
      <c r="C185" s="179">
        <v>90</v>
      </c>
      <c r="D185" s="179" t="s">
        <v>113</v>
      </c>
      <c r="E185" s="178"/>
      <c r="F185" s="173" t="s">
        <v>639</v>
      </c>
      <c r="G185" s="177" t="s">
        <v>342</v>
      </c>
      <c r="H185" s="176">
        <v>1</v>
      </c>
      <c r="I185" s="175"/>
      <c r="J185" s="174">
        <f t="shared" si="6"/>
        <v>0</v>
      </c>
      <c r="K185" s="173" t="s">
        <v>227</v>
      </c>
      <c r="L185" s="184"/>
      <c r="M185" s="183"/>
      <c r="N185" s="182"/>
      <c r="O185" s="268"/>
      <c r="P185" s="159"/>
      <c r="Q185" s="159"/>
      <c r="R185" s="159"/>
      <c r="S185" s="159"/>
      <c r="T185" s="158"/>
      <c r="AR185" s="156"/>
      <c r="AT185" s="156"/>
      <c r="AU185" s="156"/>
      <c r="AY185" s="156"/>
      <c r="BE185" s="157"/>
      <c r="BF185" s="157"/>
      <c r="BG185" s="157"/>
      <c r="BH185" s="157"/>
      <c r="BI185" s="157"/>
      <c r="BJ185" s="156"/>
      <c r="BK185" s="157"/>
      <c r="BL185" s="156"/>
      <c r="BM185" s="156"/>
    </row>
    <row r="186" spans="2:65" s="155" customFormat="1" x14ac:dyDescent="0.2">
      <c r="B186" s="180"/>
      <c r="C186" s="179">
        <v>91</v>
      </c>
      <c r="D186" s="179" t="s">
        <v>113</v>
      </c>
      <c r="E186" s="178"/>
      <c r="F186" s="173" t="s">
        <v>640</v>
      </c>
      <c r="G186" s="177" t="s">
        <v>342</v>
      </c>
      <c r="H186" s="176">
        <v>1</v>
      </c>
      <c r="I186" s="175"/>
      <c r="J186" s="174">
        <f t="shared" si="6"/>
        <v>0</v>
      </c>
      <c r="K186" s="173" t="s">
        <v>227</v>
      </c>
      <c r="L186" s="184"/>
      <c r="M186" s="183"/>
      <c r="N186" s="182"/>
      <c r="O186" s="268"/>
      <c r="P186" s="159"/>
      <c r="Q186" s="159"/>
      <c r="R186" s="159"/>
      <c r="S186" s="159"/>
      <c r="T186" s="158"/>
      <c r="AR186" s="156"/>
      <c r="AT186" s="156"/>
      <c r="AU186" s="156"/>
      <c r="AY186" s="156"/>
      <c r="BE186" s="157"/>
      <c r="BF186" s="157"/>
      <c r="BG186" s="157"/>
      <c r="BH186" s="157"/>
      <c r="BI186" s="157"/>
      <c r="BJ186" s="156"/>
      <c r="BK186" s="157"/>
      <c r="BL186" s="156"/>
      <c r="BM186" s="156"/>
    </row>
    <row r="187" spans="2:65" s="155" customFormat="1" x14ac:dyDescent="0.2">
      <c r="B187" s="180"/>
      <c r="C187" s="179"/>
      <c r="D187" s="179"/>
      <c r="E187" s="178"/>
      <c r="F187" s="173"/>
      <c r="G187" s="177"/>
      <c r="H187" s="176"/>
      <c r="I187" s="175"/>
      <c r="J187" s="174"/>
      <c r="K187" s="311"/>
      <c r="L187" s="184"/>
      <c r="M187" s="183"/>
      <c r="N187" s="182"/>
      <c r="O187" s="268"/>
      <c r="P187" s="159"/>
      <c r="Q187" s="159"/>
      <c r="R187" s="159"/>
      <c r="S187" s="159"/>
      <c r="T187" s="158"/>
      <c r="AR187" s="156"/>
      <c r="AT187" s="156"/>
      <c r="AU187" s="156"/>
      <c r="AY187" s="156"/>
      <c r="BE187" s="157"/>
      <c r="BF187" s="157"/>
      <c r="BG187" s="157"/>
      <c r="BH187" s="157"/>
      <c r="BI187" s="157"/>
      <c r="BJ187" s="156"/>
      <c r="BK187" s="157"/>
      <c r="BL187" s="156"/>
      <c r="BM187" s="156"/>
    </row>
    <row r="188" spans="2:65" s="155" customFormat="1" ht="15" x14ac:dyDescent="0.3">
      <c r="B188" s="180"/>
      <c r="C188" s="185"/>
      <c r="D188" s="189" t="s">
        <v>70</v>
      </c>
      <c r="E188" s="188">
        <v>3.1</v>
      </c>
      <c r="F188" s="188" t="s">
        <v>642</v>
      </c>
      <c r="G188" s="185"/>
      <c r="H188" s="185"/>
      <c r="I188" s="187"/>
      <c r="J188" s="186">
        <f>SUM(J189:J195)</f>
        <v>0</v>
      </c>
      <c r="K188" s="185"/>
      <c r="L188" s="184"/>
      <c r="M188" s="183"/>
      <c r="N188" s="182"/>
      <c r="O188" s="268"/>
      <c r="P188" s="159"/>
      <c r="Q188" s="159"/>
      <c r="R188" s="159"/>
      <c r="S188" s="159"/>
      <c r="T188" s="158"/>
      <c r="AR188" s="156"/>
      <c r="AT188" s="156"/>
      <c r="AU188" s="156"/>
      <c r="AY188" s="156"/>
      <c r="BE188" s="157"/>
      <c r="BF188" s="157"/>
      <c r="BG188" s="157"/>
      <c r="BH188" s="157"/>
      <c r="BI188" s="157"/>
      <c r="BJ188" s="156"/>
      <c r="BK188" s="157"/>
      <c r="BL188" s="156"/>
      <c r="BM188" s="156"/>
    </row>
    <row r="189" spans="2:65" s="155" customFormat="1" x14ac:dyDescent="0.2">
      <c r="B189" s="180"/>
      <c r="C189" s="179">
        <v>92</v>
      </c>
      <c r="D189" s="179" t="s">
        <v>113</v>
      </c>
      <c r="E189" s="178"/>
      <c r="F189" s="173" t="s">
        <v>643</v>
      </c>
      <c r="G189" s="177" t="s">
        <v>342</v>
      </c>
      <c r="H189" s="176">
        <v>1</v>
      </c>
      <c r="I189" s="175"/>
      <c r="J189" s="174">
        <f>ROUND(I189*H189,2)</f>
        <v>0</v>
      </c>
      <c r="K189" s="173" t="s">
        <v>227</v>
      </c>
      <c r="L189" s="184"/>
      <c r="M189" s="183"/>
      <c r="N189" s="182"/>
      <c r="O189" s="268"/>
      <c r="P189" s="159"/>
      <c r="Q189" s="159"/>
      <c r="R189" s="159"/>
      <c r="S189" s="159"/>
      <c r="T189" s="158"/>
      <c r="AR189" s="156"/>
      <c r="AT189" s="156"/>
      <c r="AU189" s="156"/>
      <c r="AY189" s="156"/>
      <c r="BE189" s="157"/>
      <c r="BF189" s="157"/>
      <c r="BG189" s="157"/>
      <c r="BH189" s="157"/>
      <c r="BI189" s="157"/>
      <c r="BJ189" s="156"/>
      <c r="BK189" s="157"/>
      <c r="BL189" s="156"/>
      <c r="BM189" s="156"/>
    </row>
    <row r="190" spans="2:65" s="155" customFormat="1" x14ac:dyDescent="0.2">
      <c r="B190" s="180"/>
      <c r="C190" s="179">
        <v>93</v>
      </c>
      <c r="D190" s="179" t="s">
        <v>113</v>
      </c>
      <c r="E190" s="178"/>
      <c r="F190" s="173" t="s">
        <v>644</v>
      </c>
      <c r="G190" s="177" t="s">
        <v>342</v>
      </c>
      <c r="H190" s="176">
        <v>1</v>
      </c>
      <c r="I190" s="175"/>
      <c r="J190" s="174">
        <f>ROUND(I190*H190,2)</f>
        <v>0</v>
      </c>
      <c r="K190" s="173" t="s">
        <v>227</v>
      </c>
      <c r="L190" s="184"/>
      <c r="M190" s="183"/>
      <c r="N190" s="182"/>
      <c r="O190" s="268"/>
      <c r="P190" s="159"/>
      <c r="Q190" s="159"/>
      <c r="R190" s="159"/>
      <c r="S190" s="159"/>
      <c r="T190" s="158"/>
      <c r="AR190" s="156"/>
      <c r="AT190" s="156"/>
      <c r="AU190" s="156"/>
      <c r="AY190" s="156"/>
      <c r="BE190" s="157"/>
      <c r="BF190" s="157"/>
      <c r="BG190" s="157"/>
      <c r="BH190" s="157"/>
      <c r="BI190" s="157"/>
      <c r="BJ190" s="156"/>
      <c r="BK190" s="157"/>
      <c r="BL190" s="156"/>
      <c r="BM190" s="156"/>
    </row>
    <row r="191" spans="2:65" s="155" customFormat="1" x14ac:dyDescent="0.2">
      <c r="B191" s="180"/>
      <c r="C191" s="179">
        <v>94</v>
      </c>
      <c r="D191" s="179" t="s">
        <v>113</v>
      </c>
      <c r="E191" s="178"/>
      <c r="F191" s="173" t="s">
        <v>645</v>
      </c>
      <c r="G191" s="177" t="s">
        <v>342</v>
      </c>
      <c r="H191" s="176">
        <v>1</v>
      </c>
      <c r="I191" s="175"/>
      <c r="J191" s="174">
        <f>ROUND(I191*H191,2)</f>
        <v>0</v>
      </c>
      <c r="K191" s="173" t="s">
        <v>227</v>
      </c>
      <c r="L191" s="184"/>
      <c r="M191" s="183"/>
      <c r="N191" s="182"/>
      <c r="O191" s="268"/>
      <c r="P191" s="159"/>
      <c r="Q191" s="159"/>
      <c r="R191" s="159"/>
      <c r="S191" s="159"/>
      <c r="T191" s="158"/>
      <c r="AR191" s="156"/>
      <c r="AT191" s="156"/>
      <c r="AU191" s="156"/>
      <c r="AY191" s="156"/>
      <c r="BE191" s="157"/>
      <c r="BF191" s="157"/>
      <c r="BG191" s="157"/>
      <c r="BH191" s="157"/>
      <c r="BI191" s="157"/>
      <c r="BJ191" s="156"/>
      <c r="BK191" s="157"/>
      <c r="BL191" s="156"/>
      <c r="BM191" s="156"/>
    </row>
    <row r="192" spans="2:65" s="155" customFormat="1" x14ac:dyDescent="0.2">
      <c r="B192" s="180"/>
      <c r="C192" s="179">
        <v>95</v>
      </c>
      <c r="D192" s="179" t="s">
        <v>113</v>
      </c>
      <c r="E192" s="178"/>
      <c r="F192" s="173" t="s">
        <v>646</v>
      </c>
      <c r="G192" s="177" t="s">
        <v>342</v>
      </c>
      <c r="H192" s="176">
        <v>1</v>
      </c>
      <c r="I192" s="175"/>
      <c r="J192" s="174">
        <f>ROUND(I192*H192,2)</f>
        <v>0</v>
      </c>
      <c r="K192" s="173" t="s">
        <v>227</v>
      </c>
      <c r="L192" s="184"/>
      <c r="M192" s="183"/>
      <c r="N192" s="182"/>
      <c r="O192" s="268"/>
      <c r="P192" s="159"/>
      <c r="Q192" s="159"/>
      <c r="R192" s="159"/>
      <c r="S192" s="159"/>
      <c r="T192" s="158"/>
      <c r="AR192" s="156"/>
      <c r="AT192" s="156"/>
      <c r="AU192" s="156"/>
      <c r="AY192" s="156"/>
      <c r="BE192" s="157"/>
      <c r="BF192" s="157"/>
      <c r="BG192" s="157"/>
      <c r="BH192" s="157"/>
      <c r="BI192" s="157"/>
      <c r="BJ192" s="156"/>
      <c r="BK192" s="157"/>
      <c r="BL192" s="156"/>
      <c r="BM192" s="156"/>
    </row>
    <row r="193" spans="2:65" s="155" customFormat="1" x14ac:dyDescent="0.2">
      <c r="B193" s="180"/>
      <c r="C193" s="179">
        <v>96</v>
      </c>
      <c r="D193" s="179" t="s">
        <v>113</v>
      </c>
      <c r="E193" s="178"/>
      <c r="F193" s="173" t="s">
        <v>647</v>
      </c>
      <c r="G193" s="177" t="s">
        <v>342</v>
      </c>
      <c r="H193" s="176">
        <v>1</v>
      </c>
      <c r="I193" s="175"/>
      <c r="J193" s="174">
        <f t="shared" ref="J193:J194" si="7">ROUND(I193*H193,2)</f>
        <v>0</v>
      </c>
      <c r="K193" s="173" t="s">
        <v>227</v>
      </c>
      <c r="L193" s="184"/>
      <c r="M193" s="183"/>
      <c r="N193" s="182"/>
      <c r="O193" s="268"/>
      <c r="P193" s="159"/>
      <c r="Q193" s="159"/>
      <c r="R193" s="159"/>
      <c r="S193" s="159"/>
      <c r="T193" s="158"/>
      <c r="AR193" s="156"/>
      <c r="AT193" s="156"/>
      <c r="AU193" s="156"/>
      <c r="AY193" s="156"/>
      <c r="BE193" s="157"/>
      <c r="BF193" s="157"/>
      <c r="BG193" s="157"/>
      <c r="BH193" s="157"/>
      <c r="BI193" s="157"/>
      <c r="BJ193" s="156"/>
      <c r="BK193" s="157"/>
      <c r="BL193" s="156"/>
      <c r="BM193" s="156"/>
    </row>
    <row r="194" spans="2:65" s="155" customFormat="1" x14ac:dyDescent="0.2">
      <c r="B194" s="180"/>
      <c r="C194" s="179">
        <v>97</v>
      </c>
      <c r="D194" s="179" t="s">
        <v>113</v>
      </c>
      <c r="E194" s="178"/>
      <c r="F194" s="173" t="s">
        <v>648</v>
      </c>
      <c r="G194" s="177" t="s">
        <v>342</v>
      </c>
      <c r="H194" s="176">
        <v>1</v>
      </c>
      <c r="I194" s="175"/>
      <c r="J194" s="174">
        <f t="shared" si="7"/>
        <v>0</v>
      </c>
      <c r="K194" s="173" t="s">
        <v>227</v>
      </c>
      <c r="L194" s="184"/>
      <c r="M194" s="183"/>
      <c r="N194" s="182"/>
      <c r="O194" s="268"/>
      <c r="P194" s="159"/>
      <c r="Q194" s="159"/>
      <c r="R194" s="159"/>
      <c r="S194" s="159"/>
      <c r="T194" s="158"/>
      <c r="AR194" s="156"/>
      <c r="AT194" s="156"/>
      <c r="AU194" s="156"/>
      <c r="AY194" s="156"/>
      <c r="BE194" s="157"/>
      <c r="BF194" s="157"/>
      <c r="BG194" s="157"/>
      <c r="BH194" s="157"/>
      <c r="BI194" s="157"/>
      <c r="BJ194" s="156"/>
      <c r="BK194" s="157"/>
      <c r="BL194" s="156"/>
      <c r="BM194" s="156"/>
    </row>
    <row r="195" spans="2:65" s="155" customFormat="1" x14ac:dyDescent="0.2">
      <c r="B195" s="180"/>
      <c r="C195" s="179">
        <v>98</v>
      </c>
      <c r="D195" s="179" t="s">
        <v>113</v>
      </c>
      <c r="E195" s="178"/>
      <c r="F195" s="173" t="s">
        <v>649</v>
      </c>
      <c r="G195" s="177" t="s">
        <v>342</v>
      </c>
      <c r="H195" s="176">
        <v>1</v>
      </c>
      <c r="I195" s="175"/>
      <c r="J195" s="174">
        <f t="shared" ref="J195" si="8">ROUND(I195*H195,2)</f>
        <v>0</v>
      </c>
      <c r="K195" s="173" t="s">
        <v>227</v>
      </c>
      <c r="L195" s="184"/>
      <c r="M195" s="183"/>
      <c r="N195" s="182"/>
      <c r="O195" s="268"/>
      <c r="P195" s="159"/>
      <c r="Q195" s="159"/>
      <c r="R195" s="159"/>
      <c r="S195" s="159"/>
      <c r="T195" s="158"/>
      <c r="AR195" s="156"/>
      <c r="AT195" s="156"/>
      <c r="AU195" s="156"/>
      <c r="AY195" s="156"/>
      <c r="BE195" s="157"/>
      <c r="BF195" s="157"/>
      <c r="BG195" s="157"/>
      <c r="BH195" s="157"/>
      <c r="BI195" s="157"/>
      <c r="BJ195" s="156"/>
      <c r="BK195" s="157"/>
      <c r="BL195" s="156"/>
      <c r="BM195" s="156"/>
    </row>
    <row r="196" spans="2:65" s="155" customFormat="1" x14ac:dyDescent="0.2">
      <c r="B196" s="172"/>
      <c r="C196" s="171"/>
      <c r="D196" s="171"/>
      <c r="E196" s="170"/>
      <c r="F196" s="169"/>
      <c r="G196" s="312"/>
      <c r="H196" s="167"/>
      <c r="I196" s="166"/>
      <c r="J196" s="165"/>
      <c r="K196" s="164"/>
      <c r="L196" s="184"/>
      <c r="M196" s="183"/>
      <c r="N196" s="182"/>
      <c r="O196" s="160"/>
      <c r="P196" s="159"/>
      <c r="Q196" s="159"/>
      <c r="R196" s="159"/>
      <c r="S196" s="159"/>
      <c r="T196" s="158"/>
      <c r="AR196" s="156"/>
      <c r="AT196" s="156"/>
      <c r="AU196" s="156"/>
      <c r="AY196" s="156"/>
      <c r="BE196" s="157"/>
      <c r="BF196" s="157"/>
      <c r="BG196" s="157"/>
      <c r="BH196" s="157"/>
      <c r="BI196" s="157"/>
      <c r="BJ196" s="156"/>
      <c r="BK196" s="157"/>
      <c r="BL196" s="156"/>
      <c r="BM196" s="156"/>
    </row>
    <row r="197" spans="2:65" x14ac:dyDescent="0.3">
      <c r="C197" s="154"/>
    </row>
  </sheetData>
  <sheetProtection formatColumns="0" formatRows="0" autoFilter="0"/>
  <autoFilter ref="C78:K196"/>
  <mergeCells count="6">
    <mergeCell ref="E71:H71"/>
    <mergeCell ref="L1:V1"/>
    <mergeCell ref="E6:H6"/>
    <mergeCell ref="E21:H21"/>
    <mergeCell ref="E42:H42"/>
    <mergeCell ref="J46:J47"/>
  </mergeCell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ASŘ</vt:lpstr>
      <vt:lpstr>VZT</vt:lpstr>
      <vt:lpstr>MaR+ELE</vt:lpstr>
      <vt:lpstr>ASŘ!Názvy_tisku</vt:lpstr>
      <vt:lpstr>'MaR+ELE'!Názvy_tisku</vt:lpstr>
      <vt:lpstr>'Rekapitulace stavby'!Názvy_tisku</vt:lpstr>
      <vt:lpstr>VZT!Názvy_tisku</vt:lpstr>
      <vt:lpstr>ASŘ!Oblast_tisku</vt:lpstr>
      <vt:lpstr>'MaR+ELE'!Oblast_tisku</vt:lpstr>
      <vt:lpstr>'Rekapitulace stavby'!Oblast_tisku</vt:lpstr>
      <vt:lpstr>VZT!Oblast_tisku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Uživatel systému Windows</cp:lastModifiedBy>
  <dcterms:created xsi:type="dcterms:W3CDTF">2024-12-16T13:26:37Z</dcterms:created>
  <dcterms:modified xsi:type="dcterms:W3CDTF">2025-12-15T09:16:34Z</dcterms:modified>
</cp:coreProperties>
</file>