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42073\Desktop\"/>
    </mc:Choice>
  </mc:AlternateContent>
  <bookViews>
    <workbookView xWindow="0" yWindow="0" windowWidth="0" windowHeight="0"/>
  </bookViews>
  <sheets>
    <sheet name="Rekapitulace stavby" sheetId="1" r:id="rId1"/>
    <sheet name="SO-01 - Stavební úpravy j..." sheetId="2" r:id="rId2"/>
    <sheet name="SO-02 - Elektroinstalace" sheetId="3" r:id="rId3"/>
    <sheet name="SO-03 - Vytápění" sheetId="4" r:id="rId4"/>
    <sheet name="SO-04 - Vzduchotechnika" sheetId="5" r:id="rId5"/>
    <sheet name="SO-05 - Zdravotní technika" sheetId="6" r:id="rId6"/>
    <sheet name="SO-06 - Vybavení interiéru" sheetId="7" r:id="rId7"/>
    <sheet name="Pokyny pro vyplnění" sheetId="8" r:id="rId8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'SO-01 - Stavební úpravy j...'!$C$100:$K$684</definedName>
    <definedName name="_xlnm.Print_Area" localSheetId="1">'SO-01 - Stavební úpravy j...'!$C$4:$J$39,'SO-01 - Stavební úpravy j...'!$C$45:$J$82,'SO-01 - Stavební úpravy j...'!$C$88:$K$684</definedName>
    <definedName name="_xlnm.Print_Titles" localSheetId="1">'SO-01 - Stavební úpravy j...'!$100:$100</definedName>
    <definedName name="_xlnm._FilterDatabase" localSheetId="2" hidden="1">'SO-02 - Elektroinstalace'!$C$90:$K$129</definedName>
    <definedName name="_xlnm.Print_Area" localSheetId="2">'SO-02 - Elektroinstalace'!$C$4:$J$39,'SO-02 - Elektroinstalace'!$C$45:$J$72,'SO-02 - Elektroinstalace'!$C$78:$K$129</definedName>
    <definedName name="_xlnm.Print_Titles" localSheetId="2">'SO-02 - Elektroinstalace'!$90:$90</definedName>
    <definedName name="_xlnm._FilterDatabase" localSheetId="3" hidden="1">'SO-03 - Vytápění'!$C$84:$K$167</definedName>
    <definedName name="_xlnm.Print_Area" localSheetId="3">'SO-03 - Vytápění'!$C$4:$J$39,'SO-03 - Vytápění'!$C$45:$J$66,'SO-03 - Vytápění'!$C$72:$K$167</definedName>
    <definedName name="_xlnm.Print_Titles" localSheetId="3">'SO-03 - Vytápění'!$84:$84</definedName>
    <definedName name="_xlnm._FilterDatabase" localSheetId="4" hidden="1">'SO-04 - Vzduchotechnika'!$C$84:$K$125</definedName>
    <definedName name="_xlnm.Print_Area" localSheetId="4">'SO-04 - Vzduchotechnika'!$C$4:$J$39,'SO-04 - Vzduchotechnika'!$C$45:$J$66,'SO-04 - Vzduchotechnika'!$C$72:$K$125</definedName>
    <definedName name="_xlnm.Print_Titles" localSheetId="4">'SO-04 - Vzduchotechnika'!$84:$84</definedName>
    <definedName name="_xlnm._FilterDatabase" localSheetId="5" hidden="1">'SO-05 - Zdravotní technika'!$C$84:$K$227</definedName>
    <definedName name="_xlnm.Print_Area" localSheetId="5">'SO-05 - Zdravotní technika'!$C$4:$J$39,'SO-05 - Zdravotní technika'!$C$45:$J$66,'SO-05 - Zdravotní technika'!$C$72:$K$227</definedName>
    <definedName name="_xlnm.Print_Titles" localSheetId="5">'SO-05 - Zdravotní technika'!$84:$84</definedName>
    <definedName name="_xlnm._FilterDatabase" localSheetId="6" hidden="1">'SO-06 - Vybavení interiéru'!$C$80:$K$99</definedName>
    <definedName name="_xlnm.Print_Area" localSheetId="6">'SO-06 - Vybavení interiéru'!$C$4:$J$39,'SO-06 - Vybavení interiéru'!$C$45:$J$62,'SO-06 - Vybavení interiéru'!$C$68:$K$99</definedName>
    <definedName name="_xlnm.Print_Titles" localSheetId="6">'SO-06 - Vybavení interiéru'!$80:$80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7"/>
  <c r="J36"/>
  <c i="1" r="AY60"/>
  <c i="7" r="J35"/>
  <c i="1" r="AX60"/>
  <c i="7"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75"/>
  <c r="E7"/>
  <c r="E48"/>
  <c i="6" r="J37"/>
  <c r="J36"/>
  <c i="1" r="AY59"/>
  <c i="6" r="J35"/>
  <c i="1" r="AX59"/>
  <c i="6" r="BI226"/>
  <c r="BH226"/>
  <c r="BG226"/>
  <c r="BF226"/>
  <c r="T226"/>
  <c r="T225"/>
  <c r="R226"/>
  <c r="R225"/>
  <c r="P226"/>
  <c r="P225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5" r="J87"/>
  <c r="J37"/>
  <c r="J36"/>
  <c i="1" r="AY58"/>
  <c i="5" r="J35"/>
  <c i="1" r="AX58"/>
  <c i="5" r="BI124"/>
  <c r="BH124"/>
  <c r="BG124"/>
  <c r="BF124"/>
  <c r="T124"/>
  <c r="T123"/>
  <c r="R124"/>
  <c r="R123"/>
  <c r="P124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J61"/>
  <c r="J82"/>
  <c r="J81"/>
  <c r="F81"/>
  <c r="F79"/>
  <c r="E77"/>
  <c r="J55"/>
  <c r="J54"/>
  <c r="F54"/>
  <c r="F52"/>
  <c r="E50"/>
  <c r="J18"/>
  <c r="E18"/>
  <c r="F82"/>
  <c r="J17"/>
  <c r="J12"/>
  <c r="J52"/>
  <c r="E7"/>
  <c r="E48"/>
  <c i="4" r="J37"/>
  <c r="J36"/>
  <c i="1" r="AY57"/>
  <c i="4" r="J35"/>
  <c i="1" r="AX57"/>
  <c i="4" r="BI166"/>
  <c r="BH166"/>
  <c r="BG166"/>
  <c r="BF166"/>
  <c r="T166"/>
  <c r="T165"/>
  <c r="R166"/>
  <c r="R165"/>
  <c r="P166"/>
  <c r="P165"/>
  <c r="BI163"/>
  <c r="BH163"/>
  <c r="BG163"/>
  <c r="BF163"/>
  <c r="T163"/>
  <c r="T162"/>
  <c r="R163"/>
  <c r="R162"/>
  <c r="P163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3" r="J37"/>
  <c r="J36"/>
  <c i="1" r="AY56"/>
  <c i="3" r="J35"/>
  <c i="1" r="AX56"/>
  <c i="3"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T124"/>
  <c r="R125"/>
  <c r="R124"/>
  <c r="P125"/>
  <c r="P124"/>
  <c r="BI123"/>
  <c r="BH123"/>
  <c r="BG123"/>
  <c r="BF123"/>
  <c r="T123"/>
  <c r="T122"/>
  <c r="R123"/>
  <c r="R122"/>
  <c r="P123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5"/>
  <c r="BH115"/>
  <c r="BG115"/>
  <c r="BF115"/>
  <c r="T115"/>
  <c r="T114"/>
  <c r="R115"/>
  <c r="R114"/>
  <c r="P115"/>
  <c r="P114"/>
  <c r="BI113"/>
  <c r="BH113"/>
  <c r="BG113"/>
  <c r="BF113"/>
  <c r="T113"/>
  <c r="T112"/>
  <c r="R113"/>
  <c r="R112"/>
  <c r="P113"/>
  <c r="P112"/>
  <c r="BI111"/>
  <c r="BH111"/>
  <c r="BG111"/>
  <c r="BF111"/>
  <c r="T111"/>
  <c r="T110"/>
  <c r="R111"/>
  <c r="R110"/>
  <c r="P111"/>
  <c r="P110"/>
  <c r="BI109"/>
  <c r="BH109"/>
  <c r="BG109"/>
  <c r="BF109"/>
  <c r="T109"/>
  <c r="T108"/>
  <c r="R109"/>
  <c r="R108"/>
  <c r="P109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T102"/>
  <c r="R103"/>
  <c r="R102"/>
  <c r="P103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81"/>
  <c i="2" r="J37"/>
  <c r="J36"/>
  <c i="1" r="AY55"/>
  <c i="2" r="J35"/>
  <c i="1" r="AX55"/>
  <c i="2" r="BI683"/>
  <c r="BH683"/>
  <c r="BG683"/>
  <c r="BF683"/>
  <c r="T683"/>
  <c r="R683"/>
  <c r="P683"/>
  <c r="BI681"/>
  <c r="BH681"/>
  <c r="BG681"/>
  <c r="BF681"/>
  <c r="T681"/>
  <c r="R681"/>
  <c r="P681"/>
  <c r="BI679"/>
  <c r="BH679"/>
  <c r="BG679"/>
  <c r="BF679"/>
  <c r="T679"/>
  <c r="R679"/>
  <c r="P679"/>
  <c r="BI677"/>
  <c r="BH677"/>
  <c r="BG677"/>
  <c r="BF677"/>
  <c r="T677"/>
  <c r="R677"/>
  <c r="P677"/>
  <c r="BI670"/>
  <c r="BH670"/>
  <c r="BG670"/>
  <c r="BF670"/>
  <c r="T670"/>
  <c r="R670"/>
  <c r="P670"/>
  <c r="BI665"/>
  <c r="BH665"/>
  <c r="BG665"/>
  <c r="BF665"/>
  <c r="T665"/>
  <c r="R665"/>
  <c r="P665"/>
  <c r="BI662"/>
  <c r="BH662"/>
  <c r="BG662"/>
  <c r="BF662"/>
  <c r="T662"/>
  <c r="R662"/>
  <c r="P662"/>
  <c r="BI651"/>
  <c r="BH651"/>
  <c r="BG651"/>
  <c r="BF651"/>
  <c r="T651"/>
  <c r="R651"/>
  <c r="P651"/>
  <c r="BI635"/>
  <c r="BH635"/>
  <c r="BG635"/>
  <c r="BF635"/>
  <c r="T635"/>
  <c r="R635"/>
  <c r="P635"/>
  <c r="BI631"/>
  <c r="BH631"/>
  <c r="BG631"/>
  <c r="BF631"/>
  <c r="T631"/>
  <c r="R631"/>
  <c r="P631"/>
  <c r="BI624"/>
  <c r="BH624"/>
  <c r="BG624"/>
  <c r="BF624"/>
  <c r="T624"/>
  <c r="R624"/>
  <c r="P624"/>
  <c r="BI618"/>
  <c r="BH618"/>
  <c r="BG618"/>
  <c r="BF618"/>
  <c r="T618"/>
  <c r="R618"/>
  <c r="P618"/>
  <c r="BI615"/>
  <c r="BH615"/>
  <c r="BG615"/>
  <c r="BF615"/>
  <c r="T615"/>
  <c r="R615"/>
  <c r="P615"/>
  <c r="BI599"/>
  <c r="BH599"/>
  <c r="BG599"/>
  <c r="BF599"/>
  <c r="T599"/>
  <c r="R599"/>
  <c r="P599"/>
  <c r="BI598"/>
  <c r="BH598"/>
  <c r="BG598"/>
  <c r="BF598"/>
  <c r="T598"/>
  <c r="R598"/>
  <c r="P598"/>
  <c r="BI596"/>
  <c r="BH596"/>
  <c r="BG596"/>
  <c r="BF596"/>
  <c r="T596"/>
  <c r="R596"/>
  <c r="P596"/>
  <c r="BI586"/>
  <c r="BH586"/>
  <c r="BG586"/>
  <c r="BF586"/>
  <c r="T586"/>
  <c r="R586"/>
  <c r="P586"/>
  <c r="BI573"/>
  <c r="BH573"/>
  <c r="BG573"/>
  <c r="BF573"/>
  <c r="T573"/>
  <c r="R573"/>
  <c r="P573"/>
  <c r="BI571"/>
  <c r="BH571"/>
  <c r="BG571"/>
  <c r="BF571"/>
  <c r="T571"/>
  <c r="R571"/>
  <c r="P571"/>
  <c r="BI556"/>
  <c r="BH556"/>
  <c r="BG556"/>
  <c r="BF556"/>
  <c r="T556"/>
  <c r="R556"/>
  <c r="P556"/>
  <c r="BI553"/>
  <c r="BH553"/>
  <c r="BG553"/>
  <c r="BF553"/>
  <c r="T553"/>
  <c r="R553"/>
  <c r="P553"/>
  <c r="BI550"/>
  <c r="BH550"/>
  <c r="BG550"/>
  <c r="BF550"/>
  <c r="T550"/>
  <c r="R550"/>
  <c r="P550"/>
  <c r="BI535"/>
  <c r="BH535"/>
  <c r="BG535"/>
  <c r="BF535"/>
  <c r="T535"/>
  <c r="R535"/>
  <c r="P535"/>
  <c r="BI519"/>
  <c r="BH519"/>
  <c r="BG519"/>
  <c r="BF519"/>
  <c r="T519"/>
  <c r="R519"/>
  <c r="P519"/>
  <c r="BI503"/>
  <c r="BH503"/>
  <c r="BG503"/>
  <c r="BF503"/>
  <c r="T503"/>
  <c r="R503"/>
  <c r="P503"/>
  <c r="BI487"/>
  <c r="BH487"/>
  <c r="BG487"/>
  <c r="BF487"/>
  <c r="T487"/>
  <c r="R487"/>
  <c r="P487"/>
  <c r="BI484"/>
  <c r="BH484"/>
  <c r="BG484"/>
  <c r="BF484"/>
  <c r="T484"/>
  <c r="R484"/>
  <c r="P484"/>
  <c r="BI477"/>
  <c r="BH477"/>
  <c r="BG477"/>
  <c r="BF477"/>
  <c r="T477"/>
  <c r="R477"/>
  <c r="P477"/>
  <c r="BI472"/>
  <c r="BH472"/>
  <c r="BG472"/>
  <c r="BF472"/>
  <c r="T472"/>
  <c r="R472"/>
  <c r="P472"/>
  <c r="BI469"/>
  <c r="BH469"/>
  <c r="BG469"/>
  <c r="BF469"/>
  <c r="T469"/>
  <c r="R469"/>
  <c r="P469"/>
  <c r="BI461"/>
  <c r="BH461"/>
  <c r="BG461"/>
  <c r="BF461"/>
  <c r="T461"/>
  <c r="R461"/>
  <c r="P461"/>
  <c r="BI454"/>
  <c r="BH454"/>
  <c r="BG454"/>
  <c r="BF454"/>
  <c r="T454"/>
  <c r="R454"/>
  <c r="P454"/>
  <c r="BI449"/>
  <c r="BH449"/>
  <c r="BG449"/>
  <c r="BF449"/>
  <c r="T449"/>
  <c r="R449"/>
  <c r="P449"/>
  <c r="BI432"/>
  <c r="BH432"/>
  <c r="BG432"/>
  <c r="BF432"/>
  <c r="T432"/>
  <c r="R432"/>
  <c r="P432"/>
  <c r="BI416"/>
  <c r="BH416"/>
  <c r="BG416"/>
  <c r="BF416"/>
  <c r="T416"/>
  <c r="R416"/>
  <c r="P416"/>
  <c r="BI409"/>
  <c r="BH409"/>
  <c r="BG409"/>
  <c r="BF409"/>
  <c r="T409"/>
  <c r="R409"/>
  <c r="P409"/>
  <c r="BI402"/>
  <c r="BH402"/>
  <c r="BG402"/>
  <c r="BF402"/>
  <c r="T402"/>
  <c r="R402"/>
  <c r="P402"/>
  <c r="BI399"/>
  <c r="BH399"/>
  <c r="BG399"/>
  <c r="BF399"/>
  <c r="T399"/>
  <c r="R399"/>
  <c r="P399"/>
  <c r="BI398"/>
  <c r="BH398"/>
  <c r="BG398"/>
  <c r="BF398"/>
  <c r="T398"/>
  <c r="R398"/>
  <c r="P398"/>
  <c r="BI392"/>
  <c r="BH392"/>
  <c r="BG392"/>
  <c r="BF392"/>
  <c r="T392"/>
  <c r="R392"/>
  <c r="P392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0"/>
  <c r="BH380"/>
  <c r="BG380"/>
  <c r="BF380"/>
  <c r="T380"/>
  <c r="R380"/>
  <c r="P380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3"/>
  <c r="BH353"/>
  <c r="BG353"/>
  <c r="BF353"/>
  <c r="T353"/>
  <c r="R353"/>
  <c r="P353"/>
  <c r="BI344"/>
  <c r="BH344"/>
  <c r="BG344"/>
  <c r="BF344"/>
  <c r="T344"/>
  <c r="R344"/>
  <c r="P344"/>
  <c r="BI339"/>
  <c r="BH339"/>
  <c r="BG339"/>
  <c r="BF339"/>
  <c r="T339"/>
  <c r="R339"/>
  <c r="P339"/>
  <c r="BI332"/>
  <c r="BH332"/>
  <c r="BG332"/>
  <c r="BF332"/>
  <c r="T332"/>
  <c r="R332"/>
  <c r="P332"/>
  <c r="BI314"/>
  <c r="BH314"/>
  <c r="BG314"/>
  <c r="BF314"/>
  <c r="T314"/>
  <c r="R314"/>
  <c r="P314"/>
  <c r="BI308"/>
  <c r="BH308"/>
  <c r="BG308"/>
  <c r="BF308"/>
  <c r="T308"/>
  <c r="R308"/>
  <c r="P308"/>
  <c r="BI298"/>
  <c r="BH298"/>
  <c r="BG298"/>
  <c r="BF298"/>
  <c r="T298"/>
  <c r="R298"/>
  <c r="P298"/>
  <c r="BI295"/>
  <c r="BH295"/>
  <c r="BG295"/>
  <c r="BF295"/>
  <c r="T295"/>
  <c r="R295"/>
  <c r="P295"/>
  <c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T239"/>
  <c r="R240"/>
  <c r="R239"/>
  <c r="P240"/>
  <c r="P239"/>
  <c r="BI237"/>
  <c r="BH237"/>
  <c r="BG237"/>
  <c r="BF237"/>
  <c r="T237"/>
  <c r="R237"/>
  <c r="P237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14"/>
  <c r="BH214"/>
  <c r="BG214"/>
  <c r="BF214"/>
  <c r="T214"/>
  <c r="R214"/>
  <c r="P214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2"/>
  <c r="BH172"/>
  <c r="BG172"/>
  <c r="BF172"/>
  <c r="T172"/>
  <c r="R172"/>
  <c r="P172"/>
  <c r="BI169"/>
  <c r="BH169"/>
  <c r="BG169"/>
  <c r="BF169"/>
  <c r="T169"/>
  <c r="R169"/>
  <c r="P169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J98"/>
  <c r="J97"/>
  <c r="F97"/>
  <c r="F95"/>
  <c r="E93"/>
  <c r="J55"/>
  <c r="J54"/>
  <c r="F54"/>
  <c r="F52"/>
  <c r="E50"/>
  <c r="J18"/>
  <c r="E18"/>
  <c r="F55"/>
  <c r="J17"/>
  <c r="J12"/>
  <c r="J52"/>
  <c r="E7"/>
  <c r="E91"/>
  <c i="1" r="L50"/>
  <c r="AM50"/>
  <c r="AM49"/>
  <c r="L49"/>
  <c r="AM47"/>
  <c r="L47"/>
  <c r="L45"/>
  <c r="L44"/>
  <c i="2" r="J295"/>
  <c r="J196"/>
  <c r="BK257"/>
  <c r="J371"/>
  <c i="3" r="BK97"/>
  <c i="4" r="J138"/>
  <c r="BK94"/>
  <c i="5" r="J119"/>
  <c r="J91"/>
  <c i="6" r="J169"/>
  <c r="BK172"/>
  <c i="2" r="BK384"/>
  <c r="BK378"/>
  <c r="J254"/>
  <c r="J384"/>
  <c r="J353"/>
  <c i="3" r="J94"/>
  <c i="4" r="BK136"/>
  <c i="5" r="BK113"/>
  <c i="2" r="BK196"/>
  <c r="BK130"/>
  <c r="J573"/>
  <c r="J402"/>
  <c i="3" r="J127"/>
  <c i="4" r="BK156"/>
  <c i="5" r="J92"/>
  <c r="J95"/>
  <c i="6" r="J163"/>
  <c r="J213"/>
  <c r="BK201"/>
  <c i="2" r="BK380"/>
  <c r="J365"/>
  <c r="BK573"/>
  <c r="BK118"/>
  <c r="BK449"/>
  <c r="J361"/>
  <c i="4" r="J156"/>
  <c r="BK127"/>
  <c i="5" r="J111"/>
  <c i="6" r="BK147"/>
  <c r="J220"/>
  <c r="J207"/>
  <c r="J155"/>
  <c i="2" r="J122"/>
  <c r="J214"/>
  <c r="BK140"/>
  <c r="J344"/>
  <c r="BK195"/>
  <c i="3" r="J121"/>
  <c i="4" r="J110"/>
  <c i="5" r="J122"/>
  <c r="BK118"/>
  <c i="6" r="BK161"/>
  <c r="J96"/>
  <c i="2" r="J679"/>
  <c r="BK615"/>
  <c r="BK385"/>
  <c r="BK651"/>
  <c r="J383"/>
  <c i="3" r="J103"/>
  <c i="4" r="J96"/>
  <c r="BK112"/>
  <c i="5" r="BK104"/>
  <c i="6" r="BK203"/>
  <c r="BK157"/>
  <c r="J131"/>
  <c i="2" r="BK373"/>
  <c r="J367"/>
  <c r="J232"/>
  <c r="BK269"/>
  <c i="3" r="BK118"/>
  <c r="J115"/>
  <c i="4" r="BK131"/>
  <c i="5" r="J114"/>
  <c i="6" r="BK226"/>
  <c r="BK188"/>
  <c r="BK197"/>
  <c i="2" r="J252"/>
  <c r="J364"/>
  <c r="J355"/>
  <c r="J202"/>
  <c r="J110"/>
  <c i="3" r="J107"/>
  <c r="BK117"/>
  <c i="4" r="J142"/>
  <c r="J94"/>
  <c i="5" r="J121"/>
  <c i="6" r="J221"/>
  <c r="BK88"/>
  <c r="BK176"/>
  <c i="2" r="J308"/>
  <c r="BK371"/>
  <c r="BK248"/>
  <c r="J375"/>
  <c i="3" r="BK111"/>
  <c i="4" r="BK142"/>
  <c i="5" r="J97"/>
  <c i="6" r="BK145"/>
  <c r="J114"/>
  <c r="J149"/>
  <c r="J186"/>
  <c i="7" r="BK88"/>
  <c r="BK84"/>
  <c i="2" r="J123"/>
  <c r="J635"/>
  <c r="J267"/>
  <c r="BK553"/>
  <c r="J503"/>
  <c r="J359"/>
  <c i="3" r="BK128"/>
  <c i="4" r="J163"/>
  <c r="J98"/>
  <c i="5" r="BK93"/>
  <c r="BK108"/>
  <c i="6" r="J178"/>
  <c i="7" r="J90"/>
  <c i="2" r="J550"/>
  <c r="BK624"/>
  <c r="BK282"/>
  <c r="J126"/>
  <c r="J598"/>
  <c i="3" r="BK105"/>
  <c i="4" r="J133"/>
  <c i="5" r="J118"/>
  <c i="6" r="BK129"/>
  <c r="J196"/>
  <c r="BK110"/>
  <c r="J159"/>
  <c i="2" r="BK677"/>
  <c r="J133"/>
  <c r="J169"/>
  <c r="J130"/>
  <c r="J269"/>
  <c r="J586"/>
  <c i="3" r="J100"/>
  <c i="4" r="BK92"/>
  <c i="5" r="J103"/>
  <c i="6" r="J145"/>
  <c r="BK100"/>
  <c i="7" r="BK92"/>
  <c i="2" r="BK278"/>
  <c r="BK359"/>
  <c r="BK250"/>
  <c r="J519"/>
  <c r="BK432"/>
  <c r="BK294"/>
  <c i="3" r="J117"/>
  <c i="4" r="BK160"/>
  <c i="5" r="BK124"/>
  <c i="6" r="J139"/>
  <c r="BK155"/>
  <c r="BK186"/>
  <c i="2" r="BK355"/>
  <c r="J286"/>
  <c r="J120"/>
  <c r="BK402"/>
  <c r="J282"/>
  <c r="BK308"/>
  <c i="3" r="BK103"/>
  <c i="4" r="J160"/>
  <c i="5" r="BK122"/>
  <c r="J96"/>
  <c i="6" r="J108"/>
  <c r="J184"/>
  <c i="2" r="J683"/>
  <c r="BK298"/>
  <c r="J261"/>
  <c r="BK364"/>
  <c r="BK368"/>
  <c i="3" r="J120"/>
  <c i="4" r="J90"/>
  <c i="5" r="BK97"/>
  <c i="6" r="BK215"/>
  <c r="J88"/>
  <c r="J120"/>
  <c i="7" r="J94"/>
  <c i="2" r="J449"/>
  <c r="BK295"/>
  <c r="BK332"/>
  <c r="J298"/>
  <c r="J181"/>
  <c i="3" r="BK127"/>
  <c i="4" r="BK123"/>
  <c i="5" r="BK103"/>
  <c i="6" r="BK139"/>
  <c r="BK131"/>
  <c i="7" r="BK94"/>
  <c i="2" r="BK556"/>
  <c r="BK107"/>
  <c r="J107"/>
  <c r="J618"/>
  <c i="3" r="BK95"/>
  <c i="4" r="BK130"/>
  <c r="BK104"/>
  <c i="5" r="BK114"/>
  <c i="6" r="BK174"/>
  <c r="BK102"/>
  <c i="2" r="J409"/>
  <c r="BK263"/>
  <c r="J237"/>
  <c r="BK398"/>
  <c i="3" r="J119"/>
  <c i="4" r="BK116"/>
  <c r="BK158"/>
  <c i="5" r="J109"/>
  <c i="6" r="BK90"/>
  <c r="BK141"/>
  <c r="J106"/>
  <c i="2" r="J665"/>
  <c r="BK361"/>
  <c r="J192"/>
  <c r="BK596"/>
  <c r="BK377"/>
  <c i="3" r="BK113"/>
  <c i="4" r="J158"/>
  <c i="5" r="J94"/>
  <c i="6" r="BK143"/>
  <c r="J199"/>
  <c i="7" r="BK98"/>
  <c i="2" r="J358"/>
  <c r="J357"/>
  <c r="J240"/>
  <c r="J137"/>
  <c r="BK113"/>
  <c i="3" r="J118"/>
  <c i="4" r="J154"/>
  <c i="5" r="BK95"/>
  <c i="6" r="BK223"/>
  <c r="BK165"/>
  <c i="7" r="J96"/>
  <c i="2" r="BK571"/>
  <c r="BK358"/>
  <c r="BK183"/>
  <c r="BK679"/>
  <c i="3" r="BK107"/>
  <c i="4" r="BK106"/>
  <c r="J114"/>
  <c i="6" r="BK182"/>
  <c r="BK118"/>
  <c r="BK133"/>
  <c i="2" r="BK275"/>
  <c r="BK186"/>
  <c r="BK214"/>
  <c r="BK376"/>
  <c r="J104"/>
  <c i="3" r="BK119"/>
  <c i="4" r="J129"/>
  <c i="5" r="BK101"/>
  <c r="BK89"/>
  <c i="6" r="BK180"/>
  <c r="BK221"/>
  <c r="BK114"/>
  <c i="2" r="J314"/>
  <c r="BK202"/>
  <c r="J631"/>
  <c r="BK598"/>
  <c r="J553"/>
  <c i="4" r="J166"/>
  <c r="J116"/>
  <c i="5" r="BK96"/>
  <c i="6" r="BK159"/>
  <c r="BK194"/>
  <c r="BK124"/>
  <c i="2" r="BK172"/>
  <c r="J487"/>
  <c r="BK635"/>
  <c r="BK365"/>
  <c i="3" r="J111"/>
  <c i="5" r="J106"/>
  <c i="6" r="BK190"/>
  <c r="J153"/>
  <c i="2" r="BK367"/>
  <c r="BK110"/>
  <c r="BK535"/>
  <c r="J556"/>
  <c r="BK369"/>
  <c r="BK261"/>
  <c i="3" r="J113"/>
  <c i="4" r="BK110"/>
  <c r="BK150"/>
  <c i="5" r="BK120"/>
  <c i="6" r="J92"/>
  <c r="J133"/>
  <c i="2" r="BK362"/>
  <c r="BK372"/>
  <c r="J461"/>
  <c r="BK665"/>
  <c r="BK375"/>
  <c i="3" r="BK96"/>
  <c i="4" r="J88"/>
  <c i="5" r="BK109"/>
  <c i="6" r="J127"/>
  <c r="BK135"/>
  <c i="2" r="BK599"/>
  <c r="BK383"/>
  <c r="J195"/>
  <c r="J246"/>
  <c i="3" r="J95"/>
  <c i="4" r="J102"/>
  <c i="5" r="BK91"/>
  <c i="6" r="BK163"/>
  <c r="BK122"/>
  <c i="2" r="J596"/>
  <c r="J398"/>
  <c r="BK618"/>
  <c r="BK370"/>
  <c i="3" r="BK121"/>
  <c i="4" r="BK88"/>
  <c i="6" r="J129"/>
  <c r="BK116"/>
  <c i="2" r="BK487"/>
  <c r="BK120"/>
  <c r="J378"/>
  <c r="BK477"/>
  <c i="3" r="J105"/>
  <c i="5" r="J120"/>
  <c r="J93"/>
  <c i="6" r="BK211"/>
  <c r="J118"/>
  <c i="2" r="J376"/>
  <c r="J294"/>
  <c r="J362"/>
  <c r="BK244"/>
  <c i="4" r="BK98"/>
  <c r="J104"/>
  <c i="5" r="J124"/>
  <c i="6" r="BK220"/>
  <c r="J209"/>
  <c i="2" r="J272"/>
  <c r="BK133"/>
  <c r="BK189"/>
  <c i="3" r="BK115"/>
  <c i="4" r="BK90"/>
  <c i="5" r="J115"/>
  <c i="6" r="BK108"/>
  <c i="2" r="J370"/>
  <c r="J651"/>
  <c r="BK670"/>
  <c r="BK469"/>
  <c r="BK286"/>
  <c i="3" r="BK125"/>
  <c i="4" r="BK100"/>
  <c r="BK102"/>
  <c i="5" r="J90"/>
  <c i="6" r="J112"/>
  <c r="J201"/>
  <c i="7" r="J86"/>
  <c i="2" r="BK234"/>
  <c r="J178"/>
  <c r="BK472"/>
  <c i="3" r="J106"/>
  <c i="4" r="J106"/>
  <c i="5" r="J89"/>
  <c i="6" r="J217"/>
  <c r="J102"/>
  <c r="J104"/>
  <c i="7" r="J98"/>
  <c i="2" r="BK416"/>
  <c r="J368"/>
  <c r="J373"/>
  <c r="BK353"/>
  <c r="BK178"/>
  <c i="3" r="J109"/>
  <c i="4" r="BK163"/>
  <c r="BK108"/>
  <c i="5" r="J100"/>
  <c i="6" r="J197"/>
  <c r="J176"/>
  <c r="J98"/>
  <c r="J226"/>
  <c i="2" r="BK267"/>
  <c r="BK409"/>
  <c r="J360"/>
  <c r="J356"/>
  <c i="4" r="BK152"/>
  <c i="5" r="BK90"/>
  <c i="6" r="J194"/>
  <c r="BK98"/>
  <c r="J90"/>
  <c i="7" r="BK86"/>
  <c i="2" r="J263"/>
  <c r="BK104"/>
  <c r="J250"/>
  <c r="J372"/>
  <c r="J234"/>
  <c i="3" r="BK123"/>
  <c i="4" r="BK133"/>
  <c r="BK118"/>
  <c i="5" r="BK100"/>
  <c r="BK94"/>
  <c i="6" r="BK207"/>
  <c r="BK127"/>
  <c i="2" r="J681"/>
  <c r="J248"/>
  <c r="J392"/>
  <c r="BK662"/>
  <c r="J292"/>
  <c i="3" r="BK106"/>
  <c i="4" r="BK114"/>
  <c r="J112"/>
  <c i="5" r="BK98"/>
  <c i="6" r="J94"/>
  <c r="BK192"/>
  <c i="7" r="BK90"/>
  <c i="2" r="J369"/>
  <c r="BK284"/>
  <c r="BK237"/>
  <c r="J670"/>
  <c i="3" r="J123"/>
  <c i="4" r="BK125"/>
  <c r="BK154"/>
  <c i="5" r="BK92"/>
  <c i="6" r="BK169"/>
  <c r="BK112"/>
  <c i="7" r="BK96"/>
  <c i="2" r="BK199"/>
  <c r="J113"/>
  <c r="J332"/>
  <c r="BK227"/>
  <c r="J275"/>
  <c i="3" r="BK98"/>
  <c i="4" r="J100"/>
  <c i="5" r="BK111"/>
  <c i="6" r="J141"/>
  <c r="J172"/>
  <c i="2" r="J615"/>
  <c r="BK484"/>
  <c r="J227"/>
  <c r="J363"/>
  <c r="J229"/>
  <c i="3" r="BK120"/>
  <c i="4" r="J108"/>
  <c r="BK140"/>
  <c i="5" r="BK119"/>
  <c i="6" r="J174"/>
  <c r="J215"/>
  <c i="2" r="J289"/>
  <c r="BK122"/>
  <c r="BK246"/>
  <c r="J399"/>
  <c r="J172"/>
  <c i="3" r="J96"/>
  <c i="4" r="J140"/>
  <c r="J146"/>
  <c i="5" r="J101"/>
  <c i="6" r="J182"/>
  <c r="J143"/>
  <c r="J165"/>
  <c i="2" r="BK503"/>
  <c r="J339"/>
  <c r="BK123"/>
  <c r="BK252"/>
  <c r="BK683"/>
  <c i="3" r="J128"/>
  <c r="J125"/>
  <c i="4" r="BK144"/>
  <c r="J125"/>
  <c i="5" r="BK110"/>
  <c i="6" r="BK209"/>
  <c r="BK106"/>
  <c r="J190"/>
  <c r="J147"/>
  <c i="2" r="J477"/>
  <c r="J265"/>
  <c r="J257"/>
  <c r="J416"/>
  <c r="BK363"/>
  <c r="J199"/>
  <c i="4" r="BK166"/>
  <c i="5" r="BK117"/>
  <c r="J117"/>
  <c i="6" r="BK196"/>
  <c r="BK153"/>
  <c r="J137"/>
  <c r="BK92"/>
  <c i="2" r="J472"/>
  <c r="J454"/>
  <c r="BK366"/>
  <c r="J599"/>
  <c r="BK229"/>
  <c i="3" r="BK101"/>
  <c i="4" r="BK148"/>
  <c i="5" r="J98"/>
  <c i="6" r="BK199"/>
  <c r="J157"/>
  <c i="2" r="J377"/>
  <c r="J374"/>
  <c r="BK586"/>
  <c r="BK356"/>
  <c r="J624"/>
  <c r="J183"/>
  <c i="4" r="J136"/>
  <c r="BK138"/>
  <c i="5" r="BK116"/>
  <c i="6" r="J205"/>
  <c r="BK149"/>
  <c i="7" r="J84"/>
  <c i="2" r="J189"/>
  <c r="BK681"/>
  <c r="J571"/>
  <c r="BK461"/>
  <c i="3" r="J101"/>
  <c r="BK94"/>
  <c i="4" r="J92"/>
  <c i="5" r="J104"/>
  <c i="6" r="BK167"/>
  <c r="BK151"/>
  <c r="J151"/>
  <c i="7" r="J88"/>
  <c i="2" r="J662"/>
  <c i="1" r="AS54"/>
  <c i="3" r="BK129"/>
  <c i="4" r="J152"/>
  <c r="J148"/>
  <c i="5" r="J113"/>
  <c i="6" r="BK96"/>
  <c r="BK137"/>
  <c r="J116"/>
  <c i="2" r="BK631"/>
  <c r="J380"/>
  <c r="BK550"/>
  <c r="J432"/>
  <c i="3" r="BK100"/>
  <c i="4" r="J123"/>
  <c r="J144"/>
  <c i="5" r="J116"/>
  <c i="6" r="J161"/>
  <c r="J124"/>
  <c r="J110"/>
  <c i="2" r="J535"/>
  <c r="J244"/>
  <c r="BK181"/>
  <c r="J278"/>
  <c r="BK126"/>
  <c i="3" r="J99"/>
  <c i="4" r="BK129"/>
  <c i="5" r="BK121"/>
  <c i="6" r="J100"/>
  <c r="J192"/>
  <c r="BK178"/>
  <c i="2" r="BK254"/>
  <c r="J140"/>
  <c r="BK314"/>
  <c r="BK169"/>
  <c r="BK240"/>
  <c r="BK272"/>
  <c i="3" r="BK109"/>
  <c i="4" r="BK96"/>
  <c r="J118"/>
  <c i="5" r="J110"/>
  <c i="6" r="J167"/>
  <c r="BK94"/>
  <c r="BK217"/>
  <c r="J188"/>
  <c i="2" r="BK374"/>
  <c r="BK360"/>
  <c r="J118"/>
  <c r="BK265"/>
  <c r="J186"/>
  <c i="3" r="F36"/>
  <c i="2" r="J284"/>
  <c r="BK292"/>
  <c r="J469"/>
  <c r="BK344"/>
  <c r="BK137"/>
  <c i="4" r="J121"/>
  <c r="BK121"/>
  <c i="5" r="J102"/>
  <c i="6" r="J180"/>
  <c r="BK120"/>
  <c r="BK213"/>
  <c i="2" r="BK339"/>
  <c r="BK289"/>
  <c r="BK259"/>
  <c r="J366"/>
  <c i="3" r="J129"/>
  <c r="BK99"/>
  <c i="4" r="J150"/>
  <c i="5" r="BK102"/>
  <c i="6" r="J135"/>
  <c r="BK205"/>
  <c r="J223"/>
  <c i="2" r="BK454"/>
  <c r="J385"/>
  <c r="BK232"/>
  <c r="BK357"/>
  <c r="BK192"/>
  <c i="3" r="J98"/>
  <c i="4" r="J130"/>
  <c r="J131"/>
  <c i="5" r="BK106"/>
  <c i="6" r="J122"/>
  <c r="J211"/>
  <c r="BK104"/>
  <c i="2" r="J484"/>
  <c r="BK519"/>
  <c r="J259"/>
  <c r="BK392"/>
  <c r="BK399"/>
  <c r="J677"/>
  <c i="3" r="J97"/>
  <c i="4" r="J127"/>
  <c r="BK146"/>
  <c i="5" r="J108"/>
  <c r="BK115"/>
  <c i="6" r="BK184"/>
  <c r="J203"/>
  <c i="7" r="J92"/>
  <c i="2" l="1" r="P103"/>
  <c r="R109"/>
  <c r="R177"/>
  <c r="P297"/>
  <c r="BK382"/>
  <c r="J382"/>
  <c r="J74"/>
  <c r="R401"/>
  <c r="BK617"/>
  <c r="J617"/>
  <c r="J77"/>
  <c r="T676"/>
  <c i="3" r="BK93"/>
  <c i="4" r="P135"/>
  <c i="5" r="T105"/>
  <c i="2" r="BK103"/>
  <c r="BK109"/>
  <c r="J109"/>
  <c r="J62"/>
  <c r="T136"/>
  <c r="T129"/>
  <c r="T226"/>
  <c r="R243"/>
  <c r="T256"/>
  <c r="R271"/>
  <c r="P486"/>
  <c r="T650"/>
  <c r="T680"/>
  <c i="3" r="T104"/>
  <c i="4" r="R87"/>
  <c r="P120"/>
  <c i="5" r="BK88"/>
  <c r="R112"/>
  <c i="2" r="T103"/>
  <c r="T109"/>
  <c r="R136"/>
  <c r="R129"/>
  <c r="P226"/>
  <c r="BK243"/>
  <c r="R297"/>
  <c r="T382"/>
  <c r="P401"/>
  <c r="P617"/>
  <c r="P676"/>
  <c i="3" r="R104"/>
  <c r="BK126"/>
  <c r="J126"/>
  <c r="J71"/>
  <c i="4" r="BK135"/>
  <c r="J135"/>
  <c r="J63"/>
  <c i="5" r="P88"/>
  <c r="T112"/>
  <c i="6" r="T87"/>
  <c r="P171"/>
  <c i="2" r="BK117"/>
  <c r="J117"/>
  <c r="J63"/>
  <c r="P136"/>
  <c r="P129"/>
  <c r="R226"/>
  <c r="P243"/>
  <c r="BK271"/>
  <c r="J271"/>
  <c r="J72"/>
  <c r="T486"/>
  <c r="P650"/>
  <c r="BK680"/>
  <c r="J680"/>
  <c r="J81"/>
  <c i="3" r="R93"/>
  <c r="P126"/>
  <c i="4" r="BK87"/>
  <c r="J87"/>
  <c r="J61"/>
  <c r="BK120"/>
  <c r="J120"/>
  <c r="J62"/>
  <c i="6" r="BK87"/>
  <c r="P126"/>
  <c r="BK171"/>
  <c r="J171"/>
  <c r="J63"/>
  <c r="R219"/>
  <c i="2" r="R117"/>
  <c r="T177"/>
  <c r="T243"/>
  <c r="R256"/>
  <c r="T271"/>
  <c r="BK486"/>
  <c r="J486"/>
  <c r="J76"/>
  <c r="BK650"/>
  <c r="J650"/>
  <c r="J78"/>
  <c r="P680"/>
  <c i="3" r="BK104"/>
  <c r="J104"/>
  <c r="J63"/>
  <c r="R116"/>
  <c i="4" r="P87"/>
  <c r="P86"/>
  <c r="P85"/>
  <c i="1" r="AU57"/>
  <c i="4" r="T120"/>
  <c i="5" r="BK105"/>
  <c r="J105"/>
  <c r="J63"/>
  <c r="R105"/>
  <c i="6" r="R126"/>
  <c r="T219"/>
  <c i="2" r="P109"/>
  <c r="BK136"/>
  <c r="BK129"/>
  <c r="J129"/>
  <c r="J64"/>
  <c r="BK226"/>
  <c r="J226"/>
  <c r="J67"/>
  <c r="T297"/>
  <c r="P382"/>
  <c r="T401"/>
  <c r="T617"/>
  <c r="R676"/>
  <c i="3" r="T93"/>
  <c r="P116"/>
  <c r="T126"/>
  <c i="4" r="T87"/>
  <c r="R120"/>
  <c i="5" r="R88"/>
  <c r="R86"/>
  <c r="R85"/>
  <c r="P112"/>
  <c i="6" r="R87"/>
  <c r="T171"/>
  <c i="2" r="P117"/>
  <c r="BK177"/>
  <c r="J177"/>
  <c r="J66"/>
  <c r="BK297"/>
  <c r="J297"/>
  <c r="J73"/>
  <c r="R382"/>
  <c r="BK401"/>
  <c r="J401"/>
  <c r="J75"/>
  <c r="R617"/>
  <c r="BK676"/>
  <c r="J676"/>
  <c r="J80"/>
  <c i="3" r="P93"/>
  <c r="T116"/>
  <c i="4" r="T135"/>
  <c i="5" r="T88"/>
  <c r="T86"/>
  <c r="T85"/>
  <c r="P105"/>
  <c i="6" r="BK126"/>
  <c r="J126"/>
  <c r="J62"/>
  <c r="T126"/>
  <c r="BK219"/>
  <c r="J219"/>
  <c r="J64"/>
  <c i="7" r="BK83"/>
  <c r="J83"/>
  <c r="J61"/>
  <c i="2" r="R103"/>
  <c r="T117"/>
  <c r="P177"/>
  <c r="BK256"/>
  <c r="J256"/>
  <c r="J71"/>
  <c r="P256"/>
  <c r="P271"/>
  <c r="R486"/>
  <c r="R650"/>
  <c r="R680"/>
  <c i="3" r="P104"/>
  <c r="BK116"/>
  <c r="J116"/>
  <c r="J68"/>
  <c r="R126"/>
  <c i="4" r="R135"/>
  <c i="5" r="BK112"/>
  <c r="J112"/>
  <c r="J64"/>
  <c i="6" r="P87"/>
  <c r="P86"/>
  <c r="P85"/>
  <c i="1" r="AU59"/>
  <c i="6" r="R171"/>
  <c r="P219"/>
  <c i="7" r="P83"/>
  <c r="P82"/>
  <c r="P81"/>
  <c i="1" r="AU60"/>
  <c i="7" r="R83"/>
  <c r="R82"/>
  <c r="R81"/>
  <c r="T83"/>
  <c r="T82"/>
  <c r="T81"/>
  <c i="4" r="BK165"/>
  <c r="J165"/>
  <c r="J65"/>
  <c r="BK162"/>
  <c r="J162"/>
  <c r="J64"/>
  <c i="3" r="BK110"/>
  <c r="J110"/>
  <c r="J65"/>
  <c r="BK112"/>
  <c r="J112"/>
  <c r="J66"/>
  <c i="6" r="BK225"/>
  <c r="J225"/>
  <c r="J65"/>
  <c i="3" r="BK114"/>
  <c r="J114"/>
  <c r="J67"/>
  <c r="BK122"/>
  <c r="J122"/>
  <c r="J69"/>
  <c i="5" r="BK123"/>
  <c r="J123"/>
  <c r="J65"/>
  <c i="3" r="BK102"/>
  <c r="J102"/>
  <c r="J62"/>
  <c r="BK108"/>
  <c r="J108"/>
  <c r="J64"/>
  <c r="BK124"/>
  <c r="J124"/>
  <c r="J70"/>
  <c i="2" r="BK239"/>
  <c r="J239"/>
  <c r="J68"/>
  <c i="7" r="E71"/>
  <c r="J52"/>
  <c r="BE90"/>
  <c r="BE92"/>
  <c r="BE84"/>
  <c r="BE86"/>
  <c r="BE94"/>
  <c r="BE96"/>
  <c r="F55"/>
  <c r="BE88"/>
  <c i="6" r="J87"/>
  <c r="J61"/>
  <c i="7" r="BE98"/>
  <c i="5" r="J88"/>
  <c r="J62"/>
  <c i="6" r="BE139"/>
  <c r="BE143"/>
  <c r="BE159"/>
  <c r="BE182"/>
  <c r="BE184"/>
  <c r="BE226"/>
  <c r="J52"/>
  <c r="BE122"/>
  <c r="BE129"/>
  <c r="BE137"/>
  <c r="BE153"/>
  <c r="BE207"/>
  <c r="BE220"/>
  <c r="BE124"/>
  <c r="BE163"/>
  <c r="BE165"/>
  <c r="BE178"/>
  <c r="BE180"/>
  <c r="BE196"/>
  <c r="BE94"/>
  <c r="BE141"/>
  <c r="BE172"/>
  <c r="BE174"/>
  <c r="BE197"/>
  <c r="E48"/>
  <c r="BE92"/>
  <c r="BE102"/>
  <c r="BE145"/>
  <c r="BE161"/>
  <c r="BE167"/>
  <c r="BE169"/>
  <c r="BE176"/>
  <c r="BE190"/>
  <c r="BE192"/>
  <c r="BE203"/>
  <c r="BE96"/>
  <c r="BE100"/>
  <c r="BE108"/>
  <c r="BE110"/>
  <c r="BE112"/>
  <c r="BE114"/>
  <c r="BE116"/>
  <c r="BE133"/>
  <c r="BE135"/>
  <c r="BE194"/>
  <c r="BE201"/>
  <c r="BE215"/>
  <c r="BE88"/>
  <c r="BE90"/>
  <c r="BE104"/>
  <c r="BE127"/>
  <c r="BE147"/>
  <c r="BE149"/>
  <c r="BE151"/>
  <c r="BE155"/>
  <c r="BE186"/>
  <c r="BE188"/>
  <c r="BE209"/>
  <c r="BE211"/>
  <c r="BE217"/>
  <c r="F55"/>
  <c r="BE98"/>
  <c r="BE106"/>
  <c r="BE118"/>
  <c r="BE120"/>
  <c r="BE131"/>
  <c r="BE157"/>
  <c r="BE199"/>
  <c r="BE205"/>
  <c r="BE213"/>
  <c r="BE221"/>
  <c r="BE223"/>
  <c i="5" r="BE98"/>
  <c r="BE103"/>
  <c r="BE106"/>
  <c r="F55"/>
  <c r="E75"/>
  <c r="BE93"/>
  <c r="BE110"/>
  <c r="BE111"/>
  <c r="BE116"/>
  <c i="4" r="BK86"/>
  <c r="BK85"/>
  <c r="J85"/>
  <c r="J59"/>
  <c i="5" r="BE89"/>
  <c r="BE90"/>
  <c r="BE91"/>
  <c r="BE101"/>
  <c r="BE122"/>
  <c r="BE94"/>
  <c r="BE113"/>
  <c r="BE120"/>
  <c r="BE92"/>
  <c r="BE114"/>
  <c r="BE115"/>
  <c r="J79"/>
  <c r="BE102"/>
  <c r="BE104"/>
  <c r="BE109"/>
  <c r="BE117"/>
  <c r="BE124"/>
  <c r="BE108"/>
  <c r="BE95"/>
  <c r="BE96"/>
  <c r="BE97"/>
  <c r="BE100"/>
  <c r="BE118"/>
  <c r="BE119"/>
  <c r="BE121"/>
  <c i="4" r="F55"/>
  <c r="BE96"/>
  <c r="BE104"/>
  <c r="BE114"/>
  <c r="BE125"/>
  <c r="BE127"/>
  <c r="BE130"/>
  <c r="BE106"/>
  <c r="BE129"/>
  <c r="BE142"/>
  <c r="BE144"/>
  <c r="BE88"/>
  <c r="BE90"/>
  <c r="BE118"/>
  <c r="BE140"/>
  <c r="BE154"/>
  <c i="3" r="J93"/>
  <c r="J61"/>
  <c i="4" r="BE100"/>
  <c r="BE138"/>
  <c r="BE166"/>
  <c r="J52"/>
  <c r="BE108"/>
  <c r="BE110"/>
  <c r="BE112"/>
  <c r="BE131"/>
  <c r="BE133"/>
  <c r="BE136"/>
  <c r="BE146"/>
  <c r="BE98"/>
  <c r="BE123"/>
  <c r="BE150"/>
  <c r="BE163"/>
  <c r="BE94"/>
  <c r="BE102"/>
  <c r="BE116"/>
  <c r="BE121"/>
  <c r="BE156"/>
  <c r="BE160"/>
  <c r="E48"/>
  <c r="BE92"/>
  <c r="BE148"/>
  <c r="BE152"/>
  <c r="BE158"/>
  <c i="2" r="BK102"/>
  <c r="J102"/>
  <c r="J60"/>
  <c r="J103"/>
  <c r="J61"/>
  <c r="J136"/>
  <c r="J65"/>
  <c i="3" r="J52"/>
  <c r="F55"/>
  <c r="BE113"/>
  <c r="BE118"/>
  <c r="BE120"/>
  <c r="BE123"/>
  <c r="BE128"/>
  <c r="BE107"/>
  <c r="BE125"/>
  <c i="2" r="J243"/>
  <c r="J70"/>
  <c i="3" r="BE94"/>
  <c r="BE98"/>
  <c r="BE115"/>
  <c r="BE127"/>
  <c r="BE129"/>
  <c r="E48"/>
  <c r="BE105"/>
  <c r="BE106"/>
  <c r="BE111"/>
  <c r="BE95"/>
  <c r="BE96"/>
  <c r="BE99"/>
  <c r="BE100"/>
  <c r="BE101"/>
  <c r="BE103"/>
  <c r="BE109"/>
  <c r="BE119"/>
  <c r="BE121"/>
  <c i="1" r="BC56"/>
  <c i="3" r="BE97"/>
  <c r="BE117"/>
  <c i="2" r="BE110"/>
  <c r="BE113"/>
  <c r="BE130"/>
  <c r="BE133"/>
  <c r="BE240"/>
  <c r="BE269"/>
  <c r="BE314"/>
  <c r="BE332"/>
  <c r="BE339"/>
  <c r="BE355"/>
  <c r="BE364"/>
  <c r="BE373"/>
  <c r="BE380"/>
  <c r="BE384"/>
  <c r="BE385"/>
  <c r="BE392"/>
  <c r="BE472"/>
  <c r="BE535"/>
  <c r="BE573"/>
  <c r="BE596"/>
  <c r="BE662"/>
  <c r="BE665"/>
  <c r="BE683"/>
  <c r="BE107"/>
  <c r="BE183"/>
  <c r="BE237"/>
  <c r="BE244"/>
  <c r="BE259"/>
  <c r="BE261"/>
  <c r="BE263"/>
  <c r="BE265"/>
  <c r="BE267"/>
  <c r="BE275"/>
  <c r="BE295"/>
  <c r="BE359"/>
  <c r="BE365"/>
  <c r="BE372"/>
  <c r="BE409"/>
  <c r="BE416"/>
  <c r="BE477"/>
  <c r="BE484"/>
  <c r="BE487"/>
  <c r="BE550"/>
  <c r="BE618"/>
  <c r="BE631"/>
  <c r="BE104"/>
  <c r="BE140"/>
  <c r="BE181"/>
  <c r="BE232"/>
  <c r="BE234"/>
  <c r="BE246"/>
  <c r="BE257"/>
  <c r="BE298"/>
  <c r="BE356"/>
  <c r="BE368"/>
  <c r="BE369"/>
  <c r="BE374"/>
  <c r="BE586"/>
  <c r="BE615"/>
  <c r="BE123"/>
  <c r="BE227"/>
  <c r="BE229"/>
  <c r="BE252"/>
  <c r="BE272"/>
  <c r="BE278"/>
  <c r="BE308"/>
  <c r="F98"/>
  <c r="BE122"/>
  <c r="BE186"/>
  <c r="BE189"/>
  <c r="BE192"/>
  <c r="BE196"/>
  <c r="BE199"/>
  <c r="BE202"/>
  <c r="BE214"/>
  <c r="BE248"/>
  <c r="BE254"/>
  <c r="BE282"/>
  <c r="BE284"/>
  <c r="BE286"/>
  <c r="BE289"/>
  <c r="BE292"/>
  <c r="BE344"/>
  <c r="BE353"/>
  <c r="BE357"/>
  <c r="BE360"/>
  <c r="BE367"/>
  <c r="BE370"/>
  <c r="BE376"/>
  <c r="BE377"/>
  <c r="BE378"/>
  <c r="BE449"/>
  <c r="BE454"/>
  <c r="BE553"/>
  <c r="BE556"/>
  <c r="BE571"/>
  <c r="BE679"/>
  <c r="E48"/>
  <c r="J95"/>
  <c r="BE126"/>
  <c r="BE137"/>
  <c r="BE172"/>
  <c r="BE178"/>
  <c r="BE294"/>
  <c r="BE358"/>
  <c r="BE362"/>
  <c r="BE363"/>
  <c r="BE371"/>
  <c r="BE399"/>
  <c r="BE461"/>
  <c r="BE503"/>
  <c r="BE598"/>
  <c r="BE599"/>
  <c r="BE635"/>
  <c r="BE677"/>
  <c r="BE681"/>
  <c r="BE118"/>
  <c r="BE120"/>
  <c r="BE169"/>
  <c r="BE195"/>
  <c r="BE250"/>
  <c r="BE361"/>
  <c r="BE366"/>
  <c r="BE375"/>
  <c r="BE383"/>
  <c r="BE398"/>
  <c r="BE402"/>
  <c r="BE432"/>
  <c r="BE469"/>
  <c r="BE519"/>
  <c r="BE624"/>
  <c r="BE651"/>
  <c r="BE670"/>
  <c r="F35"/>
  <c i="1" r="BB55"/>
  <c i="4" r="F35"/>
  <c i="1" r="BB57"/>
  <c i="7" r="F34"/>
  <c i="1" r="BA60"/>
  <c i="5" r="F34"/>
  <c i="1" r="BA58"/>
  <c i="6" r="F34"/>
  <c i="1" r="BA59"/>
  <c i="5" r="F35"/>
  <c i="1" r="BB58"/>
  <c i="6" r="F37"/>
  <c i="1" r="BD59"/>
  <c i="6" r="F36"/>
  <c i="1" r="BC59"/>
  <c i="2" r="F37"/>
  <c i="1" r="BD55"/>
  <c i="4" r="F36"/>
  <c i="1" r="BC57"/>
  <c i="2" r="J34"/>
  <c i="1" r="AW55"/>
  <c i="3" r="F37"/>
  <c i="1" r="BD56"/>
  <c i="7" r="F36"/>
  <c i="1" r="BC60"/>
  <c i="4" r="J34"/>
  <c i="1" r="AW57"/>
  <c i="6" r="J34"/>
  <c i="1" r="AW59"/>
  <c i="4" r="F37"/>
  <c i="1" r="BD57"/>
  <c i="2" r="F36"/>
  <c i="1" r="BC55"/>
  <c i="2" r="F34"/>
  <c i="1" r="BA55"/>
  <c i="5" r="F36"/>
  <c i="1" r="BC58"/>
  <c i="3" r="F34"/>
  <c i="1" r="BA56"/>
  <c i="5" r="F37"/>
  <c i="1" r="BD58"/>
  <c i="7" r="J34"/>
  <c i="1" r="AW60"/>
  <c i="3" r="F35"/>
  <c i="1" r="BB56"/>
  <c i="3" r="J34"/>
  <c i="1" r="AW56"/>
  <c i="4" r="F34"/>
  <c i="1" r="BA57"/>
  <c i="6" r="F35"/>
  <c i="1" r="BB59"/>
  <c i="7" r="F37"/>
  <c i="1" r="BD60"/>
  <c i="5" r="J34"/>
  <c i="1" r="AW58"/>
  <c i="7" r="F35"/>
  <c i="1" r="BB60"/>
  <c i="3" l="1" r="R92"/>
  <c r="R91"/>
  <c i="2" r="P242"/>
  <c r="BK242"/>
  <c r="J242"/>
  <c r="J69"/>
  <c i="3" r="P92"/>
  <c r="P91"/>
  <c i="1" r="AU56"/>
  <c i="3" r="T92"/>
  <c r="T91"/>
  <c i="2" r="T242"/>
  <c r="T102"/>
  <c i="6" r="BK86"/>
  <c r="BK85"/>
  <c r="J85"/>
  <c r="J59"/>
  <c i="2" r="R102"/>
  <c i="4" r="T86"/>
  <c r="T85"/>
  <c i="2" r="R675"/>
  <c i="6" r="R86"/>
  <c r="R85"/>
  <c i="2" r="P102"/>
  <c i="5" r="P86"/>
  <c r="P85"/>
  <c i="1" r="AU58"/>
  <c i="2" r="P675"/>
  <c i="5" r="BK86"/>
  <c r="J86"/>
  <c r="J60"/>
  <c i="2" r="R242"/>
  <c i="3" r="BK92"/>
  <c r="J92"/>
  <c r="J60"/>
  <c i="6" r="T86"/>
  <c r="T85"/>
  <c i="4" r="R86"/>
  <c r="R85"/>
  <c i="2" r="T675"/>
  <c r="BK675"/>
  <c r="J675"/>
  <c r="J79"/>
  <c i="7" r="BK82"/>
  <c r="J82"/>
  <c r="J60"/>
  <c i="4" r="J86"/>
  <c r="J60"/>
  <c i="2" r="BK101"/>
  <c r="J101"/>
  <c r="J59"/>
  <c i="3" r="J33"/>
  <c i="1" r="AV56"/>
  <c r="AT56"/>
  <c r="BC54"/>
  <c r="AY54"/>
  <c i="3" r="F33"/>
  <c i="1" r="AZ56"/>
  <c i="7" r="F33"/>
  <c i="1" r="AZ60"/>
  <c i="7" r="J33"/>
  <c i="1" r="AV60"/>
  <c r="AT60"/>
  <c r="BD54"/>
  <c r="W33"/>
  <c i="2" r="F33"/>
  <c i="1" r="AZ55"/>
  <c i="4" r="J33"/>
  <c i="1" r="AV57"/>
  <c r="AT57"/>
  <c i="6" r="J33"/>
  <c i="1" r="AV59"/>
  <c r="AT59"/>
  <c i="4" r="F33"/>
  <c i="1" r="AZ57"/>
  <c i="2" r="J33"/>
  <c i="1" r="AV55"/>
  <c r="AT55"/>
  <c r="BB54"/>
  <c r="W31"/>
  <c i="5" r="F33"/>
  <c i="1" r="AZ58"/>
  <c i="4" r="J30"/>
  <c i="1" r="AG57"/>
  <c i="5" r="J33"/>
  <c i="1" r="AV58"/>
  <c r="AT58"/>
  <c r="BA54"/>
  <c r="W30"/>
  <c i="6" r="F33"/>
  <c i="1" r="AZ59"/>
  <c i="2" l="1" r="P101"/>
  <c i="1" r="AU55"/>
  <c i="2" r="R101"/>
  <c r="T101"/>
  <c i="5" r="BK85"/>
  <c r="J85"/>
  <c r="J59"/>
  <c i="6" r="J86"/>
  <c r="J60"/>
  <c i="3" r="BK91"/>
  <c r="J91"/>
  <c r="J59"/>
  <c i="7" r="BK81"/>
  <c r="J81"/>
  <c r="J59"/>
  <c i="1" r="AN57"/>
  <c i="4" r="J39"/>
  <c i="6" r="J30"/>
  <c i="1" r="AG59"/>
  <c r="W32"/>
  <c i="2" r="J30"/>
  <c i="1" r="AG55"/>
  <c r="AX54"/>
  <c r="AZ54"/>
  <c r="W29"/>
  <c r="AU54"/>
  <c r="AW54"/>
  <c r="AK30"/>
  <c i="6" l="1" r="J39"/>
  <c i="2" r="J39"/>
  <c i="1" r="AN55"/>
  <c r="AN59"/>
  <c r="AV54"/>
  <c r="AK29"/>
  <c i="7" r="J30"/>
  <c i="1" r="AG60"/>
  <c i="5" r="J30"/>
  <c i="1" r="AG58"/>
  <c r="AN58"/>
  <c i="3" r="J30"/>
  <c i="1" r="AG56"/>
  <c r="AN56"/>
  <c i="5" l="1" r="J39"/>
  <c i="7" r="J39"/>
  <c i="3" r="J39"/>
  <c i="1" r="AN60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<sst xmlns="http://schemas.openxmlformats.org/spreadsheetml/2006/main">
  <si>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</si>
  <si>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</si>
  <si>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</si>
  <si>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</si>
  <si>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</si>
  <si>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{d1083a7b-e123-4ad7-bdb0-878b4cb72a47}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</si>
  <si>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</si>
  <si>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</si>
  <si>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</si>
  <si>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</si>
  <si>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</si>
  <si>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</si>
  <si>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</si>
  <si>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</si>
  <si>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2025-20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</si>
  <si>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</si>
  <si>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</si>
  <si>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Stavební úpravy jídelny a sociálního zařízení jídelny SUPŠSK Hořice</t>
  </si>
  <si>
    <t>KSO:</t>
  </si>
  <si>
    <t/>
  </si>
  <si>
    <t>CC-CZ:</t>
  </si>
  <si>
    <t>Místo:</t>
  </si>
  <si>
    <t>Hořice</t>
  </si>
  <si>
    <t>Datum:</t>
  </si>
  <si>
    <t>14. 4. 2025</t>
  </si>
  <si>
    <t>Zadavatel:</t>
  </si>
  <si>
    <t>IČ:</t>
  </si>
  <si>
    <t>60116871</t>
  </si>
  <si>
    <t>Střední uměleckoprůmyslová škola sochařská</t>
  </si>
  <si>
    <t>DIČ:</t>
  </si>
  <si>
    <t>CZ60116871</t>
  </si>
  <si>
    <t>Účastník:</t>
  </si>
  <si>
    <t>Vyplň údaj</t>
  </si>
  <si>
    <t>Projektant:</t>
  </si>
  <si>
    <t>88835324</t>
  </si>
  <si>
    <t>Ing. David Pour</t>
  </si>
  <si>
    <t>True</t>
  </si>
  <si>
    <t>Zpracovatel:</t>
  </si>
  <si>
    <t>07535228</t>
  </si>
  <si>
    <t>Ing. Ladislav Kopecký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</si>
  <si>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</si>
  <si>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</si>
  <si>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</si>
  <si>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</si>
  <si>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</si>
  <si>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</si>
  <si>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</si>
  <si>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</si>
  <si>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</si>
  <si>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</si>
  <si>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</si>
  <si>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</si>
  <si>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</si>
  <si>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</si>
  <si>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</si>
  <si>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</si>
  <si>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</si>
  <si>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</si>
  <si>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</si>
  <si>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</si>
  <si>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</si>
  <si>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</si>
  <si>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</si>
  <si>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</si>
  <si>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</si>
  <si>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</si>
  <si>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</si>
  <si>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</si>
  <si>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</si>
  <si>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</si>
  <si>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</si>
  <si>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</si>
  <si>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</si>
  <si>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</si>
  <si>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</si>
  <si>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</si>
  <si>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</si>
  <si>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</si>
  <si>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</si>
  <si>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</si>
  <si>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</si>
  <si>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</si>
  <si>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STA</t>
  </si>
  <si>
    <t>1</t>
  </si>
  <si>
    <t>{cfc5cb36-0ea7-46be-b15f-823c2d1fed3b}</t>
  </si>
  <si>
    <t>2</t>
  </si>
  <si>
    <t>SO-02</t>
  </si>
  <si>
    <t>Elektroinstalace</t>
  </si>
  <si>
    <t>{931229a7-848e-4835-817a-0031225cc2ce}</t>
  </si>
  <si>
    <t>SO-03</t>
  </si>
  <si>
    <t>Vytápění</t>
  </si>
  <si>
    <t>{efff3f90-f42e-4f99-83f9-f9c3a23a1b96}</t>
  </si>
  <si>
    <t>SO-04</t>
  </si>
  <si>
    <t>Vzduchotechnika</t>
  </si>
  <si>
    <t>{8dd5487b-24c0-4465-9a06-3a1a24cd2bc6}</t>
  </si>
  <si>
    <t>SO-05</t>
  </si>
  <si>
    <t>Zdravotní technika</t>
  </si>
  <si>
    <t>{15f5c61c-c07f-4b7d-8b29-5e0c383dab98}</t>
  </si>
  <si>
    <t>SO-06</t>
  </si>
  <si>
    <t>Vybavení interiéru</t>
  </si>
  <si>
    <t>{793c154c-3ad6-405d-a764-85ab03b1373a}</t>
  </si>
  <si>
    <t>KRYCÍ LIST SOUPISU PRACÍ</t>
  </si>
  <si>
    <t>Objekt:</t>
  </si>
  <si>
    <t>SO-01 - Stavební úpravy jídelny a sociálního zařízení jídelny SUPŠSK Hořice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</si>
  <si>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</si>
  <si>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</si>
  <si>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</si>
  <si>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</si>
  <si>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</si>
  <si>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</si>
  <si>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</si>
  <si>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</si>
  <si>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</si>
  <si>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</si>
  <si>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</si>
  <si>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</si>
  <si>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</si>
  <si>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</si>
  <si>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</si>
  <si>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725 - Zdravotechnika - zařizovací předměty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</si>
  <si>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</si>
  <si>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</si>
  <si>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</si>
  <si>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</si>
  <si>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</si>
  <si>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</si>
  <si>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</si>
  <si>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</si>
  <si>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</si>
  <si>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</si>
  <si>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</si>
  <si>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</si>
  <si>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</si>
  <si>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</si>
  <si>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</si>
  <si>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</si>
  <si>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</si>
  <si>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</si>
  <si>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</si>
  <si>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</si>
  <si>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</si>
  <si>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</si>
  <si>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</si>
  <si>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</si>
  <si>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</si>
  <si>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</si>
  <si>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</si>
  <si>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</si>
  <si>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174111102</t>
  </si>
  <si>
    <t>Zásyp sypaninou z jakékoliv horniny ručně s uložením výkopku ve vrstvách se zhutněním v uzavřených prostorách s urovnáním povrchu zásypu</t>
  </si>
  <si>
    <t>m3</t>
  </si>
  <si>
    <t>CS ÚRS 2025 01</t>
  </si>
  <si>
    <t>4</t>
  </si>
  <si>
    <t>-608384795</t>
  </si>
  <si>
    <t>Online PSC</t>
  </si>
  <si>
    <t>https://podminky.urs.cz/item/CS_URS_2025_01/174111102</t>
  </si>
  <si>
    <t>VV</t>
  </si>
  <si>
    <t>18,5*0,765</t>
  </si>
  <si>
    <t>M</t>
  </si>
  <si>
    <t>58344171</t>
  </si>
  <si>
    <t>štěrkodrť frakce 0/32</t>
  </si>
  <si>
    <t>t</t>
  </si>
  <si>
    <t>8</t>
  </si>
  <si>
    <t>1826094548</t>
  </si>
  <si>
    <t>14,153*2 'Přepočtené koeficientem množství</t>
  </si>
  <si>
    <t>Zakládání</t>
  </si>
  <si>
    <t>3</t>
  </si>
  <si>
    <t>273321411</t>
  </si>
  <si>
    <t>Základy z betonu železového (bez výztuže) desky z betonu bez zvláštních nároků na prostředí tř. C 20/25</t>
  </si>
  <si>
    <t>558782724</t>
  </si>
  <si>
    <t>https://podminky.urs.cz/item/CS_URS_2025_01/273321411</t>
  </si>
  <si>
    <t>18,5*0,15</t>
  </si>
  <si>
    <t>273362021</t>
  </si>
  <si>
    <t>Výztuž základů desek ze svařovaných sítí z drátů typu KARI</t>
  </si>
  <si>
    <t>2055763989</t>
  </si>
  <si>
    <t>https://podminky.urs.cz/item/CS_URS_2025_01/273362021</t>
  </si>
  <si>
    <t>18,5*4,44/1000</t>
  </si>
  <si>
    <t>0,082*1,165 'Přepočtené koeficientem množství</t>
  </si>
  <si>
    <t>Svislé a kompletní konstrukce</t>
  </si>
  <si>
    <t>5</t>
  </si>
  <si>
    <t>310237241</t>
  </si>
  <si>
    <t>Zazdívka otvorů ve zdivu nadzákladovém cihlami pálenými plochy přes 0,09 m2 do 0,25 m2, ve zdi tl. do 300 mm</t>
  </si>
  <si>
    <t>kus</t>
  </si>
  <si>
    <t>-1703559129</t>
  </si>
  <si>
    <t>https://podminky.urs.cz/item/CS_URS_2025_01/310237241</t>
  </si>
  <si>
    <t>6</t>
  </si>
  <si>
    <t>317121251</t>
  </si>
  <si>
    <t>Montáž překladů ze železobetonových prefabrikátů dodatečně do připravených rýh, světlosti otvoru přes 1050 do 1800 mm</t>
  </si>
  <si>
    <t>457474087</t>
  </si>
  <si>
    <t>https://podminky.urs.cz/item/CS_URS_2025_01/317121251</t>
  </si>
  <si>
    <t>7</t>
  </si>
  <si>
    <t>59321171</t>
  </si>
  <si>
    <t>překlad železobetonový příčkový RZP 1190x100x140mm</t>
  </si>
  <si>
    <t>775562650</t>
  </si>
  <si>
    <t>340271025</t>
  </si>
  <si>
    <t>Zazdívka otvorů v příčkách nebo stěnách pórobetonovými tvárnicemi plochy přes 1 m2 do 4 m2, objemová hmotnost 500 kg/m3, tloušťka příčky 100 mm</t>
  </si>
  <si>
    <t>m2</t>
  </si>
  <si>
    <t>-1879697479</t>
  </si>
  <si>
    <t>https://podminky.urs.cz/item/CS_URS_2025_01/340271025</t>
  </si>
  <si>
    <t>1,8*2,8-0,8*1,97</t>
  </si>
  <si>
    <t>9</t>
  </si>
  <si>
    <t>340271045</t>
  </si>
  <si>
    <t>Zazdívka otvorů v příčkách nebo stěnách pórobetonovými tvárnicemi plochy přes 1 m2 do 4 m2, objemová hmotnost 500 kg/m3, tloušťka příčky 150 mm</t>
  </si>
  <si>
    <t>-618333559</t>
  </si>
  <si>
    <t>https://podminky.urs.cz/item/CS_URS_2025_01/340271045</t>
  </si>
  <si>
    <t>0,9*2,02</t>
  </si>
  <si>
    <t>Úpravy povrchů, podlahy a osazování výplní</t>
  </si>
  <si>
    <t>10</t>
  </si>
  <si>
    <t>631311115</t>
  </si>
  <si>
    <t>Mazanina z betonu prostého bez zvýšených nároků na prostředí tl. přes 50 do 80 mm tř. C 20/25</t>
  </si>
  <si>
    <t>150843173</t>
  </si>
  <si>
    <t>https://podminky.urs.cz/item/CS_URS_2025_01/631311115</t>
  </si>
  <si>
    <t>18,5*0,08</t>
  </si>
  <si>
    <t>11</t>
  </si>
  <si>
    <t>631319222</t>
  </si>
  <si>
    <t>Příplatek k cenám betonových mazanin za vyztužení polymerovými makrovlákny objemové vyztužení 3 kg/m3</t>
  </si>
  <si>
    <t>1549350668</t>
  </si>
  <si>
    <t>https://podminky.urs.cz/item/CS_URS_2025_01/631319222</t>
  </si>
  <si>
    <t>61</t>
  </si>
  <si>
    <t>Úprava povrchů vnitřních</t>
  </si>
  <si>
    <t>611325412</t>
  </si>
  <si>
    <t>Oprava vápenocementové omítky vnitřních ploch hladké, tloušťky do 20 mm stropů, v rozsahu opravované plochy přes 10 do 30%</t>
  </si>
  <si>
    <t>1050195171</t>
  </si>
  <si>
    <t>https://podminky.urs.cz/item/CS_URS_2025_01/611325412</t>
  </si>
  <si>
    <t>696,61-19,6-16,38-86,54-17,24-179,08-7,02-3,78-9,68-11,6-6,04-3,60 "strop bez místnosti 1, 5, 13 - 15, 18, 29 - 33</t>
  </si>
  <si>
    <t>13</t>
  </si>
  <si>
    <t>612325412</t>
  </si>
  <si>
    <t>Oprava vápenocementové omítky vnitřních ploch hladké, tloušťky do 20 mm stěn, v rozsahu opravované plochy přes 10 do 30%</t>
  </si>
  <si>
    <t>356141639</t>
  </si>
  <si>
    <t>https://podminky.urs.cz/item/CS_URS_2025_01/612325412</t>
  </si>
  <si>
    <t>3,3*(2,5*2+2,6*2)-0,9*1,2-0,9*1,97 "místnost 2</t>
  </si>
  <si>
    <t>3,3*(1,82*2+4,14*2)-0,9*1,2-0,8*1,97 "místnost 3</t>
  </si>
  <si>
    <t>3,3*(1,82*2+4,14*2)-0,9*1,2-0,8*1,97 "místnost 4</t>
  </si>
  <si>
    <t>3,3*(2,03*2+4,14*2)-0,9*1,2-0,9*1,97 "místnost 6</t>
  </si>
  <si>
    <t>3,3*(4,14*2+3,76*2)-0,9*1,2*2-0,8*1,97*2+0,2*(1,65*2+1,0*2) "místnost 7</t>
  </si>
  <si>
    <t>3,3*(1,81*2+1,65*2)-0,6*1,97 "místnost 8</t>
  </si>
  <si>
    <t>3,3*(1,38*2+0,88*2)-0,9*1,2-0,6*1,97 "místnost 9</t>
  </si>
  <si>
    <t>3,3*(1,38*2+3,16*2)-0,6*1,97-0,8*1,97 "místnost 10</t>
  </si>
  <si>
    <t>3,3*(2,04*2+4,14*2+0,9*2)-0,9*1,2-0,8*1,97 "místnost 11</t>
  </si>
  <si>
    <t>3,3*(4,14*2+2,33*2)-0,9*1,2-0,8*1,97*2 "místnost 12</t>
  </si>
  <si>
    <t>3,3*(3,15+14,47+0,4*4+12,42+14,47+0,4*4+2,87+0,4*4+0,7*2+0,4*2)-1,8*1,5-2,4*2,1-6,0*2,1-2,4*2,1-1,45*1,97-0,8*1,97 "místnost 15</t>
  </si>
  <si>
    <t>3,3*(12,06*2+7,11*2+0,4*2)-1,45*1,97*2-0,8*1,97*5-1,8*1,97 "místnost 16</t>
  </si>
  <si>
    <t>3,3*(5,45+6,91+1,6+0,71+0,6)-0,9*1,88-1,6*1,97 "místnost 17</t>
  </si>
  <si>
    <t>3,3*(2,9*2+2,1*2)-0,8*1,97-0,9*1,88 "místnost 19</t>
  </si>
  <si>
    <t>3,3*(1,58*2+1,6*2)-0,9*1,97*2 "místnost 20</t>
  </si>
  <si>
    <t>3,3*(4,7*2+1,6*2)-0,8*1,97*2-0,9*1,97*2 "místnost 21</t>
  </si>
  <si>
    <t>3,3*(2,7*2+3,4*2)-0,8*1,97 "místnost 22</t>
  </si>
  <si>
    <t>3,3*(3,4*2+3,62*2)-0,8*1,97*2-0,9*1,88*2 "místnost 23</t>
  </si>
  <si>
    <t>3,3*(6,42*2+3,74*2)-0,8*1,97-0,9*1,97-0,9*1,2*2 "místnost 24</t>
  </si>
  <si>
    <t>3,3*(3,35*2+2,06*2)-0,9*1,97-0,9*1,2 "místnost 25</t>
  </si>
  <si>
    <t>3,3*(14,27*2+6,42*2+0,4*2)-0,9*1,97*3-0,8*1,97-0,9*1,2*4+6,25*1,0*2+3,0*1,0*2 "místnost 27</t>
  </si>
  <si>
    <t>3,3*(2,7*2+1,4*2)-0,8*1,97*2 "místnost 29</t>
  </si>
  <si>
    <t>3,3*(3,62*2+1,9*2+1,6*4+0,83*4)-0,8*1,97-0,6*1,97*4-0,9*1,2 "místnost 30</t>
  </si>
  <si>
    <t>3,3*(2,4*2+5,12*2+1,6*4+0,83*4)-0,8*1,97-0,6*1,97*4-0,9*1,2 "místnost 31</t>
  </si>
  <si>
    <t>3,3*(2,0*2+3,22*2)-0,8*1,97 "místnost 32</t>
  </si>
  <si>
    <t>3,3*(1,8*2+2,0*2)-0,8*1,97-0,9*1,2 "místnost 33</t>
  </si>
  <si>
    <t>Součet</t>
  </si>
  <si>
    <t>14</t>
  </si>
  <si>
    <t>611321131</t>
  </si>
  <si>
    <t>Potažení vnitřních ploch vápenocementovým štukem tloušťky do 3 mm vodorovných konstrukcí stropů rovných</t>
  </si>
  <si>
    <t>853612197</t>
  </si>
  <si>
    <t>https://podminky.urs.cz/item/CS_URS_2025_01/611321131</t>
  </si>
  <si>
    <t>15</t>
  </si>
  <si>
    <t>612321131</t>
  </si>
  <si>
    <t>Potažení vnitřních ploch vápenocementovým štukem tloušťky do 3 mm svislých konstrukcí stěn</t>
  </si>
  <si>
    <t>-807796428</t>
  </si>
  <si>
    <t>https://podminky.urs.cz/item/CS_URS_2025_01/612321131</t>
  </si>
  <si>
    <t>1257,263</t>
  </si>
  <si>
    <t>-230,918 "odpočet obkladů</t>
  </si>
  <si>
    <t>Ostatní konstrukce a práce, bourání</t>
  </si>
  <si>
    <t>16</t>
  </si>
  <si>
    <t>949101112</t>
  </si>
  <si>
    <t>Lešení pomocné pracovní pro objekty pozemních staveb pro zatížení do 150 kg/m2, o výšce lešeňové podlahy přes 1,9 do 3,5 m</t>
  </si>
  <si>
    <t>230832621</t>
  </si>
  <si>
    <t>https://podminky.urs.cz/item/CS_URS_2025_01/949101112</t>
  </si>
  <si>
    <t>696,61-86,54-17,24-7,02-31,01 "bez místnosti 13, 14, 18, 26</t>
  </si>
  <si>
    <t>17</t>
  </si>
  <si>
    <t>95-01</t>
  </si>
  <si>
    <t>Zapravení zdiva po zhotovení otovru</t>
  </si>
  <si>
    <t>kpl</t>
  </si>
  <si>
    <t>159360270</t>
  </si>
  <si>
    <t>1,0 "místnost 5</t>
  </si>
  <si>
    <t>18</t>
  </si>
  <si>
    <t>952901111</t>
  </si>
  <si>
    <t>Vyčištění budov nebo objektů před předáním do užívání budov bytové nebo občanské výstavby, světlé výšky podlaží do 4 m</t>
  </si>
  <si>
    <t>-2118410721</t>
  </si>
  <si>
    <t>https://podminky.urs.cz/item/CS_URS_2025_01/952901111</t>
  </si>
  <si>
    <t>19</t>
  </si>
  <si>
    <t>968082015</t>
  </si>
  <si>
    <t>Vybourání plastových rámů oken s křídly, dveřních zárubní, vrat rámu oken s křídly, plochy do 1 m2</t>
  </si>
  <si>
    <t>-1095224724</t>
  </si>
  <si>
    <t>https://podminky.urs.cz/item/CS_URS_2025_01/968082015</t>
  </si>
  <si>
    <t>0,6*1,2</t>
  </si>
  <si>
    <t>20</t>
  </si>
  <si>
    <t>968082017</t>
  </si>
  <si>
    <t>Vybourání plastových rámů oken s křídly, dveřních zárubní, vrat rámu oken s křídly, plochy přes 2 do 4 m2</t>
  </si>
  <si>
    <t>99985344</t>
  </si>
  <si>
    <t>https://podminky.urs.cz/item/CS_URS_2025_01/968082017</t>
  </si>
  <si>
    <t>1,8*1,88</t>
  </si>
  <si>
    <t>968082021</t>
  </si>
  <si>
    <t>Vybourání plastových rámů oken s křídly, dveřních zárubní, vrat dveřních zárubní, plochy do 2 m2</t>
  </si>
  <si>
    <t>506281308</t>
  </si>
  <si>
    <t>https://podminky.urs.cz/item/CS_URS_2025_01/968082021</t>
  </si>
  <si>
    <t>1,0*2,0 "dveře D19</t>
  </si>
  <si>
    <t>22</t>
  </si>
  <si>
    <t>968-01</t>
  </si>
  <si>
    <t>Vybourání ocelové prosklené stěny 1,8 x 2,8 m dle PD včetně likvidace suti</t>
  </si>
  <si>
    <t>ks</t>
  </si>
  <si>
    <t>762108936</t>
  </si>
  <si>
    <t>23</t>
  </si>
  <si>
    <t>971033561</t>
  </si>
  <si>
    <t>Vybourání otvorů ve zdivu základovém nebo nadzákladovém z cihel, tvárnic, příčkovek z cihel pálených na maltu vápennou nebo vápenocementovou plochy do 1 m2, tl. do 600 mm</t>
  </si>
  <si>
    <t>710784131</t>
  </si>
  <si>
    <t>https://podminky.urs.cz/item/CS_URS_2025_01/971033561</t>
  </si>
  <si>
    <t>0,9*1,0*0,35 "místnost 5</t>
  </si>
  <si>
    <t>24</t>
  </si>
  <si>
    <t>977151123</t>
  </si>
  <si>
    <t>Jádrové vrty diamantovými korunkami do stavebních materiálů (železobetonu, betonu, cihel, obkladů, dlažeb, kamene) průměru přes 130 do 150 mm</t>
  </si>
  <si>
    <t>m</t>
  </si>
  <si>
    <t>-1238364840</t>
  </si>
  <si>
    <t>https://podminky.urs.cz/item/CS_URS_2025_01/977151123</t>
  </si>
  <si>
    <t>0,1+0,35</t>
  </si>
  <si>
    <t>25</t>
  </si>
  <si>
    <t>985311311</t>
  </si>
  <si>
    <t>Reprofilace betonu sanačními maltami na cementové bázi ručně rubu kleneb a podlah, tloušťky do 10 mm</t>
  </si>
  <si>
    <t>984585293</t>
  </si>
  <si>
    <t>https://podminky.urs.cz/item/CS_URS_2025_01/985311311</t>
  </si>
  <si>
    <t>skladba P1, P2, P4</t>
  </si>
  <si>
    <t>6,5+7,38+7,53 "místnost 2, 3, 4</t>
  </si>
  <si>
    <t>8,4+12,06+2,99+1,21+4,33+8,45+9,47+179,08+47,52+37,8 "místnost 6 - 12, 15, 16, 17</t>
  </si>
  <si>
    <t>5,93+2,53+7,58+9,18+12,31+26,26 "místnost 19 - 24</t>
  </si>
  <si>
    <t>3,78+9,68+11,6+6,04+3,6 "místnost 29 - 33</t>
  </si>
  <si>
    <t>Mezisoučet</t>
  </si>
  <si>
    <t>skladba P5</t>
  </si>
  <si>
    <t>(6,88+48,37)*0,3 "místnost 25, 27</t>
  </si>
  <si>
    <t>26</t>
  </si>
  <si>
    <t>985312134</t>
  </si>
  <si>
    <t>Stěrka k vyrovnání ploch reprofilovaného betonu rubu kleneb a podlah, tloušťky do 5 mm</t>
  </si>
  <si>
    <t>-1660457560</t>
  </si>
  <si>
    <t>https://podminky.urs.cz/item/CS_URS_2025_01/985312134</t>
  </si>
  <si>
    <t>6,88+48,37 "místnost 25, 27</t>
  </si>
  <si>
    <t>997</t>
  </si>
  <si>
    <t>Přesun sutě</t>
  </si>
  <si>
    <t>27</t>
  </si>
  <si>
    <t>997013211</t>
  </si>
  <si>
    <t>Vnitrostaveništní doprava suti a vybouraných hmot vodorovně do 50 m svisle ručně pro budovy a haly výšky do 6 m</t>
  </si>
  <si>
    <t>686667886</t>
  </si>
  <si>
    <t>https://podminky.urs.cz/item/CS_URS_2025_01/997013211</t>
  </si>
  <si>
    <t>28</t>
  </si>
  <si>
    <t>997013219</t>
  </si>
  <si>
    <t>Vnitrostaveništní doprava suti a vybouraných hmot vodorovně do 50 m Příplatek k cenám -3111 až -3217 za zvětšenou vodorovnou dopravu přes vymezenou dopravní vzdálenost za každých dalších i započatých 10 m</t>
  </si>
  <si>
    <t>-300305956</t>
  </si>
  <si>
    <t>https://podminky.urs.cz/item/CS_URS_2025_01/997013219</t>
  </si>
  <si>
    <t>22,347*3 'Přepočtené koeficientem množství</t>
  </si>
  <si>
    <t>29</t>
  </si>
  <si>
    <t>997013501</t>
  </si>
  <si>
    <t>Odvoz suti a vybouraných hmot na skládku nebo meziskládku se složením, na vzdálenost do 1 km</t>
  </si>
  <si>
    <t>-1592208137</t>
  </si>
  <si>
    <t>https://podminky.urs.cz/item/CS_URS_2025_01/997013501</t>
  </si>
  <si>
    <t>30</t>
  </si>
  <si>
    <t>997013509</t>
  </si>
  <si>
    <t>Odvoz suti a vybouraných hmot na skládku nebo meziskládku se složením, na vzdálenost Příplatek k ceně za každý další i započatý 1 km přes 1 km</t>
  </si>
  <si>
    <t>166688762</t>
  </si>
  <si>
    <t>https://podminky.urs.cz/item/CS_URS_2025_01/997013509</t>
  </si>
  <si>
    <t>22,347*15 'Přepočtené koeficientem množství</t>
  </si>
  <si>
    <t>31</t>
  </si>
  <si>
    <t>997013631</t>
  </si>
  <si>
    <t>Poplatek za uložení stavebního odpadu na skládce (skládkovné) směsného stavebního a demoličního zatříděného do Katalogu odpadů pod kódem 17 09 04</t>
  </si>
  <si>
    <t>-729852244</t>
  </si>
  <si>
    <t>https://podminky.urs.cz/item/CS_URS_2025_01/997013631</t>
  </si>
  <si>
    <t>998</t>
  </si>
  <si>
    <t>Přesun hmot</t>
  </si>
  <si>
    <t>32</t>
  </si>
  <si>
    <t>998018001</t>
  </si>
  <si>
    <t>Přesun hmot pro budovy občanské výstavby, bydlení, výrobu a služby ruční - bez užití mechanizace vodorovná dopravní vzdálenost do 100 m pro budovy s jakoukoliv nosnou konstrukcí výšky do 6 m</t>
  </si>
  <si>
    <t>1851410021</t>
  </si>
  <si>
    <t>https://podminky.urs.cz/item/CS_URS_2025_01/998018001</t>
  </si>
  <si>
    <t>PSV</t>
  </si>
  <si>
    <t>Práce a dodávky PSV</t>
  </si>
  <si>
    <t>711</t>
  </si>
  <si>
    <t>Izolace proti vodě, vlhkosti a plynům</t>
  </si>
  <si>
    <t>33</t>
  </si>
  <si>
    <t>711-01</t>
  </si>
  <si>
    <t>Napojení na stávající hydroizolaci</t>
  </si>
  <si>
    <t>-1138791183</t>
  </si>
  <si>
    <t>6,25*2+3,0*2</t>
  </si>
  <si>
    <t>34</t>
  </si>
  <si>
    <t>711111001</t>
  </si>
  <si>
    <t>Provedení izolace proti zemní vlhkosti natěradly a tmely za studena na ploše vodorovné V nátěrem penetračním</t>
  </si>
  <si>
    <t>1239591390</t>
  </si>
  <si>
    <t>https://podminky.urs.cz/item/CS_URS_2025_01/711111001</t>
  </si>
  <si>
    <t>35</t>
  </si>
  <si>
    <t>11163150</t>
  </si>
  <si>
    <t>lak penetrační asfaltový</t>
  </si>
  <si>
    <t>-51448874</t>
  </si>
  <si>
    <t>18,5*0,0003 'Přepočtené koeficientem množství</t>
  </si>
  <si>
    <t>36</t>
  </si>
  <si>
    <t>711141559</t>
  </si>
  <si>
    <t>Provedení izolace proti zemní vlhkosti pásy přitavením NAIP na ploše vodorovné V</t>
  </si>
  <si>
    <t>-702300627</t>
  </si>
  <si>
    <t>https://podminky.urs.cz/item/CS_URS_2025_01/711141559</t>
  </si>
  <si>
    <t>37</t>
  </si>
  <si>
    <t>62853004</t>
  </si>
  <si>
    <t>pás asfaltový natavitelný modifikovaný SBS s vložkou ze skleněné tkaniny a spalitelnou PE fólií nebo jemnozrnným minerálním posypem na horním povrchu tl 4,0mm</t>
  </si>
  <si>
    <t>-962768841</t>
  </si>
  <si>
    <t>18,5*1,1655 'Přepočtené koeficientem množství</t>
  </si>
  <si>
    <t>38</t>
  </si>
  <si>
    <t>998711311</t>
  </si>
  <si>
    <t>Přesun hmot pro izolace proti vodě, vlhkosti a plynům stanovený procentní sazbou (%) z ceny vodorovná dopravní vzdálenost do 50 m ruční (bez užití mechanizace) v objektech výšky do 6 m</t>
  </si>
  <si>
    <t>%</t>
  </si>
  <si>
    <t>692236703</t>
  </si>
  <si>
    <t>https://podminky.urs.cz/item/CS_URS_2025_01/998711311</t>
  </si>
  <si>
    <t>725</t>
  </si>
  <si>
    <t>Zdravotechnika - zařizovací předměty</t>
  </si>
  <si>
    <t>39</t>
  </si>
  <si>
    <t>725110811</t>
  </si>
  <si>
    <t>Demontáž klozetů splachovacíchch s nádrží nebo tlakovým splachovačem</t>
  </si>
  <si>
    <t>soubor</t>
  </si>
  <si>
    <t>1195949750</t>
  </si>
  <si>
    <t>https://podminky.urs.cz/item/CS_URS_2025_01/725110811</t>
  </si>
  <si>
    <t>40</t>
  </si>
  <si>
    <t>725122817</t>
  </si>
  <si>
    <t>Demontáž pisoárů bez nádrže s rohovým ventilem s 1 záchodkem</t>
  </si>
  <si>
    <t>-1288690078</t>
  </si>
  <si>
    <t>https://podminky.urs.cz/item/CS_URS_2025_01/725122817</t>
  </si>
  <si>
    <t>41</t>
  </si>
  <si>
    <t>725210821</t>
  </si>
  <si>
    <t>Demontáž umyvadel bez výtokových armatur umyvadel</t>
  </si>
  <si>
    <t>152822136</t>
  </si>
  <si>
    <t>https://podminky.urs.cz/item/CS_URS_2025_01/725210821</t>
  </si>
  <si>
    <t>42</t>
  </si>
  <si>
    <t>725310828</t>
  </si>
  <si>
    <t>Demontáž dřezů jednodílných bez výtokových armatur velkokuchyňských</t>
  </si>
  <si>
    <t>43124465</t>
  </si>
  <si>
    <t>https://podminky.urs.cz/item/CS_URS_2025_01/725310828</t>
  </si>
  <si>
    <t>43</t>
  </si>
  <si>
    <t>725330820</t>
  </si>
  <si>
    <t>Demontáž výlevek bez výtokových armatur a bez nádrže a splachovacího potrubí diturvitových</t>
  </si>
  <si>
    <t>835067747</t>
  </si>
  <si>
    <t>https://podminky.urs.cz/item/CS_URS_2025_01/725330820</t>
  </si>
  <si>
    <t>44</t>
  </si>
  <si>
    <t>725820801</t>
  </si>
  <si>
    <t>Demontáž baterií nástěnných do G 3/4</t>
  </si>
  <si>
    <t>114838921</t>
  </si>
  <si>
    <t>https://podminky.urs.cz/item/CS_URS_2025_01/725820801</t>
  </si>
  <si>
    <t>45</t>
  </si>
  <si>
    <t>725840850</t>
  </si>
  <si>
    <t>Demontáž baterií sprchových diferenciálních do G 3/4 x 1</t>
  </si>
  <si>
    <t>-244473547</t>
  </si>
  <si>
    <t>https://podminky.urs.cz/item/CS_URS_2025_01/725840850</t>
  </si>
  <si>
    <t>763</t>
  </si>
  <si>
    <t>Konstrukce suché výstavby</t>
  </si>
  <si>
    <t>46</t>
  </si>
  <si>
    <t>763131411</t>
  </si>
  <si>
    <t>Podhled ze sádrokartonových desek dvouvrstvá zavěšená spodní konstrukce z ocelových profilů CD, UD jednoduše opláštěná deskou standardní A, tl. 12,5 mm, bez izolace</t>
  </si>
  <si>
    <t>-338596751</t>
  </si>
  <si>
    <t>https://podminky.urs.cz/item/CS_URS_2025_01/763131411</t>
  </si>
  <si>
    <t>1,2*1,84 "místnost 16</t>
  </si>
  <si>
    <t>47</t>
  </si>
  <si>
    <t>763131451</t>
  </si>
  <si>
    <t>Podhled ze sádrokartonových desek dvouvrstvá zavěšená spodní konstrukce z ocelových profilů CD, UD jednoduše opláštěná deskou impregnovanou H2, tl. 12,5 mm, bez izolace</t>
  </si>
  <si>
    <t>-1235711775</t>
  </si>
  <si>
    <t>https://podminky.urs.cz/item/CS_URS_2025_01/763131451</t>
  </si>
  <si>
    <t>3,78+9,68+11,60+6,04+3,60 "místnost 29, 30, 31, 32, 33</t>
  </si>
  <si>
    <t>48</t>
  </si>
  <si>
    <t>763131722</t>
  </si>
  <si>
    <t>Podhled ze sádrokartonových desek ostatní práce a konstrukce na podhledech ze sádrokartonových desek skokové změny výšky podhledu přes 0,5 m</t>
  </si>
  <si>
    <t>1912918532</t>
  </si>
  <si>
    <t>https://podminky.urs.cz/item/CS_URS_2025_01/763131722</t>
  </si>
  <si>
    <t>1,84*2 "místnost 16</t>
  </si>
  <si>
    <t>49</t>
  </si>
  <si>
    <t>763135101</t>
  </si>
  <si>
    <t>Montáž sádrokartonového podhledu kazetového demontovatelného, velikosti kazet 600x600 mm včetně zavěšené nosné konstrukce viditelné</t>
  </si>
  <si>
    <t>337410080</t>
  </si>
  <si>
    <t>https://podminky.urs.cz/item/CS_URS_2025_01/763135101</t>
  </si>
  <si>
    <t>50</t>
  </si>
  <si>
    <t>59036652</t>
  </si>
  <si>
    <t>podhled kazetový s jemnými vpichy, viditelný rastr, bílý tl 15mm 600x600mm</t>
  </si>
  <si>
    <t>-876219490</t>
  </si>
  <si>
    <t>179,08*1,02 'Přepočtené koeficientem množství</t>
  </si>
  <si>
    <t>51</t>
  </si>
  <si>
    <t>763131721</t>
  </si>
  <si>
    <t>Podhled ze sádrokartonových desek ostatní práce a konstrukce na podhledech ze sádrokartonových desek skokové změny výšky podhledu do 0,5 m</t>
  </si>
  <si>
    <t>-1822214584</t>
  </si>
  <si>
    <t>https://podminky.urs.cz/item/CS_URS_2025_01/763131721</t>
  </si>
  <si>
    <t>11,62+14,5 "místnost 15</t>
  </si>
  <si>
    <t>52</t>
  </si>
  <si>
    <t>763131731</t>
  </si>
  <si>
    <t>Podhled ze sádrokartonových desek ostatní práce a konstrukce na podhledech ze sádrokartonových desek čelo pro kazetové podhledy (F lišta) tl. 12,5 mm</t>
  </si>
  <si>
    <t>-1286999929</t>
  </si>
  <si>
    <t>https://podminky.urs.cz/item/CS_URS_2025_01/763131731</t>
  </si>
  <si>
    <t>53</t>
  </si>
  <si>
    <t>742111101</t>
  </si>
  <si>
    <t>Montáž revizních dvířek plastových</t>
  </si>
  <si>
    <t>-1183726800</t>
  </si>
  <si>
    <t>https://podminky.urs.cz/item/CS_URS_2025_01/742111101</t>
  </si>
  <si>
    <t>54</t>
  </si>
  <si>
    <t>56245701</t>
  </si>
  <si>
    <t>dvířka revizní 600x600 bílá</t>
  </si>
  <si>
    <t>1966851498</t>
  </si>
  <si>
    <t>55</t>
  </si>
  <si>
    <t>998763200</t>
  </si>
  <si>
    <t>Přesun hmot pro dřevostavby stanovený procentní sazbou (%) z ceny vodorovná dopravní vzdálenost do 50 m v objektech výšky do 6 m</t>
  </si>
  <si>
    <t>1711337271</t>
  </si>
  <si>
    <t>https://podminky.urs.cz/item/CS_URS_2025_01/998763200</t>
  </si>
  <si>
    <t>766</t>
  </si>
  <si>
    <t>Konstrukce truhlářské</t>
  </si>
  <si>
    <t>56</t>
  </si>
  <si>
    <t>766691914</t>
  </si>
  <si>
    <t>Ostatní práce vyvěšení nebo zavěšení křídel dřevěných dveřních, plochy do 2 m2</t>
  </si>
  <si>
    <t>-696653440</t>
  </si>
  <si>
    <t>https://podminky.urs.cz/item/CS_URS_2025_01/766691914</t>
  </si>
  <si>
    <t>6,0 "dveře D1</t>
  </si>
  <si>
    <t>5,0 "dveře D2</t>
  </si>
  <si>
    <t>2,0 "dveře D3</t>
  </si>
  <si>
    <t>2,0 "dveře D4</t>
  </si>
  <si>
    <t>2,0+2,0+2,0 "dveře D5, D5a, D5b</t>
  </si>
  <si>
    <t>1,0+1,0 "dveře D7, D9</t>
  </si>
  <si>
    <t>1,0+2,0+1,0+2,0+1,0+1,0+1,0+1,0 "dveře D12 - D17, D19</t>
  </si>
  <si>
    <t>57</t>
  </si>
  <si>
    <t>766691915</t>
  </si>
  <si>
    <t>Ostatní práce vyvěšení nebo zavěšení křídel dřevěných dveřních, plochy přes 2 m2</t>
  </si>
  <si>
    <t>-1243481728</t>
  </si>
  <si>
    <t>https://podminky.urs.cz/item/CS_URS_2025_01/766691915</t>
  </si>
  <si>
    <t>1,0 "dveře D10</t>
  </si>
  <si>
    <t>1,0 "dveře D18</t>
  </si>
  <si>
    <t>1,0 "dveře D20</t>
  </si>
  <si>
    <t>58</t>
  </si>
  <si>
    <t>766695212</t>
  </si>
  <si>
    <t>Montáž ostatních truhlářských konstrukcí prahů dveří jednokřídlových, šířky do 100 mm</t>
  </si>
  <si>
    <t>340296868</t>
  </si>
  <si>
    <t>https://podminky.urs.cz/item/CS_URS_2025_01/766695212</t>
  </si>
  <si>
    <t>2,0 "dveře D5</t>
  </si>
  <si>
    <t>2,0 "dveře D5a</t>
  </si>
  <si>
    <t>2,0 "dveře D5b</t>
  </si>
  <si>
    <t>1,0 "dveře D7</t>
  </si>
  <si>
    <t>1,0 "dveře D9</t>
  </si>
  <si>
    <t>1,0 "dveře D12a</t>
  </si>
  <si>
    <t>2,0 "dveře D12b</t>
  </si>
  <si>
    <t>1,0 "dveře D13</t>
  </si>
  <si>
    <t>2,0 "dveře D14</t>
  </si>
  <si>
    <t>1,0 "dveře D15</t>
  </si>
  <si>
    <t>1,0 "dveře D17</t>
  </si>
  <si>
    <t>59</t>
  </si>
  <si>
    <t>61187156</t>
  </si>
  <si>
    <t>práh dveřní dřevěný dubový tl 20mm dl 820mm š 100mm</t>
  </si>
  <si>
    <t>1154079274</t>
  </si>
  <si>
    <t>60</t>
  </si>
  <si>
    <t>61187116</t>
  </si>
  <si>
    <t>práh dveřní dřevěný dubový tl 20mm dl 620mm š 100mm</t>
  </si>
  <si>
    <t>2105059775</t>
  </si>
  <si>
    <t>61187176</t>
  </si>
  <si>
    <t>práh dveřní dřevěný dubový tl 20mm dl 920mm š 100mm</t>
  </si>
  <si>
    <t>-365237647</t>
  </si>
  <si>
    <t>62</t>
  </si>
  <si>
    <t>766-05</t>
  </si>
  <si>
    <t>Odstranění dřevěného překrytu 600 x 620 mm včetně likvidace odpadu</t>
  </si>
  <si>
    <t>-765010589</t>
  </si>
  <si>
    <t>14,4*2+11,3</t>
  </si>
  <si>
    <t>63</t>
  </si>
  <si>
    <t>766-08</t>
  </si>
  <si>
    <t>Odstranění dřevěného překrytu 1.200 x 800 mm včetně likvidace odpadu</t>
  </si>
  <si>
    <t>16591259</t>
  </si>
  <si>
    <t>64</t>
  </si>
  <si>
    <t>766-D1</t>
  </si>
  <si>
    <t xml:space="preserve">D+M Dveře 800 x 1970 mm levé, HPL laminát, odstín bílý, DTD výplň, bezpečnostní sklo - struktura činčila, klika - klika, zámek, systém generálního klíče dle PD </t>
  </si>
  <si>
    <t>59633913</t>
  </si>
  <si>
    <t>65</t>
  </si>
  <si>
    <t>766-D2</t>
  </si>
  <si>
    <t xml:space="preserve">D+M Dveře 800 x 1970 mm pravé, HPL laminát, odstín bílý, DTD výplň, bezpečnostní sklo - struktura činčila, klika - klika, zámek, systém generálního klíče dle PD </t>
  </si>
  <si>
    <t>611912460</t>
  </si>
  <si>
    <t>66</t>
  </si>
  <si>
    <t>766-D3</t>
  </si>
  <si>
    <t xml:space="preserve">D+M Dveře 900 x 1970 mm levé, HPL laminát, odstín bílý, DTD výplň, bezpečnostní sklo - struktura činčila, klika - klika, zámek, systém generálního klíče dle PD </t>
  </si>
  <si>
    <t>462589770</t>
  </si>
  <si>
    <t>67</t>
  </si>
  <si>
    <t>766-D4</t>
  </si>
  <si>
    <t xml:space="preserve">D+M Dveře 900 x 1970 mm pravé, HPL laminát, odstín bílý, DTD výplň, bezpečnostní sklo - struktura činčila, klika - klika, zámek, systém generálního klíče dle PD </t>
  </si>
  <si>
    <t>1711088617</t>
  </si>
  <si>
    <t>68</t>
  </si>
  <si>
    <t>766-D5</t>
  </si>
  <si>
    <t xml:space="preserve">D+M Dveře 600 x 1970 mm pravé, HPL laminát, odstín bílý, DTD výplň, bezpečnostní sklo - struktura činčila, klika - klika, WC zámek, hliníková větrací mřížka 300 x 150 mm při spodní straně dle PD </t>
  </si>
  <si>
    <t>-502811718</t>
  </si>
  <si>
    <t>69</t>
  </si>
  <si>
    <t>766-D5a</t>
  </si>
  <si>
    <t xml:space="preserve">D+M Dveře 600 x 1970 mm levé, HPL laminát, odstín bílý, DTD výplň, klika - klika, WC zámek, hliníková větrací mřížka 300 x 150 mm při spodní straně dle PD </t>
  </si>
  <si>
    <t>1530763672</t>
  </si>
  <si>
    <t>70</t>
  </si>
  <si>
    <t>766-D5b</t>
  </si>
  <si>
    <t xml:space="preserve">D+M Dveře 600 x 1970 mm pravé, HPL laminát, odstín bílý, DTD výplň, klika - klika, WC zámek, hliníková větrací mřížka 300 x 150 mm při spodní straně dle PD </t>
  </si>
  <si>
    <t>174205870</t>
  </si>
  <si>
    <t>71</t>
  </si>
  <si>
    <t>766-D7</t>
  </si>
  <si>
    <t xml:space="preserve">D+M Dveře 900 x 1970 mm pravé, HPL laminát, odstín bílý, DTD výplň, klika - klika, zámek, systém generálního klíče dle PD </t>
  </si>
  <si>
    <t>-1174525073</t>
  </si>
  <si>
    <t>72</t>
  </si>
  <si>
    <t>766-D9</t>
  </si>
  <si>
    <t>D+M Dveře ocelové 900 x 1970 mm levé, protipožární, lakované, bílé, klika - klika, zámek, systém generálního klíče, EI 30 - C2, DP1 (samozavírač) včetně plechové zárubně šedé barvy dle PD</t>
  </si>
  <si>
    <t>-1577369249</t>
  </si>
  <si>
    <t>73</t>
  </si>
  <si>
    <t>766-D10</t>
  </si>
  <si>
    <t>D+M Hliníkové vstupní dveře 1450 x 1970 mm pravé, odstín bílý, rámová hliníková zárubeň - bílá, bezpečnsotní sklo - zaskleno od v. 400 mm, vizuální pruh ve v. 1500 mm, paniková hrazda na vnitřní straně, oblá klika na straně závěsů, zámek, systém generálního klíče, EI 30 - C2 (2 x samozavírač + koordinátor) - vybavit dle vyhl. 398/2009 Sb., přechodová lišta dle PD</t>
  </si>
  <si>
    <t>242265815</t>
  </si>
  <si>
    <t>74</t>
  </si>
  <si>
    <t>766-D12a</t>
  </si>
  <si>
    <t xml:space="preserve">D+M Dveře 900 x 1970 mm pravé, HPL laminát, odstín dub, DTD výplň izolační k exteriéru, paniková klika ve směru úniku, zámek, systém generálního klíče dle PD </t>
  </si>
  <si>
    <t>370132281</t>
  </si>
  <si>
    <t>75</t>
  </si>
  <si>
    <t>766-D12b</t>
  </si>
  <si>
    <t xml:space="preserve">D+M Dveře 900 x 1970 mm pravé, HPL laminát, odstín dub, DTD výplň izolační k exteriéru, klika-klika, zámek, systém generálního klíče dle PD </t>
  </si>
  <si>
    <t>-1547655530</t>
  </si>
  <si>
    <t>76</t>
  </si>
  <si>
    <t>766-D13</t>
  </si>
  <si>
    <t xml:space="preserve">D+M Dveře 800 x 1970 mm levé, HPL laminát, odstín bílý, DTD výplň, klika - klika, zámek, systém generálního klíče, EI - C2 (samozavírač) dle PD </t>
  </si>
  <si>
    <t>1056330446</t>
  </si>
  <si>
    <t>77</t>
  </si>
  <si>
    <t>766-D14</t>
  </si>
  <si>
    <t xml:space="preserve">D+M Dveře 800 x 1970 mm pravé, HPL laminát, odstín bílý, DTD výplň, klika - klika, zámek, systém generálního klíče, EI 30 - C2 (samozavírač) dle PD </t>
  </si>
  <si>
    <t>1325038317</t>
  </si>
  <si>
    <t>78</t>
  </si>
  <si>
    <t>766-D15</t>
  </si>
  <si>
    <t xml:space="preserve">D+M Dveře 800 x 1970 mm levé, HPL laminát, odstín bílý, DTD výplň, klika - klika, bez zámku dle PD </t>
  </si>
  <si>
    <t>-2132364327</t>
  </si>
  <si>
    <t>79</t>
  </si>
  <si>
    <t>766-D16</t>
  </si>
  <si>
    <t>D+M Dveře 800 x 1970 mm pravé, HPL laminát, odstín bílý, DTD výplň, oblá klika - klika, WC zámek + systém EURO klíče imobilních, madlo, EI 30 - vybavit dle vyhl. 398/2009 Sb. dle PD</t>
  </si>
  <si>
    <t>-357976572</t>
  </si>
  <si>
    <t>80</t>
  </si>
  <si>
    <t>766-D17</t>
  </si>
  <si>
    <t>D+M Dveře ocelové 900 x 1970 mm levé, protipožární DP1, odstín bílý, klika - klika, zámek, systém generálního klíče, EI 30 - C2, DP1 (samozavírač) včetně plechové zárubně šedé barvy dle PD</t>
  </si>
  <si>
    <t>-214565870</t>
  </si>
  <si>
    <t>81</t>
  </si>
  <si>
    <t>766-D18</t>
  </si>
  <si>
    <t>D+M Hliníkové vstupní dveře 1600 x 1970 mm levé, odstín bílý, rámová hliníková zárubeň - bílá, bezpečnostní sklo - zaskleno od v. 400 mm, vizuální pruh ve v. 1500 mm, svislé madlo - madlo na obou křídlech, bez zámku, 2 x samozavírač + koordinátor, vybavit dle vyhl. 398/2009Sb. dle PD</t>
  </si>
  <si>
    <t>1374009223</t>
  </si>
  <si>
    <t>82</t>
  </si>
  <si>
    <t>766-D19</t>
  </si>
  <si>
    <t>D+M Vstupní hliníkové dveře 900 x 1970 mm pravé, odstín bílý, rámová hliníková zárubeň - bílá, bezpečnostní sklo - zaskleno od v. 400 mm, vizuální pruh ve v. 1500 mm, paniková klika na vnitřní straně, zámek, systém generálního klíče, samozavírač, snížený rám - přechodová lišta dle PD</t>
  </si>
  <si>
    <t>1402025637</t>
  </si>
  <si>
    <t>83</t>
  </si>
  <si>
    <t>766-D20</t>
  </si>
  <si>
    <t>D+M Dveře 1450 x 1970 mm levé, HPL laminát, odstín bílý, DTD výplň, bezpečnostní sklo - struktura činčila, paniková klika na vnitřní straně a panikové tlačítko vedlejšího křídla, zámek, systém generálního klíče, 2 x samozavírač + koordinátor včetně plechové zárubně šedé barvy dle PD</t>
  </si>
  <si>
    <t>1139006074</t>
  </si>
  <si>
    <t>84</t>
  </si>
  <si>
    <t>766-O1</t>
  </si>
  <si>
    <t>D+M Vnitřní okno fixní (prosvětlovací) s bezpečnostním dvojsklem 1800 x 1880 m, plastové, oboustranný vnitřní laminovaný parapet bílý dle PD</t>
  </si>
  <si>
    <t>-1104072375</t>
  </si>
  <si>
    <t>85</t>
  </si>
  <si>
    <t>766-O2</t>
  </si>
  <si>
    <t>D+M Vnitřní okno výsuvné s bezpečnostním mléčným dvojsklem 600 x 1200 mm, plastové, oboustranný vnitřní bílý parapet dle PD</t>
  </si>
  <si>
    <t>2043015158</t>
  </si>
  <si>
    <t>86</t>
  </si>
  <si>
    <t>766-P2</t>
  </si>
  <si>
    <t>D+M Dřevěný akustický obklad (panel) dle PD</t>
  </si>
  <si>
    <t>340500782</t>
  </si>
  <si>
    <t>P</t>
  </si>
  <si>
    <t xml:space="preserve">Poznámka k položce:_x000d_
Výška: 600 mm, šířka: 2400 mm, _x000d_
Barva: ořech_x000d_
Materiál: 9 m  polyesterový panel 12 mm dřevotřískové lamely MDF_x000d_
Tloušťka: 21 mm_x000d_
Hmotnost: 1,35 kg/m2_x000d_
Montáž: lepení polymerem</t>
  </si>
  <si>
    <t>87</t>
  </si>
  <si>
    <t>998766201</t>
  </si>
  <si>
    <t>Přesun hmot pro konstrukce truhlářské stanovený procentní sazbou (%) z ceny vodorovná dopravní vzdálenost do 50 m v objektech výšky do 6 m</t>
  </si>
  <si>
    <t>919034464</t>
  </si>
  <si>
    <t>https://podminky.urs.cz/item/CS_URS_2025_01/998766201</t>
  </si>
  <si>
    <t>767</t>
  </si>
  <si>
    <t>Konstrukce zámečnické</t>
  </si>
  <si>
    <t>88</t>
  </si>
  <si>
    <t>767-01</t>
  </si>
  <si>
    <t>Odstranění ventilačních kamen včetně likvidace</t>
  </si>
  <si>
    <t>-624435310</t>
  </si>
  <si>
    <t>89</t>
  </si>
  <si>
    <t>767-02</t>
  </si>
  <si>
    <t>Demontáž stávajícího poklopu 900 x 900 mm včetně likvidace odpadu</t>
  </si>
  <si>
    <t>-783052574</t>
  </si>
  <si>
    <t>90</t>
  </si>
  <si>
    <t>767641800</t>
  </si>
  <si>
    <t>Demontáž dveřních zárubní odřezáním od upevnění, plochy dveří do 2,5 m2</t>
  </si>
  <si>
    <t>1536377281</t>
  </si>
  <si>
    <t>https://podminky.urs.cz/item/CS_URS_2025_01/767641800</t>
  </si>
  <si>
    <t>1,0 "dveře D14a</t>
  </si>
  <si>
    <t>1,0 "dveře D16</t>
  </si>
  <si>
    <t>91</t>
  </si>
  <si>
    <t>767641805</t>
  </si>
  <si>
    <t>Demontáž dveřních zárubní odřezáním od upevnění, plochy dveří přes 2,5 do 4,5 m2</t>
  </si>
  <si>
    <t>-974897306</t>
  </si>
  <si>
    <t>https://podminky.urs.cz/item/CS_URS_2025_01/767641805</t>
  </si>
  <si>
    <t>92</t>
  </si>
  <si>
    <t>767-Z01</t>
  </si>
  <si>
    <t>D+M Poklop 900 x 900 mm včetně povrchové úpravy dle PD</t>
  </si>
  <si>
    <t>-130421860</t>
  </si>
  <si>
    <t>93</t>
  </si>
  <si>
    <t>998767201</t>
  </si>
  <si>
    <t>Přesun hmot pro zámečnické konstrukce stanovený procentní sazbou (%) z ceny vodorovná dopravní vzdálenost do 50 m v objektech výšky do 6 m</t>
  </si>
  <si>
    <t>-1762698433</t>
  </si>
  <si>
    <t>https://podminky.urs.cz/item/CS_URS_2025_01/998767201</t>
  </si>
  <si>
    <t>771</t>
  </si>
  <si>
    <t>Podlahy z dlaždic</t>
  </si>
  <si>
    <t>94</t>
  </si>
  <si>
    <t>771111011</t>
  </si>
  <si>
    <t>Příprava podkladu před provedením dlažby vysátí podlah</t>
  </si>
  <si>
    <t>812593926</t>
  </si>
  <si>
    <t>https://podminky.urs.cz/item/CS_URS_2025_01/771111011</t>
  </si>
  <si>
    <t>95</t>
  </si>
  <si>
    <t>771121011</t>
  </si>
  <si>
    <t>Příprava podkladu před provedením dlažby nátěr penetrační na podlahu</t>
  </si>
  <si>
    <t>1598070090</t>
  </si>
  <si>
    <t>https://podminky.urs.cz/item/CS_URS_2025_01/771121011</t>
  </si>
  <si>
    <t>96</t>
  </si>
  <si>
    <t>771474113</t>
  </si>
  <si>
    <t>Montáž soklů z dlaždic keramických lepených cementovým flexibilním lepidlem rovných, výšky přes 90 do 120 mm</t>
  </si>
  <si>
    <t>469757530</t>
  </si>
  <si>
    <t>https://podminky.urs.cz/item/CS_URS_2025_01/771474113</t>
  </si>
  <si>
    <t>2,5*2+2,6*2-0,9 "místost 2</t>
  </si>
  <si>
    <t>2,03*2+4,14*2-009-0,8 "místost 6</t>
  </si>
  <si>
    <t>2,24+1,38+3,16-0,8 "místost 10</t>
  </si>
  <si>
    <t>2,33*2+4,14*2-0,8*2 "místost 12</t>
  </si>
  <si>
    <t>12,42+3,27+6,8+3,6+3,6+6,8-1,45 "místost 15</t>
  </si>
  <si>
    <t>12,06*2+7,11*2+0,4*2-1,6-0,8-1,45-0,8*2-1,45 "místost 16</t>
  </si>
  <si>
    <t>5,45+6,91+1,6+0,71+0,6-1,6 "místost 17</t>
  </si>
  <si>
    <t>2,9*2+2,1*2+0,4*2-0,8 "místost 19</t>
  </si>
  <si>
    <t>1,58*2+1,6*2-0,9*2 "místost 20</t>
  </si>
  <si>
    <t>4,74*2+1,6*2-0,9*2-0,8*2 "místost 21</t>
  </si>
  <si>
    <t>3,4*2+2,7*2-0,8 "místost 22</t>
  </si>
  <si>
    <t>3,4*2+3,62*2-0,8*2 "místost 23</t>
  </si>
  <si>
    <t>6,42*2+3,74*2 "místost 24</t>
  </si>
  <si>
    <t>97</t>
  </si>
  <si>
    <t>59761143</t>
  </si>
  <si>
    <t>dlažba keramická slinutá mrazuvzdorná R10/B povrch reliéfní/matný tl do 10mm přes 22 do 25ks/m2</t>
  </si>
  <si>
    <t>1829213412</t>
  </si>
  <si>
    <t>178,11*0,10</t>
  </si>
  <si>
    <t>17,811*1,1 'Přepočtené koeficientem množství</t>
  </si>
  <si>
    <t>98</t>
  </si>
  <si>
    <t>771573810</t>
  </si>
  <si>
    <t>Demontáž podlah z dlaždic keramických lepených</t>
  </si>
  <si>
    <t>-1835614123</t>
  </si>
  <si>
    <t>https://podminky.urs.cz/item/CS_URS_2025_01/771573810</t>
  </si>
  <si>
    <t>6,5+7,38+7,53+8,4+12,06+2,99+4,33+1,21+8,45+9,47+26,26+12,31+9,18+2,53+7,58+5,93"místnost 2 - 4, 6 - 12, 24 - 19</t>
  </si>
  <si>
    <t>179,08+47,52+37,80+3,78+9,68+11,6+6,04+3,6 "místnost 15, 16, 17, 29 - 33</t>
  </si>
  <si>
    <t>99</t>
  </si>
  <si>
    <t>771574479</t>
  </si>
  <si>
    <t>Montáž podlah z dlaždic keramických lepených cementovým flexibilním lepidlem pro vysoké mechanické zatížení, tloušťky přes 10 mm přes 22 do 25 ks/m2</t>
  </si>
  <si>
    <t>289868779</t>
  </si>
  <si>
    <t>https://podminky.urs.cz/item/CS_URS_2025_01/771574479</t>
  </si>
  <si>
    <t>100</t>
  </si>
  <si>
    <t>716058678</t>
  </si>
  <si>
    <t>skladba P1, P4</t>
  </si>
  <si>
    <t>8,4+2,99+1,21+4,33+8,45+9,47+179,08+47,52+37,8 "místnost 6, 8 - 12, 15 - 17</t>
  </si>
  <si>
    <t>419,15*1,05 'Přepočtené koeficientem množství</t>
  </si>
  <si>
    <t>101</t>
  </si>
  <si>
    <t>59761262</t>
  </si>
  <si>
    <t>dlažba keramická slinutá mrazuvzdorná R12/B povrch reliéfní/matný tl přes 10 do 15mm přes 22 do 25ks/m2</t>
  </si>
  <si>
    <t>-1217072579</t>
  </si>
  <si>
    <t>12,06 "místnost 7</t>
  </si>
  <si>
    <t>12,06*1,05 'Přepočtené koeficientem množství</t>
  </si>
  <si>
    <t>102</t>
  </si>
  <si>
    <t>771591112</t>
  </si>
  <si>
    <t>Izolace podlahy pod dlažbu nátěrem nebo stěrkou ve dvou vrstvách</t>
  </si>
  <si>
    <t>-239703907</t>
  </si>
  <si>
    <t>https://podminky.urs.cz/item/CS_URS_2025_01/771591112</t>
  </si>
  <si>
    <t>6,50+7,38+7,53+8,40+2,99+1,21+4,33+8,45+9,47+5,93+2,53+7,58+9,18+12,31+26,26+3,78+9,68+11,6+6,04+3,6 "skladba P1</t>
  </si>
  <si>
    <t>12,06 "skladba P2</t>
  </si>
  <si>
    <t>103</t>
  </si>
  <si>
    <t>771592011</t>
  </si>
  <si>
    <t>Čištění vnitřních ploch po položení dlažby podlah nebo schodišť chemickými prostředky</t>
  </si>
  <si>
    <t>1937089175</t>
  </si>
  <si>
    <t>https://podminky.urs.cz/item/CS_URS_2025_01/771592011</t>
  </si>
  <si>
    <t>104</t>
  </si>
  <si>
    <t>998771201</t>
  </si>
  <si>
    <t>Přesun hmot pro podlahy z dlaždic stanovený procentní sazbou (%) z ceny vodorovná dopravní vzdálenost do 50 m v objektech výšky do 6 m</t>
  </si>
  <si>
    <t>-253303600</t>
  </si>
  <si>
    <t>https://podminky.urs.cz/item/CS_URS_2025_01/998771201</t>
  </si>
  <si>
    <t>781</t>
  </si>
  <si>
    <t>Dokončovací práce - obklady</t>
  </si>
  <si>
    <t>105</t>
  </si>
  <si>
    <t>781111011</t>
  </si>
  <si>
    <t>Příprava podkladu před provedením obkladu oprášení (ometení) stěny</t>
  </si>
  <si>
    <t>-1481664593</t>
  </si>
  <si>
    <t>https://podminky.urs.cz/item/CS_URS_2025_01/781111011</t>
  </si>
  <si>
    <t>1,8*(1,82+2,47*2-0,8) "místnost 3</t>
  </si>
  <si>
    <t>1,8*(1,82*2+4,14*2-0,8) "místnost 4</t>
  </si>
  <si>
    <t>1,5*(4,14*2+3,76*2-0,8*2)+0,2*(1,65+1,0)*2 "místnost 7</t>
  </si>
  <si>
    <t>1,5*(1,65*2+1,81*2-0,6) "místnost 8</t>
  </si>
  <si>
    <t>1,8*(1,38*2+0,88*2-0,6) "místnost 9</t>
  </si>
  <si>
    <t>1,5*(0,68+0,9) "místnost 10</t>
  </si>
  <si>
    <t>1,8*(2,04*2+4,14*2+0,75*2-0,8)+0,1*1,1*2 "místnost 11</t>
  </si>
  <si>
    <t>2,1*(0,4*3*2+0,4*4+0,7*2+0,4*2+0,4*3*2)+1,6*3,27 "místnost 15</t>
  </si>
  <si>
    <t>1,8*(2,7*2+1,4*2-0,8*2) "místnost 29</t>
  </si>
  <si>
    <t>1,8*(1,9*2+3,62*2+1,6*4+0,83*4-0,6*4-0,8) "místnost 30</t>
  </si>
  <si>
    <t>1,8*(5,12*2+2,4*2+1,6*4+0,83*4-0,6*4-0,8) "místnost 31</t>
  </si>
  <si>
    <t>1,8*(2,0*2+3,22*2-0,8) "místnost 32</t>
  </si>
  <si>
    <t>1,8*(2,0*2+1,8*2-0,8) "místnost 33</t>
  </si>
  <si>
    <t>106</t>
  </si>
  <si>
    <t>781121011</t>
  </si>
  <si>
    <t>Příprava podkladu před provedením obkladu nátěr penetrační na stěnu</t>
  </si>
  <si>
    <t>1912590375</t>
  </si>
  <si>
    <t>https://podminky.urs.cz/item/CS_URS_2025_01/781121011</t>
  </si>
  <si>
    <t>107</t>
  </si>
  <si>
    <t>781131112</t>
  </si>
  <si>
    <t>Izolace stěny pod obklad izolace nátěrem nebo stěrkou ve dvou vrstvách</t>
  </si>
  <si>
    <t>1325925832</t>
  </si>
  <si>
    <t>https://podminky.urs.cz/item/CS_URS_2025_01/781131112</t>
  </si>
  <si>
    <t>108</t>
  </si>
  <si>
    <t>781-01</t>
  </si>
  <si>
    <t>Příslušenství k izolaci pod obklad</t>
  </si>
  <si>
    <t>1067998428</t>
  </si>
  <si>
    <t>109</t>
  </si>
  <si>
    <t>781472214</t>
  </si>
  <si>
    <t>Montáž keramických obkladů stěn lepených cementovým flexibilním lepidlem hladkých přes 4 do 6 ks/m2</t>
  </si>
  <si>
    <t>-958810186</t>
  </si>
  <si>
    <t>https://podminky.urs.cz/item/CS_URS_2025_01/781472214</t>
  </si>
  <si>
    <t>110</t>
  </si>
  <si>
    <t>59761717</t>
  </si>
  <si>
    <t>obklad keramický nemrazuvzdorný povrch hladký/pololesk tl do 10mm přes 4 do 6ks/m2</t>
  </si>
  <si>
    <t>-174165522</t>
  </si>
  <si>
    <t>Poznámka k položce:_x000d_
odstín hnědý v metalickém designu</t>
  </si>
  <si>
    <t>23,292*1,2 'Přepočtené koeficientem množství</t>
  </si>
  <si>
    <t>111</t>
  </si>
  <si>
    <t>781472217</t>
  </si>
  <si>
    <t>Montáž keramických obkladů stěn lepených cementovým flexibilním lepidlem hladkých přes 12 do 19 ks/m2</t>
  </si>
  <si>
    <t>193113566</t>
  </si>
  <si>
    <t>https://podminky.urs.cz/item/CS_URS_2025_01/781472217</t>
  </si>
  <si>
    <t>1,4*(1,82+2,47*2-0,8) "místnost 3</t>
  </si>
  <si>
    <t>1,4*(1,82*2+4,14*2-0,8) "místnost 4</t>
  </si>
  <si>
    <t>1,1*(4,14*2+3,76*2-0,8*2)+0,2*(1,65+1,0)*2 "místnost 7</t>
  </si>
  <si>
    <t>1,1*(1,65*2+1,81*2-0,6) "místnost 8</t>
  </si>
  <si>
    <t>1,4*(1,38*2+0,88*2-0,6) "místnost 9</t>
  </si>
  <si>
    <t>1,1*(0,68+0,9) "místnost 10</t>
  </si>
  <si>
    <t>1,4*(2,04*2+4,14*2+0,75*2-0,8)+0,1*1,1*2 "místnost 11</t>
  </si>
  <si>
    <t>112</t>
  </si>
  <si>
    <t>59761701</t>
  </si>
  <si>
    <t>obklad keramický nemrazuvzdorný povrch hladký/lesklý tl do 10mm přes 12 do 19ks/m2</t>
  </si>
  <si>
    <t>2011090673</t>
  </si>
  <si>
    <t>185,162*1,1 'Přepočtené koeficientem množství</t>
  </si>
  <si>
    <t>113</t>
  </si>
  <si>
    <t>781473810</t>
  </si>
  <si>
    <t>Demontáž obkladů z dlaždic keramických lepených</t>
  </si>
  <si>
    <t>-657861787</t>
  </si>
  <si>
    <t>https://podminky.urs.cz/item/CS_URS_2025_01/781473810</t>
  </si>
  <si>
    <t>1,5*(0,9+0,82) "místnost 4</t>
  </si>
  <si>
    <t>1,5*(3,24+3,36+0,4+0,4+1,99+1,91+1,75+0,2+0,75) "místnost 7</t>
  </si>
  <si>
    <t>1,5*(0,9+0,68) "místnost 10</t>
  </si>
  <si>
    <t>1,8*(2,04*2+4,14+0,9+0,75+1,3+1,79) "místnost 11</t>
  </si>
  <si>
    <t>1,6*3,27 "místnost 15</t>
  </si>
  <si>
    <t>1,8*(1,4*2+2,7*2-0,8*2) "místnost 29</t>
  </si>
  <si>
    <t>1,8*(0,55+3,62+1,9+0,1*2+1,6*2+0,83+0,1+0,23+0,1+1,6*2+0,83+0,1+1,92+0,55)"místnost 30</t>
  </si>
  <si>
    <t>1,8*(1,05+1,4+0,9+0,16+0,1+1,6*2+0,83+0,1+0,23+0,1+1,6*2+0,83+0,1+1,53+0,4*2+1,1+5,12+0,5) "místnost 31</t>
  </si>
  <si>
    <t>114</t>
  </si>
  <si>
    <t>781474115</t>
  </si>
  <si>
    <t>Montáž obkladů vnitřních stěn z dlaždic keramických lepených flexibilním lepidlem maloformátových hladkých přes 22 do 25 ks/m2</t>
  </si>
  <si>
    <t>318282812</t>
  </si>
  <si>
    <t>https://podminky.urs.cz/item/CS_URS_2025_01/781474115</t>
  </si>
  <si>
    <t>0,4*(1,82+2,47*2-0,8) "místnost 3</t>
  </si>
  <si>
    <t>0,4*(1,82*2+4,14*2-0,8) "místnost 4</t>
  </si>
  <si>
    <t>0,4*(4,14*2+3,76*2-0,8*2) "místnost 7</t>
  </si>
  <si>
    <t>0,4*(1,65*2+1,81*2-0,6) "místnost 8</t>
  </si>
  <si>
    <t>0,4*(1,38*2+0,88*2-0,6) "místnost 9</t>
  </si>
  <si>
    <t>0,4*(0,68+0,9) "místnost 10</t>
  </si>
  <si>
    <t>0,4*(2,04*2+4,14*2+0,75*2-0,8) "místnost 11</t>
  </si>
  <si>
    <t>115</t>
  </si>
  <si>
    <t>59761039</t>
  </si>
  <si>
    <t>obklad keramický hladký přes 22 do 25ks/m2</t>
  </si>
  <si>
    <t>CS ÚRS 2023 01</t>
  </si>
  <si>
    <t>1592830331</t>
  </si>
  <si>
    <t>22,464*1,1 'Přepočtené koeficientem množství</t>
  </si>
  <si>
    <t>116</t>
  </si>
  <si>
    <t>781-02</t>
  </si>
  <si>
    <t>Příslušenství k montáži obkladů - průniky, lišty, atd.</t>
  </si>
  <si>
    <t>-385464581</t>
  </si>
  <si>
    <t>117</t>
  </si>
  <si>
    <t>781495211</t>
  </si>
  <si>
    <t>Čištění vnitřních ploch po provedení obkladu stěn chemickými prostředky</t>
  </si>
  <si>
    <t>379827179</t>
  </si>
  <si>
    <t>https://podminky.urs.cz/item/CS_URS_2025_01/781495211</t>
  </si>
  <si>
    <t>118</t>
  </si>
  <si>
    <t>998781201</t>
  </si>
  <si>
    <t>Přesun hmot pro obklady keramické stanovený procentní sazbou (%) z ceny vodorovná dopravní vzdálenost do 50 m v objektech výšky do 6 m</t>
  </si>
  <si>
    <t>-766238222</t>
  </si>
  <si>
    <t>https://podminky.urs.cz/item/CS_URS_2025_01/998781201</t>
  </si>
  <si>
    <t>783</t>
  </si>
  <si>
    <t>Dokončovací práce - nátěry</t>
  </si>
  <si>
    <t>119</t>
  </si>
  <si>
    <t>783923161</t>
  </si>
  <si>
    <t>Penetrační nátěr betonových podlah pórovitých ( např. z cihelné dlažby, betonu apod.) akrylátový</t>
  </si>
  <si>
    <t>-1412491694</t>
  </si>
  <si>
    <t>https://podminky.urs.cz/item/CS_URS_2025_01/783923161</t>
  </si>
  <si>
    <t>6,88+66,65 "skladba P5, P6</t>
  </si>
  <si>
    <t>(3,35*2+2,06*2-0,9)*0,1 "místost 25</t>
  </si>
  <si>
    <t>(44,45-0,9*3-0,8)*0,1 "místost 27</t>
  </si>
  <si>
    <t>120</t>
  </si>
  <si>
    <t>783927151</t>
  </si>
  <si>
    <t>Krycí (uzavírací) nátěr betonových podlah jednonásobný akrylátový</t>
  </si>
  <si>
    <t>1348482229</t>
  </si>
  <si>
    <t>https://podminky.urs.cz/item/CS_URS_2025_01/783927151</t>
  </si>
  <si>
    <t>Poznámka k položce:_x000d_
protiskluznost R10_x000d_
odstín šedý RAL 7030</t>
  </si>
  <si>
    <t>121</t>
  </si>
  <si>
    <t>783997151</t>
  </si>
  <si>
    <t>Krycí (uzavírací) nátěr betonových podlah Příplatek k cenám za protiskluznou vrstvu prosypem křemičitým pískem nebo skleněnými kuličkami</t>
  </si>
  <si>
    <t>-1902510294</t>
  </si>
  <si>
    <t>https://podminky.urs.cz/item/CS_URS_2025_01/783997151</t>
  </si>
  <si>
    <t>Poznámka k položce:_x000d_
protiskluznost R10</t>
  </si>
  <si>
    <t>122</t>
  </si>
  <si>
    <t>783-01</t>
  </si>
  <si>
    <t>Obroušení a nový šedý nátěr ocelové zárubně</t>
  </si>
  <si>
    <t>2009094239</t>
  </si>
  <si>
    <t>784</t>
  </si>
  <si>
    <t>Dokončovací práce - malby a tapety</t>
  </si>
  <si>
    <t>123</t>
  </si>
  <si>
    <t>784-01</t>
  </si>
  <si>
    <t>Příplatek za použití latexové barvy</t>
  </si>
  <si>
    <t>2051124811</t>
  </si>
  <si>
    <t>1,5*(2,5*2+2,6*2)-1,5*0,9 "místnost 2</t>
  </si>
  <si>
    <t>1,5*(4,14*2+2,03*2)-1,5*0,9-1,5*0,8 "místnost 6</t>
  </si>
  <si>
    <t>1,5*(1,38*2+3,16*2)-0,8*1,5-0,6*1,5-1,5*(0,68+0,9) "místnost 10</t>
  </si>
  <si>
    <t>1,5*(4,14*2+2,33*2)-1,5*0,8*2 "místnost 12</t>
  </si>
  <si>
    <t>1,5*(6,71*2+12,06*2)-1,5*(1,45*2+0,8*5+1,8) "místnost 16</t>
  </si>
  <si>
    <t>1,5*(5,45*2+6,91-3,25) "místnost 17</t>
  </si>
  <si>
    <t>1,5*(1,6*2+1,58*2)-0,9*1,5*2 "místnost 20</t>
  </si>
  <si>
    <t>1,5*(3,4*2+2,7*2)-1,5*0,8 "místnost 22</t>
  </si>
  <si>
    <t>1,5*(6,42*2+4,14*2)-1,5*0,8-1,5*0,9 "místnost 24</t>
  </si>
  <si>
    <t>124</t>
  </si>
  <si>
    <t>784121001</t>
  </si>
  <si>
    <t>Oškrabání malby v místnostech výšky do 3,80 m</t>
  </si>
  <si>
    <t>-1246069965</t>
  </si>
  <si>
    <t>https://podminky.urs.cz/item/CS_URS_2025_01/784121001</t>
  </si>
  <si>
    <t>336,05+1257,263+19,7 "strop + stěny</t>
  </si>
  <si>
    <t>125</t>
  </si>
  <si>
    <t>784181101</t>
  </si>
  <si>
    <t>Penetrace podkladu jednonásobná základní akrylátová bezbarvá v místnostech výšky do 3,80 m</t>
  </si>
  <si>
    <t>-1845792639</t>
  </si>
  <si>
    <t>https://podminky.urs.cz/item/CS_URS_2025_01/784181101</t>
  </si>
  <si>
    <t>336,05+1026,345+19,7 "strop a stěny</t>
  </si>
  <si>
    <t>2,208+34,7+179,08+11,62*0,4 "SDK</t>
  </si>
  <si>
    <t>126</t>
  </si>
  <si>
    <t>784211101</t>
  </si>
  <si>
    <t>Malby z malířských směsí oděruvzdorných za mokra dvojnásobné, bílé za mokra oděruvzdorné výborně v místnostech výšky do 3,80 m</t>
  </si>
  <si>
    <t>-1955575139</t>
  </si>
  <si>
    <t>https://podminky.urs.cz/item/CS_URS_2025_01/784211101</t>
  </si>
  <si>
    <t>VRN</t>
  </si>
  <si>
    <t>Vedlejší rozpočtové náklady</t>
  </si>
  <si>
    <t>VRN3</t>
  </si>
  <si>
    <t>Zařízení staveniště</t>
  </si>
  <si>
    <t>127</t>
  </si>
  <si>
    <t>030001000</t>
  </si>
  <si>
    <t>1024</t>
  </si>
  <si>
    <t>-861828752</t>
  </si>
  <si>
    <t>https://podminky.urs.cz/item/CS_URS_2025_01/030001000</t>
  </si>
  <si>
    <t>128</t>
  </si>
  <si>
    <t>VRN3-01</t>
  </si>
  <si>
    <t>Zabezpečení stávajících kcí proti poškození</t>
  </si>
  <si>
    <t>469593610</t>
  </si>
  <si>
    <t>VRN4</t>
  </si>
  <si>
    <t>Inženýrská činnost</t>
  </si>
  <si>
    <t>129</t>
  </si>
  <si>
    <t>045203000</t>
  </si>
  <si>
    <t>Kompletační činnost</t>
  </si>
  <si>
    <t>-923100544</t>
  </si>
  <si>
    <t>https://podminky.urs.cz/item/CS_URS_2025_01/045203000</t>
  </si>
  <si>
    <t>130</t>
  </si>
  <si>
    <t>045303000</t>
  </si>
  <si>
    <t>Koordinační činnost</t>
  </si>
  <si>
    <t>-482476764</t>
  </si>
  <si>
    <t>https://podminky.urs.cz/item/CS_URS_2025_01/045303000</t>
  </si>
  <si>
    <t>SO-02 - Elektroinstalace</t>
  </si>
  <si>
    <t xml:space="preserve">    D1 - přístroje</t>
  </si>
  <si>
    <t xml:space="preserve">    D2 - úložný materiál</t>
  </si>
  <si>
    <t xml:space="preserve">    D3 - kabely silnoproudé</t>
  </si>
  <si>
    <t xml:space="preserve">    D4 - kabely slaboproudé</t>
  </si>
  <si>
    <t xml:space="preserve">    D5 - vývody pro zařízení</t>
  </si>
  <si>
    <t xml:space="preserve">    D6 - signalizace v případě nouze</t>
  </si>
  <si>
    <t xml:space="preserve">    D7 - ozvučení</t>
  </si>
  <si>
    <t xml:space="preserve">    D8 - svítidla </t>
  </si>
  <si>
    <t xml:space="preserve">    D9 - pospojování, vyrovnání potenciálu</t>
  </si>
  <si>
    <t xml:space="preserve">    D10 - rozvaděč RMS</t>
  </si>
  <si>
    <t xml:space="preserve">    D11 - ostatní</t>
  </si>
  <si>
    <t>D1</t>
  </si>
  <si>
    <t>přístroje</t>
  </si>
  <si>
    <t>Pol1</t>
  </si>
  <si>
    <t>spínač řazení 01</t>
  </si>
  <si>
    <t>1748784349</t>
  </si>
  <si>
    <t>Pol2</t>
  </si>
  <si>
    <t>spínač řazení 1</t>
  </si>
  <si>
    <t>-199897134</t>
  </si>
  <si>
    <t>Pol3</t>
  </si>
  <si>
    <t>spínač řazení 6</t>
  </si>
  <si>
    <t>-186688737</t>
  </si>
  <si>
    <t>Pol4</t>
  </si>
  <si>
    <t>zásuvka jednofázová</t>
  </si>
  <si>
    <t>-2077299925</t>
  </si>
  <si>
    <t>Pol5</t>
  </si>
  <si>
    <t>zásuvka datová, jednonásobná</t>
  </si>
  <si>
    <t>-2025660775</t>
  </si>
  <si>
    <t>Pol6</t>
  </si>
  <si>
    <t>zásuvka datová, dvojnásobná</t>
  </si>
  <si>
    <t>968697845</t>
  </si>
  <si>
    <t>Pol7</t>
  </si>
  <si>
    <t>instalační krabice včetně zapojení</t>
  </si>
  <si>
    <t>-2024945907</t>
  </si>
  <si>
    <t>Pol8</t>
  </si>
  <si>
    <t>stropní infrapasivní spínač</t>
  </si>
  <si>
    <t>1944832699</t>
  </si>
  <si>
    <t>D2</t>
  </si>
  <si>
    <t>úložný materiál</t>
  </si>
  <si>
    <t>Pol9</t>
  </si>
  <si>
    <t>instalační trubka - data</t>
  </si>
  <si>
    <t>-889551162</t>
  </si>
  <si>
    <t>D3</t>
  </si>
  <si>
    <t>kabely silnoproudé</t>
  </si>
  <si>
    <t>Pol10</t>
  </si>
  <si>
    <t>kabel CYKY 2x1,5</t>
  </si>
  <si>
    <t>-8921472</t>
  </si>
  <si>
    <t>Pol11</t>
  </si>
  <si>
    <t>kabel CYKY 3x1,5</t>
  </si>
  <si>
    <t>-851864403</t>
  </si>
  <si>
    <t>Pol12</t>
  </si>
  <si>
    <t>kabel CYKY 3x2,5</t>
  </si>
  <si>
    <t>-1304278935</t>
  </si>
  <si>
    <t>D4</t>
  </si>
  <si>
    <t>kabely slaboproudé</t>
  </si>
  <si>
    <t>Pol13</t>
  </si>
  <si>
    <t>UTP cat 5e</t>
  </si>
  <si>
    <t>1711954102</t>
  </si>
  <si>
    <t>D5</t>
  </si>
  <si>
    <t>vývody pro zařízení</t>
  </si>
  <si>
    <t>Pol14</t>
  </si>
  <si>
    <t>vývod pro napojení zařízení</t>
  </si>
  <si>
    <t>1408822258</t>
  </si>
  <si>
    <t>D6</t>
  </si>
  <si>
    <t>signalizace v případě nouze</t>
  </si>
  <si>
    <t>Pol15</t>
  </si>
  <si>
    <t>sada pro nouzovou komunikaci</t>
  </si>
  <si>
    <t>1278665216</t>
  </si>
  <si>
    <t>D7</t>
  </si>
  <si>
    <t>ozvučení</t>
  </si>
  <si>
    <t>Pol16</t>
  </si>
  <si>
    <t>podhledový reproduktor</t>
  </si>
  <si>
    <t>-1957839257</t>
  </si>
  <si>
    <t>D8</t>
  </si>
  <si>
    <t xml:space="preserve">svítidla </t>
  </si>
  <si>
    <t>Pol17</t>
  </si>
  <si>
    <t>svítidlo A1</t>
  </si>
  <si>
    <t>-1558635282</t>
  </si>
  <si>
    <t>Pol18</t>
  </si>
  <si>
    <t>svítidlo A2</t>
  </si>
  <si>
    <t>258629944</t>
  </si>
  <si>
    <t>Pol19</t>
  </si>
  <si>
    <t>svítidlo D1</t>
  </si>
  <si>
    <t>-743481022</t>
  </si>
  <si>
    <t>Pol20</t>
  </si>
  <si>
    <t>svítidlo nouzové</t>
  </si>
  <si>
    <t>329066582</t>
  </si>
  <si>
    <t>Pol21</t>
  </si>
  <si>
    <t>svítidlo antipanické</t>
  </si>
  <si>
    <t>1050218290</t>
  </si>
  <si>
    <t>D9</t>
  </si>
  <si>
    <t>pospojování, vyrovnání potenciálu</t>
  </si>
  <si>
    <t>Pol22</t>
  </si>
  <si>
    <t>vodič CY4</t>
  </si>
  <si>
    <t>2083775470</t>
  </si>
  <si>
    <t>D10</t>
  </si>
  <si>
    <t>rozvaděč RMS</t>
  </si>
  <si>
    <t>Pol23</t>
  </si>
  <si>
    <t>napojení nových vývodů</t>
  </si>
  <si>
    <t>-744064046</t>
  </si>
  <si>
    <t>D11</t>
  </si>
  <si>
    <t>ostatní</t>
  </si>
  <si>
    <t>Pol24</t>
  </si>
  <si>
    <t>zhotovení dílenské dokumentace</t>
  </si>
  <si>
    <t>374395996</t>
  </si>
  <si>
    <t>Pol25</t>
  </si>
  <si>
    <t>zhotovení PD skutečného provedení</t>
  </si>
  <si>
    <t>1583719592</t>
  </si>
  <si>
    <t>Pol26</t>
  </si>
  <si>
    <t>vypracování revizní zprávy</t>
  </si>
  <si>
    <t>1164699975</t>
  </si>
  <si>
    <t>SO-03 -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</si>
  <si>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</si>
  <si>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</si>
  <si>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</si>
  <si>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751 - Vzduchotechnika</t>
  </si>
  <si>
    <t>HZS - Hodinové zúčtovací sazby</t>
  </si>
  <si>
    <t>733</t>
  </si>
  <si>
    <t>Ústřední vytápění - rozvodné potrubí</t>
  </si>
  <si>
    <t>733110806</t>
  </si>
  <si>
    <t>Demontáž potrubí z trubek ocelových závitových DN přes 15 do 32</t>
  </si>
  <si>
    <t>https://podminky.urs.cz/item/CS_URS_2025_01/733110806</t>
  </si>
  <si>
    <t>733110808</t>
  </si>
  <si>
    <t>Demontáž potrubí z trubek ocelových závitových DN přes 32 do 50</t>
  </si>
  <si>
    <t>https://podminky.urs.cz/item/CS_URS_2025_01/733110808</t>
  </si>
  <si>
    <t>733122221</t>
  </si>
  <si>
    <t>Potrubí z trubek ocelových hladkých spojovaných lisováním z uhlíkové oceli tenkostěnné vně pozinkované PN 16, T= +110°C Ø 12/1,2</t>
  </si>
  <si>
    <t>https://podminky.urs.cz/item/CS_URS_2023_01/733122221</t>
  </si>
  <si>
    <t>733122222</t>
  </si>
  <si>
    <t>Potrubí z trubek ocelových hladkých spojovaných lisováním z uhlíkové oceli tenkostěnné vně pozinkované PN 16, T= +110°C Ø 15/1,2</t>
  </si>
  <si>
    <t>https://podminky.urs.cz/item/CS_URS_2023_01/733122222</t>
  </si>
  <si>
    <t>733122223</t>
  </si>
  <si>
    <t>Potrubí z trubek ocelových hladkých spojovaných lisováním z uhlíkové oceli tenkostěnné vně pozinkované PN 16, T= +110°C Ø 18/1,2</t>
  </si>
  <si>
    <t>https://podminky.urs.cz/item/CS_URS_2023_01/733122223</t>
  </si>
  <si>
    <t>733122224</t>
  </si>
  <si>
    <t>Potrubí z trubek ocelových hladkých spojovaných lisováním z uhlíkové oceli tenkostěnné vně pozinkované PN 16, T= +110°C Ø 22/1,5</t>
  </si>
  <si>
    <t>https://podminky.urs.cz/item/CS_URS_2023_01/733122224</t>
  </si>
  <si>
    <t>733122226</t>
  </si>
  <si>
    <t>Potrubí z trubek ocelových hladkých spojovaných lisováním z uhlíkové oceli tenkostěnné vně pozinkované PN 16, T= +110°C Ø 35/1,5</t>
  </si>
  <si>
    <t>https://podminky.urs.cz/item/CS_URS_2023_01/733122226</t>
  </si>
  <si>
    <t>733122228</t>
  </si>
  <si>
    <t>Potrubí z trubek ocelových hladkých spojovaných lisováním z uhlíkové oceli tenkostěnné vně pozinkované PN 16, T= +110°C Ø 54/1,5</t>
  </si>
  <si>
    <t>https://podminky.urs.cz/item/CS_URS_2023_01/733122228</t>
  </si>
  <si>
    <t>733190107</t>
  </si>
  <si>
    <t>Zkoušky těsnosti potrubí, manžety prostupové z trubek ocelových zkoušky těsnosti potrubí (za provozu) z trubek ocelových závitových DN do 40</t>
  </si>
  <si>
    <t>https://podminky.urs.cz/item/CS_URS_2025_01/733190107</t>
  </si>
  <si>
    <t>733190108</t>
  </si>
  <si>
    <t>Zkoušky těsnosti potrubí, manžety prostupové z trubek ocelových zkoušky těsnosti potrubí (za provozu) z trubek ocelových závitových DN 40 do 50</t>
  </si>
  <si>
    <t>https://podminky.urs.cz/item/CS_URS_2023_01/733190108</t>
  </si>
  <si>
    <t>733191922</t>
  </si>
  <si>
    <t>Opravy rozvodů potrubí z trubek ocelových závitových normálních i zesílených navaření odbočky na stávající potrubí, odbočka DN 10</t>
  </si>
  <si>
    <t>https://podminky.urs.cz/item/CS_URS_2023_01/733191922</t>
  </si>
  <si>
    <t>733191924</t>
  </si>
  <si>
    <t>Opravy rozvodů potrubí z trubek ocelových závitových normálních i zesílených navaření odbočky na stávající potrubí, odbočka DN 20</t>
  </si>
  <si>
    <t>https://podminky.urs.cz/item/CS_URS_2025_01/733191924</t>
  </si>
  <si>
    <t>733191926</t>
  </si>
  <si>
    <t>Opravy rozvodů potrubí z trubek ocelových závitových normálních i zesílených navaření odbočky na stávající potrubí, odbočka DN 32</t>
  </si>
  <si>
    <t>https://podminky.urs.cz/item/CS_URS_2025_01/733191926</t>
  </si>
  <si>
    <t>733191928</t>
  </si>
  <si>
    <t>Opravy rozvodů potrubí z trubek ocelových závitových normálních i zesílených navaření odbočky na stávající potrubí, odbočka DN 50</t>
  </si>
  <si>
    <t>https://podminky.urs.cz/item/CS_URS_2025_01/733191928</t>
  </si>
  <si>
    <t>733811252</t>
  </si>
  <si>
    <t>Ochrana potrubí termoizolačními trubicemi z pěnového polyetylenu PE přilepenými v příčných a podélných spojích, tloušťky izolace přes 20 do 25 mm, vnitřního průměru izolace DN přes 22 do 45 mm</t>
  </si>
  <si>
    <t>https://podminky.urs.cz/item/CS_URS_2023_01/733811252</t>
  </si>
  <si>
    <t>998733101</t>
  </si>
  <si>
    <t>Přesun hmot pro rozvody potrubí stanovený z hmotnosti přesunovaného materiálu vodorovná dopravní vzdálenost do 50 m v objektech výšky do 6 m</t>
  </si>
  <si>
    <t>https://podminky.urs.cz/item/CS_URS_2025_01/998733101</t>
  </si>
  <si>
    <t>734</t>
  </si>
  <si>
    <t>Ústřední vytápění - armatury</t>
  </si>
  <si>
    <t>734200811</t>
  </si>
  <si>
    <t>Demontáž armatur závitových s jedním závitem do G 1/2</t>
  </si>
  <si>
    <t>https://podminky.urs.cz/item/CS_URS_2025_01/734200811</t>
  </si>
  <si>
    <t>734200812</t>
  </si>
  <si>
    <t>Demontáž armatur závitových s jedním závitem přes 1/2 do G 1</t>
  </si>
  <si>
    <t>https://podminky.urs.cz/item/CS_URS_2025_01/734200812</t>
  </si>
  <si>
    <t>734211126</t>
  </si>
  <si>
    <t>Ventily odvzdušňovací závitové automatické se zpětnou klapkou PN 14 do 120°C G 3/8</t>
  </si>
  <si>
    <t>https://podminky.urs.cz/item/CS_URS_2023_01/734211126</t>
  </si>
  <si>
    <t>734221536</t>
  </si>
  <si>
    <t>Ventily regulační závitové termostatické, bez hlavice ovládání PN 16 do 110°C rohové dvouregulační G 1/2</t>
  </si>
  <si>
    <t>https://podminky.urs.cz/item/CS_URS_2025_01/734221536</t>
  </si>
  <si>
    <t>734221682a</t>
  </si>
  <si>
    <t>Ventily regulační závitové hlavice termostatické, pro ovládání ventilů PN 10 do 110°C kapalinové otopných těles</t>
  </si>
  <si>
    <t>734221682b</t>
  </si>
  <si>
    <t>Ventily regulační závitové hlavice termostatické, pro ovládání ventilů PN 10 do 110°C kapalinové otopných těles s ochranou proti odcizení a manipulaci</t>
  </si>
  <si>
    <t>734261417</t>
  </si>
  <si>
    <t>Šroubení regulační radiátorové rohové s vypouštěním G 1/2</t>
  </si>
  <si>
    <t>https://podminky.urs.cz/item/CS_URS_2025_01/734261417</t>
  </si>
  <si>
    <t>998734101</t>
  </si>
  <si>
    <t>Přesun hmot pro armatury stanovený z hmotnosti přesunovaného materiálu vodorovná dopravní vzdálenost do 50 m v objektech výšky do 6 m</t>
  </si>
  <si>
    <t>https://podminky.urs.cz/item/CS_URS_2025_01/998734101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</si>
  <si>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</si>
  <si>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</si>
  <si>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</si>
  <si>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</si>
  <si>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https://podminky.urs.cz/item/CS_URS_2025_01/735000912</t>
  </si>
  <si>
    <t>735151573</t>
  </si>
  <si>
    <t>Otopná tělesa panelová dvoudesková PN 1,0 MPa, T do 110°C se dvěma přídavnými přestupními plochami výšky tělesa 600 mm stavební délky / výkonu 600 mm / 1007 W</t>
  </si>
  <si>
    <t>https://podminky.urs.cz/item/CS_URS_2025_01/735151573</t>
  </si>
  <si>
    <t>735151577</t>
  </si>
  <si>
    <t>Otopná tělesa panelová dvoudesková PN 1,0 MPa, T do 110°C se dvěma přídavnými přestupními plochami výšky tělesa 600 mm stavební délky / výkonu 1000 mm / 1679 W</t>
  </si>
  <si>
    <t>https://podminky.urs.cz/item/CS_URS_2025_01/735151577</t>
  </si>
  <si>
    <t>735151581</t>
  </si>
  <si>
    <t>Otopná tělesa panelová dvoudesková PN 1,0 MPa, T do 110°C se dvěma přídavnými přestupními plochami výšky tělesa 600 mm stavební délky / výkonu 1600 mm / 2686 W</t>
  </si>
  <si>
    <t>https://podminky.urs.cz/item/CS_URS_2025_01/735151581</t>
  </si>
  <si>
    <t>735151583</t>
  </si>
  <si>
    <t>Otopná tělesa panelová dvoudesková PN 1,0 MPa, T do 110°C se dvěma přídavnými přestupními plochami výšky tělesa 600 mm stavební délky / výkonu 2000 mm / 3358 W</t>
  </si>
  <si>
    <t>https://podminky.urs.cz/item/CS_URS_2025_01/735151583</t>
  </si>
  <si>
    <t>735151591</t>
  </si>
  <si>
    <t>Otopná tělesa panelová dvoudesková PN 1,0 MPa, T do 110°C se dvěma přídavnými přestupními plochami výšky tělesa 900 mm stavební délky / výkonu 400 mm / 925 W</t>
  </si>
  <si>
    <t>https://podminky.urs.cz/item/CS_URS_2025_01/735151591</t>
  </si>
  <si>
    <t>735151811</t>
  </si>
  <si>
    <t>Demontáž otopných těles panelových jednořadých stavební délky do 1500 mm</t>
  </si>
  <si>
    <t>https://podminky.urs.cz/item/CS_URS_2025_01/735151811</t>
  </si>
  <si>
    <t>735151812</t>
  </si>
  <si>
    <t>Demontáž otopných těles panelových jednořadých stavební délky přes 1500 do 2820 mm</t>
  </si>
  <si>
    <t>https://podminky.urs.cz/item/CS_URS_2025_01/735151812</t>
  </si>
  <si>
    <t>735160113</t>
  </si>
  <si>
    <t>Otopná tělesa trubková teplovodní na stěnu výšky tělesa 900 mm, délky 600 mm</t>
  </si>
  <si>
    <t>https://podminky.urs.cz/item/CS_URS_2025_01/735160113</t>
  </si>
  <si>
    <t>735191905</t>
  </si>
  <si>
    <t>Ostatní opravy otopných těles odvzdušnění tělesa</t>
  </si>
  <si>
    <t>https://podminky.urs.cz/item/CS_URS_2025_01/735191905</t>
  </si>
  <si>
    <t>735221812</t>
  </si>
  <si>
    <t>Demontáž registrů z trubek hladkých DN 50 stavební délky do 3 m, o počtu pramenů registru 2</t>
  </si>
  <si>
    <t>https://podminky.urs.cz/item/CS_URS_2025_01/735221812</t>
  </si>
  <si>
    <t>735494811</t>
  </si>
  <si>
    <t>Vypuštění vody z otopných soustav bez kotlů, ohříváků, zásobníků a nádrží</t>
  </si>
  <si>
    <t>https://podminky.urs.cz/item/CS_URS_2025_01/735494811</t>
  </si>
  <si>
    <t>998735101</t>
  </si>
  <si>
    <t>Přesun hmot pro otopná tělesa stanovený z hmotnosti přesunovaného materiálu vodorovná dopravní vzdálenost do 50 m základní v objektech výšky do 6 m</t>
  </si>
  <si>
    <t>https://podminky.urs.cz/item/CS_URS_2025_01/998735101</t>
  </si>
  <si>
    <t>751</t>
  </si>
  <si>
    <t>751731851</t>
  </si>
  <si>
    <t>Demontáž fan-coilu parapetního dvoutrubního nasávání spodní</t>
  </si>
  <si>
    <t>https://podminky.urs.cz/item/CS_URS_2025_01/751731851</t>
  </si>
  <si>
    <t>HZS</t>
  </si>
  <si>
    <t>Hodinové zúčtovací sazby</t>
  </si>
  <si>
    <t>HZS2212</t>
  </si>
  <si>
    <t>Hodinové zúčtovací sazby profesí PSV provádění stavebních instalací instalatér odborný</t>
  </si>
  <si>
    <t>hod</t>
  </si>
  <si>
    <t>262144</t>
  </si>
  <si>
    <t>https://podminky.urs.cz/item/CS_URS_2025_01/HZS2212</t>
  </si>
  <si>
    <t>SO-04 - Vzduchotechnika</t>
  </si>
  <si>
    <t xml:space="preserve">    751-0 - Zařízení č.2</t>
  </si>
  <si>
    <t xml:space="preserve">    751-2 - Zařízení č.3</t>
  </si>
  <si>
    <t>ostatní - ostatní</t>
  </si>
  <si>
    <t>751-0</t>
  </si>
  <si>
    <t>Zařízení č.2</t>
  </si>
  <si>
    <t>751611116</t>
  </si>
  <si>
    <t>Montáž vzduchotechnické jednotky s rekuperací tepla stojaté s výměnou vzduchu do 5 000 m3/h</t>
  </si>
  <si>
    <t>CS ÚRS 2018 01</t>
  </si>
  <si>
    <t>75119990001</t>
  </si>
  <si>
    <t xml:space="preserve">Vzduchotechnická jednotka rekuperační o výkonu 3300m3 včetně příslušenství parapetní provedení, elektrický ohřev  Větrací jednotka 5000 / 50/0 - Me.116.EC3 - Mi.116.EC3 - S7.C - Fe.K4 - Fi.K4 - B.LM24A - E.7200 - Ke.LM24A - Ki.LM24A - He1.400/ 600 - He2.400/600.P - Hi1.400/600.P - Hi2.400/600.P - FT - dodávka v dílech-Digitální regulace s internetem "L" - Expandery IO18 - PFe - PFi - SW - CM.s - Digitální dotykový ovladač - ANS 100-ABB barva bílá - Prostorové čidlo CO2 - ErP 2016, 2018</t>
  </si>
  <si>
    <t>7511999998</t>
  </si>
  <si>
    <t>Instalace čidla CO, propojení s VZT jednotkou</t>
  </si>
  <si>
    <t>7511999050</t>
  </si>
  <si>
    <t>požární izolace odolnost 45minut, tl. 60mm + Al polep</t>
  </si>
  <si>
    <t>751311092</t>
  </si>
  <si>
    <t>Montáž vyústí čtyřhranné do čtyřhranného potrubí, průřezu přes 0,040 do 0,080 m2</t>
  </si>
  <si>
    <t>7511999555</t>
  </si>
  <si>
    <t>výústka obdélníková do čtyřhranného potrubí 425x125mm s dopojením na SDK</t>
  </si>
  <si>
    <t>7511999556</t>
  </si>
  <si>
    <t>výústka obdélníková do čtyřhranného potrubí 325x225mm s dopojením na SDK</t>
  </si>
  <si>
    <t>751510014</t>
  </si>
  <si>
    <t>Vzduchotechnické potrubí z pozinkovaného plechu čtyřhranné s přírubou, průřezu přes 0,13 do 0,28 m2</t>
  </si>
  <si>
    <t>751510015</t>
  </si>
  <si>
    <t>Vzduchotechnické potrubí z pozinkovaného plechu čtyřhranné s přírubou, průřezu přes 0,28 do 0,50 m2</t>
  </si>
  <si>
    <t>751398052</t>
  </si>
  <si>
    <t>Montáž ostatních zařízení protidešťové žaluzie nebo žaluziové klapky na čtyřhranné potrubí, průřezu přes 0,150 do 0,300 m2</t>
  </si>
  <si>
    <t>https://podminky.urs.cz/item/CS_URS_2025_01/751398052</t>
  </si>
  <si>
    <t>7511999034</t>
  </si>
  <si>
    <t>Protidešťová žaluzie 400x600mm</t>
  </si>
  <si>
    <t>7511999035</t>
  </si>
  <si>
    <t>Protidešťová žaluzie 400x800mm</t>
  </si>
  <si>
    <t>7511999051</t>
  </si>
  <si>
    <t>7511999094</t>
  </si>
  <si>
    <t>Požární klapka 600x400mm</t>
  </si>
  <si>
    <t>7511999095</t>
  </si>
  <si>
    <t>Požární klapka 600x500mm</t>
  </si>
  <si>
    <t>751-2</t>
  </si>
  <si>
    <t>Zařízení č.3</t>
  </si>
  <si>
    <t>751111011</t>
  </si>
  <si>
    <t>Montáž ventilátoru axiálního nízkotlakého nástěnného základního, průměru do 100 mm</t>
  </si>
  <si>
    <t>https://podminky.urs.cz/item/CS_URS_2025_01/751111011</t>
  </si>
  <si>
    <t>42914110</t>
  </si>
  <si>
    <t>ventilátor axiální stěnový skříň z plastu IP44 17W D 100mm</t>
  </si>
  <si>
    <t>751398041</t>
  </si>
  <si>
    <t>Montáž ostatních zařízení protidešťové žaluzie nebo žaluziové klapky na kruhové potrubí, průměru do 300 mm</t>
  </si>
  <si>
    <t>7511999036</t>
  </si>
  <si>
    <t>Protidešťová žaluzie D100mm</t>
  </si>
  <si>
    <t>751510043</t>
  </si>
  <si>
    <t>Vzduchotechnické potrubí z pozinkovaného plechu kruhové, trouba spirálně vinutá bez příruby, průměru přes 200 do 300 mm</t>
  </si>
  <si>
    <t>CS ÚRS 2016 01</t>
  </si>
  <si>
    <t>těsnící materiál</t>
  </si>
  <si>
    <t>kg</t>
  </si>
  <si>
    <t>spojovací materiál</t>
  </si>
  <si>
    <t>kotevní materiál</t>
  </si>
  <si>
    <t>montážní materiál</t>
  </si>
  <si>
    <t>dílenská dokumentace, inženýrská činnost</t>
  </si>
  <si>
    <t>kpt</t>
  </si>
  <si>
    <t>doprava a přesun hmot - dle dodavatele</t>
  </si>
  <si>
    <t>132</t>
  </si>
  <si>
    <t>odzkoušení a zaregulování systému</t>
  </si>
  <si>
    <t>133</t>
  </si>
  <si>
    <t>zaškolení obsluhy a předávací dokumentace</t>
  </si>
  <si>
    <t>134</t>
  </si>
  <si>
    <t>lešení do 1,6m podlaha</t>
  </si>
  <si>
    <t>135</t>
  </si>
  <si>
    <t>Provedení průrazu skrz okno - obvodovou zeď- zazdění, začistění</t>
  </si>
  <si>
    <t>HZS3212</t>
  </si>
  <si>
    <t>Hodinové zúčtovací sazby montáží technologických zařízení na stavebních objektech montér vzduchotechniky odborný</t>
  </si>
  <si>
    <t>https://podminky.urs.cz/item/CS_URS_2025_01/HZS3212</t>
  </si>
  <si>
    <t>SO-05 - Zdravotní technika</t>
  </si>
  <si>
    <t xml:space="preserve">    721 - Zdravotechnika - vnitřní kanalizace</t>
  </si>
  <si>
    <t xml:space="preserve">    722 - Zdravotechnika - vnitřní vodovod</t>
  </si>
  <si>
    <t>721</t>
  </si>
  <si>
    <t>Zdravotechnika - vnitřní kanalizace</t>
  </si>
  <si>
    <t>721110952</t>
  </si>
  <si>
    <t>Opravy odpadního potrubí kameninového vsazení odbočky do potrubí DN 125</t>
  </si>
  <si>
    <t>https://podminky.urs.cz/item/CS_URS_2025_01/721110952</t>
  </si>
  <si>
    <t>721110961</t>
  </si>
  <si>
    <t>Opravy odpadního potrubí kameninového propojení dosavadního potrubí DN 100</t>
  </si>
  <si>
    <t>https://podminky.urs.cz/item/CS_URS_2025_01/721110961</t>
  </si>
  <si>
    <t>721110962</t>
  </si>
  <si>
    <t>Opravy odpadního potrubí kameninového propojení dosavadního potrubí DN 125</t>
  </si>
  <si>
    <t>https://podminky.urs.cz/item/CS_URS_2025_01/721110962</t>
  </si>
  <si>
    <t>721110971</t>
  </si>
  <si>
    <t>Opravy odpadního potrubí kameninového krácení trub DN 100</t>
  </si>
  <si>
    <t>https://podminky.urs.cz/item/CS_URS_2025_01/721110971</t>
  </si>
  <si>
    <t>721110972</t>
  </si>
  <si>
    <t>Opravy odpadního potrubí kameninového krácení trub DN 125</t>
  </si>
  <si>
    <t>https://podminky.urs.cz/item/CS_URS_2025_01/721110972</t>
  </si>
  <si>
    <t>721173401</t>
  </si>
  <si>
    <t>Potrubí z trub PVC SN4 svodné (ležaté) DN 110</t>
  </si>
  <si>
    <t>https://podminky.urs.cz/item/CS_URS_2025_01/721173401</t>
  </si>
  <si>
    <t>721173402</t>
  </si>
  <si>
    <t>Potrubí z trub PVC SN4 svodné (ležaté) DN 125</t>
  </si>
  <si>
    <t>https://podminky.urs.cz/item/CS_URS_2025_01/721173402</t>
  </si>
  <si>
    <t>721174042</t>
  </si>
  <si>
    <t>Potrubí z trub polypropylenových připojovací DN 40</t>
  </si>
  <si>
    <t>https://podminky.urs.cz/item/CS_URS_2025_01/721174042</t>
  </si>
  <si>
    <t>721174043</t>
  </si>
  <si>
    <t>Potrubí z trub polypropylenových připojovací DN 50</t>
  </si>
  <si>
    <t>https://podminky.urs.cz/item/CS_URS_2025_01/721174043</t>
  </si>
  <si>
    <t>721194104</t>
  </si>
  <si>
    <t>Vyměření přípojek na potrubí vyvedení a upevnění odpadních výpustek DN 40</t>
  </si>
  <si>
    <t>https://podminky.urs.cz/item/CS_URS_2025_01/721194104</t>
  </si>
  <si>
    <t>721194105</t>
  </si>
  <si>
    <t>Vyměření přípojek na potrubí vyvedení a upevnění odpadních výpustek DN 50</t>
  </si>
  <si>
    <t>https://podminky.urs.cz/item/CS_URS_2025_01/721194105</t>
  </si>
  <si>
    <t>721194109</t>
  </si>
  <si>
    <t>Vyměření přípojek na potrubí vyvedení a upevnění odpadních výpustek DN 110</t>
  </si>
  <si>
    <t>https://podminky.urs.cz/item/CS_URS_2025_01/721194109</t>
  </si>
  <si>
    <t>721212121</t>
  </si>
  <si>
    <t>Odtokové sprchové žlaby se zápachovou uzávěrkou a krycím roštem délky 700 mm</t>
  </si>
  <si>
    <t>https://podminky.urs.cz/item/CS_URS_2025_01/721212121</t>
  </si>
  <si>
    <t>721226511</t>
  </si>
  <si>
    <t>Zápachové uzávěrky podomítkové (Pe) s krycí deskou pro pračku a myčku DN 40</t>
  </si>
  <si>
    <t>https://podminky.urs.cz/item/CS_URS_2025_01/721226511</t>
  </si>
  <si>
    <t>721226521</t>
  </si>
  <si>
    <t>Zápachové uzávěrky nástěnné (PP) pro pračku a myčku DN 40</t>
  </si>
  <si>
    <t>https://podminky.urs.cz/item/CS_URS_2025_01/721226521</t>
  </si>
  <si>
    <t>721290111</t>
  </si>
  <si>
    <t>Zkouška těsnosti kanalizace v objektech vodou do DN 125</t>
  </si>
  <si>
    <t>https://podminky.urs.cz/item/CS_URS_2025_01/721290111</t>
  </si>
  <si>
    <t>721910912</t>
  </si>
  <si>
    <t>Pročištění svislých odpadů v jednom podlaží do DN 200</t>
  </si>
  <si>
    <t>https://podminky.urs.cz/item/CS_URS_2025_01/721910912</t>
  </si>
  <si>
    <t>721910922</t>
  </si>
  <si>
    <t>Pročištění ležatých svodů do DN 300</t>
  </si>
  <si>
    <t>https://podminky.urs.cz/item/CS_URS_2025_01/721910922</t>
  </si>
  <si>
    <t>998721101</t>
  </si>
  <si>
    <t>Přesun hmot pro vnitřní kanalizace stanovený z hmotnosti přesunovaného materiálu vodorovná dopravní vzdálenost do 50 m v objektech výšky do 6 m</t>
  </si>
  <si>
    <t>https://podminky.urs.cz/item/CS_URS_2023_01/998721101</t>
  </si>
  <si>
    <t>722</t>
  </si>
  <si>
    <t>Zdravotechnika - vnitřní vodovod</t>
  </si>
  <si>
    <t>722130107</t>
  </si>
  <si>
    <t>Potrubí z ocelových trubek pozinkovaných hladkých pro zavodněný systém spojovaných lisováním PN 16 do 110°C Ø 54/1,5</t>
  </si>
  <si>
    <t>https://podminky.urs.cz/item/CS_URS_2023_01/722130107</t>
  </si>
  <si>
    <t>722131936</t>
  </si>
  <si>
    <t>Opravy vodovodního potrubí z ocelových trubek pozinkovaných závitových propojení dosavadního potrubí DN 50</t>
  </si>
  <si>
    <t>https://podminky.urs.cz/item/CS_URS_2025_01/722131936</t>
  </si>
  <si>
    <t>722174022</t>
  </si>
  <si>
    <t>Potrubí z plastových trubek z polypropylenu PPR svařovaných polyfúzně PN 20 (SDR 6) D 20 x 3,4</t>
  </si>
  <si>
    <t>https://podminky.urs.cz/item/CS_URS_2025_01/722174022</t>
  </si>
  <si>
    <t>722174023</t>
  </si>
  <si>
    <t>Potrubí z plastových trubek z polypropylenu PPR svařovaných polyfúzně PN 20 (SDR 6) D 25 x 4,2</t>
  </si>
  <si>
    <t>https://podminky.urs.cz/item/CS_URS_2025_01/722174023</t>
  </si>
  <si>
    <t>722174024</t>
  </si>
  <si>
    <t>Potrubí z plastových trubek z polypropylenu PPR svařovaných polyfúzně PN 20 (SDR 6) D 32 x 5,4</t>
  </si>
  <si>
    <t>https://podminky.urs.cz/item/CS_URS_2025_01/722174024</t>
  </si>
  <si>
    <t>722175007</t>
  </si>
  <si>
    <t>Potrubí z plastových trubek z polypropylenu PP-RCT svařovaných polyfúzně D 63 x 8,6</t>
  </si>
  <si>
    <t>https://podminky.urs.cz/item/CS_URS_2025_01/722175007</t>
  </si>
  <si>
    <t>722181252</t>
  </si>
  <si>
    <t>Ochrana potrubí termoizolačními trubicemi z pěnového polyetylenu PE přilepenými v příčných a podélných spojích, tloušťky izolace přes 20 do 25 mm, vnitřního průměru izolace DN přes 22 do 45 mm</t>
  </si>
  <si>
    <t>https://podminky.urs.cz/item/CS_URS_2025_01/722181252</t>
  </si>
  <si>
    <t>722182011</t>
  </si>
  <si>
    <t>Podpůrný žlab pro potrubí průměru D 20</t>
  </si>
  <si>
    <t>https://podminky.urs.cz/item/CS_URS_2025_01/722182011</t>
  </si>
  <si>
    <t>722182012</t>
  </si>
  <si>
    <t>Podpůrný žlab pro potrubí průměru D 25</t>
  </si>
  <si>
    <t>https://podminky.urs.cz/item/CS_URS_2025_01/722182012</t>
  </si>
  <si>
    <t>722182013</t>
  </si>
  <si>
    <t>Podpůrný žlab pro potrubí průměru D 32</t>
  </si>
  <si>
    <t>https://podminky.urs.cz/item/CS_URS_2025_01/722182013</t>
  </si>
  <si>
    <t>722182016</t>
  </si>
  <si>
    <t>Podpůrný žlab pro potrubí průměru D 63</t>
  </si>
  <si>
    <t>https://podminky.urs.cz/item/CS_URS_2025_01/722182016</t>
  </si>
  <si>
    <t>722190401</t>
  </si>
  <si>
    <t>Zřízení přípojek na potrubí vyvedení a upevnění výpustek do DN 25</t>
  </si>
  <si>
    <t>https://podminky.urs.cz/item/CS_URS_2025_01/722190401</t>
  </si>
  <si>
    <t>722220151</t>
  </si>
  <si>
    <t>Armatury s jedním závitem plastové (PPR) PN 20 (SDR 6) DN 16 x G 1/2"</t>
  </si>
  <si>
    <t>https://podminky.urs.cz/item/CS_URS_2025_01/722220151</t>
  </si>
  <si>
    <t>722221134</t>
  </si>
  <si>
    <t>Armatury s jedním závitem ventily výtokové G 1/2"</t>
  </si>
  <si>
    <t>https://podminky.urs.cz/item/CS_URS_2025_01/722221134</t>
  </si>
  <si>
    <t>722231073</t>
  </si>
  <si>
    <t>Armatury se dvěma závity ventily zpětné mosazné PN 10 do 110°C G 3/4"</t>
  </si>
  <si>
    <t>https://podminky.urs.cz/item/CS_URS_2025_01/722231073</t>
  </si>
  <si>
    <t>722231221</t>
  </si>
  <si>
    <t>Armatury se dvěma závity ventily pojistné k bojleru mosazné PN 6 do 100°C G 1/2"</t>
  </si>
  <si>
    <t>https://podminky.urs.cz/item/CS_URS_2025_01/722231221</t>
  </si>
  <si>
    <t>722232011</t>
  </si>
  <si>
    <t>Armatury se dvěma závity kulové kohouty PN 16 do 120°C podomítkové vnitřní závit G 1/2"</t>
  </si>
  <si>
    <t>https://podminky.urs.cz/item/CS_URS_2025_01/722232011</t>
  </si>
  <si>
    <t>722232123</t>
  </si>
  <si>
    <t>Armatury se dvěma závity kulové kohouty PN 42 do 185 °C plnoprůtokové vnitřní závit G 3/4"</t>
  </si>
  <si>
    <t>https://podminky.urs.cz/item/CS_URS_2025_01/722232123</t>
  </si>
  <si>
    <t>722254116</t>
  </si>
  <si>
    <t>Požární příslušenství a armatury hydrantové skříně vnitřní s výzbrojí C 52 (polyesterová hadice)</t>
  </si>
  <si>
    <t>https://podminky.urs.cz/item/CS_URS_2025_01/722254116</t>
  </si>
  <si>
    <t>722290226</t>
  </si>
  <si>
    <t>Zkoušky, proplach a desinfekce vodovodního potrubí zkoušky těsnosti vodovodního potrubí závitového do DN 50</t>
  </si>
  <si>
    <t>https://podminky.urs.cz/item/CS_URS_2025_01/722290226</t>
  </si>
  <si>
    <t>722290234</t>
  </si>
  <si>
    <t>Zkoušky, proplach a desinfekce vodovodního potrubí proplach a desinfekce vodovodního potrubí do DN 80</t>
  </si>
  <si>
    <t>https://podminky.urs.cz/item/CS_URS_2025_01/722290234</t>
  </si>
  <si>
    <t>998722101</t>
  </si>
  <si>
    <t>Přesun hmot pro vnitřní vodovod stanovený z hmotnosti přesunovaného materiálu vodorovná dopravní vzdálenost do 50 m v objektech výšky do 6 m</t>
  </si>
  <si>
    <t>https://podminky.urs.cz/item/CS_URS_2025_01/998722101</t>
  </si>
  <si>
    <t>725112173</t>
  </si>
  <si>
    <t>Zařízení záchodů kombi klozety s hlubokým splachováním zvýšený 50 cm s odpadem svislým</t>
  </si>
  <si>
    <t>https://podminky.urs.cz/item/CS_URS_2023_01/725112173</t>
  </si>
  <si>
    <t>725112182</t>
  </si>
  <si>
    <t>Zařízení záchodů kombi klozety s úspornou armaturou odpad svislý</t>
  </si>
  <si>
    <t>https://podminky.urs.cz/item/CS_URS_2025_01/725112182</t>
  </si>
  <si>
    <t>725121023</t>
  </si>
  <si>
    <t>Pisoárové záchodky splachovače automatické s napájecím zdrojem skupinové</t>
  </si>
  <si>
    <t>https://podminky.urs.cz/item/CS_URS_2025_01/725121023</t>
  </si>
  <si>
    <t>725121521</t>
  </si>
  <si>
    <t>Pisoárové záchodky keramické automatické s infračerveným senzorem</t>
  </si>
  <si>
    <t>https://podminky.urs.cz/item/CS_URS_2025_01/725121521</t>
  </si>
  <si>
    <t>725211618</t>
  </si>
  <si>
    <t>Umyvadla keramická bílá bez výtokových armatur připevněná na stěnu šrouby s krytem na sifon (polosloupem), šířka umyvadla 650 mm</t>
  </si>
  <si>
    <t>https://podminky.urs.cz/item/CS_URS_2025_01/725211618</t>
  </si>
  <si>
    <t>725211681</t>
  </si>
  <si>
    <t>Umyvadla keramická bílá bez výtokových armatur připevněná na stěnu šrouby zdravotní, šířka umyvadla 640 mm</t>
  </si>
  <si>
    <t>https://podminky.urs.cz/item/CS_URS_2025_01/725211681</t>
  </si>
  <si>
    <t>725310821</t>
  </si>
  <si>
    <t>Demontáž dřezů jednodílných bez výtokových armatur na konzolách</t>
  </si>
  <si>
    <t>https://podminky.urs.cz/item/CS_URS_2025_01/725310821</t>
  </si>
  <si>
    <t>725311121</t>
  </si>
  <si>
    <t>Dřezy bez výtokových armatur jednoduché se zápachovou uzávěrkou nerezové s odkapávací plochou 560x480 mm a miskou</t>
  </si>
  <si>
    <t>https://podminky.urs.cz/item/CS_URS_2025_01/725311121</t>
  </si>
  <si>
    <t>725331111</t>
  </si>
  <si>
    <t>Výlevky bez výtokových armatur a splachovací nádrže keramické se sklopnou plastovou mřížkou 425 mm</t>
  </si>
  <si>
    <t>https://podminky.urs.cz/item/CS_URS_2023_01/725331111</t>
  </si>
  <si>
    <t>725530823</t>
  </si>
  <si>
    <t>Demontáž elektrických zásobníkových ohřívačů vody tlakových od 50 do 200 l</t>
  </si>
  <si>
    <t>https://podminky.urs.cz/item/CS_URS_2025_01/725530823</t>
  </si>
  <si>
    <t>725532101a</t>
  </si>
  <si>
    <t>Elektrické ohřívače zásobníkové beztlakové přepadové akumulační s pojistným ventilem závěsné svislé objem nádrže (příkon) 5 l (2,0 kW)</t>
  </si>
  <si>
    <t>725532114</t>
  </si>
  <si>
    <t>Elektrické ohřívače zásobníkové beztlakové přepadové akumulační s pojistným ventilem závěsné svislé objem nádrže (příkon) 80 l (3,0 kW) rychloohřev 220 V</t>
  </si>
  <si>
    <t>https://podminky.urs.cz/item/CS_URS_2025_01/725532114</t>
  </si>
  <si>
    <t>725821312</t>
  </si>
  <si>
    <t>Baterie dřezové nástěnné pákové s otáčivým kulatým ústím a délkou ramínka 300 mm</t>
  </si>
  <si>
    <t>https://podminky.urs.cz/item/CS_URS_2025_01/725821312</t>
  </si>
  <si>
    <t>725822613</t>
  </si>
  <si>
    <t>Baterie umyvadlové stojánkové pákové s výpustí</t>
  </si>
  <si>
    <t>https://podminky.urs.cz/item/CS_URS_2025_01/725822613</t>
  </si>
  <si>
    <t>725841332</t>
  </si>
  <si>
    <t>Baterie sprchové podomítkové (zápustné) s přepínačem a pohyblivým držákem</t>
  </si>
  <si>
    <t>https://podminky.urs.cz/item/CS_URS_2025_01/725841332</t>
  </si>
  <si>
    <t>725860811</t>
  </si>
  <si>
    <t>Demontáž zápachových uzávěrek pro zařizovací předměty jednoduchých</t>
  </si>
  <si>
    <t>https://podminky.urs.cz/item/CS_URS_2025_01/725860811</t>
  </si>
  <si>
    <t>725861102</t>
  </si>
  <si>
    <t>Zápachové uzávěrky zařizovacích předmětů pro umyvadla DN 40</t>
  </si>
  <si>
    <t>https://podminky.urs.cz/item/CS_URS_2025_01/725861102</t>
  </si>
  <si>
    <t>725862103</t>
  </si>
  <si>
    <t>Zápachové uzávěrky zařizovacích předmětů pro dřezy DN 40/50</t>
  </si>
  <si>
    <t>https://podminky.urs.cz/item/CS_URS_2025_01/725862103</t>
  </si>
  <si>
    <t>725865411</t>
  </si>
  <si>
    <t>Zápachové uzávěrky zařizovacích předmětů pro pisoáry DN 32/40</t>
  </si>
  <si>
    <t>https://podminky.urs.cz/item/CS_URS_2025_01/725865411</t>
  </si>
  <si>
    <t>725980123</t>
  </si>
  <si>
    <t>Dvířka 30/30</t>
  </si>
  <si>
    <t>https://podminky.urs.cz/item/CS_URS_2025_01/725980123</t>
  </si>
  <si>
    <t>998725101</t>
  </si>
  <si>
    <t>Přesun hmot pro zařizovací předměty stanovený z hmotnosti přesunovaného materiálu vodorovná dopravní vzdálenost do 50 m v objektech výšky do 6 m</t>
  </si>
  <si>
    <t>https://podminky.urs.cz/item/CS_URS_2025_01/998725101</t>
  </si>
  <si>
    <t>734220100</t>
  </si>
  <si>
    <t>Ventily regulační závitové vyvažovací přímé PN 20 do 100°C G 1/2</t>
  </si>
  <si>
    <t>734261233</t>
  </si>
  <si>
    <t>Šroubení topenářské PN 16 do 120°C přímé G 1/2</t>
  </si>
  <si>
    <t>https://podminky.urs.cz/item/CS_URS_2025_01/734261233</t>
  </si>
  <si>
    <t>136</t>
  </si>
  <si>
    <t>138</t>
  </si>
  <si>
    <t>SO-06 - Vybavení interiéru</t>
  </si>
  <si>
    <t>766-P1</t>
  </si>
  <si>
    <t>D+M Paravan dle PD</t>
  </si>
  <si>
    <t>1738570547</t>
  </si>
  <si>
    <t>Poznámka k položce:_x000d_
Výška: 1720 mm, šířka: 940 mm, _x000d_
Barva: Černá_x000d_
Materiál: MDF_x000d_
Podstavec: Hliníkové nožky_x000d_
Hmotnost: 20,5 kg_x000d_
Povrchová úprava: barva dle volby investora, předpoklad černá</t>
  </si>
  <si>
    <t>766-ST1</t>
  </si>
  <si>
    <t>D+M Jídelní stůl dle PD</t>
  </si>
  <si>
    <t>357617641</t>
  </si>
  <si>
    <t>Poznámka k položce:_x000d_
Délka: 1200 mm, výška: 735 mm, šířka: 800 mm_x000d_
Tloušťka stolové desky: 22 mm_x000d_
Stolová deska: Obdélník_x000d_
Podnož: Pevná podnož_x000d_
Barva stolové desky: Bílá_x000d_
Materiál stolové desky: Lamino_x000d_
Barva konstrukce: Černá_x000d_
Materiál konstrukce: Ocel_x000d_
Hmotnost: 26 kg_x000d_
povrchová úprava: černá barva / bílé lamino</t>
  </si>
  <si>
    <t>766-ST2</t>
  </si>
  <si>
    <t>-1526997402</t>
  </si>
  <si>
    <t>Poznámka k položce:_x000d_
Délka: 800 mm, výška: 735 mm, šířka: 800 mm_x000d_
Tloušťka stolové desky: 22 mm_x000d_
Stolová deska: Čtverec_x000d_
Podnož: Pevná podnož_x000d_
Barva stolové desky: Bílá_x000d_
Materiál stolové desky: Lamino_x000d_
Barva konstrukce: Černá_x000d_
Materiál konstrukce: Ocel_x000d_
Hmotnost: 18 kg_x000d_
povrchová úprava: černá barva / bílé lamino</t>
  </si>
  <si>
    <t>766-ST3</t>
  </si>
  <si>
    <t>1570808556</t>
  </si>
  <si>
    <t>Poznámka k položce:_x000d_
Délka: 1800 mm, výška: 735 mm, šířka: 800 mm_x000d_
Tloušťka stolové desky: 22 mm_x000d_
Stolová deska: Obdélník_x000d_
Podnož: Pevná podnož_x000d_
Barva stolové desky: Bílá_x000d_
Materiál stolové desky: Lamino_x000d_
Barva konstrukce: Černá_x000d_
Materiál konstrukce: Ocel_x000d_
Hmotnost: 36 kg_x000d_
Povrchová úprava: černá barva / bílé lamino</t>
  </si>
  <si>
    <t>766-ST4</t>
  </si>
  <si>
    <t>D+M Barový jídelní stůl dle PD</t>
  </si>
  <si>
    <t>-830772719</t>
  </si>
  <si>
    <t>Poznámka k položce:_x000d_
Délka: 1200 mm, výška: 1050 mm, šířka: 800 mm_x000d_
Tloušťka stolové desky: 25 mm_x000d_
Stolová deska: Obdélník_x000d_
Podnož: Pevná podnož_x000d_
Barva stolové desky: Bílá_x000d_
Materiál stolové desky: Lamino_x000d_
Specifikace materiálu:_x000d_
Kronospan - 8100 SM Pearl white, NCS S 0300-N_x000d_
Barva konstrukce: Černá_x000d_
Materiál konstrukce: Ocel_x000d_
Hmotnost: 38,4 kg_x000d_
Norma: EN 15372:2016_x000d_
Povrchová úprava: černá barva / bílé lamino</t>
  </si>
  <si>
    <t>766-Ž1</t>
  </si>
  <si>
    <t>D+M Jídelní židle dle PD</t>
  </si>
  <si>
    <t>-1989366857</t>
  </si>
  <si>
    <t>Poznámka k položce:_x000d_
Výška sedáku: 450 mm, hloubka sedáku: 380 mm, šířka sedáku:385 mm, šířka: 490 mm, celková výška: 780 mm_x000d_
Barva: Buk_x000d_
Materiál sedáku: Překližka_x000d_
Barva konstrukce: Černá_x000d_
Materiál konstrukce: Ocel_x000d_
Stohovatelné: Ano_x000d_
Hmotnost: 4 kg_x000d_
Povrchová úprava: černá barva / překližka buk</t>
  </si>
  <si>
    <t>766-Ž2</t>
  </si>
  <si>
    <t>D+M Barová židle dle PD</t>
  </si>
  <si>
    <t>1188344043</t>
  </si>
  <si>
    <t>Poznámka k položce:_x000d_
Výška sedáku: 730 mm, hloubka sedáku: 470 mm, šířka sedáku: 460 mm, šířka: 490 mm, celková výška: 565 mm_x000d_
Barva: Černá_x000d_
Materiál sedáku: PP plast_x000d_
Barva konstrukce: Chrom_x000d_
Materiál konstrukce: Ocel 14mm_x000d_
Nosnost: 130 kg_x000d_
povrcchová úprava: černá / chrom</t>
  </si>
  <si>
    <t>-1625230008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</si>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</sst>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74111102" TargetMode="External" /><Relationship Id="rId2" Type="http://schemas.openxmlformats.org/officeDocument/2006/relationships/hyperlink" Target="https://podminky.urs.cz/item/CS_URS_2025_01/273321411" TargetMode="External" /><Relationship Id="rId3" Type="http://schemas.openxmlformats.org/officeDocument/2006/relationships/hyperlink" Target="https://podminky.urs.cz/item/CS_URS_2025_01/273362021" TargetMode="External" /><Relationship Id="rId4" Type="http://schemas.openxmlformats.org/officeDocument/2006/relationships/hyperlink" Target="https://podminky.urs.cz/item/CS_URS_2025_01/310237241" TargetMode="External" /><Relationship Id="rId5" Type="http://schemas.openxmlformats.org/officeDocument/2006/relationships/hyperlink" Target="https://podminky.urs.cz/item/CS_URS_2025_01/317121251" TargetMode="External" /><Relationship Id="rId6" Type="http://schemas.openxmlformats.org/officeDocument/2006/relationships/hyperlink" Target="https://podminky.urs.cz/item/CS_URS_2025_01/340271025" TargetMode="External" /><Relationship Id="rId7" Type="http://schemas.openxmlformats.org/officeDocument/2006/relationships/hyperlink" Target="https://podminky.urs.cz/item/CS_URS_2025_01/340271045" TargetMode="External" /><Relationship Id="rId8" Type="http://schemas.openxmlformats.org/officeDocument/2006/relationships/hyperlink" Target="https://podminky.urs.cz/item/CS_URS_2025_01/631311115" TargetMode="External" /><Relationship Id="rId9" Type="http://schemas.openxmlformats.org/officeDocument/2006/relationships/hyperlink" Target="https://podminky.urs.cz/item/CS_URS_2025_01/631319222" TargetMode="External" /><Relationship Id="rId10" Type="http://schemas.openxmlformats.org/officeDocument/2006/relationships/hyperlink" Target="https://podminky.urs.cz/item/CS_URS_2025_01/611325412" TargetMode="External" /><Relationship Id="rId11" Type="http://schemas.openxmlformats.org/officeDocument/2006/relationships/hyperlink" Target="https://podminky.urs.cz/item/CS_URS_2025_01/612325412" TargetMode="External" /><Relationship Id="rId12" Type="http://schemas.openxmlformats.org/officeDocument/2006/relationships/hyperlink" Target="https://podminky.urs.cz/item/CS_URS_2025_01/611321131" TargetMode="External" /><Relationship Id="rId13" Type="http://schemas.openxmlformats.org/officeDocument/2006/relationships/hyperlink" Target="https://podminky.urs.cz/item/CS_URS_2025_01/612321131" TargetMode="External" /><Relationship Id="rId14" Type="http://schemas.openxmlformats.org/officeDocument/2006/relationships/hyperlink" Target="https://podminky.urs.cz/item/CS_URS_2025_01/949101112" TargetMode="External" /><Relationship Id="rId15" Type="http://schemas.openxmlformats.org/officeDocument/2006/relationships/hyperlink" Target="https://podminky.urs.cz/item/CS_URS_2025_01/952901111" TargetMode="External" /><Relationship Id="rId16" Type="http://schemas.openxmlformats.org/officeDocument/2006/relationships/hyperlink" Target="https://podminky.urs.cz/item/CS_URS_2025_01/968082015" TargetMode="External" /><Relationship Id="rId17" Type="http://schemas.openxmlformats.org/officeDocument/2006/relationships/hyperlink" Target="https://podminky.urs.cz/item/CS_URS_2025_01/968082017" TargetMode="External" /><Relationship Id="rId18" Type="http://schemas.openxmlformats.org/officeDocument/2006/relationships/hyperlink" Target="https://podminky.urs.cz/item/CS_URS_2025_01/968082021" TargetMode="External" /><Relationship Id="rId19" Type="http://schemas.openxmlformats.org/officeDocument/2006/relationships/hyperlink" Target="https://podminky.urs.cz/item/CS_URS_2025_01/971033561" TargetMode="External" /><Relationship Id="rId20" Type="http://schemas.openxmlformats.org/officeDocument/2006/relationships/hyperlink" Target="https://podminky.urs.cz/item/CS_URS_2025_01/977151123" TargetMode="External" /><Relationship Id="rId21" Type="http://schemas.openxmlformats.org/officeDocument/2006/relationships/hyperlink" Target="https://podminky.urs.cz/item/CS_URS_2025_01/985311311" TargetMode="External" /><Relationship Id="rId22" Type="http://schemas.openxmlformats.org/officeDocument/2006/relationships/hyperlink" Target="https://podminky.urs.cz/item/CS_URS_2025_01/985312134" TargetMode="External" /><Relationship Id="rId23" Type="http://schemas.openxmlformats.org/officeDocument/2006/relationships/hyperlink" Target="https://podminky.urs.cz/item/CS_URS_2025_01/997013211" TargetMode="External" /><Relationship Id="rId24" Type="http://schemas.openxmlformats.org/officeDocument/2006/relationships/hyperlink" Target="https://podminky.urs.cz/item/CS_URS_2025_01/997013219" TargetMode="External" /><Relationship Id="rId25" Type="http://schemas.openxmlformats.org/officeDocument/2006/relationships/hyperlink" Target="https://podminky.urs.cz/item/CS_URS_2025_01/997013501" TargetMode="External" /><Relationship Id="rId26" Type="http://schemas.openxmlformats.org/officeDocument/2006/relationships/hyperlink" Target="https://podminky.urs.cz/item/CS_URS_2025_01/997013509" TargetMode="External" /><Relationship Id="rId27" Type="http://schemas.openxmlformats.org/officeDocument/2006/relationships/hyperlink" Target="https://podminky.urs.cz/item/CS_URS_2025_01/997013631" TargetMode="External" /><Relationship Id="rId28" Type="http://schemas.openxmlformats.org/officeDocument/2006/relationships/hyperlink" Target="https://podminky.urs.cz/item/CS_URS_2025_01/998018001" TargetMode="External" /><Relationship Id="rId29" Type="http://schemas.openxmlformats.org/officeDocument/2006/relationships/hyperlink" Target="https://podminky.urs.cz/item/CS_URS_2025_01/711111001" TargetMode="External" /><Relationship Id="rId30" Type="http://schemas.openxmlformats.org/officeDocument/2006/relationships/hyperlink" Target="https://podminky.urs.cz/item/CS_URS_2025_01/711141559" TargetMode="External" /><Relationship Id="rId31" Type="http://schemas.openxmlformats.org/officeDocument/2006/relationships/hyperlink" Target="https://podminky.urs.cz/item/CS_URS_2025_01/998711311" TargetMode="External" /><Relationship Id="rId32" Type="http://schemas.openxmlformats.org/officeDocument/2006/relationships/hyperlink" Target="https://podminky.urs.cz/item/CS_URS_2025_01/725110811" TargetMode="External" /><Relationship Id="rId33" Type="http://schemas.openxmlformats.org/officeDocument/2006/relationships/hyperlink" Target="https://podminky.urs.cz/item/CS_URS_2025_01/725122817" TargetMode="External" /><Relationship Id="rId34" Type="http://schemas.openxmlformats.org/officeDocument/2006/relationships/hyperlink" Target="https://podminky.urs.cz/item/CS_URS_2025_01/725210821" TargetMode="External" /><Relationship Id="rId35" Type="http://schemas.openxmlformats.org/officeDocument/2006/relationships/hyperlink" Target="https://podminky.urs.cz/item/CS_URS_2025_01/725310828" TargetMode="External" /><Relationship Id="rId36" Type="http://schemas.openxmlformats.org/officeDocument/2006/relationships/hyperlink" Target="https://podminky.urs.cz/item/CS_URS_2025_01/725330820" TargetMode="External" /><Relationship Id="rId37" Type="http://schemas.openxmlformats.org/officeDocument/2006/relationships/hyperlink" Target="https://podminky.urs.cz/item/CS_URS_2025_01/725820801" TargetMode="External" /><Relationship Id="rId38" Type="http://schemas.openxmlformats.org/officeDocument/2006/relationships/hyperlink" Target="https://podminky.urs.cz/item/CS_URS_2025_01/725840850" TargetMode="External" /><Relationship Id="rId39" Type="http://schemas.openxmlformats.org/officeDocument/2006/relationships/hyperlink" Target="https://podminky.urs.cz/item/CS_URS_2025_01/763131411" TargetMode="External" /><Relationship Id="rId40" Type="http://schemas.openxmlformats.org/officeDocument/2006/relationships/hyperlink" Target="https://podminky.urs.cz/item/CS_URS_2025_01/763131451" TargetMode="External" /><Relationship Id="rId41" Type="http://schemas.openxmlformats.org/officeDocument/2006/relationships/hyperlink" Target="https://podminky.urs.cz/item/CS_URS_2025_01/763131722" TargetMode="External" /><Relationship Id="rId42" Type="http://schemas.openxmlformats.org/officeDocument/2006/relationships/hyperlink" Target="https://podminky.urs.cz/item/CS_URS_2025_01/763135101" TargetMode="External" /><Relationship Id="rId43" Type="http://schemas.openxmlformats.org/officeDocument/2006/relationships/hyperlink" Target="https://podminky.urs.cz/item/CS_URS_2025_01/763131721" TargetMode="External" /><Relationship Id="rId44" Type="http://schemas.openxmlformats.org/officeDocument/2006/relationships/hyperlink" Target="https://podminky.urs.cz/item/CS_URS_2025_01/763131731" TargetMode="External" /><Relationship Id="rId45" Type="http://schemas.openxmlformats.org/officeDocument/2006/relationships/hyperlink" Target="https://podminky.urs.cz/item/CS_URS_2025_01/742111101" TargetMode="External" /><Relationship Id="rId46" Type="http://schemas.openxmlformats.org/officeDocument/2006/relationships/hyperlink" Target="https://podminky.urs.cz/item/CS_URS_2025_01/998763200" TargetMode="External" /><Relationship Id="rId47" Type="http://schemas.openxmlformats.org/officeDocument/2006/relationships/hyperlink" Target="https://podminky.urs.cz/item/CS_URS_2025_01/766691914" TargetMode="External" /><Relationship Id="rId48" Type="http://schemas.openxmlformats.org/officeDocument/2006/relationships/hyperlink" Target="https://podminky.urs.cz/item/CS_URS_2025_01/766691915" TargetMode="External" /><Relationship Id="rId49" Type="http://schemas.openxmlformats.org/officeDocument/2006/relationships/hyperlink" Target="https://podminky.urs.cz/item/CS_URS_2025_01/766695212" TargetMode="External" /><Relationship Id="rId50" Type="http://schemas.openxmlformats.org/officeDocument/2006/relationships/hyperlink" Target="https://podminky.urs.cz/item/CS_URS_2025_01/998766201" TargetMode="External" /><Relationship Id="rId51" Type="http://schemas.openxmlformats.org/officeDocument/2006/relationships/hyperlink" Target="https://podminky.urs.cz/item/CS_URS_2025_01/767641800" TargetMode="External" /><Relationship Id="rId52" Type="http://schemas.openxmlformats.org/officeDocument/2006/relationships/hyperlink" Target="https://podminky.urs.cz/item/CS_URS_2025_01/767641805" TargetMode="External" /><Relationship Id="rId53" Type="http://schemas.openxmlformats.org/officeDocument/2006/relationships/hyperlink" Target="https://podminky.urs.cz/item/CS_URS_2025_01/998767201" TargetMode="External" /><Relationship Id="rId54" Type="http://schemas.openxmlformats.org/officeDocument/2006/relationships/hyperlink" Target="https://podminky.urs.cz/item/CS_URS_2025_01/771111011" TargetMode="External" /><Relationship Id="rId55" Type="http://schemas.openxmlformats.org/officeDocument/2006/relationships/hyperlink" Target="https://podminky.urs.cz/item/CS_URS_2025_01/771121011" TargetMode="External" /><Relationship Id="rId56" Type="http://schemas.openxmlformats.org/officeDocument/2006/relationships/hyperlink" Target="https://podminky.urs.cz/item/CS_URS_2025_01/771474113" TargetMode="External" /><Relationship Id="rId57" Type="http://schemas.openxmlformats.org/officeDocument/2006/relationships/hyperlink" Target="https://podminky.urs.cz/item/CS_URS_2025_01/771573810" TargetMode="External" /><Relationship Id="rId58" Type="http://schemas.openxmlformats.org/officeDocument/2006/relationships/hyperlink" Target="https://podminky.urs.cz/item/CS_URS_2025_01/771574479" TargetMode="External" /><Relationship Id="rId59" Type="http://schemas.openxmlformats.org/officeDocument/2006/relationships/hyperlink" Target="https://podminky.urs.cz/item/CS_URS_2025_01/771591112" TargetMode="External" /><Relationship Id="rId60" Type="http://schemas.openxmlformats.org/officeDocument/2006/relationships/hyperlink" Target="https://podminky.urs.cz/item/CS_URS_2025_01/771592011" TargetMode="External" /><Relationship Id="rId61" Type="http://schemas.openxmlformats.org/officeDocument/2006/relationships/hyperlink" Target="https://podminky.urs.cz/item/CS_URS_2025_01/998771201" TargetMode="External" /><Relationship Id="rId62" Type="http://schemas.openxmlformats.org/officeDocument/2006/relationships/hyperlink" Target="https://podminky.urs.cz/item/CS_URS_2025_01/781111011" TargetMode="External" /><Relationship Id="rId63" Type="http://schemas.openxmlformats.org/officeDocument/2006/relationships/hyperlink" Target="https://podminky.urs.cz/item/CS_URS_2025_01/781121011" TargetMode="External" /><Relationship Id="rId64" Type="http://schemas.openxmlformats.org/officeDocument/2006/relationships/hyperlink" Target="https://podminky.urs.cz/item/CS_URS_2025_01/781131112" TargetMode="External" /><Relationship Id="rId65" Type="http://schemas.openxmlformats.org/officeDocument/2006/relationships/hyperlink" Target="https://podminky.urs.cz/item/CS_URS_2025_01/781472214" TargetMode="External" /><Relationship Id="rId66" Type="http://schemas.openxmlformats.org/officeDocument/2006/relationships/hyperlink" Target="https://podminky.urs.cz/item/CS_URS_2025_01/781472217" TargetMode="External" /><Relationship Id="rId67" Type="http://schemas.openxmlformats.org/officeDocument/2006/relationships/hyperlink" Target="https://podminky.urs.cz/item/CS_URS_2025_01/781473810" TargetMode="External" /><Relationship Id="rId68" Type="http://schemas.openxmlformats.org/officeDocument/2006/relationships/hyperlink" Target="https://podminky.urs.cz/item/CS_URS_2025_01/781474115" TargetMode="External" /><Relationship Id="rId69" Type="http://schemas.openxmlformats.org/officeDocument/2006/relationships/hyperlink" Target="https://podminky.urs.cz/item/CS_URS_2025_01/781495211" TargetMode="External" /><Relationship Id="rId70" Type="http://schemas.openxmlformats.org/officeDocument/2006/relationships/hyperlink" Target="https://podminky.urs.cz/item/CS_URS_2025_01/998781201" TargetMode="External" /><Relationship Id="rId71" Type="http://schemas.openxmlformats.org/officeDocument/2006/relationships/hyperlink" Target="https://podminky.urs.cz/item/CS_URS_2025_01/783923161" TargetMode="External" /><Relationship Id="rId72" Type="http://schemas.openxmlformats.org/officeDocument/2006/relationships/hyperlink" Target="https://podminky.urs.cz/item/CS_URS_2025_01/783927151" TargetMode="External" /><Relationship Id="rId73" Type="http://schemas.openxmlformats.org/officeDocument/2006/relationships/hyperlink" Target="https://podminky.urs.cz/item/CS_URS_2025_01/783997151" TargetMode="External" /><Relationship Id="rId74" Type="http://schemas.openxmlformats.org/officeDocument/2006/relationships/hyperlink" Target="https://podminky.urs.cz/item/CS_URS_2025_01/784121001" TargetMode="External" /><Relationship Id="rId75" Type="http://schemas.openxmlformats.org/officeDocument/2006/relationships/hyperlink" Target="https://podminky.urs.cz/item/CS_URS_2025_01/784181101" TargetMode="External" /><Relationship Id="rId76" Type="http://schemas.openxmlformats.org/officeDocument/2006/relationships/hyperlink" Target="https://podminky.urs.cz/item/CS_URS_2025_01/784211101" TargetMode="External" /><Relationship Id="rId77" Type="http://schemas.openxmlformats.org/officeDocument/2006/relationships/hyperlink" Target="https://podminky.urs.cz/item/CS_URS_2025_01/030001000" TargetMode="External" /><Relationship Id="rId78" Type="http://schemas.openxmlformats.org/officeDocument/2006/relationships/hyperlink" Target="https://podminky.urs.cz/item/CS_URS_2025_01/045203000" TargetMode="External" /><Relationship Id="rId79" Type="http://schemas.openxmlformats.org/officeDocument/2006/relationships/hyperlink" Target="https://podminky.urs.cz/item/CS_URS_2025_01/045303000" TargetMode="External" /><Relationship Id="rId8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33110806" TargetMode="External" /><Relationship Id="rId2" Type="http://schemas.openxmlformats.org/officeDocument/2006/relationships/hyperlink" Target="https://podminky.urs.cz/item/CS_URS_2025_01/733110808" TargetMode="External" /><Relationship Id="rId3" Type="http://schemas.openxmlformats.org/officeDocument/2006/relationships/hyperlink" Target="https://podminky.urs.cz/item/CS_URS_2023_01/733122221" TargetMode="External" /><Relationship Id="rId4" Type="http://schemas.openxmlformats.org/officeDocument/2006/relationships/hyperlink" Target="https://podminky.urs.cz/item/CS_URS_2023_01/733122222" TargetMode="External" /><Relationship Id="rId5" Type="http://schemas.openxmlformats.org/officeDocument/2006/relationships/hyperlink" Target="https://podminky.urs.cz/item/CS_URS_2023_01/733122223" TargetMode="External" /><Relationship Id="rId6" Type="http://schemas.openxmlformats.org/officeDocument/2006/relationships/hyperlink" Target="https://podminky.urs.cz/item/CS_URS_2023_01/733122224" TargetMode="External" /><Relationship Id="rId7" Type="http://schemas.openxmlformats.org/officeDocument/2006/relationships/hyperlink" Target="https://podminky.urs.cz/item/CS_URS_2023_01/733122226" TargetMode="External" /><Relationship Id="rId8" Type="http://schemas.openxmlformats.org/officeDocument/2006/relationships/hyperlink" Target="https://podminky.urs.cz/item/CS_URS_2023_01/733122228" TargetMode="External" /><Relationship Id="rId9" Type="http://schemas.openxmlformats.org/officeDocument/2006/relationships/hyperlink" Target="https://podminky.urs.cz/item/CS_URS_2025_01/733190107" TargetMode="External" /><Relationship Id="rId10" Type="http://schemas.openxmlformats.org/officeDocument/2006/relationships/hyperlink" Target="https://podminky.urs.cz/item/CS_URS_2023_01/733190108" TargetMode="External" /><Relationship Id="rId11" Type="http://schemas.openxmlformats.org/officeDocument/2006/relationships/hyperlink" Target="https://podminky.urs.cz/item/CS_URS_2023_01/733191922" TargetMode="External" /><Relationship Id="rId12" Type="http://schemas.openxmlformats.org/officeDocument/2006/relationships/hyperlink" Target="https://podminky.urs.cz/item/CS_URS_2025_01/733191924" TargetMode="External" /><Relationship Id="rId13" Type="http://schemas.openxmlformats.org/officeDocument/2006/relationships/hyperlink" Target="https://podminky.urs.cz/item/CS_URS_2025_01/733191926" TargetMode="External" /><Relationship Id="rId14" Type="http://schemas.openxmlformats.org/officeDocument/2006/relationships/hyperlink" Target="https://podminky.urs.cz/item/CS_URS_2025_01/733191928" TargetMode="External" /><Relationship Id="rId15" Type="http://schemas.openxmlformats.org/officeDocument/2006/relationships/hyperlink" Target="https://podminky.urs.cz/item/CS_URS_2023_01/733811252" TargetMode="External" /><Relationship Id="rId16" Type="http://schemas.openxmlformats.org/officeDocument/2006/relationships/hyperlink" Target="https://podminky.urs.cz/item/CS_URS_2025_01/998733101" TargetMode="External" /><Relationship Id="rId17" Type="http://schemas.openxmlformats.org/officeDocument/2006/relationships/hyperlink" Target="https://podminky.urs.cz/item/CS_URS_2025_01/734200811" TargetMode="External" /><Relationship Id="rId18" Type="http://schemas.openxmlformats.org/officeDocument/2006/relationships/hyperlink" Target="https://podminky.urs.cz/item/CS_URS_2025_01/734200812" TargetMode="External" /><Relationship Id="rId19" Type="http://schemas.openxmlformats.org/officeDocument/2006/relationships/hyperlink" Target="https://podminky.urs.cz/item/CS_URS_2023_01/734211126" TargetMode="External" /><Relationship Id="rId20" Type="http://schemas.openxmlformats.org/officeDocument/2006/relationships/hyperlink" Target="https://podminky.urs.cz/item/CS_URS_2025_01/734221536" TargetMode="External" /><Relationship Id="rId21" Type="http://schemas.openxmlformats.org/officeDocument/2006/relationships/hyperlink" Target="https://podminky.urs.cz/item/CS_URS_2025_01/734261417" TargetMode="External" /><Relationship Id="rId22" Type="http://schemas.openxmlformats.org/officeDocument/2006/relationships/hyperlink" Target="https://podminky.urs.cz/item/CS_URS_2025_01/998734101" TargetMode="External" /><Relationship Id="rId23" Type="http://schemas.openxmlformats.org/officeDocument/2006/relationships/hyperlink" Target="https://podminky.urs.cz/item/CS_URS_2025_01/735000912" TargetMode="External" /><Relationship Id="rId24" Type="http://schemas.openxmlformats.org/officeDocument/2006/relationships/hyperlink" Target="https://podminky.urs.cz/item/CS_URS_2025_01/735151573" TargetMode="External" /><Relationship Id="rId25" Type="http://schemas.openxmlformats.org/officeDocument/2006/relationships/hyperlink" Target="https://podminky.urs.cz/item/CS_URS_2025_01/735151577" TargetMode="External" /><Relationship Id="rId26" Type="http://schemas.openxmlformats.org/officeDocument/2006/relationships/hyperlink" Target="https://podminky.urs.cz/item/CS_URS_2025_01/735151581" TargetMode="External" /><Relationship Id="rId27" Type="http://schemas.openxmlformats.org/officeDocument/2006/relationships/hyperlink" Target="https://podminky.urs.cz/item/CS_URS_2025_01/735151583" TargetMode="External" /><Relationship Id="rId28" Type="http://schemas.openxmlformats.org/officeDocument/2006/relationships/hyperlink" Target="https://podminky.urs.cz/item/CS_URS_2025_01/735151591" TargetMode="External" /><Relationship Id="rId29" Type="http://schemas.openxmlformats.org/officeDocument/2006/relationships/hyperlink" Target="https://podminky.urs.cz/item/CS_URS_2025_01/735151811" TargetMode="External" /><Relationship Id="rId30" Type="http://schemas.openxmlformats.org/officeDocument/2006/relationships/hyperlink" Target="https://podminky.urs.cz/item/CS_URS_2025_01/735151812" TargetMode="External" /><Relationship Id="rId31" Type="http://schemas.openxmlformats.org/officeDocument/2006/relationships/hyperlink" Target="https://podminky.urs.cz/item/CS_URS_2025_01/735160113" TargetMode="External" /><Relationship Id="rId32" Type="http://schemas.openxmlformats.org/officeDocument/2006/relationships/hyperlink" Target="https://podminky.urs.cz/item/CS_URS_2025_01/735191905" TargetMode="External" /><Relationship Id="rId33" Type="http://schemas.openxmlformats.org/officeDocument/2006/relationships/hyperlink" Target="https://podminky.urs.cz/item/CS_URS_2025_01/735221812" TargetMode="External" /><Relationship Id="rId34" Type="http://schemas.openxmlformats.org/officeDocument/2006/relationships/hyperlink" Target="https://podminky.urs.cz/item/CS_URS_2025_01/735494811" TargetMode="External" /><Relationship Id="rId35" Type="http://schemas.openxmlformats.org/officeDocument/2006/relationships/hyperlink" Target="https://podminky.urs.cz/item/CS_URS_2025_01/998735101" TargetMode="External" /><Relationship Id="rId36" Type="http://schemas.openxmlformats.org/officeDocument/2006/relationships/hyperlink" Target="https://podminky.urs.cz/item/CS_URS_2025_01/751731851" TargetMode="External" /><Relationship Id="rId37" Type="http://schemas.openxmlformats.org/officeDocument/2006/relationships/hyperlink" Target="https://podminky.urs.cz/item/CS_URS_2025_01/HZS2212" TargetMode="External" /><Relationship Id="rId38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398052" TargetMode="External" /><Relationship Id="rId2" Type="http://schemas.openxmlformats.org/officeDocument/2006/relationships/hyperlink" Target="https://podminky.urs.cz/item/CS_URS_2025_01/751111011" TargetMode="External" /><Relationship Id="rId3" Type="http://schemas.openxmlformats.org/officeDocument/2006/relationships/hyperlink" Target="https://podminky.urs.cz/item/CS_URS_2025_01/HZS3212" TargetMode="External" /><Relationship Id="rId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10952" TargetMode="External" /><Relationship Id="rId2" Type="http://schemas.openxmlformats.org/officeDocument/2006/relationships/hyperlink" Target="https://podminky.urs.cz/item/CS_URS_2025_01/721110961" TargetMode="External" /><Relationship Id="rId3" Type="http://schemas.openxmlformats.org/officeDocument/2006/relationships/hyperlink" Target="https://podminky.urs.cz/item/CS_URS_2025_01/721110962" TargetMode="External" /><Relationship Id="rId4" Type="http://schemas.openxmlformats.org/officeDocument/2006/relationships/hyperlink" Target="https://podminky.urs.cz/item/CS_URS_2025_01/721110971" TargetMode="External" /><Relationship Id="rId5" Type="http://schemas.openxmlformats.org/officeDocument/2006/relationships/hyperlink" Target="https://podminky.urs.cz/item/CS_URS_2025_01/721110972" TargetMode="External" /><Relationship Id="rId6" Type="http://schemas.openxmlformats.org/officeDocument/2006/relationships/hyperlink" Target="https://podminky.urs.cz/item/CS_URS_2025_01/721173401" TargetMode="External" /><Relationship Id="rId7" Type="http://schemas.openxmlformats.org/officeDocument/2006/relationships/hyperlink" Target="https://podminky.urs.cz/item/CS_URS_2025_01/721173402" TargetMode="External" /><Relationship Id="rId8" Type="http://schemas.openxmlformats.org/officeDocument/2006/relationships/hyperlink" Target="https://podminky.urs.cz/item/CS_URS_2025_01/721174042" TargetMode="External" /><Relationship Id="rId9" Type="http://schemas.openxmlformats.org/officeDocument/2006/relationships/hyperlink" Target="https://podminky.urs.cz/item/CS_URS_2025_01/721174043" TargetMode="External" /><Relationship Id="rId10" Type="http://schemas.openxmlformats.org/officeDocument/2006/relationships/hyperlink" Target="https://podminky.urs.cz/item/CS_URS_2025_01/721194104" TargetMode="External" /><Relationship Id="rId11" Type="http://schemas.openxmlformats.org/officeDocument/2006/relationships/hyperlink" Target="https://podminky.urs.cz/item/CS_URS_2025_01/721194105" TargetMode="External" /><Relationship Id="rId12" Type="http://schemas.openxmlformats.org/officeDocument/2006/relationships/hyperlink" Target="https://podminky.urs.cz/item/CS_URS_2025_01/721194109" TargetMode="External" /><Relationship Id="rId13" Type="http://schemas.openxmlformats.org/officeDocument/2006/relationships/hyperlink" Target="https://podminky.urs.cz/item/CS_URS_2025_01/721212121" TargetMode="External" /><Relationship Id="rId14" Type="http://schemas.openxmlformats.org/officeDocument/2006/relationships/hyperlink" Target="https://podminky.urs.cz/item/CS_URS_2025_01/721226511" TargetMode="External" /><Relationship Id="rId15" Type="http://schemas.openxmlformats.org/officeDocument/2006/relationships/hyperlink" Target="https://podminky.urs.cz/item/CS_URS_2025_01/721226521" TargetMode="External" /><Relationship Id="rId16" Type="http://schemas.openxmlformats.org/officeDocument/2006/relationships/hyperlink" Target="https://podminky.urs.cz/item/CS_URS_2025_01/721290111" TargetMode="External" /><Relationship Id="rId17" Type="http://schemas.openxmlformats.org/officeDocument/2006/relationships/hyperlink" Target="https://podminky.urs.cz/item/CS_URS_2025_01/721910912" TargetMode="External" /><Relationship Id="rId18" Type="http://schemas.openxmlformats.org/officeDocument/2006/relationships/hyperlink" Target="https://podminky.urs.cz/item/CS_URS_2025_01/721910922" TargetMode="External" /><Relationship Id="rId19" Type="http://schemas.openxmlformats.org/officeDocument/2006/relationships/hyperlink" Target="https://podminky.urs.cz/item/CS_URS_2023_01/998721101" TargetMode="External" /><Relationship Id="rId20" Type="http://schemas.openxmlformats.org/officeDocument/2006/relationships/hyperlink" Target="https://podminky.urs.cz/item/CS_URS_2023_01/722130107" TargetMode="External" /><Relationship Id="rId21" Type="http://schemas.openxmlformats.org/officeDocument/2006/relationships/hyperlink" Target="https://podminky.urs.cz/item/CS_URS_2025_01/722131936" TargetMode="External" /><Relationship Id="rId22" Type="http://schemas.openxmlformats.org/officeDocument/2006/relationships/hyperlink" Target="https://podminky.urs.cz/item/CS_URS_2025_01/722174022" TargetMode="External" /><Relationship Id="rId23" Type="http://schemas.openxmlformats.org/officeDocument/2006/relationships/hyperlink" Target="https://podminky.urs.cz/item/CS_URS_2025_01/722174023" TargetMode="External" /><Relationship Id="rId24" Type="http://schemas.openxmlformats.org/officeDocument/2006/relationships/hyperlink" Target="https://podminky.urs.cz/item/CS_URS_2025_01/722174024" TargetMode="External" /><Relationship Id="rId25" Type="http://schemas.openxmlformats.org/officeDocument/2006/relationships/hyperlink" Target="https://podminky.urs.cz/item/CS_URS_2025_01/722175007" TargetMode="External" /><Relationship Id="rId26" Type="http://schemas.openxmlformats.org/officeDocument/2006/relationships/hyperlink" Target="https://podminky.urs.cz/item/CS_URS_2025_01/722181252" TargetMode="External" /><Relationship Id="rId27" Type="http://schemas.openxmlformats.org/officeDocument/2006/relationships/hyperlink" Target="https://podminky.urs.cz/item/CS_URS_2025_01/722182011" TargetMode="External" /><Relationship Id="rId28" Type="http://schemas.openxmlformats.org/officeDocument/2006/relationships/hyperlink" Target="https://podminky.urs.cz/item/CS_URS_2025_01/722182012" TargetMode="External" /><Relationship Id="rId29" Type="http://schemas.openxmlformats.org/officeDocument/2006/relationships/hyperlink" Target="https://podminky.urs.cz/item/CS_URS_2025_01/722182013" TargetMode="External" /><Relationship Id="rId30" Type="http://schemas.openxmlformats.org/officeDocument/2006/relationships/hyperlink" Target="https://podminky.urs.cz/item/CS_URS_2025_01/722182016" TargetMode="External" /><Relationship Id="rId31" Type="http://schemas.openxmlformats.org/officeDocument/2006/relationships/hyperlink" Target="https://podminky.urs.cz/item/CS_URS_2025_01/722190401" TargetMode="External" /><Relationship Id="rId32" Type="http://schemas.openxmlformats.org/officeDocument/2006/relationships/hyperlink" Target="https://podminky.urs.cz/item/CS_URS_2025_01/722220151" TargetMode="External" /><Relationship Id="rId33" Type="http://schemas.openxmlformats.org/officeDocument/2006/relationships/hyperlink" Target="https://podminky.urs.cz/item/CS_URS_2025_01/722221134" TargetMode="External" /><Relationship Id="rId34" Type="http://schemas.openxmlformats.org/officeDocument/2006/relationships/hyperlink" Target="https://podminky.urs.cz/item/CS_URS_2025_01/722231073" TargetMode="External" /><Relationship Id="rId35" Type="http://schemas.openxmlformats.org/officeDocument/2006/relationships/hyperlink" Target="https://podminky.urs.cz/item/CS_URS_2025_01/722231221" TargetMode="External" /><Relationship Id="rId36" Type="http://schemas.openxmlformats.org/officeDocument/2006/relationships/hyperlink" Target="https://podminky.urs.cz/item/CS_URS_2025_01/722232011" TargetMode="External" /><Relationship Id="rId37" Type="http://schemas.openxmlformats.org/officeDocument/2006/relationships/hyperlink" Target="https://podminky.urs.cz/item/CS_URS_2025_01/722232123" TargetMode="External" /><Relationship Id="rId38" Type="http://schemas.openxmlformats.org/officeDocument/2006/relationships/hyperlink" Target="https://podminky.urs.cz/item/CS_URS_2025_01/722254116" TargetMode="External" /><Relationship Id="rId39" Type="http://schemas.openxmlformats.org/officeDocument/2006/relationships/hyperlink" Target="https://podminky.urs.cz/item/CS_URS_2025_01/722290226" TargetMode="External" /><Relationship Id="rId40" Type="http://schemas.openxmlformats.org/officeDocument/2006/relationships/hyperlink" Target="https://podminky.urs.cz/item/CS_URS_2025_01/722290234" TargetMode="External" /><Relationship Id="rId41" Type="http://schemas.openxmlformats.org/officeDocument/2006/relationships/hyperlink" Target="https://podminky.urs.cz/item/CS_URS_2025_01/998722101" TargetMode="External" /><Relationship Id="rId42" Type="http://schemas.openxmlformats.org/officeDocument/2006/relationships/hyperlink" Target="https://podminky.urs.cz/item/CS_URS_2023_01/725112173" TargetMode="External" /><Relationship Id="rId43" Type="http://schemas.openxmlformats.org/officeDocument/2006/relationships/hyperlink" Target="https://podminky.urs.cz/item/CS_URS_2025_01/725112182" TargetMode="External" /><Relationship Id="rId44" Type="http://schemas.openxmlformats.org/officeDocument/2006/relationships/hyperlink" Target="https://podminky.urs.cz/item/CS_URS_2025_01/725121023" TargetMode="External" /><Relationship Id="rId45" Type="http://schemas.openxmlformats.org/officeDocument/2006/relationships/hyperlink" Target="https://podminky.urs.cz/item/CS_URS_2025_01/725121521" TargetMode="External" /><Relationship Id="rId46" Type="http://schemas.openxmlformats.org/officeDocument/2006/relationships/hyperlink" Target="https://podminky.urs.cz/item/CS_URS_2025_01/725210821" TargetMode="External" /><Relationship Id="rId47" Type="http://schemas.openxmlformats.org/officeDocument/2006/relationships/hyperlink" Target="https://podminky.urs.cz/item/CS_URS_2025_01/725211618" TargetMode="External" /><Relationship Id="rId48" Type="http://schemas.openxmlformats.org/officeDocument/2006/relationships/hyperlink" Target="https://podminky.urs.cz/item/CS_URS_2025_01/725211681" TargetMode="External" /><Relationship Id="rId49" Type="http://schemas.openxmlformats.org/officeDocument/2006/relationships/hyperlink" Target="https://podminky.urs.cz/item/CS_URS_2025_01/725310821" TargetMode="External" /><Relationship Id="rId50" Type="http://schemas.openxmlformats.org/officeDocument/2006/relationships/hyperlink" Target="https://podminky.urs.cz/item/CS_URS_2025_01/725311121" TargetMode="External" /><Relationship Id="rId51" Type="http://schemas.openxmlformats.org/officeDocument/2006/relationships/hyperlink" Target="https://podminky.urs.cz/item/CS_URS_2025_01/725330820" TargetMode="External" /><Relationship Id="rId52" Type="http://schemas.openxmlformats.org/officeDocument/2006/relationships/hyperlink" Target="https://podminky.urs.cz/item/CS_URS_2023_01/725331111" TargetMode="External" /><Relationship Id="rId53" Type="http://schemas.openxmlformats.org/officeDocument/2006/relationships/hyperlink" Target="https://podminky.urs.cz/item/CS_URS_2025_01/725530823" TargetMode="External" /><Relationship Id="rId54" Type="http://schemas.openxmlformats.org/officeDocument/2006/relationships/hyperlink" Target="https://podminky.urs.cz/item/CS_URS_2025_01/725532114" TargetMode="External" /><Relationship Id="rId55" Type="http://schemas.openxmlformats.org/officeDocument/2006/relationships/hyperlink" Target="https://podminky.urs.cz/item/CS_URS_2025_01/725820801" TargetMode="External" /><Relationship Id="rId56" Type="http://schemas.openxmlformats.org/officeDocument/2006/relationships/hyperlink" Target="https://podminky.urs.cz/item/CS_URS_2025_01/725821312" TargetMode="External" /><Relationship Id="rId57" Type="http://schemas.openxmlformats.org/officeDocument/2006/relationships/hyperlink" Target="https://podminky.urs.cz/item/CS_URS_2025_01/725822613" TargetMode="External" /><Relationship Id="rId58" Type="http://schemas.openxmlformats.org/officeDocument/2006/relationships/hyperlink" Target="https://podminky.urs.cz/item/CS_URS_2025_01/725841332" TargetMode="External" /><Relationship Id="rId59" Type="http://schemas.openxmlformats.org/officeDocument/2006/relationships/hyperlink" Target="https://podminky.urs.cz/item/CS_URS_2025_01/725860811" TargetMode="External" /><Relationship Id="rId60" Type="http://schemas.openxmlformats.org/officeDocument/2006/relationships/hyperlink" Target="https://podminky.urs.cz/item/CS_URS_2025_01/725861102" TargetMode="External" /><Relationship Id="rId61" Type="http://schemas.openxmlformats.org/officeDocument/2006/relationships/hyperlink" Target="https://podminky.urs.cz/item/CS_URS_2025_01/725862103" TargetMode="External" /><Relationship Id="rId62" Type="http://schemas.openxmlformats.org/officeDocument/2006/relationships/hyperlink" Target="https://podminky.urs.cz/item/CS_URS_2025_01/725865411" TargetMode="External" /><Relationship Id="rId63" Type="http://schemas.openxmlformats.org/officeDocument/2006/relationships/hyperlink" Target="https://podminky.urs.cz/item/CS_URS_2025_01/725980123" TargetMode="External" /><Relationship Id="rId64" Type="http://schemas.openxmlformats.org/officeDocument/2006/relationships/hyperlink" Target="https://podminky.urs.cz/item/CS_URS_2025_01/998725101" TargetMode="External" /><Relationship Id="rId65" Type="http://schemas.openxmlformats.org/officeDocument/2006/relationships/hyperlink" Target="https://podminky.urs.cz/item/CS_URS_2025_01/734261233" TargetMode="External" /><Relationship Id="rId66" Type="http://schemas.openxmlformats.org/officeDocument/2006/relationships/hyperlink" Target="https://podminky.urs.cz/item/CS_URS_2025_01/998734101" TargetMode="External" /><Relationship Id="rId67" Type="http://schemas.openxmlformats.org/officeDocument/2006/relationships/hyperlink" Target="https://podminky.urs.cz/item/CS_URS_2025_01/HZS2212" TargetMode="External" /><Relationship Id="rId6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98766201" TargetMode="External" /><Relationship Id="rId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34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36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38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39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43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44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45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46</v>
      </c>
      <c r="E29" s="50"/>
      <c r="F29" s="35" t="s">
        <v>47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48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49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50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51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53</v>
      </c>
      <c r="U35" s="57"/>
      <c r="V35" s="57"/>
      <c r="W35" s="57"/>
      <c r="X35" s="59" t="s">
        <v>54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2025-20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Stavební úpravy jídelny a sociálního zařízení jídelny SUPŠSK Hořice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Hořice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14. 4. 2025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Střední uměleckoprůmyslová škola sochařská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Ing. David Pour</v>
      </c>
      <c r="AN49" s="67"/>
      <c r="AO49" s="67"/>
      <c r="AP49" s="67"/>
      <c r="AQ49" s="43"/>
      <c r="AR49" s="47"/>
      <c r="AS49" s="77" t="s">
        <v>56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37</v>
      </c>
      <c r="AJ50" s="43"/>
      <c r="AK50" s="43"/>
      <c r="AL50" s="43"/>
      <c r="AM50" s="76" t="str">
        <f>IF(E20="","",E20)</f>
        <v>Ing. Ladislav Kopecký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57</v>
      </c>
      <c r="D52" s="90"/>
      <c r="E52" s="90"/>
      <c r="F52" s="90"/>
      <c r="G52" s="90"/>
      <c r="H52" s="91"/>
      <c r="I52" s="92" t="s">
        <v>58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59</v>
      </c>
      <c r="AH52" s="90"/>
      <c r="AI52" s="90"/>
      <c r="AJ52" s="90"/>
      <c r="AK52" s="90"/>
      <c r="AL52" s="90"/>
      <c r="AM52" s="90"/>
      <c r="AN52" s="92" t="s">
        <v>60</v>
      </c>
      <c r="AO52" s="90"/>
      <c r="AP52" s="90"/>
      <c r="AQ52" s="94" t="s">
        <v>61</v>
      </c>
      <c r="AR52" s="47"/>
      <c r="AS52" s="95" t="s">
        <v>62</v>
      </c>
      <c r="AT52" s="96" t="s">
        <v>63</v>
      </c>
      <c r="AU52" s="96" t="s">
        <v>64</v>
      </c>
      <c r="AV52" s="96" t="s">
        <v>65</v>
      </c>
      <c r="AW52" s="96" t="s">
        <v>66</v>
      </c>
      <c r="AX52" s="96" t="s">
        <v>67</v>
      </c>
      <c r="AY52" s="96" t="s">
        <v>68</v>
      </c>
      <c r="AZ52" s="96" t="s">
        <v>69</v>
      </c>
      <c r="BA52" s="96" t="s">
        <v>70</v>
      </c>
      <c r="BB52" s="96" t="s">
        <v>71</v>
      </c>
      <c r="BC52" s="96" t="s">
        <v>72</v>
      </c>
      <c r="BD52" s="97" t="s">
        <v>73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74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ROUND(SUM(AG55:AG60),2)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ROUND(SUM(AS55:AS60),2)</f>
        <v>0</v>
      </c>
      <c r="AT54" s="109">
        <f>ROUND(SUM(AV54:AW54),2)</f>
        <v>0</v>
      </c>
      <c r="AU54" s="110">
        <f>ROUND(SUM(AU55:AU60),5)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ROUND(SUM(AZ55:AZ60),2)</f>
        <v>0</v>
      </c>
      <c r="BA54" s="109">
        <f>ROUND(SUM(BA55:BA60),2)</f>
        <v>0</v>
      </c>
      <c r="BB54" s="109">
        <f>ROUND(SUM(BB55:BB60),2)</f>
        <v>0</v>
      </c>
      <c r="BC54" s="109">
        <f>ROUND(SUM(BC55:BC60),2)</f>
        <v>0</v>
      </c>
      <c r="BD54" s="111">
        <f>ROUND(SUM(BD55:BD60),2)</f>
        <v>0</v>
      </c>
      <c r="BE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5</v>
      </c>
      <c r="BX54" s="112" t="s">
        <v>79</v>
      </c>
      <c r="CL54" s="112" t="s">
        <v>19</v>
      </c>
    </row>
    <row r="55" s="7" customFormat="1" ht="24.7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17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'SO-01 - Stavební úpravy j...'!J30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'SO-01 - Stavební úpravy j...'!P101</f>
        <v>0</v>
      </c>
      <c r="AV55" s="123">
        <f>'SO-01 - Stavební úpravy j...'!J33</f>
        <v>0</v>
      </c>
      <c r="AW55" s="123">
        <f>'SO-01 - Stavební úpravy j...'!J34</f>
        <v>0</v>
      </c>
      <c r="AX55" s="123">
        <f>'SO-01 - Stavební úpravy j...'!J35</f>
        <v>0</v>
      </c>
      <c r="AY55" s="123">
        <f>'SO-01 - Stavební úpravy j...'!J36</f>
        <v>0</v>
      </c>
      <c r="AZ55" s="123">
        <f>'SO-01 - Stavební úpravy j...'!F33</f>
        <v>0</v>
      </c>
      <c r="BA55" s="123">
        <f>'SO-01 - Stavební úpravy j...'!F34</f>
        <v>0</v>
      </c>
      <c r="BB55" s="123">
        <f>'SO-01 - Stavební úpravy j...'!F35</f>
        <v>0</v>
      </c>
      <c r="BC55" s="123">
        <f>'SO-01 - Stavební úpravy j...'!F36</f>
        <v>0</v>
      </c>
      <c r="BD55" s="125">
        <f>'SO-01 - Stavební úpravy j...'!F37</f>
        <v>0</v>
      </c>
      <c r="BE55" s="7"/>
      <c r="BT55" s="126" t="s">
        <v>83</v>
      </c>
      <c r="BV55" s="126" t="s">
        <v>78</v>
      </c>
      <c r="BW55" s="126" t="s">
        <v>84</v>
      </c>
      <c r="BX55" s="126" t="s">
        <v>5</v>
      </c>
      <c r="CL55" s="126" t="s">
        <v>19</v>
      </c>
      <c r="CM55" s="126" t="s">
        <v>85</v>
      </c>
    </row>
    <row r="56" s="7" customFormat="1" ht="16.5" customHeight="1">
      <c r="A56" s="114" t="s">
        <v>80</v>
      </c>
      <c r="B56" s="115"/>
      <c r="C56" s="116"/>
      <c r="D56" s="117" t="s">
        <v>86</v>
      </c>
      <c r="E56" s="117"/>
      <c r="F56" s="117"/>
      <c r="G56" s="117"/>
      <c r="H56" s="117"/>
      <c r="I56" s="118"/>
      <c r="J56" s="117" t="s">
        <v>87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'SO-02 - Elektroinstalace'!J30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2">
        <v>0</v>
      </c>
      <c r="AT56" s="123">
        <f>ROUND(SUM(AV56:AW56),2)</f>
        <v>0</v>
      </c>
      <c r="AU56" s="124">
        <f>'SO-02 - Elektroinstalace'!P91</f>
        <v>0</v>
      </c>
      <c r="AV56" s="123">
        <f>'SO-02 - Elektroinstalace'!J33</f>
        <v>0</v>
      </c>
      <c r="AW56" s="123">
        <f>'SO-02 - Elektroinstalace'!J34</f>
        <v>0</v>
      </c>
      <c r="AX56" s="123">
        <f>'SO-02 - Elektroinstalace'!J35</f>
        <v>0</v>
      </c>
      <c r="AY56" s="123">
        <f>'SO-02 - Elektroinstalace'!J36</f>
        <v>0</v>
      </c>
      <c r="AZ56" s="123">
        <f>'SO-02 - Elektroinstalace'!F33</f>
        <v>0</v>
      </c>
      <c r="BA56" s="123">
        <f>'SO-02 - Elektroinstalace'!F34</f>
        <v>0</v>
      </c>
      <c r="BB56" s="123">
        <f>'SO-02 - Elektroinstalace'!F35</f>
        <v>0</v>
      </c>
      <c r="BC56" s="123">
        <f>'SO-02 - Elektroinstalace'!F36</f>
        <v>0</v>
      </c>
      <c r="BD56" s="125">
        <f>'SO-02 - Elektroinstalace'!F37</f>
        <v>0</v>
      </c>
      <c r="BE56" s="7"/>
      <c r="BT56" s="126" t="s">
        <v>83</v>
      </c>
      <c r="BV56" s="126" t="s">
        <v>78</v>
      </c>
      <c r="BW56" s="126" t="s">
        <v>88</v>
      </c>
      <c r="BX56" s="126" t="s">
        <v>5</v>
      </c>
      <c r="CL56" s="126" t="s">
        <v>19</v>
      </c>
      <c r="CM56" s="126" t="s">
        <v>85</v>
      </c>
    </row>
    <row r="57" s="7" customFormat="1" ht="16.5" customHeight="1">
      <c r="A57" s="114" t="s">
        <v>80</v>
      </c>
      <c r="B57" s="115"/>
      <c r="C57" s="116"/>
      <c r="D57" s="117" t="s">
        <v>89</v>
      </c>
      <c r="E57" s="117"/>
      <c r="F57" s="117"/>
      <c r="G57" s="117"/>
      <c r="H57" s="117"/>
      <c r="I57" s="118"/>
      <c r="J57" s="117" t="s">
        <v>90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'SO-03 - Vytápění'!J30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82</v>
      </c>
      <c r="AR57" s="121"/>
      <c r="AS57" s="122">
        <v>0</v>
      </c>
      <c r="AT57" s="123">
        <f>ROUND(SUM(AV57:AW57),2)</f>
        <v>0</v>
      </c>
      <c r="AU57" s="124">
        <f>'SO-03 - Vytápění'!P85</f>
        <v>0</v>
      </c>
      <c r="AV57" s="123">
        <f>'SO-03 - Vytápění'!J33</f>
        <v>0</v>
      </c>
      <c r="AW57" s="123">
        <f>'SO-03 - Vytápění'!J34</f>
        <v>0</v>
      </c>
      <c r="AX57" s="123">
        <f>'SO-03 - Vytápění'!J35</f>
        <v>0</v>
      </c>
      <c r="AY57" s="123">
        <f>'SO-03 - Vytápění'!J36</f>
        <v>0</v>
      </c>
      <c r="AZ57" s="123">
        <f>'SO-03 - Vytápění'!F33</f>
        <v>0</v>
      </c>
      <c r="BA57" s="123">
        <f>'SO-03 - Vytápění'!F34</f>
        <v>0</v>
      </c>
      <c r="BB57" s="123">
        <f>'SO-03 - Vytápění'!F35</f>
        <v>0</v>
      </c>
      <c r="BC57" s="123">
        <f>'SO-03 - Vytápění'!F36</f>
        <v>0</v>
      </c>
      <c r="BD57" s="125">
        <f>'SO-03 - Vytápění'!F37</f>
        <v>0</v>
      </c>
      <c r="BE57" s="7"/>
      <c r="BT57" s="126" t="s">
        <v>83</v>
      </c>
      <c r="BV57" s="126" t="s">
        <v>78</v>
      </c>
      <c r="BW57" s="126" t="s">
        <v>91</v>
      </c>
      <c r="BX57" s="126" t="s">
        <v>5</v>
      </c>
      <c r="CL57" s="126" t="s">
        <v>19</v>
      </c>
      <c r="CM57" s="126" t="s">
        <v>85</v>
      </c>
    </row>
    <row r="58" s="7" customFormat="1" ht="16.5" customHeight="1">
      <c r="A58" s="114" t="s">
        <v>80</v>
      </c>
      <c r="B58" s="115"/>
      <c r="C58" s="116"/>
      <c r="D58" s="117" t="s">
        <v>92</v>
      </c>
      <c r="E58" s="117"/>
      <c r="F58" s="117"/>
      <c r="G58" s="117"/>
      <c r="H58" s="117"/>
      <c r="I58" s="118"/>
      <c r="J58" s="117" t="s">
        <v>93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'SO-04 - Vzduchotechnika'!J30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82</v>
      </c>
      <c r="AR58" s="121"/>
      <c r="AS58" s="122">
        <v>0</v>
      </c>
      <c r="AT58" s="123">
        <f>ROUND(SUM(AV58:AW58),2)</f>
        <v>0</v>
      </c>
      <c r="AU58" s="124">
        <f>'SO-04 - Vzduchotechnika'!P85</f>
        <v>0</v>
      </c>
      <c r="AV58" s="123">
        <f>'SO-04 - Vzduchotechnika'!J33</f>
        <v>0</v>
      </c>
      <c r="AW58" s="123">
        <f>'SO-04 - Vzduchotechnika'!J34</f>
        <v>0</v>
      </c>
      <c r="AX58" s="123">
        <f>'SO-04 - Vzduchotechnika'!J35</f>
        <v>0</v>
      </c>
      <c r="AY58" s="123">
        <f>'SO-04 - Vzduchotechnika'!J36</f>
        <v>0</v>
      </c>
      <c r="AZ58" s="123">
        <f>'SO-04 - Vzduchotechnika'!F33</f>
        <v>0</v>
      </c>
      <c r="BA58" s="123">
        <f>'SO-04 - Vzduchotechnika'!F34</f>
        <v>0</v>
      </c>
      <c r="BB58" s="123">
        <f>'SO-04 - Vzduchotechnika'!F35</f>
        <v>0</v>
      </c>
      <c r="BC58" s="123">
        <f>'SO-04 - Vzduchotechnika'!F36</f>
        <v>0</v>
      </c>
      <c r="BD58" s="125">
        <f>'SO-04 - Vzduchotechnika'!F37</f>
        <v>0</v>
      </c>
      <c r="BE58" s="7"/>
      <c r="BT58" s="126" t="s">
        <v>83</v>
      </c>
      <c r="BV58" s="126" t="s">
        <v>78</v>
      </c>
      <c r="BW58" s="126" t="s">
        <v>94</v>
      </c>
      <c r="BX58" s="126" t="s">
        <v>5</v>
      </c>
      <c r="CL58" s="126" t="s">
        <v>19</v>
      </c>
      <c r="CM58" s="126" t="s">
        <v>85</v>
      </c>
    </row>
    <row r="59" s="7" customFormat="1" ht="16.5" customHeight="1">
      <c r="A59" s="114" t="s">
        <v>80</v>
      </c>
      <c r="B59" s="115"/>
      <c r="C59" s="116"/>
      <c r="D59" s="117" t="s">
        <v>95</v>
      </c>
      <c r="E59" s="117"/>
      <c r="F59" s="117"/>
      <c r="G59" s="117"/>
      <c r="H59" s="117"/>
      <c r="I59" s="118"/>
      <c r="J59" s="117" t="s">
        <v>96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'SO-05 - Zdravotní technika'!J30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82</v>
      </c>
      <c r="AR59" s="121"/>
      <c r="AS59" s="122">
        <v>0</v>
      </c>
      <c r="AT59" s="123">
        <f>ROUND(SUM(AV59:AW59),2)</f>
        <v>0</v>
      </c>
      <c r="AU59" s="124">
        <f>'SO-05 - Zdravotní technika'!P85</f>
        <v>0</v>
      </c>
      <c r="AV59" s="123">
        <f>'SO-05 - Zdravotní technika'!J33</f>
        <v>0</v>
      </c>
      <c r="AW59" s="123">
        <f>'SO-05 - Zdravotní technika'!J34</f>
        <v>0</v>
      </c>
      <c r="AX59" s="123">
        <f>'SO-05 - Zdravotní technika'!J35</f>
        <v>0</v>
      </c>
      <c r="AY59" s="123">
        <f>'SO-05 - Zdravotní technika'!J36</f>
        <v>0</v>
      </c>
      <c r="AZ59" s="123">
        <f>'SO-05 - Zdravotní technika'!F33</f>
        <v>0</v>
      </c>
      <c r="BA59" s="123">
        <f>'SO-05 - Zdravotní technika'!F34</f>
        <v>0</v>
      </c>
      <c r="BB59" s="123">
        <f>'SO-05 - Zdravotní technika'!F35</f>
        <v>0</v>
      </c>
      <c r="BC59" s="123">
        <f>'SO-05 - Zdravotní technika'!F36</f>
        <v>0</v>
      </c>
      <c r="BD59" s="125">
        <f>'SO-05 - Zdravotní technika'!F37</f>
        <v>0</v>
      </c>
      <c r="BE59" s="7"/>
      <c r="BT59" s="126" t="s">
        <v>83</v>
      </c>
      <c r="BV59" s="126" t="s">
        <v>78</v>
      </c>
      <c r="BW59" s="126" t="s">
        <v>97</v>
      </c>
      <c r="BX59" s="126" t="s">
        <v>5</v>
      </c>
      <c r="CL59" s="126" t="s">
        <v>19</v>
      </c>
      <c r="CM59" s="126" t="s">
        <v>85</v>
      </c>
    </row>
    <row r="60" s="7" customFormat="1" ht="16.5" customHeight="1">
      <c r="A60" s="114" t="s">
        <v>80</v>
      </c>
      <c r="B60" s="115"/>
      <c r="C60" s="116"/>
      <c r="D60" s="117" t="s">
        <v>98</v>
      </c>
      <c r="E60" s="117"/>
      <c r="F60" s="117"/>
      <c r="G60" s="117"/>
      <c r="H60" s="117"/>
      <c r="I60" s="118"/>
      <c r="J60" s="117" t="s">
        <v>99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'SO-06 - Vybavení interiéru'!J30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82</v>
      </c>
      <c r="AR60" s="121"/>
      <c r="AS60" s="127">
        <v>0</v>
      </c>
      <c r="AT60" s="128">
        <f>ROUND(SUM(AV60:AW60),2)</f>
        <v>0</v>
      </c>
      <c r="AU60" s="129">
        <f>'SO-06 - Vybavení interiéru'!P81</f>
        <v>0</v>
      </c>
      <c r="AV60" s="128">
        <f>'SO-06 - Vybavení interiéru'!J33</f>
        <v>0</v>
      </c>
      <c r="AW60" s="128">
        <f>'SO-06 - Vybavení interiéru'!J34</f>
        <v>0</v>
      </c>
      <c r="AX60" s="128">
        <f>'SO-06 - Vybavení interiéru'!J35</f>
        <v>0</v>
      </c>
      <c r="AY60" s="128">
        <f>'SO-06 - Vybavení interiéru'!J36</f>
        <v>0</v>
      </c>
      <c r="AZ60" s="128">
        <f>'SO-06 - Vybavení interiéru'!F33</f>
        <v>0</v>
      </c>
      <c r="BA60" s="128">
        <f>'SO-06 - Vybavení interiéru'!F34</f>
        <v>0</v>
      </c>
      <c r="BB60" s="128">
        <f>'SO-06 - Vybavení interiéru'!F35</f>
        <v>0</v>
      </c>
      <c r="BC60" s="128">
        <f>'SO-06 - Vybavení interiéru'!F36</f>
        <v>0</v>
      </c>
      <c r="BD60" s="130">
        <f>'SO-06 - Vybavení interiéru'!F37</f>
        <v>0</v>
      </c>
      <c r="BE60" s="7"/>
      <c r="BT60" s="126" t="s">
        <v>83</v>
      </c>
      <c r="BV60" s="126" t="s">
        <v>78</v>
      </c>
      <c r="BW60" s="126" t="s">
        <v>100</v>
      </c>
      <c r="BX60" s="126" t="s">
        <v>5</v>
      </c>
      <c r="CL60" s="126" t="s">
        <v>19</v>
      </c>
      <c r="CM60" s="126" t="s">
        <v>85</v>
      </c>
    </row>
    <row r="61" s="2" customFormat="1" ht="30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47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</sheetData>
  <sheetProtection sheet="1" formatColumns="0" formatRows="0" objects="1" scenarios="1" spinCount="100000" saltValue="YUB2SoE0csANjp559wd7Ys+yTINa4FZU9Y5WiO3b+TTueyytI74xZce5XQ5M7VueeCkkaiZIXbg9gTXOpXf02w==" hashValue="/O6vvbK9H25OIW0B1ruuw7w8hSThdRiZJ75AD3EXo3FZad7yKpe53Wum9DJM2MyIs5Y73SAswXKOgf91hCrftg==" algorithmName="SHA-512" password="E907"/>
  <mergeCells count="62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-01 - Stavební úpravy j...'!C2" display="/"/>
    <hyperlink ref="A56" location="'SO-02 - Elektroinstalace'!C2" display="/"/>
    <hyperlink ref="A57" location="'SO-03 - Vytápění'!C2" display="/"/>
    <hyperlink ref="A58" location="'SO-04 - Vzduchotechnika'!C2" display="/"/>
    <hyperlink ref="A59" location="'SO-05 - Zdravotní technika'!C2" display="/"/>
    <hyperlink ref="A60" location="'SO-06 - Vybavení interiéru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101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jídelny a sociálního zařízení jídelny SUPŠSK Hořice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14. 4. 2025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39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ROUND(J101,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ROUND((SUM(BE101:BE684)),  2)</f>
        <v>0</v>
      </c>
      <c r="G33" s="41"/>
      <c r="H33" s="41"/>
      <c r="I33" s="151">
        <v>0.20999999999999999</v>
      </c>
      <c r="J33" s="150">
        <f>ROUND(((SUM(BE101:BE684))*I33),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ROUND((SUM(BF101:BF684)),  2)</f>
        <v>0</v>
      </c>
      <c r="G34" s="41"/>
      <c r="H34" s="41"/>
      <c r="I34" s="151">
        <v>0.12</v>
      </c>
      <c r="J34" s="150">
        <f>ROUND(((SUM(BF101:BF684))*I34),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ROUND((SUM(BG101:BG684)),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ROUND((SUM(BH101:BH684)),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ROUND((SUM(BI101:BI684)),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jídelny a sociálního zařízení jídelny SUPŠSK Hořice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SO-01 - Stavební úpravy jídelny a sociálního zařízení jídelny SUPŠSK Hořice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Hořice</v>
      </c>
      <c r="G52" s="43"/>
      <c r="H52" s="43"/>
      <c r="I52" s="35" t="s">
        <v>23</v>
      </c>
      <c r="J52" s="75" t="str">
        <f>IF(J12="","",J12)</f>
        <v>14. 4. 2025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Střední uměleckoprůmyslová škola sochařská</v>
      </c>
      <c r="G54" s="43"/>
      <c r="H54" s="43"/>
      <c r="I54" s="35" t="s">
        <v>33</v>
      </c>
      <c r="J54" s="39" t="str">
        <f>E21</f>
        <v>Ing. David Pour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 Ladislav Kopecký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105</v>
      </c>
      <c r="D57" s="165"/>
      <c r="E57" s="165"/>
      <c r="F57" s="165"/>
      <c r="G57" s="165"/>
      <c r="H57" s="165"/>
      <c r="I57" s="165"/>
      <c r="J57" s="166" t="s">
        <v>106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J101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107</v>
      </c>
    </row>
    <row r="60" s="9" customFormat="1" ht="24.96" customHeight="1">
      <c r="A60" s="9"/>
      <c r="B60" s="168"/>
      <c r="C60" s="169"/>
      <c r="D60" s="170" t="s">
        <v>108</v>
      </c>
      <c r="E60" s="171"/>
      <c r="F60" s="171"/>
      <c r="G60" s="171"/>
      <c r="H60" s="171"/>
      <c r="I60" s="171"/>
      <c r="J60" s="172">
        <f>J102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109</v>
      </c>
      <c r="E61" s="177"/>
      <c r="F61" s="177"/>
      <c r="G61" s="177"/>
      <c r="H61" s="177"/>
      <c r="I61" s="177"/>
      <c r="J61" s="178">
        <f>J103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110</v>
      </c>
      <c r="E62" s="177"/>
      <c r="F62" s="177"/>
      <c r="G62" s="177"/>
      <c r="H62" s="177"/>
      <c r="I62" s="177"/>
      <c r="J62" s="178">
        <f>J109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111</v>
      </c>
      <c r="E63" s="177"/>
      <c r="F63" s="177"/>
      <c r="G63" s="177"/>
      <c r="H63" s="177"/>
      <c r="I63" s="177"/>
      <c r="J63" s="178">
        <f>J117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112</v>
      </c>
      <c r="E64" s="177"/>
      <c r="F64" s="177"/>
      <c r="G64" s="177"/>
      <c r="H64" s="177"/>
      <c r="I64" s="177"/>
      <c r="J64" s="178">
        <f>J129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113</v>
      </c>
      <c r="E65" s="177"/>
      <c r="F65" s="177"/>
      <c r="G65" s="177"/>
      <c r="H65" s="177"/>
      <c r="I65" s="177"/>
      <c r="J65" s="178">
        <f>J136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114</v>
      </c>
      <c r="E66" s="177"/>
      <c r="F66" s="177"/>
      <c r="G66" s="177"/>
      <c r="H66" s="177"/>
      <c r="I66" s="177"/>
      <c r="J66" s="178">
        <f>J177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115</v>
      </c>
      <c r="E67" s="177"/>
      <c r="F67" s="177"/>
      <c r="G67" s="177"/>
      <c r="H67" s="177"/>
      <c r="I67" s="177"/>
      <c r="J67" s="178">
        <f>J226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116</v>
      </c>
      <c r="E68" s="177"/>
      <c r="F68" s="177"/>
      <c r="G68" s="177"/>
      <c r="H68" s="177"/>
      <c r="I68" s="177"/>
      <c r="J68" s="178">
        <f>J239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117</v>
      </c>
      <c r="E69" s="171"/>
      <c r="F69" s="171"/>
      <c r="G69" s="171"/>
      <c r="H69" s="171"/>
      <c r="I69" s="171"/>
      <c r="J69" s="172">
        <f>J242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118</v>
      </c>
      <c r="E70" s="177"/>
      <c r="F70" s="177"/>
      <c r="G70" s="177"/>
      <c r="H70" s="177"/>
      <c r="I70" s="177"/>
      <c r="J70" s="178">
        <f>J243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119</v>
      </c>
      <c r="E71" s="177"/>
      <c r="F71" s="177"/>
      <c r="G71" s="177"/>
      <c r="H71" s="177"/>
      <c r="I71" s="177"/>
      <c r="J71" s="178">
        <f>J256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120</v>
      </c>
      <c r="E72" s="177"/>
      <c r="F72" s="177"/>
      <c r="G72" s="177"/>
      <c r="H72" s="177"/>
      <c r="I72" s="177"/>
      <c r="J72" s="178">
        <f>J271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121</v>
      </c>
      <c r="E73" s="177"/>
      <c r="F73" s="177"/>
      <c r="G73" s="177"/>
      <c r="H73" s="177"/>
      <c r="I73" s="177"/>
      <c r="J73" s="178">
        <f>J297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122</v>
      </c>
      <c r="E74" s="177"/>
      <c r="F74" s="177"/>
      <c r="G74" s="177"/>
      <c r="H74" s="177"/>
      <c r="I74" s="177"/>
      <c r="J74" s="178">
        <f>J382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123</v>
      </c>
      <c r="E75" s="177"/>
      <c r="F75" s="177"/>
      <c r="G75" s="177"/>
      <c r="H75" s="177"/>
      <c r="I75" s="177"/>
      <c r="J75" s="178">
        <f>J401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124</v>
      </c>
      <c r="E76" s="177"/>
      <c r="F76" s="177"/>
      <c r="G76" s="177"/>
      <c r="H76" s="177"/>
      <c r="I76" s="177"/>
      <c r="J76" s="178">
        <f>J486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125</v>
      </c>
      <c r="E77" s="177"/>
      <c r="F77" s="177"/>
      <c r="G77" s="177"/>
      <c r="H77" s="177"/>
      <c r="I77" s="177"/>
      <c r="J77" s="178">
        <f>J617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126</v>
      </c>
      <c r="E78" s="177"/>
      <c r="F78" s="177"/>
      <c r="G78" s="177"/>
      <c r="H78" s="177"/>
      <c r="I78" s="177"/>
      <c r="J78" s="178">
        <f>J650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9" customFormat="1" ht="24.96" customHeight="1">
      <c r="A79" s="9"/>
      <c r="B79" s="168"/>
      <c r="C79" s="169"/>
      <c r="D79" s="170" t="s">
        <v>127</v>
      </c>
      <c r="E79" s="171"/>
      <c r="F79" s="171"/>
      <c r="G79" s="171"/>
      <c r="H79" s="171"/>
      <c r="I79" s="171"/>
      <c r="J79" s="172">
        <f>J675</f>
        <v>0</v>
      </c>
      <c r="K79" s="169"/>
      <c r="L79" s="173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s="10" customFormat="1" ht="19.92" customHeight="1">
      <c r="A80" s="10"/>
      <c r="B80" s="174"/>
      <c r="C80" s="175"/>
      <c r="D80" s="176" t="s">
        <v>128</v>
      </c>
      <c r="E80" s="177"/>
      <c r="F80" s="177"/>
      <c r="G80" s="177"/>
      <c r="H80" s="177"/>
      <c r="I80" s="177"/>
      <c r="J80" s="178">
        <f>J676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129</v>
      </c>
      <c r="E81" s="177"/>
      <c r="F81" s="177"/>
      <c r="G81" s="177"/>
      <c r="H81" s="177"/>
      <c r="I81" s="177"/>
      <c r="J81" s="178">
        <f>J680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7" s="2" customFormat="1" ht="6.96" customHeight="1">
      <c r="A87" s="41"/>
      <c r="B87" s="64"/>
      <c r="C87" s="65"/>
      <c r="D87" s="65"/>
      <c r="E87" s="65"/>
      <c r="F87" s="65"/>
      <c r="G87" s="65"/>
      <c r="H87" s="65"/>
      <c r="I87" s="65"/>
      <c r="J87" s="65"/>
      <c r="K87" s="65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24.96" customHeight="1">
      <c r="A88" s="41"/>
      <c r="B88" s="42"/>
      <c r="C88" s="26" t="s">
        <v>130</v>
      </c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2" customHeight="1">
      <c r="A90" s="41"/>
      <c r="B90" s="42"/>
      <c r="C90" s="35" t="s">
        <v>16</v>
      </c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6.5" customHeight="1">
      <c r="A91" s="41"/>
      <c r="B91" s="42"/>
      <c r="C91" s="43"/>
      <c r="D91" s="43"/>
      <c r="E91" s="163" t="str">
        <f>E7</f>
        <v>Stavební úpravy jídelny a sociálního zařízení jídelny SUPŠSK Hořice</v>
      </c>
      <c r="F91" s="35"/>
      <c r="G91" s="35"/>
      <c r="H91" s="35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102</v>
      </c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6.5" customHeight="1">
      <c r="A93" s="41"/>
      <c r="B93" s="42"/>
      <c r="C93" s="43"/>
      <c r="D93" s="43"/>
      <c r="E93" s="72" t="str">
        <f>E9</f>
        <v>SO-01 - Stavební úpravy jídelny a sociálního zařízení jídelny SUPŠSK Hořice</v>
      </c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6.96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2" customHeight="1">
      <c r="A95" s="41"/>
      <c r="B95" s="42"/>
      <c r="C95" s="35" t="s">
        <v>21</v>
      </c>
      <c r="D95" s="43"/>
      <c r="E95" s="43"/>
      <c r="F95" s="30" t="str">
        <f>F12</f>
        <v>Hořice</v>
      </c>
      <c r="G95" s="43"/>
      <c r="H95" s="43"/>
      <c r="I95" s="35" t="s">
        <v>23</v>
      </c>
      <c r="J95" s="75" t="str">
        <f>IF(J12="","",J12)</f>
        <v>14. 4. 2025</v>
      </c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6.96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5.15" customHeight="1">
      <c r="A97" s="41"/>
      <c r="B97" s="42"/>
      <c r="C97" s="35" t="s">
        <v>25</v>
      </c>
      <c r="D97" s="43"/>
      <c r="E97" s="43"/>
      <c r="F97" s="30" t="str">
        <f>E15</f>
        <v>Střední uměleckoprůmyslová škola sochařská</v>
      </c>
      <c r="G97" s="43"/>
      <c r="H97" s="43"/>
      <c r="I97" s="35" t="s">
        <v>33</v>
      </c>
      <c r="J97" s="39" t="str">
        <f>E21</f>
        <v>Ing. David Pour</v>
      </c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5.15" customHeight="1">
      <c r="A98" s="41"/>
      <c r="B98" s="42"/>
      <c r="C98" s="35" t="s">
        <v>31</v>
      </c>
      <c r="D98" s="43"/>
      <c r="E98" s="43"/>
      <c r="F98" s="30" t="str">
        <f>IF(E18="","",E18)</f>
        <v>Vyplň údaj</v>
      </c>
      <c r="G98" s="43"/>
      <c r="H98" s="43"/>
      <c r="I98" s="35" t="s">
        <v>37</v>
      </c>
      <c r="J98" s="39" t="str">
        <f>E24</f>
        <v>Ing. Ladislav Kopecký</v>
      </c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0.32" customHeight="1">
      <c r="A99" s="41"/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11" customFormat="1" ht="29.28" customHeight="1">
      <c r="A100" s="180"/>
      <c r="B100" s="181"/>
      <c r="C100" s="182" t="s">
        <v>131</v>
      </c>
      <c r="D100" s="183" t="s">
        <v>61</v>
      </c>
      <c r="E100" s="183" t="s">
        <v>57</v>
      </c>
      <c r="F100" s="183" t="s">
        <v>58</v>
      </c>
      <c r="G100" s="183" t="s">
        <v>132</v>
      </c>
      <c r="H100" s="183" t="s">
        <v>133</v>
      </c>
      <c r="I100" s="183" t="s">
        <v>134</v>
      </c>
      <c r="J100" s="183" t="s">
        <v>106</v>
      </c>
      <c r="K100" s="184" t="s">
        <v>135</v>
      </c>
      <c r="L100" s="185"/>
      <c r="M100" s="95" t="s">
        <v>19</v>
      </c>
      <c r="N100" s="96" t="s">
        <v>46</v>
      </c>
      <c r="O100" s="96" t="s">
        <v>136</v>
      </c>
      <c r="P100" s="96" t="s">
        <v>137</v>
      </c>
      <c r="Q100" s="96" t="s">
        <v>138</v>
      </c>
      <c r="R100" s="96" t="s">
        <v>139</v>
      </c>
      <c r="S100" s="96" t="s">
        <v>140</v>
      </c>
      <c r="T100" s="97" t="s">
        <v>141</v>
      </c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</row>
    <row r="101" s="2" customFormat="1" ht="22.8" customHeight="1">
      <c r="A101" s="41"/>
      <c r="B101" s="42"/>
      <c r="C101" s="102" t="s">
        <v>142</v>
      </c>
      <c r="D101" s="43"/>
      <c r="E101" s="43"/>
      <c r="F101" s="43"/>
      <c r="G101" s="43"/>
      <c r="H101" s="43"/>
      <c r="I101" s="43"/>
      <c r="J101" s="186">
        <f>BK101</f>
        <v>0</v>
      </c>
      <c r="K101" s="43"/>
      <c r="L101" s="47"/>
      <c r="M101" s="98"/>
      <c r="N101" s="187"/>
      <c r="O101" s="99"/>
      <c r="P101" s="188">
        <f>P102+P242+P675</f>
        <v>0</v>
      </c>
      <c r="Q101" s="99"/>
      <c r="R101" s="188">
        <f>R102+R242+R675</f>
        <v>106.88277620999999</v>
      </c>
      <c r="S101" s="99"/>
      <c r="T101" s="189">
        <f>T102+T242+T675</f>
        <v>22.346867029999999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75</v>
      </c>
      <c r="AU101" s="20" t="s">
        <v>107</v>
      </c>
      <c r="BK101" s="190">
        <f>BK102+BK242+BK675</f>
        <v>0</v>
      </c>
    </row>
    <row r="102" s="12" customFormat="1" ht="25.92" customHeight="1">
      <c r="A102" s="12"/>
      <c r="B102" s="191"/>
      <c r="C102" s="192"/>
      <c r="D102" s="193" t="s">
        <v>75</v>
      </c>
      <c r="E102" s="194" t="s">
        <v>143</v>
      </c>
      <c r="F102" s="194" t="s">
        <v>144</v>
      </c>
      <c r="G102" s="192"/>
      <c r="H102" s="192"/>
      <c r="I102" s="195"/>
      <c r="J102" s="196">
        <f>BK102</f>
        <v>0</v>
      </c>
      <c r="K102" s="192"/>
      <c r="L102" s="197"/>
      <c r="M102" s="198"/>
      <c r="N102" s="199"/>
      <c r="O102" s="199"/>
      <c r="P102" s="200">
        <f>P103+P109+P117+P129+P177+P226+P239</f>
        <v>0</v>
      </c>
      <c r="Q102" s="199"/>
      <c r="R102" s="200">
        <f>R103+R109+R117+R129+R177+R226+R239</f>
        <v>82.831197829999994</v>
      </c>
      <c r="S102" s="199"/>
      <c r="T102" s="201">
        <f>T103+T109+T117+T129+T177+T226+T239</f>
        <v>0.97569400000000006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83</v>
      </c>
      <c r="AT102" s="203" t="s">
        <v>75</v>
      </c>
      <c r="AU102" s="203" t="s">
        <v>76</v>
      </c>
      <c r="AY102" s="202" t="s">
        <v>145</v>
      </c>
      <c r="BK102" s="204">
        <f>BK103+BK109+BK117+BK129+BK177+BK226+BK239</f>
        <v>0</v>
      </c>
    </row>
    <row r="103" s="12" customFormat="1" ht="22.8" customHeight="1">
      <c r="A103" s="12"/>
      <c r="B103" s="191"/>
      <c r="C103" s="192"/>
      <c r="D103" s="193" t="s">
        <v>75</v>
      </c>
      <c r="E103" s="205" t="s">
        <v>83</v>
      </c>
      <c r="F103" s="205" t="s">
        <v>146</v>
      </c>
      <c r="G103" s="192"/>
      <c r="H103" s="192"/>
      <c r="I103" s="195"/>
      <c r="J103" s="206">
        <f>BK103</f>
        <v>0</v>
      </c>
      <c r="K103" s="192"/>
      <c r="L103" s="197"/>
      <c r="M103" s="198"/>
      <c r="N103" s="199"/>
      <c r="O103" s="199"/>
      <c r="P103" s="200">
        <f>SUM(P104:P108)</f>
        <v>0</v>
      </c>
      <c r="Q103" s="199"/>
      <c r="R103" s="200">
        <f>SUM(R104:R108)</f>
        <v>28.306000000000001</v>
      </c>
      <c r="S103" s="199"/>
      <c r="T103" s="201">
        <f>SUM(T104:T108)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2" t="s">
        <v>83</v>
      </c>
      <c r="AT103" s="203" t="s">
        <v>75</v>
      </c>
      <c r="AU103" s="203" t="s">
        <v>83</v>
      </c>
      <c r="AY103" s="202" t="s">
        <v>145</v>
      </c>
      <c r="BK103" s="204">
        <f>SUM(BK104:BK108)</f>
        <v>0</v>
      </c>
    </row>
    <row r="104" s="2" customFormat="1" ht="24.15" customHeight="1">
      <c r="A104" s="41"/>
      <c r="B104" s="42"/>
      <c r="C104" s="207" t="s">
        <v>83</v>
      </c>
      <c r="D104" s="207" t="s">
        <v>147</v>
      </c>
      <c r="E104" s="208" t="s">
        <v>148</v>
      </c>
      <c r="F104" s="209" t="s">
        <v>149</v>
      </c>
      <c r="G104" s="210" t="s">
        <v>150</v>
      </c>
      <c r="H104" s="211">
        <v>14.153000000000001</v>
      </c>
      <c r="I104" s="212"/>
      <c r="J104" s="213">
        <f>ROUND(I104*H104,2)</f>
        <v>0</v>
      </c>
      <c r="K104" s="209" t="s">
        <v>151</v>
      </c>
      <c r="L104" s="47"/>
      <c r="M104" s="214" t="s">
        <v>19</v>
      </c>
      <c r="N104" s="215" t="s">
        <v>47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152</v>
      </c>
      <c r="AT104" s="218" t="s">
        <v>147</v>
      </c>
      <c r="AU104" s="218" t="s">
        <v>85</v>
      </c>
      <c r="AY104" s="20" t="s">
        <v>145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152</v>
      </c>
      <c r="BM104" s="218" t="s">
        <v>153</v>
      </c>
    </row>
    <row r="105" s="2" customFormat="1">
      <c r="A105" s="41"/>
      <c r="B105" s="42"/>
      <c r="C105" s="43"/>
      <c r="D105" s="220" t="s">
        <v>154</v>
      </c>
      <c r="E105" s="43"/>
      <c r="F105" s="221" t="s">
        <v>155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154</v>
      </c>
      <c r="AU105" s="20" t="s">
        <v>85</v>
      </c>
    </row>
    <row r="106" s="13" customFormat="1">
      <c r="A106" s="13"/>
      <c r="B106" s="225"/>
      <c r="C106" s="226"/>
      <c r="D106" s="227" t="s">
        <v>156</v>
      </c>
      <c r="E106" s="228" t="s">
        <v>19</v>
      </c>
      <c r="F106" s="229" t="s">
        <v>157</v>
      </c>
      <c r="G106" s="226"/>
      <c r="H106" s="230">
        <v>14.153000000000001</v>
      </c>
      <c r="I106" s="231"/>
      <c r="J106" s="226"/>
      <c r="K106" s="226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156</v>
      </c>
      <c r="AU106" s="236" t="s">
        <v>85</v>
      </c>
      <c r="AV106" s="13" t="s">
        <v>85</v>
      </c>
      <c r="AW106" s="13" t="s">
        <v>36</v>
      </c>
      <c r="AX106" s="13" t="s">
        <v>83</v>
      </c>
      <c r="AY106" s="236" t="s">
        <v>145</v>
      </c>
    </row>
    <row r="107" s="2" customFormat="1" ht="16.5" customHeight="1">
      <c r="A107" s="41"/>
      <c r="B107" s="42"/>
      <c r="C107" s="237" t="s">
        <v>85</v>
      </c>
      <c r="D107" s="237" t="s">
        <v>158</v>
      </c>
      <c r="E107" s="238" t="s">
        <v>159</v>
      </c>
      <c r="F107" s="239" t="s">
        <v>160</v>
      </c>
      <c r="G107" s="240" t="s">
        <v>161</v>
      </c>
      <c r="H107" s="241">
        <v>28.306000000000001</v>
      </c>
      <c r="I107" s="242"/>
      <c r="J107" s="243">
        <f>ROUND(I107*H107,2)</f>
        <v>0</v>
      </c>
      <c r="K107" s="239" t="s">
        <v>151</v>
      </c>
      <c r="L107" s="244"/>
      <c r="M107" s="245" t="s">
        <v>19</v>
      </c>
      <c r="N107" s="246" t="s">
        <v>47</v>
      </c>
      <c r="O107" s="87"/>
      <c r="P107" s="216">
        <f>O107*H107</f>
        <v>0</v>
      </c>
      <c r="Q107" s="216">
        <v>1</v>
      </c>
      <c r="R107" s="216">
        <f>Q107*H107</f>
        <v>28.306000000000001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162</v>
      </c>
      <c r="AT107" s="218" t="s">
        <v>158</v>
      </c>
      <c r="AU107" s="218" t="s">
        <v>85</v>
      </c>
      <c r="AY107" s="20" t="s">
        <v>145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152</v>
      </c>
      <c r="BM107" s="218" t="s">
        <v>163</v>
      </c>
    </row>
    <row r="108" s="13" customFormat="1">
      <c r="A108" s="13"/>
      <c r="B108" s="225"/>
      <c r="C108" s="226"/>
      <c r="D108" s="227" t="s">
        <v>156</v>
      </c>
      <c r="E108" s="226"/>
      <c r="F108" s="229" t="s">
        <v>164</v>
      </c>
      <c r="G108" s="226"/>
      <c r="H108" s="230">
        <v>28.306000000000001</v>
      </c>
      <c r="I108" s="231"/>
      <c r="J108" s="226"/>
      <c r="K108" s="226"/>
      <c r="L108" s="232"/>
      <c r="M108" s="233"/>
      <c r="N108" s="234"/>
      <c r="O108" s="234"/>
      <c r="P108" s="234"/>
      <c r="Q108" s="234"/>
      <c r="R108" s="234"/>
      <c r="S108" s="234"/>
      <c r="T108" s="23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6" t="s">
        <v>156</v>
      </c>
      <c r="AU108" s="236" t="s">
        <v>85</v>
      </c>
      <c r="AV108" s="13" t="s">
        <v>85</v>
      </c>
      <c r="AW108" s="13" t="s">
        <v>4</v>
      </c>
      <c r="AX108" s="13" t="s">
        <v>83</v>
      </c>
      <c r="AY108" s="236" t="s">
        <v>145</v>
      </c>
    </row>
    <row r="109" s="12" customFormat="1" ht="22.8" customHeight="1">
      <c r="A109" s="12"/>
      <c r="B109" s="191"/>
      <c r="C109" s="192"/>
      <c r="D109" s="193" t="s">
        <v>75</v>
      </c>
      <c r="E109" s="205" t="s">
        <v>85</v>
      </c>
      <c r="F109" s="205" t="s">
        <v>165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SUM(P110:P116)</f>
        <v>0</v>
      </c>
      <c r="Q109" s="199"/>
      <c r="R109" s="200">
        <f>SUM(R110:R116)</f>
        <v>7.044715169999999</v>
      </c>
      <c r="S109" s="199"/>
      <c r="T109" s="201">
        <f>SUM(T110:T116)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83</v>
      </c>
      <c r="AT109" s="203" t="s">
        <v>75</v>
      </c>
      <c r="AU109" s="203" t="s">
        <v>83</v>
      </c>
      <c r="AY109" s="202" t="s">
        <v>145</v>
      </c>
      <c r="BK109" s="204">
        <f>SUM(BK110:BK116)</f>
        <v>0</v>
      </c>
    </row>
    <row r="110" s="2" customFormat="1" ht="21.75" customHeight="1">
      <c r="A110" s="41"/>
      <c r="B110" s="42"/>
      <c r="C110" s="207" t="s">
        <v>166</v>
      </c>
      <c r="D110" s="207" t="s">
        <v>147</v>
      </c>
      <c r="E110" s="208" t="s">
        <v>167</v>
      </c>
      <c r="F110" s="209" t="s">
        <v>168</v>
      </c>
      <c r="G110" s="210" t="s">
        <v>150</v>
      </c>
      <c r="H110" s="211">
        <v>2.7749999999999999</v>
      </c>
      <c r="I110" s="212"/>
      <c r="J110" s="213">
        <f>ROUND(I110*H110,2)</f>
        <v>0</v>
      </c>
      <c r="K110" s="209" t="s">
        <v>151</v>
      </c>
      <c r="L110" s="47"/>
      <c r="M110" s="214" t="s">
        <v>19</v>
      </c>
      <c r="N110" s="215" t="s">
        <v>47</v>
      </c>
      <c r="O110" s="87"/>
      <c r="P110" s="216">
        <f>O110*H110</f>
        <v>0</v>
      </c>
      <c r="Q110" s="216">
        <v>2.5018699999999998</v>
      </c>
      <c r="R110" s="216">
        <f>Q110*H110</f>
        <v>6.942689249999999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152</v>
      </c>
      <c r="AT110" s="218" t="s">
        <v>147</v>
      </c>
      <c r="AU110" s="218" t="s">
        <v>85</v>
      </c>
      <c r="AY110" s="20" t="s">
        <v>145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152</v>
      </c>
      <c r="BM110" s="218" t="s">
        <v>169</v>
      </c>
    </row>
    <row r="111" s="2" customFormat="1">
      <c r="A111" s="41"/>
      <c r="B111" s="42"/>
      <c r="C111" s="43"/>
      <c r="D111" s="220" t="s">
        <v>154</v>
      </c>
      <c r="E111" s="43"/>
      <c r="F111" s="221" t="s">
        <v>170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85</v>
      </c>
    </row>
    <row r="112" s="13" customFormat="1">
      <c r="A112" s="13"/>
      <c r="B112" s="225"/>
      <c r="C112" s="226"/>
      <c r="D112" s="227" t="s">
        <v>156</v>
      </c>
      <c r="E112" s="228" t="s">
        <v>19</v>
      </c>
      <c r="F112" s="229" t="s">
        <v>171</v>
      </c>
      <c r="G112" s="226"/>
      <c r="H112" s="230">
        <v>2.7749999999999999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156</v>
      </c>
      <c r="AU112" s="236" t="s">
        <v>85</v>
      </c>
      <c r="AV112" s="13" t="s">
        <v>85</v>
      </c>
      <c r="AW112" s="13" t="s">
        <v>36</v>
      </c>
      <c r="AX112" s="13" t="s">
        <v>83</v>
      </c>
      <c r="AY112" s="236" t="s">
        <v>145</v>
      </c>
    </row>
    <row r="113" s="2" customFormat="1" ht="16.5" customHeight="1">
      <c r="A113" s="41"/>
      <c r="B113" s="42"/>
      <c r="C113" s="207" t="s">
        <v>152</v>
      </c>
      <c r="D113" s="207" t="s">
        <v>147</v>
      </c>
      <c r="E113" s="208" t="s">
        <v>172</v>
      </c>
      <c r="F113" s="209" t="s">
        <v>173</v>
      </c>
      <c r="G113" s="210" t="s">
        <v>161</v>
      </c>
      <c r="H113" s="211">
        <v>0.096000000000000002</v>
      </c>
      <c r="I113" s="212"/>
      <c r="J113" s="213">
        <f>ROUND(I113*H113,2)</f>
        <v>0</v>
      </c>
      <c r="K113" s="209" t="s">
        <v>151</v>
      </c>
      <c r="L113" s="47"/>
      <c r="M113" s="214" t="s">
        <v>19</v>
      </c>
      <c r="N113" s="215" t="s">
        <v>47</v>
      </c>
      <c r="O113" s="87"/>
      <c r="P113" s="216">
        <f>O113*H113</f>
        <v>0</v>
      </c>
      <c r="Q113" s="216">
        <v>1.06277</v>
      </c>
      <c r="R113" s="216">
        <f>Q113*H113</f>
        <v>0.10202592000000001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152</v>
      </c>
      <c r="AT113" s="218" t="s">
        <v>147</v>
      </c>
      <c r="AU113" s="218" t="s">
        <v>85</v>
      </c>
      <c r="AY113" s="20" t="s">
        <v>145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83</v>
      </c>
      <c r="BK113" s="219">
        <f>ROUND(I113*H113,2)</f>
        <v>0</v>
      </c>
      <c r="BL113" s="20" t="s">
        <v>152</v>
      </c>
      <c r="BM113" s="218" t="s">
        <v>174</v>
      </c>
    </row>
    <row r="114" s="2" customFormat="1">
      <c r="A114" s="41"/>
      <c r="B114" s="42"/>
      <c r="C114" s="43"/>
      <c r="D114" s="220" t="s">
        <v>154</v>
      </c>
      <c r="E114" s="43"/>
      <c r="F114" s="221" t="s">
        <v>175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154</v>
      </c>
      <c r="AU114" s="20" t="s">
        <v>85</v>
      </c>
    </row>
    <row r="115" s="13" customFormat="1">
      <c r="A115" s="13"/>
      <c r="B115" s="225"/>
      <c r="C115" s="226"/>
      <c r="D115" s="227" t="s">
        <v>156</v>
      </c>
      <c r="E115" s="228" t="s">
        <v>19</v>
      </c>
      <c r="F115" s="229" t="s">
        <v>176</v>
      </c>
      <c r="G115" s="226"/>
      <c r="H115" s="230">
        <v>0.082000000000000003</v>
      </c>
      <c r="I115" s="231"/>
      <c r="J115" s="226"/>
      <c r="K115" s="226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156</v>
      </c>
      <c r="AU115" s="236" t="s">
        <v>85</v>
      </c>
      <c r="AV115" s="13" t="s">
        <v>85</v>
      </c>
      <c r="AW115" s="13" t="s">
        <v>36</v>
      </c>
      <c r="AX115" s="13" t="s">
        <v>83</v>
      </c>
      <c r="AY115" s="236" t="s">
        <v>145</v>
      </c>
    </row>
    <row r="116" s="13" customFormat="1">
      <c r="A116" s="13"/>
      <c r="B116" s="225"/>
      <c r="C116" s="226"/>
      <c r="D116" s="227" t="s">
        <v>156</v>
      </c>
      <c r="E116" s="226"/>
      <c r="F116" s="229" t="s">
        <v>177</v>
      </c>
      <c r="G116" s="226"/>
      <c r="H116" s="230">
        <v>0.096000000000000002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156</v>
      </c>
      <c r="AU116" s="236" t="s">
        <v>85</v>
      </c>
      <c r="AV116" s="13" t="s">
        <v>85</v>
      </c>
      <c r="AW116" s="13" t="s">
        <v>4</v>
      </c>
      <c r="AX116" s="13" t="s">
        <v>83</v>
      </c>
      <c r="AY116" s="236" t="s">
        <v>145</v>
      </c>
    </row>
    <row r="117" s="12" customFormat="1" ht="22.8" customHeight="1">
      <c r="A117" s="12"/>
      <c r="B117" s="191"/>
      <c r="C117" s="192"/>
      <c r="D117" s="193" t="s">
        <v>75</v>
      </c>
      <c r="E117" s="205" t="s">
        <v>166</v>
      </c>
      <c r="F117" s="205" t="s">
        <v>178</v>
      </c>
      <c r="G117" s="192"/>
      <c r="H117" s="192"/>
      <c r="I117" s="195"/>
      <c r="J117" s="206">
        <f>BK117</f>
        <v>0</v>
      </c>
      <c r="K117" s="192"/>
      <c r="L117" s="197"/>
      <c r="M117" s="198"/>
      <c r="N117" s="199"/>
      <c r="O117" s="199"/>
      <c r="P117" s="200">
        <f>SUM(P118:P128)</f>
        <v>0</v>
      </c>
      <c r="Q117" s="199"/>
      <c r="R117" s="200">
        <f>SUM(R118:R128)</f>
        <v>0.90138785999999993</v>
      </c>
      <c r="S117" s="199"/>
      <c r="T117" s="201">
        <f>SUM(T118:T128)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2" t="s">
        <v>83</v>
      </c>
      <c r="AT117" s="203" t="s">
        <v>75</v>
      </c>
      <c r="AU117" s="203" t="s">
        <v>83</v>
      </c>
      <c r="AY117" s="202" t="s">
        <v>145</v>
      </c>
      <c r="BK117" s="204">
        <f>SUM(BK118:BK128)</f>
        <v>0</v>
      </c>
    </row>
    <row r="118" s="2" customFormat="1" ht="24.15" customHeight="1">
      <c r="A118" s="41"/>
      <c r="B118" s="42"/>
      <c r="C118" s="207" t="s">
        <v>179</v>
      </c>
      <c r="D118" s="207" t="s">
        <v>147</v>
      </c>
      <c r="E118" s="208" t="s">
        <v>180</v>
      </c>
      <c r="F118" s="209" t="s">
        <v>181</v>
      </c>
      <c r="G118" s="210" t="s">
        <v>182</v>
      </c>
      <c r="H118" s="211">
        <v>4</v>
      </c>
      <c r="I118" s="212"/>
      <c r="J118" s="213">
        <f>ROUND(I118*H118,2)</f>
        <v>0</v>
      </c>
      <c r="K118" s="209" t="s">
        <v>151</v>
      </c>
      <c r="L118" s="47"/>
      <c r="M118" s="214" t="s">
        <v>19</v>
      </c>
      <c r="N118" s="215" t="s">
        <v>47</v>
      </c>
      <c r="O118" s="87"/>
      <c r="P118" s="216">
        <f>O118*H118</f>
        <v>0</v>
      </c>
      <c r="Q118" s="216">
        <v>0.12021</v>
      </c>
      <c r="R118" s="216">
        <f>Q118*H118</f>
        <v>0.48083999999999999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152</v>
      </c>
      <c r="AT118" s="218" t="s">
        <v>147</v>
      </c>
      <c r="AU118" s="218" t="s">
        <v>85</v>
      </c>
      <c r="AY118" s="20" t="s">
        <v>145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152</v>
      </c>
      <c r="BM118" s="218" t="s">
        <v>183</v>
      </c>
    </row>
    <row r="119" s="2" customFormat="1">
      <c r="A119" s="41"/>
      <c r="B119" s="42"/>
      <c r="C119" s="43"/>
      <c r="D119" s="220" t="s">
        <v>154</v>
      </c>
      <c r="E119" s="43"/>
      <c r="F119" s="221" t="s">
        <v>184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154</v>
      </c>
      <c r="AU119" s="20" t="s">
        <v>85</v>
      </c>
    </row>
    <row r="120" s="2" customFormat="1" ht="24.15" customHeight="1">
      <c r="A120" s="41"/>
      <c r="B120" s="42"/>
      <c r="C120" s="207" t="s">
        <v>185</v>
      </c>
      <c r="D120" s="207" t="s">
        <v>147</v>
      </c>
      <c r="E120" s="208" t="s">
        <v>186</v>
      </c>
      <c r="F120" s="209" t="s">
        <v>187</v>
      </c>
      <c r="G120" s="210" t="s">
        <v>182</v>
      </c>
      <c r="H120" s="211">
        <v>1</v>
      </c>
      <c r="I120" s="212"/>
      <c r="J120" s="213">
        <f>ROUND(I120*H120,2)</f>
        <v>0</v>
      </c>
      <c r="K120" s="209" t="s">
        <v>151</v>
      </c>
      <c r="L120" s="47"/>
      <c r="M120" s="214" t="s">
        <v>19</v>
      </c>
      <c r="N120" s="215" t="s">
        <v>47</v>
      </c>
      <c r="O120" s="87"/>
      <c r="P120" s="216">
        <f>O120*H120</f>
        <v>0</v>
      </c>
      <c r="Q120" s="216">
        <v>0.02588</v>
      </c>
      <c r="R120" s="216">
        <f>Q120*H120</f>
        <v>0.02588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152</v>
      </c>
      <c r="AT120" s="218" t="s">
        <v>147</v>
      </c>
      <c r="AU120" s="218" t="s">
        <v>85</v>
      </c>
      <c r="AY120" s="20" t="s">
        <v>145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152</v>
      </c>
      <c r="BM120" s="218" t="s">
        <v>188</v>
      </c>
    </row>
    <row r="121" s="2" customFormat="1">
      <c r="A121" s="41"/>
      <c r="B121" s="42"/>
      <c r="C121" s="43"/>
      <c r="D121" s="220" t="s">
        <v>154</v>
      </c>
      <c r="E121" s="43"/>
      <c r="F121" s="221" t="s">
        <v>189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154</v>
      </c>
      <c r="AU121" s="20" t="s">
        <v>85</v>
      </c>
    </row>
    <row r="122" s="2" customFormat="1" ht="16.5" customHeight="1">
      <c r="A122" s="41"/>
      <c r="B122" s="42"/>
      <c r="C122" s="237" t="s">
        <v>190</v>
      </c>
      <c r="D122" s="237" t="s">
        <v>158</v>
      </c>
      <c r="E122" s="238" t="s">
        <v>191</v>
      </c>
      <c r="F122" s="239" t="s">
        <v>192</v>
      </c>
      <c r="G122" s="240" t="s">
        <v>182</v>
      </c>
      <c r="H122" s="241">
        <v>1</v>
      </c>
      <c r="I122" s="242"/>
      <c r="J122" s="243">
        <f>ROUND(I122*H122,2)</f>
        <v>0</v>
      </c>
      <c r="K122" s="239" t="s">
        <v>151</v>
      </c>
      <c r="L122" s="244"/>
      <c r="M122" s="245" t="s">
        <v>19</v>
      </c>
      <c r="N122" s="246" t="s">
        <v>47</v>
      </c>
      <c r="O122" s="87"/>
      <c r="P122" s="216">
        <f>O122*H122</f>
        <v>0</v>
      </c>
      <c r="Q122" s="216">
        <v>0.035999999999999997</v>
      </c>
      <c r="R122" s="216">
        <f>Q122*H122</f>
        <v>0.035999999999999997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162</v>
      </c>
      <c r="AT122" s="218" t="s">
        <v>158</v>
      </c>
      <c r="AU122" s="218" t="s">
        <v>85</v>
      </c>
      <c r="AY122" s="20" t="s">
        <v>145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152</v>
      </c>
      <c r="BM122" s="218" t="s">
        <v>193</v>
      </c>
    </row>
    <row r="123" s="2" customFormat="1" ht="24.15" customHeight="1">
      <c r="A123" s="41"/>
      <c r="B123" s="42"/>
      <c r="C123" s="207" t="s">
        <v>162</v>
      </c>
      <c r="D123" s="207" t="s">
        <v>147</v>
      </c>
      <c r="E123" s="208" t="s">
        <v>194</v>
      </c>
      <c r="F123" s="209" t="s">
        <v>195</v>
      </c>
      <c r="G123" s="210" t="s">
        <v>196</v>
      </c>
      <c r="H123" s="211">
        <v>3.464</v>
      </c>
      <c r="I123" s="212"/>
      <c r="J123" s="213">
        <f>ROUND(I123*H123,2)</f>
        <v>0</v>
      </c>
      <c r="K123" s="209" t="s">
        <v>151</v>
      </c>
      <c r="L123" s="47"/>
      <c r="M123" s="214" t="s">
        <v>19</v>
      </c>
      <c r="N123" s="215" t="s">
        <v>47</v>
      </c>
      <c r="O123" s="87"/>
      <c r="P123" s="216">
        <f>O123*H123</f>
        <v>0</v>
      </c>
      <c r="Q123" s="216">
        <v>0.061969999999999997</v>
      </c>
      <c r="R123" s="216">
        <f>Q123*H123</f>
        <v>0.21466407999999998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152</v>
      </c>
      <c r="AT123" s="218" t="s">
        <v>147</v>
      </c>
      <c r="AU123" s="218" t="s">
        <v>85</v>
      </c>
      <c r="AY123" s="20" t="s">
        <v>145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83</v>
      </c>
      <c r="BK123" s="219">
        <f>ROUND(I123*H123,2)</f>
        <v>0</v>
      </c>
      <c r="BL123" s="20" t="s">
        <v>152</v>
      </c>
      <c r="BM123" s="218" t="s">
        <v>197</v>
      </c>
    </row>
    <row r="124" s="2" customFormat="1">
      <c r="A124" s="41"/>
      <c r="B124" s="42"/>
      <c r="C124" s="43"/>
      <c r="D124" s="220" t="s">
        <v>154</v>
      </c>
      <c r="E124" s="43"/>
      <c r="F124" s="221" t="s">
        <v>198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154</v>
      </c>
      <c r="AU124" s="20" t="s">
        <v>85</v>
      </c>
    </row>
    <row r="125" s="13" customFormat="1">
      <c r="A125" s="13"/>
      <c r="B125" s="225"/>
      <c r="C125" s="226"/>
      <c r="D125" s="227" t="s">
        <v>156</v>
      </c>
      <c r="E125" s="228" t="s">
        <v>19</v>
      </c>
      <c r="F125" s="229" t="s">
        <v>199</v>
      </c>
      <c r="G125" s="226"/>
      <c r="H125" s="230">
        <v>3.464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156</v>
      </c>
      <c r="AU125" s="236" t="s">
        <v>85</v>
      </c>
      <c r="AV125" s="13" t="s">
        <v>85</v>
      </c>
      <c r="AW125" s="13" t="s">
        <v>36</v>
      </c>
      <c r="AX125" s="13" t="s">
        <v>83</v>
      </c>
      <c r="AY125" s="236" t="s">
        <v>145</v>
      </c>
    </row>
    <row r="126" s="2" customFormat="1" ht="24.15" customHeight="1">
      <c r="A126" s="41"/>
      <c r="B126" s="42"/>
      <c r="C126" s="207" t="s">
        <v>200</v>
      </c>
      <c r="D126" s="207" t="s">
        <v>147</v>
      </c>
      <c r="E126" s="208" t="s">
        <v>201</v>
      </c>
      <c r="F126" s="209" t="s">
        <v>202</v>
      </c>
      <c r="G126" s="210" t="s">
        <v>196</v>
      </c>
      <c r="H126" s="211">
        <v>1.8180000000000001</v>
      </c>
      <c r="I126" s="212"/>
      <c r="J126" s="213">
        <f>ROUND(I126*H126,2)</f>
        <v>0</v>
      </c>
      <c r="K126" s="209" t="s">
        <v>151</v>
      </c>
      <c r="L126" s="47"/>
      <c r="M126" s="214" t="s">
        <v>19</v>
      </c>
      <c r="N126" s="215" t="s">
        <v>47</v>
      </c>
      <c r="O126" s="87"/>
      <c r="P126" s="216">
        <f>O126*H126</f>
        <v>0</v>
      </c>
      <c r="Q126" s="216">
        <v>0.079210000000000003</v>
      </c>
      <c r="R126" s="216">
        <f>Q126*H126</f>
        <v>0.14400378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152</v>
      </c>
      <c r="AT126" s="218" t="s">
        <v>147</v>
      </c>
      <c r="AU126" s="218" t="s">
        <v>85</v>
      </c>
      <c r="AY126" s="20" t="s">
        <v>145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83</v>
      </c>
      <c r="BK126" s="219">
        <f>ROUND(I126*H126,2)</f>
        <v>0</v>
      </c>
      <c r="BL126" s="20" t="s">
        <v>152</v>
      </c>
      <c r="BM126" s="218" t="s">
        <v>203</v>
      </c>
    </row>
    <row r="127" s="2" customFormat="1">
      <c r="A127" s="41"/>
      <c r="B127" s="42"/>
      <c r="C127" s="43"/>
      <c r="D127" s="220" t="s">
        <v>154</v>
      </c>
      <c r="E127" s="43"/>
      <c r="F127" s="221" t="s">
        <v>204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154</v>
      </c>
      <c r="AU127" s="20" t="s">
        <v>85</v>
      </c>
    </row>
    <row r="128" s="13" customFormat="1">
      <c r="A128" s="13"/>
      <c r="B128" s="225"/>
      <c r="C128" s="226"/>
      <c r="D128" s="227" t="s">
        <v>156</v>
      </c>
      <c r="E128" s="228" t="s">
        <v>19</v>
      </c>
      <c r="F128" s="229" t="s">
        <v>205</v>
      </c>
      <c r="G128" s="226"/>
      <c r="H128" s="230">
        <v>1.8180000000000001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156</v>
      </c>
      <c r="AU128" s="236" t="s">
        <v>85</v>
      </c>
      <c r="AV128" s="13" t="s">
        <v>85</v>
      </c>
      <c r="AW128" s="13" t="s">
        <v>36</v>
      </c>
      <c r="AX128" s="13" t="s">
        <v>83</v>
      </c>
      <c r="AY128" s="236" t="s">
        <v>145</v>
      </c>
    </row>
    <row r="129" s="12" customFormat="1" ht="22.8" customHeight="1">
      <c r="A129" s="12"/>
      <c r="B129" s="191"/>
      <c r="C129" s="192"/>
      <c r="D129" s="193" t="s">
        <v>75</v>
      </c>
      <c r="E129" s="205" t="s">
        <v>185</v>
      </c>
      <c r="F129" s="205" t="s">
        <v>206</v>
      </c>
      <c r="G129" s="192"/>
      <c r="H129" s="192"/>
      <c r="I129" s="195"/>
      <c r="J129" s="206">
        <f>BK129</f>
        <v>0</v>
      </c>
      <c r="K129" s="192"/>
      <c r="L129" s="197"/>
      <c r="M129" s="198"/>
      <c r="N129" s="199"/>
      <c r="O129" s="199"/>
      <c r="P129" s="200">
        <f>P130+SUM(P131:P136)</f>
        <v>0</v>
      </c>
      <c r="Q129" s="199"/>
      <c r="R129" s="200">
        <f>R130+SUM(R131:R136)</f>
        <v>33.086984799999996</v>
      </c>
      <c r="S129" s="199"/>
      <c r="T129" s="201">
        <f>T130+SUM(T131:T136)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2" t="s">
        <v>83</v>
      </c>
      <c r="AT129" s="203" t="s">
        <v>75</v>
      </c>
      <c r="AU129" s="203" t="s">
        <v>83</v>
      </c>
      <c r="AY129" s="202" t="s">
        <v>145</v>
      </c>
      <c r="BK129" s="204">
        <f>BK130+SUM(BK131:BK136)</f>
        <v>0</v>
      </c>
    </row>
    <row r="130" s="2" customFormat="1" ht="21.75" customHeight="1">
      <c r="A130" s="41"/>
      <c r="B130" s="42"/>
      <c r="C130" s="207" t="s">
        <v>207</v>
      </c>
      <c r="D130" s="207" t="s">
        <v>147</v>
      </c>
      <c r="E130" s="208" t="s">
        <v>208</v>
      </c>
      <c r="F130" s="209" t="s">
        <v>209</v>
      </c>
      <c r="G130" s="210" t="s">
        <v>150</v>
      </c>
      <c r="H130" s="211">
        <v>1.48</v>
      </c>
      <c r="I130" s="212"/>
      <c r="J130" s="213">
        <f>ROUND(I130*H130,2)</f>
        <v>0</v>
      </c>
      <c r="K130" s="209" t="s">
        <v>151</v>
      </c>
      <c r="L130" s="47"/>
      <c r="M130" s="214" t="s">
        <v>19</v>
      </c>
      <c r="N130" s="215" t="s">
        <v>47</v>
      </c>
      <c r="O130" s="87"/>
      <c r="P130" s="216">
        <f>O130*H130</f>
        <v>0</v>
      </c>
      <c r="Q130" s="216">
        <v>2.5018699999999998</v>
      </c>
      <c r="R130" s="216">
        <f>Q130*H130</f>
        <v>3.7027675999999996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152</v>
      </c>
      <c r="AT130" s="218" t="s">
        <v>147</v>
      </c>
      <c r="AU130" s="218" t="s">
        <v>85</v>
      </c>
      <c r="AY130" s="20" t="s">
        <v>145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152</v>
      </c>
      <c r="BM130" s="218" t="s">
        <v>210</v>
      </c>
    </row>
    <row r="131" s="2" customFormat="1">
      <c r="A131" s="41"/>
      <c r="B131" s="42"/>
      <c r="C131" s="43"/>
      <c r="D131" s="220" t="s">
        <v>154</v>
      </c>
      <c r="E131" s="43"/>
      <c r="F131" s="221" t="s">
        <v>211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154</v>
      </c>
      <c r="AU131" s="20" t="s">
        <v>85</v>
      </c>
    </row>
    <row r="132" s="13" customFormat="1">
      <c r="A132" s="13"/>
      <c r="B132" s="225"/>
      <c r="C132" s="226"/>
      <c r="D132" s="227" t="s">
        <v>156</v>
      </c>
      <c r="E132" s="228" t="s">
        <v>19</v>
      </c>
      <c r="F132" s="229" t="s">
        <v>212</v>
      </c>
      <c r="G132" s="226"/>
      <c r="H132" s="230">
        <v>1.48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156</v>
      </c>
      <c r="AU132" s="236" t="s">
        <v>85</v>
      </c>
      <c r="AV132" s="13" t="s">
        <v>85</v>
      </c>
      <c r="AW132" s="13" t="s">
        <v>36</v>
      </c>
      <c r="AX132" s="13" t="s">
        <v>83</v>
      </c>
      <c r="AY132" s="236" t="s">
        <v>145</v>
      </c>
    </row>
    <row r="133" s="2" customFormat="1" ht="21.75" customHeight="1">
      <c r="A133" s="41"/>
      <c r="B133" s="42"/>
      <c r="C133" s="207" t="s">
        <v>213</v>
      </c>
      <c r="D133" s="207" t="s">
        <v>147</v>
      </c>
      <c r="E133" s="208" t="s">
        <v>214</v>
      </c>
      <c r="F133" s="209" t="s">
        <v>215</v>
      </c>
      <c r="G133" s="210" t="s">
        <v>150</v>
      </c>
      <c r="H133" s="211">
        <v>1.48</v>
      </c>
      <c r="I133" s="212"/>
      <c r="J133" s="213">
        <f>ROUND(I133*H133,2)</f>
        <v>0</v>
      </c>
      <c r="K133" s="209" t="s">
        <v>151</v>
      </c>
      <c r="L133" s="47"/>
      <c r="M133" s="214" t="s">
        <v>19</v>
      </c>
      <c r="N133" s="215" t="s">
        <v>47</v>
      </c>
      <c r="O133" s="87"/>
      <c r="P133" s="216">
        <f>O133*H133</f>
        <v>0</v>
      </c>
      <c r="Q133" s="216">
        <v>0.0030300000000000001</v>
      </c>
      <c r="R133" s="216">
        <f>Q133*H133</f>
        <v>0.0044844000000000004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152</v>
      </c>
      <c r="AT133" s="218" t="s">
        <v>147</v>
      </c>
      <c r="AU133" s="218" t="s">
        <v>85</v>
      </c>
      <c r="AY133" s="20" t="s">
        <v>145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152</v>
      </c>
      <c r="BM133" s="218" t="s">
        <v>216</v>
      </c>
    </row>
    <row r="134" s="2" customFormat="1">
      <c r="A134" s="41"/>
      <c r="B134" s="42"/>
      <c r="C134" s="43"/>
      <c r="D134" s="220" t="s">
        <v>154</v>
      </c>
      <c r="E134" s="43"/>
      <c r="F134" s="221" t="s">
        <v>217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154</v>
      </c>
      <c r="AU134" s="20" t="s">
        <v>85</v>
      </c>
    </row>
    <row r="135" s="13" customFormat="1">
      <c r="A135" s="13"/>
      <c r="B135" s="225"/>
      <c r="C135" s="226"/>
      <c r="D135" s="227" t="s">
        <v>156</v>
      </c>
      <c r="E135" s="228" t="s">
        <v>19</v>
      </c>
      <c r="F135" s="229" t="s">
        <v>212</v>
      </c>
      <c r="G135" s="226"/>
      <c r="H135" s="230">
        <v>1.48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156</v>
      </c>
      <c r="AU135" s="236" t="s">
        <v>85</v>
      </c>
      <c r="AV135" s="13" t="s">
        <v>85</v>
      </c>
      <c r="AW135" s="13" t="s">
        <v>36</v>
      </c>
      <c r="AX135" s="13" t="s">
        <v>83</v>
      </c>
      <c r="AY135" s="236" t="s">
        <v>145</v>
      </c>
    </row>
    <row r="136" s="12" customFormat="1" ht="20.88" customHeight="1">
      <c r="A136" s="12"/>
      <c r="B136" s="191"/>
      <c r="C136" s="192"/>
      <c r="D136" s="193" t="s">
        <v>75</v>
      </c>
      <c r="E136" s="205" t="s">
        <v>218</v>
      </c>
      <c r="F136" s="205" t="s">
        <v>219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SUM(P137:P176)</f>
        <v>0</v>
      </c>
      <c r="Q136" s="199"/>
      <c r="R136" s="200">
        <f>SUM(R137:R176)</f>
        <v>29.379732799999999</v>
      </c>
      <c r="S136" s="199"/>
      <c r="T136" s="201">
        <f>SUM(T137:T176)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83</v>
      </c>
      <c r="AT136" s="203" t="s">
        <v>75</v>
      </c>
      <c r="AU136" s="203" t="s">
        <v>85</v>
      </c>
      <c r="AY136" s="202" t="s">
        <v>145</v>
      </c>
      <c r="BK136" s="204">
        <f>SUM(BK137:BK176)</f>
        <v>0</v>
      </c>
    </row>
    <row r="137" s="2" customFormat="1" ht="24.15" customHeight="1">
      <c r="A137" s="41"/>
      <c r="B137" s="42"/>
      <c r="C137" s="207" t="s">
        <v>8</v>
      </c>
      <c r="D137" s="207" t="s">
        <v>147</v>
      </c>
      <c r="E137" s="208" t="s">
        <v>220</v>
      </c>
      <c r="F137" s="209" t="s">
        <v>221</v>
      </c>
      <c r="G137" s="210" t="s">
        <v>196</v>
      </c>
      <c r="H137" s="211">
        <v>336.05000000000001</v>
      </c>
      <c r="I137" s="212"/>
      <c r="J137" s="213">
        <f>ROUND(I137*H137,2)</f>
        <v>0</v>
      </c>
      <c r="K137" s="209" t="s">
        <v>151</v>
      </c>
      <c r="L137" s="47"/>
      <c r="M137" s="214" t="s">
        <v>19</v>
      </c>
      <c r="N137" s="215" t="s">
        <v>47</v>
      </c>
      <c r="O137" s="87"/>
      <c r="P137" s="216">
        <f>O137*H137</f>
        <v>0</v>
      </c>
      <c r="Q137" s="216">
        <v>0.016899999999999998</v>
      </c>
      <c r="R137" s="216">
        <f>Q137*H137</f>
        <v>5.6792449999999999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152</v>
      </c>
      <c r="AT137" s="218" t="s">
        <v>147</v>
      </c>
      <c r="AU137" s="218" t="s">
        <v>166</v>
      </c>
      <c r="AY137" s="20" t="s">
        <v>145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152</v>
      </c>
      <c r="BM137" s="218" t="s">
        <v>222</v>
      </c>
    </row>
    <row r="138" s="2" customFormat="1">
      <c r="A138" s="41"/>
      <c r="B138" s="42"/>
      <c r="C138" s="43"/>
      <c r="D138" s="220" t="s">
        <v>154</v>
      </c>
      <c r="E138" s="43"/>
      <c r="F138" s="221" t="s">
        <v>223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154</v>
      </c>
      <c r="AU138" s="20" t="s">
        <v>166</v>
      </c>
    </row>
    <row r="139" s="13" customFormat="1">
      <c r="A139" s="13"/>
      <c r="B139" s="225"/>
      <c r="C139" s="226"/>
      <c r="D139" s="227" t="s">
        <v>156</v>
      </c>
      <c r="E139" s="228" t="s">
        <v>19</v>
      </c>
      <c r="F139" s="229" t="s">
        <v>224</v>
      </c>
      <c r="G139" s="226"/>
      <c r="H139" s="230">
        <v>336.05000000000001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156</v>
      </c>
      <c r="AU139" s="236" t="s">
        <v>166</v>
      </c>
      <c r="AV139" s="13" t="s">
        <v>85</v>
      </c>
      <c r="AW139" s="13" t="s">
        <v>36</v>
      </c>
      <c r="AX139" s="13" t="s">
        <v>83</v>
      </c>
      <c r="AY139" s="236" t="s">
        <v>145</v>
      </c>
    </row>
    <row r="140" s="2" customFormat="1" ht="24.15" customHeight="1">
      <c r="A140" s="41"/>
      <c r="B140" s="42"/>
      <c r="C140" s="207" t="s">
        <v>225</v>
      </c>
      <c r="D140" s="207" t="s">
        <v>147</v>
      </c>
      <c r="E140" s="208" t="s">
        <v>226</v>
      </c>
      <c r="F140" s="209" t="s">
        <v>227</v>
      </c>
      <c r="G140" s="210" t="s">
        <v>196</v>
      </c>
      <c r="H140" s="211">
        <v>1257.2629999999999</v>
      </c>
      <c r="I140" s="212"/>
      <c r="J140" s="213">
        <f>ROUND(I140*H140,2)</f>
        <v>0</v>
      </c>
      <c r="K140" s="209" t="s">
        <v>151</v>
      </c>
      <c r="L140" s="47"/>
      <c r="M140" s="214" t="s">
        <v>19</v>
      </c>
      <c r="N140" s="215" t="s">
        <v>47</v>
      </c>
      <c r="O140" s="87"/>
      <c r="P140" s="216">
        <f>O140*H140</f>
        <v>0</v>
      </c>
      <c r="Q140" s="216">
        <v>0.015599999999999999</v>
      </c>
      <c r="R140" s="216">
        <f>Q140*H140</f>
        <v>19.6133028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152</v>
      </c>
      <c r="AT140" s="218" t="s">
        <v>147</v>
      </c>
      <c r="AU140" s="218" t="s">
        <v>166</v>
      </c>
      <c r="AY140" s="20" t="s">
        <v>145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152</v>
      </c>
      <c r="BM140" s="218" t="s">
        <v>228</v>
      </c>
    </row>
    <row r="141" s="2" customFormat="1">
      <c r="A141" s="41"/>
      <c r="B141" s="42"/>
      <c r="C141" s="43"/>
      <c r="D141" s="220" t="s">
        <v>154</v>
      </c>
      <c r="E141" s="43"/>
      <c r="F141" s="221" t="s">
        <v>229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154</v>
      </c>
      <c r="AU141" s="20" t="s">
        <v>166</v>
      </c>
    </row>
    <row r="142" s="13" customFormat="1">
      <c r="A142" s="13"/>
      <c r="B142" s="225"/>
      <c r="C142" s="226"/>
      <c r="D142" s="227" t="s">
        <v>156</v>
      </c>
      <c r="E142" s="228" t="s">
        <v>19</v>
      </c>
      <c r="F142" s="229" t="s">
        <v>230</v>
      </c>
      <c r="G142" s="226"/>
      <c r="H142" s="230">
        <v>30.806999999999999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156</v>
      </c>
      <c r="AU142" s="236" t="s">
        <v>166</v>
      </c>
      <c r="AV142" s="13" t="s">
        <v>85</v>
      </c>
      <c r="AW142" s="13" t="s">
        <v>36</v>
      </c>
      <c r="AX142" s="13" t="s">
        <v>76</v>
      </c>
      <c r="AY142" s="236" t="s">
        <v>145</v>
      </c>
    </row>
    <row r="143" s="13" customFormat="1">
      <c r="A143" s="13"/>
      <c r="B143" s="225"/>
      <c r="C143" s="226"/>
      <c r="D143" s="227" t="s">
        <v>156</v>
      </c>
      <c r="E143" s="228" t="s">
        <v>19</v>
      </c>
      <c r="F143" s="229" t="s">
        <v>231</v>
      </c>
      <c r="G143" s="226"/>
      <c r="H143" s="230">
        <v>36.68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156</v>
      </c>
      <c r="AU143" s="236" t="s">
        <v>166</v>
      </c>
      <c r="AV143" s="13" t="s">
        <v>85</v>
      </c>
      <c r="AW143" s="13" t="s">
        <v>36</v>
      </c>
      <c r="AX143" s="13" t="s">
        <v>76</v>
      </c>
      <c r="AY143" s="236" t="s">
        <v>145</v>
      </c>
    </row>
    <row r="144" s="13" customFormat="1">
      <c r="A144" s="13"/>
      <c r="B144" s="225"/>
      <c r="C144" s="226"/>
      <c r="D144" s="227" t="s">
        <v>156</v>
      </c>
      <c r="E144" s="228" t="s">
        <v>19</v>
      </c>
      <c r="F144" s="229" t="s">
        <v>232</v>
      </c>
      <c r="G144" s="226"/>
      <c r="H144" s="230">
        <v>36.68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156</v>
      </c>
      <c r="AU144" s="236" t="s">
        <v>166</v>
      </c>
      <c r="AV144" s="13" t="s">
        <v>85</v>
      </c>
      <c r="AW144" s="13" t="s">
        <v>36</v>
      </c>
      <c r="AX144" s="13" t="s">
        <v>76</v>
      </c>
      <c r="AY144" s="236" t="s">
        <v>145</v>
      </c>
    </row>
    <row r="145" s="13" customFormat="1">
      <c r="A145" s="13"/>
      <c r="B145" s="225"/>
      <c r="C145" s="226"/>
      <c r="D145" s="227" t="s">
        <v>156</v>
      </c>
      <c r="E145" s="228" t="s">
        <v>19</v>
      </c>
      <c r="F145" s="229" t="s">
        <v>233</v>
      </c>
      <c r="G145" s="226"/>
      <c r="H145" s="230">
        <v>37.869</v>
      </c>
      <c r="I145" s="231"/>
      <c r="J145" s="226"/>
      <c r="K145" s="226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156</v>
      </c>
      <c r="AU145" s="236" t="s">
        <v>166</v>
      </c>
      <c r="AV145" s="13" t="s">
        <v>85</v>
      </c>
      <c r="AW145" s="13" t="s">
        <v>36</v>
      </c>
      <c r="AX145" s="13" t="s">
        <v>76</v>
      </c>
      <c r="AY145" s="236" t="s">
        <v>145</v>
      </c>
    </row>
    <row r="146" s="13" customFormat="1">
      <c r="A146" s="13"/>
      <c r="B146" s="225"/>
      <c r="C146" s="226"/>
      <c r="D146" s="227" t="s">
        <v>156</v>
      </c>
      <c r="E146" s="228" t="s">
        <v>19</v>
      </c>
      <c r="F146" s="229" t="s">
        <v>234</v>
      </c>
      <c r="G146" s="226"/>
      <c r="H146" s="230">
        <v>47.887999999999998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156</v>
      </c>
      <c r="AU146" s="236" t="s">
        <v>166</v>
      </c>
      <c r="AV146" s="13" t="s">
        <v>85</v>
      </c>
      <c r="AW146" s="13" t="s">
        <v>36</v>
      </c>
      <c r="AX146" s="13" t="s">
        <v>76</v>
      </c>
      <c r="AY146" s="236" t="s">
        <v>145</v>
      </c>
    </row>
    <row r="147" s="13" customFormat="1">
      <c r="A147" s="13"/>
      <c r="B147" s="225"/>
      <c r="C147" s="226"/>
      <c r="D147" s="227" t="s">
        <v>156</v>
      </c>
      <c r="E147" s="228" t="s">
        <v>19</v>
      </c>
      <c r="F147" s="229" t="s">
        <v>235</v>
      </c>
      <c r="G147" s="226"/>
      <c r="H147" s="230">
        <v>21.654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156</v>
      </c>
      <c r="AU147" s="236" t="s">
        <v>166</v>
      </c>
      <c r="AV147" s="13" t="s">
        <v>85</v>
      </c>
      <c r="AW147" s="13" t="s">
        <v>36</v>
      </c>
      <c r="AX147" s="13" t="s">
        <v>76</v>
      </c>
      <c r="AY147" s="236" t="s">
        <v>145</v>
      </c>
    </row>
    <row r="148" s="13" customFormat="1">
      <c r="A148" s="13"/>
      <c r="B148" s="225"/>
      <c r="C148" s="226"/>
      <c r="D148" s="227" t="s">
        <v>156</v>
      </c>
      <c r="E148" s="228" t="s">
        <v>19</v>
      </c>
      <c r="F148" s="229" t="s">
        <v>236</v>
      </c>
      <c r="G148" s="226"/>
      <c r="H148" s="230">
        <v>12.654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156</v>
      </c>
      <c r="AU148" s="236" t="s">
        <v>166</v>
      </c>
      <c r="AV148" s="13" t="s">
        <v>85</v>
      </c>
      <c r="AW148" s="13" t="s">
        <v>36</v>
      </c>
      <c r="AX148" s="13" t="s">
        <v>76</v>
      </c>
      <c r="AY148" s="236" t="s">
        <v>145</v>
      </c>
    </row>
    <row r="149" s="13" customFormat="1">
      <c r="A149" s="13"/>
      <c r="B149" s="225"/>
      <c r="C149" s="226"/>
      <c r="D149" s="227" t="s">
        <v>156</v>
      </c>
      <c r="E149" s="228" t="s">
        <v>19</v>
      </c>
      <c r="F149" s="229" t="s">
        <v>237</v>
      </c>
      <c r="G149" s="226"/>
      <c r="H149" s="230">
        <v>27.206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156</v>
      </c>
      <c r="AU149" s="236" t="s">
        <v>166</v>
      </c>
      <c r="AV149" s="13" t="s">
        <v>85</v>
      </c>
      <c r="AW149" s="13" t="s">
        <v>36</v>
      </c>
      <c r="AX149" s="13" t="s">
        <v>76</v>
      </c>
      <c r="AY149" s="236" t="s">
        <v>145</v>
      </c>
    </row>
    <row r="150" s="13" customFormat="1">
      <c r="A150" s="13"/>
      <c r="B150" s="225"/>
      <c r="C150" s="226"/>
      <c r="D150" s="227" t="s">
        <v>156</v>
      </c>
      <c r="E150" s="228" t="s">
        <v>19</v>
      </c>
      <c r="F150" s="229" t="s">
        <v>238</v>
      </c>
      <c r="G150" s="226"/>
      <c r="H150" s="230">
        <v>44.072000000000003</v>
      </c>
      <c r="I150" s="231"/>
      <c r="J150" s="226"/>
      <c r="K150" s="226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156</v>
      </c>
      <c r="AU150" s="236" t="s">
        <v>166</v>
      </c>
      <c r="AV150" s="13" t="s">
        <v>85</v>
      </c>
      <c r="AW150" s="13" t="s">
        <v>36</v>
      </c>
      <c r="AX150" s="13" t="s">
        <v>76</v>
      </c>
      <c r="AY150" s="236" t="s">
        <v>145</v>
      </c>
    </row>
    <row r="151" s="13" customFormat="1">
      <c r="A151" s="13"/>
      <c r="B151" s="225"/>
      <c r="C151" s="226"/>
      <c r="D151" s="227" t="s">
        <v>156</v>
      </c>
      <c r="E151" s="228" t="s">
        <v>19</v>
      </c>
      <c r="F151" s="229" t="s">
        <v>239</v>
      </c>
      <c r="G151" s="226"/>
      <c r="H151" s="230">
        <v>38.469999999999999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156</v>
      </c>
      <c r="AU151" s="236" t="s">
        <v>166</v>
      </c>
      <c r="AV151" s="13" t="s">
        <v>85</v>
      </c>
      <c r="AW151" s="13" t="s">
        <v>36</v>
      </c>
      <c r="AX151" s="13" t="s">
        <v>76</v>
      </c>
      <c r="AY151" s="236" t="s">
        <v>145</v>
      </c>
    </row>
    <row r="152" s="13" customFormat="1">
      <c r="A152" s="13"/>
      <c r="B152" s="225"/>
      <c r="C152" s="226"/>
      <c r="D152" s="227" t="s">
        <v>156</v>
      </c>
      <c r="E152" s="228" t="s">
        <v>19</v>
      </c>
      <c r="F152" s="229" t="s">
        <v>240</v>
      </c>
      <c r="G152" s="226"/>
      <c r="H152" s="230">
        <v>149.642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156</v>
      </c>
      <c r="AU152" s="236" t="s">
        <v>166</v>
      </c>
      <c r="AV152" s="13" t="s">
        <v>85</v>
      </c>
      <c r="AW152" s="13" t="s">
        <v>36</v>
      </c>
      <c r="AX152" s="13" t="s">
        <v>76</v>
      </c>
      <c r="AY152" s="236" t="s">
        <v>145</v>
      </c>
    </row>
    <row r="153" s="13" customFormat="1">
      <c r="A153" s="13"/>
      <c r="B153" s="225"/>
      <c r="C153" s="226"/>
      <c r="D153" s="227" t="s">
        <v>156</v>
      </c>
      <c r="E153" s="228" t="s">
        <v>19</v>
      </c>
      <c r="F153" s="229" t="s">
        <v>241</v>
      </c>
      <c r="G153" s="226"/>
      <c r="H153" s="230">
        <v>112.023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156</v>
      </c>
      <c r="AU153" s="236" t="s">
        <v>166</v>
      </c>
      <c r="AV153" s="13" t="s">
        <v>85</v>
      </c>
      <c r="AW153" s="13" t="s">
        <v>36</v>
      </c>
      <c r="AX153" s="13" t="s">
        <v>76</v>
      </c>
      <c r="AY153" s="236" t="s">
        <v>145</v>
      </c>
    </row>
    <row r="154" s="13" customFormat="1">
      <c r="A154" s="13"/>
      <c r="B154" s="225"/>
      <c r="C154" s="226"/>
      <c r="D154" s="227" t="s">
        <v>156</v>
      </c>
      <c r="E154" s="228" t="s">
        <v>19</v>
      </c>
      <c r="F154" s="229" t="s">
        <v>242</v>
      </c>
      <c r="G154" s="226"/>
      <c r="H154" s="230">
        <v>45.546999999999997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156</v>
      </c>
      <c r="AU154" s="236" t="s">
        <v>166</v>
      </c>
      <c r="AV154" s="13" t="s">
        <v>85</v>
      </c>
      <c r="AW154" s="13" t="s">
        <v>36</v>
      </c>
      <c r="AX154" s="13" t="s">
        <v>76</v>
      </c>
      <c r="AY154" s="236" t="s">
        <v>145</v>
      </c>
    </row>
    <row r="155" s="13" customFormat="1">
      <c r="A155" s="13"/>
      <c r="B155" s="225"/>
      <c r="C155" s="226"/>
      <c r="D155" s="227" t="s">
        <v>156</v>
      </c>
      <c r="E155" s="228" t="s">
        <v>19</v>
      </c>
      <c r="F155" s="229" t="s">
        <v>243</v>
      </c>
      <c r="G155" s="226"/>
      <c r="H155" s="230">
        <v>29.731999999999999</v>
      </c>
      <c r="I155" s="231"/>
      <c r="J155" s="226"/>
      <c r="K155" s="226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156</v>
      </c>
      <c r="AU155" s="236" t="s">
        <v>166</v>
      </c>
      <c r="AV155" s="13" t="s">
        <v>85</v>
      </c>
      <c r="AW155" s="13" t="s">
        <v>36</v>
      </c>
      <c r="AX155" s="13" t="s">
        <v>76</v>
      </c>
      <c r="AY155" s="236" t="s">
        <v>145</v>
      </c>
    </row>
    <row r="156" s="13" customFormat="1">
      <c r="A156" s="13"/>
      <c r="B156" s="225"/>
      <c r="C156" s="226"/>
      <c r="D156" s="227" t="s">
        <v>156</v>
      </c>
      <c r="E156" s="228" t="s">
        <v>19</v>
      </c>
      <c r="F156" s="229" t="s">
        <v>244</v>
      </c>
      <c r="G156" s="226"/>
      <c r="H156" s="230">
        <v>17.442</v>
      </c>
      <c r="I156" s="231"/>
      <c r="J156" s="226"/>
      <c r="K156" s="226"/>
      <c r="L156" s="232"/>
      <c r="M156" s="233"/>
      <c r="N156" s="234"/>
      <c r="O156" s="234"/>
      <c r="P156" s="234"/>
      <c r="Q156" s="234"/>
      <c r="R156" s="234"/>
      <c r="S156" s="234"/>
      <c r="T156" s="235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6" t="s">
        <v>156</v>
      </c>
      <c r="AU156" s="236" t="s">
        <v>166</v>
      </c>
      <c r="AV156" s="13" t="s">
        <v>85</v>
      </c>
      <c r="AW156" s="13" t="s">
        <v>36</v>
      </c>
      <c r="AX156" s="13" t="s">
        <v>76</v>
      </c>
      <c r="AY156" s="236" t="s">
        <v>145</v>
      </c>
    </row>
    <row r="157" s="13" customFormat="1">
      <c r="A157" s="13"/>
      <c r="B157" s="225"/>
      <c r="C157" s="226"/>
      <c r="D157" s="227" t="s">
        <v>156</v>
      </c>
      <c r="E157" s="228" t="s">
        <v>19</v>
      </c>
      <c r="F157" s="229" t="s">
        <v>245</v>
      </c>
      <c r="G157" s="226"/>
      <c r="H157" s="230">
        <v>34.881999999999998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156</v>
      </c>
      <c r="AU157" s="236" t="s">
        <v>166</v>
      </c>
      <c r="AV157" s="13" t="s">
        <v>85</v>
      </c>
      <c r="AW157" s="13" t="s">
        <v>36</v>
      </c>
      <c r="AX157" s="13" t="s">
        <v>76</v>
      </c>
      <c r="AY157" s="236" t="s">
        <v>145</v>
      </c>
    </row>
    <row r="158" s="13" customFormat="1">
      <c r="A158" s="13"/>
      <c r="B158" s="225"/>
      <c r="C158" s="226"/>
      <c r="D158" s="227" t="s">
        <v>156</v>
      </c>
      <c r="E158" s="228" t="s">
        <v>19</v>
      </c>
      <c r="F158" s="229" t="s">
        <v>246</v>
      </c>
      <c r="G158" s="226"/>
      <c r="H158" s="230">
        <v>38.683999999999998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156</v>
      </c>
      <c r="AU158" s="236" t="s">
        <v>166</v>
      </c>
      <c r="AV158" s="13" t="s">
        <v>85</v>
      </c>
      <c r="AW158" s="13" t="s">
        <v>36</v>
      </c>
      <c r="AX158" s="13" t="s">
        <v>76</v>
      </c>
      <c r="AY158" s="236" t="s">
        <v>145</v>
      </c>
    </row>
    <row r="159" s="13" customFormat="1">
      <c r="A159" s="13"/>
      <c r="B159" s="225"/>
      <c r="C159" s="226"/>
      <c r="D159" s="227" t="s">
        <v>156</v>
      </c>
      <c r="E159" s="228" t="s">
        <v>19</v>
      </c>
      <c r="F159" s="229" t="s">
        <v>247</v>
      </c>
      <c r="G159" s="226"/>
      <c r="H159" s="230">
        <v>39.795999999999999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156</v>
      </c>
      <c r="AU159" s="236" t="s">
        <v>166</v>
      </c>
      <c r="AV159" s="13" t="s">
        <v>85</v>
      </c>
      <c r="AW159" s="13" t="s">
        <v>36</v>
      </c>
      <c r="AX159" s="13" t="s">
        <v>76</v>
      </c>
      <c r="AY159" s="236" t="s">
        <v>145</v>
      </c>
    </row>
    <row r="160" s="13" customFormat="1">
      <c r="A160" s="13"/>
      <c r="B160" s="225"/>
      <c r="C160" s="226"/>
      <c r="D160" s="227" t="s">
        <v>156</v>
      </c>
      <c r="E160" s="228" t="s">
        <v>19</v>
      </c>
      <c r="F160" s="229" t="s">
        <v>248</v>
      </c>
      <c r="G160" s="226"/>
      <c r="H160" s="230">
        <v>61.546999999999997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156</v>
      </c>
      <c r="AU160" s="236" t="s">
        <v>166</v>
      </c>
      <c r="AV160" s="13" t="s">
        <v>85</v>
      </c>
      <c r="AW160" s="13" t="s">
        <v>36</v>
      </c>
      <c r="AX160" s="13" t="s">
        <v>76</v>
      </c>
      <c r="AY160" s="236" t="s">
        <v>145</v>
      </c>
    </row>
    <row r="161" s="13" customFormat="1">
      <c r="A161" s="13"/>
      <c r="B161" s="225"/>
      <c r="C161" s="226"/>
      <c r="D161" s="227" t="s">
        <v>156</v>
      </c>
      <c r="E161" s="228" t="s">
        <v>19</v>
      </c>
      <c r="F161" s="229" t="s">
        <v>249</v>
      </c>
      <c r="G161" s="226"/>
      <c r="H161" s="230">
        <v>32.853000000000002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156</v>
      </c>
      <c r="AU161" s="236" t="s">
        <v>166</v>
      </c>
      <c r="AV161" s="13" t="s">
        <v>85</v>
      </c>
      <c r="AW161" s="13" t="s">
        <v>36</v>
      </c>
      <c r="AX161" s="13" t="s">
        <v>76</v>
      </c>
      <c r="AY161" s="236" t="s">
        <v>145</v>
      </c>
    </row>
    <row r="162" s="13" customFormat="1">
      <c r="A162" s="13"/>
      <c r="B162" s="225"/>
      <c r="C162" s="226"/>
      <c r="D162" s="227" t="s">
        <v>156</v>
      </c>
      <c r="E162" s="228" t="s">
        <v>19</v>
      </c>
      <c r="F162" s="229" t="s">
        <v>250</v>
      </c>
      <c r="G162" s="226"/>
      <c r="H162" s="230">
        <v>146.47900000000001</v>
      </c>
      <c r="I162" s="231"/>
      <c r="J162" s="226"/>
      <c r="K162" s="226"/>
      <c r="L162" s="232"/>
      <c r="M162" s="233"/>
      <c r="N162" s="234"/>
      <c r="O162" s="234"/>
      <c r="P162" s="234"/>
      <c r="Q162" s="234"/>
      <c r="R162" s="234"/>
      <c r="S162" s="234"/>
      <c r="T162" s="235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6" t="s">
        <v>156</v>
      </c>
      <c r="AU162" s="236" t="s">
        <v>166</v>
      </c>
      <c r="AV162" s="13" t="s">
        <v>85</v>
      </c>
      <c r="AW162" s="13" t="s">
        <v>36</v>
      </c>
      <c r="AX162" s="13" t="s">
        <v>76</v>
      </c>
      <c r="AY162" s="236" t="s">
        <v>145</v>
      </c>
    </row>
    <row r="163" s="13" customFormat="1">
      <c r="A163" s="13"/>
      <c r="B163" s="225"/>
      <c r="C163" s="226"/>
      <c r="D163" s="227" t="s">
        <v>156</v>
      </c>
      <c r="E163" s="228" t="s">
        <v>19</v>
      </c>
      <c r="F163" s="229" t="s">
        <v>251</v>
      </c>
      <c r="G163" s="226"/>
      <c r="H163" s="230">
        <v>23.908000000000001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156</v>
      </c>
      <c r="AU163" s="236" t="s">
        <v>166</v>
      </c>
      <c r="AV163" s="13" t="s">
        <v>85</v>
      </c>
      <c r="AW163" s="13" t="s">
        <v>36</v>
      </c>
      <c r="AX163" s="13" t="s">
        <v>76</v>
      </c>
      <c r="AY163" s="236" t="s">
        <v>145</v>
      </c>
    </row>
    <row r="164" s="13" customFormat="1">
      <c r="A164" s="13"/>
      <c r="B164" s="225"/>
      <c r="C164" s="226"/>
      <c r="D164" s="227" t="s">
        <v>156</v>
      </c>
      <c r="E164" s="228" t="s">
        <v>19</v>
      </c>
      <c r="F164" s="229" t="s">
        <v>252</v>
      </c>
      <c r="G164" s="226"/>
      <c r="H164" s="230">
        <v>61.124000000000002</v>
      </c>
      <c r="I164" s="231"/>
      <c r="J164" s="226"/>
      <c r="K164" s="226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156</v>
      </c>
      <c r="AU164" s="236" t="s">
        <v>166</v>
      </c>
      <c r="AV164" s="13" t="s">
        <v>85</v>
      </c>
      <c r="AW164" s="13" t="s">
        <v>36</v>
      </c>
      <c r="AX164" s="13" t="s">
        <v>76</v>
      </c>
      <c r="AY164" s="236" t="s">
        <v>145</v>
      </c>
    </row>
    <row r="165" s="13" customFormat="1">
      <c r="A165" s="13"/>
      <c r="B165" s="225"/>
      <c r="C165" s="226"/>
      <c r="D165" s="227" t="s">
        <v>156</v>
      </c>
      <c r="E165" s="228" t="s">
        <v>19</v>
      </c>
      <c r="F165" s="229" t="s">
        <v>253</v>
      </c>
      <c r="G165" s="226"/>
      <c r="H165" s="230">
        <v>74.323999999999998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156</v>
      </c>
      <c r="AU165" s="236" t="s">
        <v>166</v>
      </c>
      <c r="AV165" s="13" t="s">
        <v>85</v>
      </c>
      <c r="AW165" s="13" t="s">
        <v>36</v>
      </c>
      <c r="AX165" s="13" t="s">
        <v>76</v>
      </c>
      <c r="AY165" s="236" t="s">
        <v>145</v>
      </c>
    </row>
    <row r="166" s="13" customFormat="1">
      <c r="A166" s="13"/>
      <c r="B166" s="225"/>
      <c r="C166" s="226"/>
      <c r="D166" s="227" t="s">
        <v>156</v>
      </c>
      <c r="E166" s="228" t="s">
        <v>19</v>
      </c>
      <c r="F166" s="229" t="s">
        <v>254</v>
      </c>
      <c r="G166" s="226"/>
      <c r="H166" s="230">
        <v>32.875999999999998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156</v>
      </c>
      <c r="AU166" s="236" t="s">
        <v>166</v>
      </c>
      <c r="AV166" s="13" t="s">
        <v>85</v>
      </c>
      <c r="AW166" s="13" t="s">
        <v>36</v>
      </c>
      <c r="AX166" s="13" t="s">
        <v>76</v>
      </c>
      <c r="AY166" s="236" t="s">
        <v>145</v>
      </c>
    </row>
    <row r="167" s="13" customFormat="1">
      <c r="A167" s="13"/>
      <c r="B167" s="225"/>
      <c r="C167" s="226"/>
      <c r="D167" s="227" t="s">
        <v>156</v>
      </c>
      <c r="E167" s="228" t="s">
        <v>19</v>
      </c>
      <c r="F167" s="229" t="s">
        <v>255</v>
      </c>
      <c r="G167" s="226"/>
      <c r="H167" s="230">
        <v>22.423999999999999</v>
      </c>
      <c r="I167" s="231"/>
      <c r="J167" s="226"/>
      <c r="K167" s="226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156</v>
      </c>
      <c r="AU167" s="236" t="s">
        <v>166</v>
      </c>
      <c r="AV167" s="13" t="s">
        <v>85</v>
      </c>
      <c r="AW167" s="13" t="s">
        <v>36</v>
      </c>
      <c r="AX167" s="13" t="s">
        <v>76</v>
      </c>
      <c r="AY167" s="236" t="s">
        <v>145</v>
      </c>
    </row>
    <row r="168" s="14" customFormat="1">
      <c r="A168" s="14"/>
      <c r="B168" s="247"/>
      <c r="C168" s="248"/>
      <c r="D168" s="227" t="s">
        <v>156</v>
      </c>
      <c r="E168" s="249" t="s">
        <v>19</v>
      </c>
      <c r="F168" s="250" t="s">
        <v>256</v>
      </c>
      <c r="G168" s="248"/>
      <c r="H168" s="251">
        <v>1257.2629999999999</v>
      </c>
      <c r="I168" s="252"/>
      <c r="J168" s="248"/>
      <c r="K168" s="248"/>
      <c r="L168" s="253"/>
      <c r="M168" s="254"/>
      <c r="N168" s="255"/>
      <c r="O168" s="255"/>
      <c r="P168" s="255"/>
      <c r="Q168" s="255"/>
      <c r="R168" s="255"/>
      <c r="S168" s="255"/>
      <c r="T168" s="25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7" t="s">
        <v>156</v>
      </c>
      <c r="AU168" s="257" t="s">
        <v>166</v>
      </c>
      <c r="AV168" s="14" t="s">
        <v>152</v>
      </c>
      <c r="AW168" s="14" t="s">
        <v>36</v>
      </c>
      <c r="AX168" s="14" t="s">
        <v>83</v>
      </c>
      <c r="AY168" s="257" t="s">
        <v>145</v>
      </c>
    </row>
    <row r="169" s="2" customFormat="1" ht="21.75" customHeight="1">
      <c r="A169" s="41"/>
      <c r="B169" s="42"/>
      <c r="C169" s="207" t="s">
        <v>257</v>
      </c>
      <c r="D169" s="207" t="s">
        <v>147</v>
      </c>
      <c r="E169" s="208" t="s">
        <v>258</v>
      </c>
      <c r="F169" s="209" t="s">
        <v>259</v>
      </c>
      <c r="G169" s="210" t="s">
        <v>196</v>
      </c>
      <c r="H169" s="211">
        <v>336.05000000000001</v>
      </c>
      <c r="I169" s="212"/>
      <c r="J169" s="213">
        <f>ROUND(I169*H169,2)</f>
        <v>0</v>
      </c>
      <c r="K169" s="209" t="s">
        <v>151</v>
      </c>
      <c r="L169" s="47"/>
      <c r="M169" s="214" t="s">
        <v>19</v>
      </c>
      <c r="N169" s="215" t="s">
        <v>47</v>
      </c>
      <c r="O169" s="87"/>
      <c r="P169" s="216">
        <f>O169*H169</f>
        <v>0</v>
      </c>
      <c r="Q169" s="216">
        <v>0.0030000000000000001</v>
      </c>
      <c r="R169" s="216">
        <f>Q169*H169</f>
        <v>1.0081500000000001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152</v>
      </c>
      <c r="AT169" s="218" t="s">
        <v>147</v>
      </c>
      <c r="AU169" s="218" t="s">
        <v>166</v>
      </c>
      <c r="AY169" s="20" t="s">
        <v>145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83</v>
      </c>
      <c r="BK169" s="219">
        <f>ROUND(I169*H169,2)</f>
        <v>0</v>
      </c>
      <c r="BL169" s="20" t="s">
        <v>152</v>
      </c>
      <c r="BM169" s="218" t="s">
        <v>260</v>
      </c>
    </row>
    <row r="170" s="2" customFormat="1">
      <c r="A170" s="41"/>
      <c r="B170" s="42"/>
      <c r="C170" s="43"/>
      <c r="D170" s="220" t="s">
        <v>154</v>
      </c>
      <c r="E170" s="43"/>
      <c r="F170" s="221" t="s">
        <v>261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154</v>
      </c>
      <c r="AU170" s="20" t="s">
        <v>166</v>
      </c>
    </row>
    <row r="171" s="13" customFormat="1">
      <c r="A171" s="13"/>
      <c r="B171" s="225"/>
      <c r="C171" s="226"/>
      <c r="D171" s="227" t="s">
        <v>156</v>
      </c>
      <c r="E171" s="228" t="s">
        <v>19</v>
      </c>
      <c r="F171" s="229" t="s">
        <v>224</v>
      </c>
      <c r="G171" s="226"/>
      <c r="H171" s="230">
        <v>336.05000000000001</v>
      </c>
      <c r="I171" s="231"/>
      <c r="J171" s="226"/>
      <c r="K171" s="226"/>
      <c r="L171" s="232"/>
      <c r="M171" s="233"/>
      <c r="N171" s="234"/>
      <c r="O171" s="234"/>
      <c r="P171" s="234"/>
      <c r="Q171" s="234"/>
      <c r="R171" s="234"/>
      <c r="S171" s="234"/>
      <c r="T171" s="235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6" t="s">
        <v>156</v>
      </c>
      <c r="AU171" s="236" t="s">
        <v>166</v>
      </c>
      <c r="AV171" s="13" t="s">
        <v>85</v>
      </c>
      <c r="AW171" s="13" t="s">
        <v>36</v>
      </c>
      <c r="AX171" s="13" t="s">
        <v>83</v>
      </c>
      <c r="AY171" s="236" t="s">
        <v>145</v>
      </c>
    </row>
    <row r="172" s="2" customFormat="1" ht="16.5" customHeight="1">
      <c r="A172" s="41"/>
      <c r="B172" s="42"/>
      <c r="C172" s="207" t="s">
        <v>262</v>
      </c>
      <c r="D172" s="207" t="s">
        <v>147</v>
      </c>
      <c r="E172" s="208" t="s">
        <v>263</v>
      </c>
      <c r="F172" s="209" t="s">
        <v>264</v>
      </c>
      <c r="G172" s="210" t="s">
        <v>196</v>
      </c>
      <c r="H172" s="211">
        <v>1026.345</v>
      </c>
      <c r="I172" s="212"/>
      <c r="J172" s="213">
        <f>ROUND(I172*H172,2)</f>
        <v>0</v>
      </c>
      <c r="K172" s="209" t="s">
        <v>151</v>
      </c>
      <c r="L172" s="47"/>
      <c r="M172" s="214" t="s">
        <v>19</v>
      </c>
      <c r="N172" s="215" t="s">
        <v>47</v>
      </c>
      <c r="O172" s="87"/>
      <c r="P172" s="216">
        <f>O172*H172</f>
        <v>0</v>
      </c>
      <c r="Q172" s="216">
        <v>0.0030000000000000001</v>
      </c>
      <c r="R172" s="216">
        <f>Q172*H172</f>
        <v>3.0790350000000002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152</v>
      </c>
      <c r="AT172" s="218" t="s">
        <v>147</v>
      </c>
      <c r="AU172" s="218" t="s">
        <v>166</v>
      </c>
      <c r="AY172" s="20" t="s">
        <v>145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152</v>
      </c>
      <c r="BM172" s="218" t="s">
        <v>265</v>
      </c>
    </row>
    <row r="173" s="2" customFormat="1">
      <c r="A173" s="41"/>
      <c r="B173" s="42"/>
      <c r="C173" s="43"/>
      <c r="D173" s="220" t="s">
        <v>154</v>
      </c>
      <c r="E173" s="43"/>
      <c r="F173" s="221" t="s">
        <v>266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154</v>
      </c>
      <c r="AU173" s="20" t="s">
        <v>166</v>
      </c>
    </row>
    <row r="174" s="13" customFormat="1">
      <c r="A174" s="13"/>
      <c r="B174" s="225"/>
      <c r="C174" s="226"/>
      <c r="D174" s="227" t="s">
        <v>156</v>
      </c>
      <c r="E174" s="228" t="s">
        <v>19</v>
      </c>
      <c r="F174" s="229" t="s">
        <v>267</v>
      </c>
      <c r="G174" s="226"/>
      <c r="H174" s="230">
        <v>1257.2629999999999</v>
      </c>
      <c r="I174" s="231"/>
      <c r="J174" s="226"/>
      <c r="K174" s="226"/>
      <c r="L174" s="232"/>
      <c r="M174" s="233"/>
      <c r="N174" s="234"/>
      <c r="O174" s="234"/>
      <c r="P174" s="234"/>
      <c r="Q174" s="234"/>
      <c r="R174" s="234"/>
      <c r="S174" s="234"/>
      <c r="T174" s="235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6" t="s">
        <v>156</v>
      </c>
      <c r="AU174" s="236" t="s">
        <v>166</v>
      </c>
      <c r="AV174" s="13" t="s">
        <v>85</v>
      </c>
      <c r="AW174" s="13" t="s">
        <v>36</v>
      </c>
      <c r="AX174" s="13" t="s">
        <v>76</v>
      </c>
      <c r="AY174" s="236" t="s">
        <v>145</v>
      </c>
    </row>
    <row r="175" s="13" customFormat="1">
      <c r="A175" s="13"/>
      <c r="B175" s="225"/>
      <c r="C175" s="226"/>
      <c r="D175" s="227" t="s">
        <v>156</v>
      </c>
      <c r="E175" s="228" t="s">
        <v>19</v>
      </c>
      <c r="F175" s="229" t="s">
        <v>268</v>
      </c>
      <c r="G175" s="226"/>
      <c r="H175" s="230">
        <v>-230.91800000000001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156</v>
      </c>
      <c r="AU175" s="236" t="s">
        <v>166</v>
      </c>
      <c r="AV175" s="13" t="s">
        <v>85</v>
      </c>
      <c r="AW175" s="13" t="s">
        <v>36</v>
      </c>
      <c r="AX175" s="13" t="s">
        <v>76</v>
      </c>
      <c r="AY175" s="236" t="s">
        <v>145</v>
      </c>
    </row>
    <row r="176" s="14" customFormat="1">
      <c r="A176" s="14"/>
      <c r="B176" s="247"/>
      <c r="C176" s="248"/>
      <c r="D176" s="227" t="s">
        <v>156</v>
      </c>
      <c r="E176" s="249" t="s">
        <v>19</v>
      </c>
      <c r="F176" s="250" t="s">
        <v>256</v>
      </c>
      <c r="G176" s="248"/>
      <c r="H176" s="251">
        <v>1026.3449999999998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7" t="s">
        <v>156</v>
      </c>
      <c r="AU176" s="257" t="s">
        <v>166</v>
      </c>
      <c r="AV176" s="14" t="s">
        <v>152</v>
      </c>
      <c r="AW176" s="14" t="s">
        <v>36</v>
      </c>
      <c r="AX176" s="14" t="s">
        <v>83</v>
      </c>
      <c r="AY176" s="257" t="s">
        <v>145</v>
      </c>
    </row>
    <row r="177" s="12" customFormat="1" ht="22.8" customHeight="1">
      <c r="A177" s="12"/>
      <c r="B177" s="191"/>
      <c r="C177" s="192"/>
      <c r="D177" s="193" t="s">
        <v>75</v>
      </c>
      <c r="E177" s="205" t="s">
        <v>200</v>
      </c>
      <c r="F177" s="205" t="s">
        <v>269</v>
      </c>
      <c r="G177" s="192"/>
      <c r="H177" s="192"/>
      <c r="I177" s="195"/>
      <c r="J177" s="206">
        <f>BK177</f>
        <v>0</v>
      </c>
      <c r="K177" s="192"/>
      <c r="L177" s="197"/>
      <c r="M177" s="198"/>
      <c r="N177" s="199"/>
      <c r="O177" s="199"/>
      <c r="P177" s="200">
        <f>SUM(P178:P225)</f>
        <v>0</v>
      </c>
      <c r="Q177" s="199"/>
      <c r="R177" s="200">
        <f>SUM(R178:R225)</f>
        <v>13.49211</v>
      </c>
      <c r="S177" s="199"/>
      <c r="T177" s="201">
        <f>SUM(T178:T225)</f>
        <v>0.97569400000000006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2" t="s">
        <v>83</v>
      </c>
      <c r="AT177" s="203" t="s">
        <v>75</v>
      </c>
      <c r="AU177" s="203" t="s">
        <v>83</v>
      </c>
      <c r="AY177" s="202" t="s">
        <v>145</v>
      </c>
      <c r="BK177" s="204">
        <f>SUM(BK178:BK225)</f>
        <v>0</v>
      </c>
    </row>
    <row r="178" s="2" customFormat="1" ht="24.15" customHeight="1">
      <c r="A178" s="41"/>
      <c r="B178" s="42"/>
      <c r="C178" s="207" t="s">
        <v>270</v>
      </c>
      <c r="D178" s="207" t="s">
        <v>147</v>
      </c>
      <c r="E178" s="208" t="s">
        <v>271</v>
      </c>
      <c r="F178" s="209" t="s">
        <v>272</v>
      </c>
      <c r="G178" s="210" t="s">
        <v>196</v>
      </c>
      <c r="H178" s="211">
        <v>554.79999999999995</v>
      </c>
      <c r="I178" s="212"/>
      <c r="J178" s="213">
        <f>ROUND(I178*H178,2)</f>
        <v>0</v>
      </c>
      <c r="K178" s="209" t="s">
        <v>151</v>
      </c>
      <c r="L178" s="47"/>
      <c r="M178" s="214" t="s">
        <v>19</v>
      </c>
      <c r="N178" s="215" t="s">
        <v>47</v>
      </c>
      <c r="O178" s="87"/>
      <c r="P178" s="216">
        <f>O178*H178</f>
        <v>0</v>
      </c>
      <c r="Q178" s="216">
        <v>0.00021000000000000001</v>
      </c>
      <c r="R178" s="216">
        <f>Q178*H178</f>
        <v>0.116508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152</v>
      </c>
      <c r="AT178" s="218" t="s">
        <v>147</v>
      </c>
      <c r="AU178" s="218" t="s">
        <v>85</v>
      </c>
      <c r="AY178" s="20" t="s">
        <v>145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152</v>
      </c>
      <c r="BM178" s="218" t="s">
        <v>273</v>
      </c>
    </row>
    <row r="179" s="2" customFormat="1">
      <c r="A179" s="41"/>
      <c r="B179" s="42"/>
      <c r="C179" s="43"/>
      <c r="D179" s="220" t="s">
        <v>154</v>
      </c>
      <c r="E179" s="43"/>
      <c r="F179" s="221" t="s">
        <v>274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154</v>
      </c>
      <c r="AU179" s="20" t="s">
        <v>85</v>
      </c>
    </row>
    <row r="180" s="13" customFormat="1">
      <c r="A180" s="13"/>
      <c r="B180" s="225"/>
      <c r="C180" s="226"/>
      <c r="D180" s="227" t="s">
        <v>156</v>
      </c>
      <c r="E180" s="228" t="s">
        <v>19</v>
      </c>
      <c r="F180" s="229" t="s">
        <v>275</v>
      </c>
      <c r="G180" s="226"/>
      <c r="H180" s="230">
        <v>554.79999999999995</v>
      </c>
      <c r="I180" s="231"/>
      <c r="J180" s="226"/>
      <c r="K180" s="226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156</v>
      </c>
      <c r="AU180" s="236" t="s">
        <v>85</v>
      </c>
      <c r="AV180" s="13" t="s">
        <v>85</v>
      </c>
      <c r="AW180" s="13" t="s">
        <v>36</v>
      </c>
      <c r="AX180" s="13" t="s">
        <v>83</v>
      </c>
      <c r="AY180" s="236" t="s">
        <v>145</v>
      </c>
    </row>
    <row r="181" s="2" customFormat="1" ht="16.5" customHeight="1">
      <c r="A181" s="41"/>
      <c r="B181" s="42"/>
      <c r="C181" s="207" t="s">
        <v>276</v>
      </c>
      <c r="D181" s="207" t="s">
        <v>147</v>
      </c>
      <c r="E181" s="208" t="s">
        <v>277</v>
      </c>
      <c r="F181" s="209" t="s">
        <v>278</v>
      </c>
      <c r="G181" s="210" t="s">
        <v>279</v>
      </c>
      <c r="H181" s="211">
        <v>1</v>
      </c>
      <c r="I181" s="212"/>
      <c r="J181" s="213">
        <f>ROUND(I181*H181,2)</f>
        <v>0</v>
      </c>
      <c r="K181" s="209" t="s">
        <v>19</v>
      </c>
      <c r="L181" s="47"/>
      <c r="M181" s="214" t="s">
        <v>19</v>
      </c>
      <c r="N181" s="215" t="s">
        <v>47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152</v>
      </c>
      <c r="AT181" s="218" t="s">
        <v>147</v>
      </c>
      <c r="AU181" s="218" t="s">
        <v>85</v>
      </c>
      <c r="AY181" s="20" t="s">
        <v>145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83</v>
      </c>
      <c r="BK181" s="219">
        <f>ROUND(I181*H181,2)</f>
        <v>0</v>
      </c>
      <c r="BL181" s="20" t="s">
        <v>152</v>
      </c>
      <c r="BM181" s="218" t="s">
        <v>280</v>
      </c>
    </row>
    <row r="182" s="13" customFormat="1">
      <c r="A182" s="13"/>
      <c r="B182" s="225"/>
      <c r="C182" s="226"/>
      <c r="D182" s="227" t="s">
        <v>156</v>
      </c>
      <c r="E182" s="228" t="s">
        <v>19</v>
      </c>
      <c r="F182" s="229" t="s">
        <v>281</v>
      </c>
      <c r="G182" s="226"/>
      <c r="H182" s="230">
        <v>1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156</v>
      </c>
      <c r="AU182" s="236" t="s">
        <v>85</v>
      </c>
      <c r="AV182" s="13" t="s">
        <v>85</v>
      </c>
      <c r="AW182" s="13" t="s">
        <v>36</v>
      </c>
      <c r="AX182" s="13" t="s">
        <v>83</v>
      </c>
      <c r="AY182" s="236" t="s">
        <v>145</v>
      </c>
    </row>
    <row r="183" s="2" customFormat="1" ht="24.15" customHeight="1">
      <c r="A183" s="41"/>
      <c r="B183" s="42"/>
      <c r="C183" s="207" t="s">
        <v>282</v>
      </c>
      <c r="D183" s="207" t="s">
        <v>147</v>
      </c>
      <c r="E183" s="208" t="s">
        <v>283</v>
      </c>
      <c r="F183" s="209" t="s">
        <v>284</v>
      </c>
      <c r="G183" s="210" t="s">
        <v>196</v>
      </c>
      <c r="H183" s="211">
        <v>554.79999999999995</v>
      </c>
      <c r="I183" s="212"/>
      <c r="J183" s="213">
        <f>ROUND(I183*H183,2)</f>
        <v>0</v>
      </c>
      <c r="K183" s="209" t="s">
        <v>151</v>
      </c>
      <c r="L183" s="47"/>
      <c r="M183" s="214" t="s">
        <v>19</v>
      </c>
      <c r="N183" s="215" t="s">
        <v>47</v>
      </c>
      <c r="O183" s="87"/>
      <c r="P183" s="216">
        <f>O183*H183</f>
        <v>0</v>
      </c>
      <c r="Q183" s="216">
        <v>4.0000000000000003E-05</v>
      </c>
      <c r="R183" s="216">
        <f>Q183*H183</f>
        <v>0.022192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152</v>
      </c>
      <c r="AT183" s="218" t="s">
        <v>147</v>
      </c>
      <c r="AU183" s="218" t="s">
        <v>85</v>
      </c>
      <c r="AY183" s="20" t="s">
        <v>145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83</v>
      </c>
      <c r="BK183" s="219">
        <f>ROUND(I183*H183,2)</f>
        <v>0</v>
      </c>
      <c r="BL183" s="20" t="s">
        <v>152</v>
      </c>
      <c r="BM183" s="218" t="s">
        <v>285</v>
      </c>
    </row>
    <row r="184" s="2" customFormat="1">
      <c r="A184" s="41"/>
      <c r="B184" s="42"/>
      <c r="C184" s="43"/>
      <c r="D184" s="220" t="s">
        <v>154</v>
      </c>
      <c r="E184" s="43"/>
      <c r="F184" s="221" t="s">
        <v>286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154</v>
      </c>
      <c r="AU184" s="20" t="s">
        <v>85</v>
      </c>
    </row>
    <row r="185" s="13" customFormat="1">
      <c r="A185" s="13"/>
      <c r="B185" s="225"/>
      <c r="C185" s="226"/>
      <c r="D185" s="227" t="s">
        <v>156</v>
      </c>
      <c r="E185" s="228" t="s">
        <v>19</v>
      </c>
      <c r="F185" s="229" t="s">
        <v>275</v>
      </c>
      <c r="G185" s="226"/>
      <c r="H185" s="230">
        <v>554.79999999999995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156</v>
      </c>
      <c r="AU185" s="236" t="s">
        <v>85</v>
      </c>
      <c r="AV185" s="13" t="s">
        <v>85</v>
      </c>
      <c r="AW185" s="13" t="s">
        <v>36</v>
      </c>
      <c r="AX185" s="13" t="s">
        <v>83</v>
      </c>
      <c r="AY185" s="236" t="s">
        <v>145</v>
      </c>
    </row>
    <row r="186" s="2" customFormat="1" ht="21.75" customHeight="1">
      <c r="A186" s="41"/>
      <c r="B186" s="42"/>
      <c r="C186" s="207" t="s">
        <v>287</v>
      </c>
      <c r="D186" s="207" t="s">
        <v>147</v>
      </c>
      <c r="E186" s="208" t="s">
        <v>288</v>
      </c>
      <c r="F186" s="209" t="s">
        <v>289</v>
      </c>
      <c r="G186" s="210" t="s">
        <v>196</v>
      </c>
      <c r="H186" s="211">
        <v>0.71999999999999997</v>
      </c>
      <c r="I186" s="212"/>
      <c r="J186" s="213">
        <f>ROUND(I186*H186,2)</f>
        <v>0</v>
      </c>
      <c r="K186" s="209" t="s">
        <v>151</v>
      </c>
      <c r="L186" s="47"/>
      <c r="M186" s="214" t="s">
        <v>19</v>
      </c>
      <c r="N186" s="215" t="s">
        <v>47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0.072999999999999995</v>
      </c>
      <c r="T186" s="217">
        <f>S186*H186</f>
        <v>0.052559999999999996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152</v>
      </c>
      <c r="AT186" s="218" t="s">
        <v>147</v>
      </c>
      <c r="AU186" s="218" t="s">
        <v>85</v>
      </c>
      <c r="AY186" s="20" t="s">
        <v>145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152</v>
      </c>
      <c r="BM186" s="218" t="s">
        <v>290</v>
      </c>
    </row>
    <row r="187" s="2" customFormat="1">
      <c r="A187" s="41"/>
      <c r="B187" s="42"/>
      <c r="C187" s="43"/>
      <c r="D187" s="220" t="s">
        <v>154</v>
      </c>
      <c r="E187" s="43"/>
      <c r="F187" s="221" t="s">
        <v>291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154</v>
      </c>
      <c r="AU187" s="20" t="s">
        <v>85</v>
      </c>
    </row>
    <row r="188" s="13" customFormat="1">
      <c r="A188" s="13"/>
      <c r="B188" s="225"/>
      <c r="C188" s="226"/>
      <c r="D188" s="227" t="s">
        <v>156</v>
      </c>
      <c r="E188" s="228" t="s">
        <v>19</v>
      </c>
      <c r="F188" s="229" t="s">
        <v>292</v>
      </c>
      <c r="G188" s="226"/>
      <c r="H188" s="230">
        <v>0.71999999999999997</v>
      </c>
      <c r="I188" s="231"/>
      <c r="J188" s="226"/>
      <c r="K188" s="226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156</v>
      </c>
      <c r="AU188" s="236" t="s">
        <v>85</v>
      </c>
      <c r="AV188" s="13" t="s">
        <v>85</v>
      </c>
      <c r="AW188" s="13" t="s">
        <v>36</v>
      </c>
      <c r="AX188" s="13" t="s">
        <v>83</v>
      </c>
      <c r="AY188" s="236" t="s">
        <v>145</v>
      </c>
    </row>
    <row r="189" s="2" customFormat="1" ht="21.75" customHeight="1">
      <c r="A189" s="41"/>
      <c r="B189" s="42"/>
      <c r="C189" s="207" t="s">
        <v>293</v>
      </c>
      <c r="D189" s="207" t="s">
        <v>147</v>
      </c>
      <c r="E189" s="208" t="s">
        <v>294</v>
      </c>
      <c r="F189" s="209" t="s">
        <v>295</v>
      </c>
      <c r="G189" s="210" t="s">
        <v>196</v>
      </c>
      <c r="H189" s="211">
        <v>3.3839999999999999</v>
      </c>
      <c r="I189" s="212"/>
      <c r="J189" s="213">
        <f>ROUND(I189*H189,2)</f>
        <v>0</v>
      </c>
      <c r="K189" s="209" t="s">
        <v>151</v>
      </c>
      <c r="L189" s="47"/>
      <c r="M189" s="214" t="s">
        <v>19</v>
      </c>
      <c r="N189" s="215" t="s">
        <v>47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0.050999999999999997</v>
      </c>
      <c r="T189" s="217">
        <f>S189*H189</f>
        <v>0.17258399999999999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152</v>
      </c>
      <c r="AT189" s="218" t="s">
        <v>147</v>
      </c>
      <c r="AU189" s="218" t="s">
        <v>85</v>
      </c>
      <c r="AY189" s="20" t="s">
        <v>145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83</v>
      </c>
      <c r="BK189" s="219">
        <f>ROUND(I189*H189,2)</f>
        <v>0</v>
      </c>
      <c r="BL189" s="20" t="s">
        <v>152</v>
      </c>
      <c r="BM189" s="218" t="s">
        <v>296</v>
      </c>
    </row>
    <row r="190" s="2" customFormat="1">
      <c r="A190" s="41"/>
      <c r="B190" s="42"/>
      <c r="C190" s="43"/>
      <c r="D190" s="220" t="s">
        <v>154</v>
      </c>
      <c r="E190" s="43"/>
      <c r="F190" s="221" t="s">
        <v>297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154</v>
      </c>
      <c r="AU190" s="20" t="s">
        <v>85</v>
      </c>
    </row>
    <row r="191" s="13" customFormat="1">
      <c r="A191" s="13"/>
      <c r="B191" s="225"/>
      <c r="C191" s="226"/>
      <c r="D191" s="227" t="s">
        <v>156</v>
      </c>
      <c r="E191" s="228" t="s">
        <v>19</v>
      </c>
      <c r="F191" s="229" t="s">
        <v>298</v>
      </c>
      <c r="G191" s="226"/>
      <c r="H191" s="230">
        <v>3.3839999999999999</v>
      </c>
      <c r="I191" s="231"/>
      <c r="J191" s="226"/>
      <c r="K191" s="226"/>
      <c r="L191" s="232"/>
      <c r="M191" s="233"/>
      <c r="N191" s="234"/>
      <c r="O191" s="234"/>
      <c r="P191" s="234"/>
      <c r="Q191" s="234"/>
      <c r="R191" s="234"/>
      <c r="S191" s="234"/>
      <c r="T191" s="235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6" t="s">
        <v>156</v>
      </c>
      <c r="AU191" s="236" t="s">
        <v>85</v>
      </c>
      <c r="AV191" s="13" t="s">
        <v>85</v>
      </c>
      <c r="AW191" s="13" t="s">
        <v>36</v>
      </c>
      <c r="AX191" s="13" t="s">
        <v>83</v>
      </c>
      <c r="AY191" s="236" t="s">
        <v>145</v>
      </c>
    </row>
    <row r="192" s="2" customFormat="1" ht="21.75" customHeight="1">
      <c r="A192" s="41"/>
      <c r="B192" s="42"/>
      <c r="C192" s="207" t="s">
        <v>7</v>
      </c>
      <c r="D192" s="207" t="s">
        <v>147</v>
      </c>
      <c r="E192" s="208" t="s">
        <v>299</v>
      </c>
      <c r="F192" s="209" t="s">
        <v>300</v>
      </c>
      <c r="G192" s="210" t="s">
        <v>196</v>
      </c>
      <c r="H192" s="211">
        <v>2</v>
      </c>
      <c r="I192" s="212"/>
      <c r="J192" s="213">
        <f>ROUND(I192*H192,2)</f>
        <v>0</v>
      </c>
      <c r="K192" s="209" t="s">
        <v>151</v>
      </c>
      <c r="L192" s="47"/>
      <c r="M192" s="214" t="s">
        <v>19</v>
      </c>
      <c r="N192" s="215" t="s">
        <v>47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0.083000000000000004</v>
      </c>
      <c r="T192" s="217">
        <f>S192*H192</f>
        <v>0.16600000000000001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152</v>
      </c>
      <c r="AT192" s="218" t="s">
        <v>147</v>
      </c>
      <c r="AU192" s="218" t="s">
        <v>85</v>
      </c>
      <c r="AY192" s="20" t="s">
        <v>145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152</v>
      </c>
      <c r="BM192" s="218" t="s">
        <v>301</v>
      </c>
    </row>
    <row r="193" s="2" customFormat="1">
      <c r="A193" s="41"/>
      <c r="B193" s="42"/>
      <c r="C193" s="43"/>
      <c r="D193" s="220" t="s">
        <v>154</v>
      </c>
      <c r="E193" s="43"/>
      <c r="F193" s="221" t="s">
        <v>302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154</v>
      </c>
      <c r="AU193" s="20" t="s">
        <v>85</v>
      </c>
    </row>
    <row r="194" s="13" customFormat="1">
      <c r="A194" s="13"/>
      <c r="B194" s="225"/>
      <c r="C194" s="226"/>
      <c r="D194" s="227" t="s">
        <v>156</v>
      </c>
      <c r="E194" s="228" t="s">
        <v>19</v>
      </c>
      <c r="F194" s="229" t="s">
        <v>303</v>
      </c>
      <c r="G194" s="226"/>
      <c r="H194" s="230">
        <v>2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156</v>
      </c>
      <c r="AU194" s="236" t="s">
        <v>85</v>
      </c>
      <c r="AV194" s="13" t="s">
        <v>85</v>
      </c>
      <c r="AW194" s="13" t="s">
        <v>36</v>
      </c>
      <c r="AX194" s="13" t="s">
        <v>83</v>
      </c>
      <c r="AY194" s="236" t="s">
        <v>145</v>
      </c>
    </row>
    <row r="195" s="2" customFormat="1" ht="16.5" customHeight="1">
      <c r="A195" s="41"/>
      <c r="B195" s="42"/>
      <c r="C195" s="207" t="s">
        <v>304</v>
      </c>
      <c r="D195" s="207" t="s">
        <v>147</v>
      </c>
      <c r="E195" s="208" t="s">
        <v>305</v>
      </c>
      <c r="F195" s="209" t="s">
        <v>306</v>
      </c>
      <c r="G195" s="210" t="s">
        <v>307</v>
      </c>
      <c r="H195" s="211">
        <v>1</v>
      </c>
      <c r="I195" s="212"/>
      <c r="J195" s="213">
        <f>ROUND(I195*H195,2)</f>
        <v>0</v>
      </c>
      <c r="K195" s="209" t="s">
        <v>19</v>
      </c>
      <c r="L195" s="47"/>
      <c r="M195" s="214" t="s">
        <v>19</v>
      </c>
      <c r="N195" s="215" t="s">
        <v>47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152</v>
      </c>
      <c r="AT195" s="218" t="s">
        <v>147</v>
      </c>
      <c r="AU195" s="218" t="s">
        <v>85</v>
      </c>
      <c r="AY195" s="20" t="s">
        <v>145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83</v>
      </c>
      <c r="BK195" s="219">
        <f>ROUND(I195*H195,2)</f>
        <v>0</v>
      </c>
      <c r="BL195" s="20" t="s">
        <v>152</v>
      </c>
      <c r="BM195" s="218" t="s">
        <v>308</v>
      </c>
    </row>
    <row r="196" s="2" customFormat="1" ht="24.15" customHeight="1">
      <c r="A196" s="41"/>
      <c r="B196" s="42"/>
      <c r="C196" s="207" t="s">
        <v>309</v>
      </c>
      <c r="D196" s="207" t="s">
        <v>147</v>
      </c>
      <c r="E196" s="208" t="s">
        <v>310</v>
      </c>
      <c r="F196" s="209" t="s">
        <v>311</v>
      </c>
      <c r="G196" s="210" t="s">
        <v>150</v>
      </c>
      <c r="H196" s="211">
        <v>0.315</v>
      </c>
      <c r="I196" s="212"/>
      <c r="J196" s="213">
        <f>ROUND(I196*H196,2)</f>
        <v>0</v>
      </c>
      <c r="K196" s="209" t="s">
        <v>151</v>
      </c>
      <c r="L196" s="47"/>
      <c r="M196" s="214" t="s">
        <v>19</v>
      </c>
      <c r="N196" s="215" t="s">
        <v>47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1.8</v>
      </c>
      <c r="T196" s="217">
        <f>S196*H196</f>
        <v>0.56700000000000006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152</v>
      </c>
      <c r="AT196" s="218" t="s">
        <v>147</v>
      </c>
      <c r="AU196" s="218" t="s">
        <v>85</v>
      </c>
      <c r="AY196" s="20" t="s">
        <v>145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152</v>
      </c>
      <c r="BM196" s="218" t="s">
        <v>312</v>
      </c>
    </row>
    <row r="197" s="2" customFormat="1">
      <c r="A197" s="41"/>
      <c r="B197" s="42"/>
      <c r="C197" s="43"/>
      <c r="D197" s="220" t="s">
        <v>154</v>
      </c>
      <c r="E197" s="43"/>
      <c r="F197" s="221" t="s">
        <v>313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154</v>
      </c>
      <c r="AU197" s="20" t="s">
        <v>85</v>
      </c>
    </row>
    <row r="198" s="13" customFormat="1">
      <c r="A198" s="13"/>
      <c r="B198" s="225"/>
      <c r="C198" s="226"/>
      <c r="D198" s="227" t="s">
        <v>156</v>
      </c>
      <c r="E198" s="228" t="s">
        <v>19</v>
      </c>
      <c r="F198" s="229" t="s">
        <v>314</v>
      </c>
      <c r="G198" s="226"/>
      <c r="H198" s="230">
        <v>0.315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156</v>
      </c>
      <c r="AU198" s="236" t="s">
        <v>85</v>
      </c>
      <c r="AV198" s="13" t="s">
        <v>85</v>
      </c>
      <c r="AW198" s="13" t="s">
        <v>36</v>
      </c>
      <c r="AX198" s="13" t="s">
        <v>83</v>
      </c>
      <c r="AY198" s="236" t="s">
        <v>145</v>
      </c>
    </row>
    <row r="199" s="2" customFormat="1" ht="24.15" customHeight="1">
      <c r="A199" s="41"/>
      <c r="B199" s="42"/>
      <c r="C199" s="207" t="s">
        <v>315</v>
      </c>
      <c r="D199" s="207" t="s">
        <v>147</v>
      </c>
      <c r="E199" s="208" t="s">
        <v>316</v>
      </c>
      <c r="F199" s="209" t="s">
        <v>317</v>
      </c>
      <c r="G199" s="210" t="s">
        <v>318</v>
      </c>
      <c r="H199" s="211">
        <v>0.45000000000000001</v>
      </c>
      <c r="I199" s="212"/>
      <c r="J199" s="213">
        <f>ROUND(I199*H199,2)</f>
        <v>0</v>
      </c>
      <c r="K199" s="209" t="s">
        <v>151</v>
      </c>
      <c r="L199" s="47"/>
      <c r="M199" s="214" t="s">
        <v>19</v>
      </c>
      <c r="N199" s="215" t="s">
        <v>47</v>
      </c>
      <c r="O199" s="87"/>
      <c r="P199" s="216">
        <f>O199*H199</f>
        <v>0</v>
      </c>
      <c r="Q199" s="216">
        <v>0.00147</v>
      </c>
      <c r="R199" s="216">
        <f>Q199*H199</f>
        <v>0.00066149999999999998</v>
      </c>
      <c r="S199" s="216">
        <v>0.039</v>
      </c>
      <c r="T199" s="217">
        <f>S199*H199</f>
        <v>0.01755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152</v>
      </c>
      <c r="AT199" s="218" t="s">
        <v>147</v>
      </c>
      <c r="AU199" s="218" t="s">
        <v>85</v>
      </c>
      <c r="AY199" s="20" t="s">
        <v>145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152</v>
      </c>
      <c r="BM199" s="218" t="s">
        <v>319</v>
      </c>
    </row>
    <row r="200" s="2" customFormat="1">
      <c r="A200" s="41"/>
      <c r="B200" s="42"/>
      <c r="C200" s="43"/>
      <c r="D200" s="220" t="s">
        <v>154</v>
      </c>
      <c r="E200" s="43"/>
      <c r="F200" s="221" t="s">
        <v>320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154</v>
      </c>
      <c r="AU200" s="20" t="s">
        <v>85</v>
      </c>
    </row>
    <row r="201" s="13" customFormat="1">
      <c r="A201" s="13"/>
      <c r="B201" s="225"/>
      <c r="C201" s="226"/>
      <c r="D201" s="227" t="s">
        <v>156</v>
      </c>
      <c r="E201" s="228" t="s">
        <v>19</v>
      </c>
      <c r="F201" s="229" t="s">
        <v>321</v>
      </c>
      <c r="G201" s="226"/>
      <c r="H201" s="230">
        <v>0.45000000000000001</v>
      </c>
      <c r="I201" s="231"/>
      <c r="J201" s="226"/>
      <c r="K201" s="226"/>
      <c r="L201" s="232"/>
      <c r="M201" s="233"/>
      <c r="N201" s="234"/>
      <c r="O201" s="234"/>
      <c r="P201" s="234"/>
      <c r="Q201" s="234"/>
      <c r="R201" s="234"/>
      <c r="S201" s="234"/>
      <c r="T201" s="235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6" t="s">
        <v>156</v>
      </c>
      <c r="AU201" s="236" t="s">
        <v>85</v>
      </c>
      <c r="AV201" s="13" t="s">
        <v>85</v>
      </c>
      <c r="AW201" s="13" t="s">
        <v>36</v>
      </c>
      <c r="AX201" s="13" t="s">
        <v>83</v>
      </c>
      <c r="AY201" s="236" t="s">
        <v>145</v>
      </c>
    </row>
    <row r="202" s="2" customFormat="1" ht="21.75" customHeight="1">
      <c r="A202" s="41"/>
      <c r="B202" s="42"/>
      <c r="C202" s="207" t="s">
        <v>322</v>
      </c>
      <c r="D202" s="207" t="s">
        <v>147</v>
      </c>
      <c r="E202" s="208" t="s">
        <v>323</v>
      </c>
      <c r="F202" s="209" t="s">
        <v>324</v>
      </c>
      <c r="G202" s="210" t="s">
        <v>196</v>
      </c>
      <c r="H202" s="211">
        <v>447.78500000000002</v>
      </c>
      <c r="I202" s="212"/>
      <c r="J202" s="213">
        <f>ROUND(I202*H202,2)</f>
        <v>0</v>
      </c>
      <c r="K202" s="209" t="s">
        <v>151</v>
      </c>
      <c r="L202" s="47"/>
      <c r="M202" s="214" t="s">
        <v>19</v>
      </c>
      <c r="N202" s="215" t="s">
        <v>47</v>
      </c>
      <c r="O202" s="87"/>
      <c r="P202" s="216">
        <f>O202*H202</f>
        <v>0</v>
      </c>
      <c r="Q202" s="216">
        <v>0.020140000000000002</v>
      </c>
      <c r="R202" s="216">
        <f>Q202*H202</f>
        <v>9.0183899000000007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152</v>
      </c>
      <c r="AT202" s="218" t="s">
        <v>147</v>
      </c>
      <c r="AU202" s="218" t="s">
        <v>85</v>
      </c>
      <c r="AY202" s="20" t="s">
        <v>145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83</v>
      </c>
      <c r="BK202" s="219">
        <f>ROUND(I202*H202,2)</f>
        <v>0</v>
      </c>
      <c r="BL202" s="20" t="s">
        <v>152</v>
      </c>
      <c r="BM202" s="218" t="s">
        <v>325</v>
      </c>
    </row>
    <row r="203" s="2" customFormat="1">
      <c r="A203" s="41"/>
      <c r="B203" s="42"/>
      <c r="C203" s="43"/>
      <c r="D203" s="220" t="s">
        <v>154</v>
      </c>
      <c r="E203" s="43"/>
      <c r="F203" s="221" t="s">
        <v>326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154</v>
      </c>
      <c r="AU203" s="20" t="s">
        <v>85</v>
      </c>
    </row>
    <row r="204" s="15" customFormat="1">
      <c r="A204" s="15"/>
      <c r="B204" s="258"/>
      <c r="C204" s="259"/>
      <c r="D204" s="227" t="s">
        <v>156</v>
      </c>
      <c r="E204" s="260" t="s">
        <v>19</v>
      </c>
      <c r="F204" s="261" t="s">
        <v>327</v>
      </c>
      <c r="G204" s="259"/>
      <c r="H204" s="260" t="s">
        <v>19</v>
      </c>
      <c r="I204" s="262"/>
      <c r="J204" s="259"/>
      <c r="K204" s="259"/>
      <c r="L204" s="263"/>
      <c r="M204" s="264"/>
      <c r="N204" s="265"/>
      <c r="O204" s="265"/>
      <c r="P204" s="265"/>
      <c r="Q204" s="265"/>
      <c r="R204" s="265"/>
      <c r="S204" s="265"/>
      <c r="T204" s="266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7" t="s">
        <v>156</v>
      </c>
      <c r="AU204" s="267" t="s">
        <v>85</v>
      </c>
      <c r="AV204" s="15" t="s">
        <v>83</v>
      </c>
      <c r="AW204" s="15" t="s">
        <v>36</v>
      </c>
      <c r="AX204" s="15" t="s">
        <v>76</v>
      </c>
      <c r="AY204" s="267" t="s">
        <v>145</v>
      </c>
    </row>
    <row r="205" s="13" customFormat="1">
      <c r="A205" s="13"/>
      <c r="B205" s="225"/>
      <c r="C205" s="226"/>
      <c r="D205" s="227" t="s">
        <v>156</v>
      </c>
      <c r="E205" s="228" t="s">
        <v>19</v>
      </c>
      <c r="F205" s="229" t="s">
        <v>328</v>
      </c>
      <c r="G205" s="226"/>
      <c r="H205" s="230">
        <v>21.41</v>
      </c>
      <c r="I205" s="231"/>
      <c r="J205" s="226"/>
      <c r="K205" s="226"/>
      <c r="L205" s="232"/>
      <c r="M205" s="233"/>
      <c r="N205" s="234"/>
      <c r="O205" s="234"/>
      <c r="P205" s="234"/>
      <c r="Q205" s="234"/>
      <c r="R205" s="234"/>
      <c r="S205" s="234"/>
      <c r="T205" s="23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6" t="s">
        <v>156</v>
      </c>
      <c r="AU205" s="236" t="s">
        <v>85</v>
      </c>
      <c r="AV205" s="13" t="s">
        <v>85</v>
      </c>
      <c r="AW205" s="13" t="s">
        <v>36</v>
      </c>
      <c r="AX205" s="13" t="s">
        <v>76</v>
      </c>
      <c r="AY205" s="236" t="s">
        <v>145</v>
      </c>
    </row>
    <row r="206" s="13" customFormat="1">
      <c r="A206" s="13"/>
      <c r="B206" s="225"/>
      <c r="C206" s="226"/>
      <c r="D206" s="227" t="s">
        <v>156</v>
      </c>
      <c r="E206" s="228" t="s">
        <v>19</v>
      </c>
      <c r="F206" s="229" t="s">
        <v>329</v>
      </c>
      <c r="G206" s="226"/>
      <c r="H206" s="230">
        <v>311.31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156</v>
      </c>
      <c r="AU206" s="236" t="s">
        <v>85</v>
      </c>
      <c r="AV206" s="13" t="s">
        <v>85</v>
      </c>
      <c r="AW206" s="13" t="s">
        <v>36</v>
      </c>
      <c r="AX206" s="13" t="s">
        <v>76</v>
      </c>
      <c r="AY206" s="236" t="s">
        <v>145</v>
      </c>
    </row>
    <row r="207" s="13" customFormat="1">
      <c r="A207" s="13"/>
      <c r="B207" s="225"/>
      <c r="C207" s="226"/>
      <c r="D207" s="227" t="s">
        <v>156</v>
      </c>
      <c r="E207" s="228" t="s">
        <v>19</v>
      </c>
      <c r="F207" s="229" t="s">
        <v>330</v>
      </c>
      <c r="G207" s="226"/>
      <c r="H207" s="230">
        <v>63.789999999999999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156</v>
      </c>
      <c r="AU207" s="236" t="s">
        <v>85</v>
      </c>
      <c r="AV207" s="13" t="s">
        <v>85</v>
      </c>
      <c r="AW207" s="13" t="s">
        <v>36</v>
      </c>
      <c r="AX207" s="13" t="s">
        <v>76</v>
      </c>
      <c r="AY207" s="236" t="s">
        <v>145</v>
      </c>
    </row>
    <row r="208" s="13" customFormat="1">
      <c r="A208" s="13"/>
      <c r="B208" s="225"/>
      <c r="C208" s="226"/>
      <c r="D208" s="227" t="s">
        <v>156</v>
      </c>
      <c r="E208" s="228" t="s">
        <v>19</v>
      </c>
      <c r="F208" s="229" t="s">
        <v>331</v>
      </c>
      <c r="G208" s="226"/>
      <c r="H208" s="230">
        <v>34.700000000000003</v>
      </c>
      <c r="I208" s="231"/>
      <c r="J208" s="226"/>
      <c r="K208" s="226"/>
      <c r="L208" s="232"/>
      <c r="M208" s="233"/>
      <c r="N208" s="234"/>
      <c r="O208" s="234"/>
      <c r="P208" s="234"/>
      <c r="Q208" s="234"/>
      <c r="R208" s="234"/>
      <c r="S208" s="234"/>
      <c r="T208" s="235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6" t="s">
        <v>156</v>
      </c>
      <c r="AU208" s="236" t="s">
        <v>85</v>
      </c>
      <c r="AV208" s="13" t="s">
        <v>85</v>
      </c>
      <c r="AW208" s="13" t="s">
        <v>36</v>
      </c>
      <c r="AX208" s="13" t="s">
        <v>76</v>
      </c>
      <c r="AY208" s="236" t="s">
        <v>145</v>
      </c>
    </row>
    <row r="209" s="16" customFormat="1">
      <c r="A209" s="16"/>
      <c r="B209" s="268"/>
      <c r="C209" s="269"/>
      <c r="D209" s="227" t="s">
        <v>156</v>
      </c>
      <c r="E209" s="270" t="s">
        <v>19</v>
      </c>
      <c r="F209" s="271" t="s">
        <v>332</v>
      </c>
      <c r="G209" s="269"/>
      <c r="H209" s="272">
        <v>431.21000000000004</v>
      </c>
      <c r="I209" s="273"/>
      <c r="J209" s="269"/>
      <c r="K209" s="269"/>
      <c r="L209" s="274"/>
      <c r="M209" s="275"/>
      <c r="N209" s="276"/>
      <c r="O209" s="276"/>
      <c r="P209" s="276"/>
      <c r="Q209" s="276"/>
      <c r="R209" s="276"/>
      <c r="S209" s="276"/>
      <c r="T209" s="277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T209" s="278" t="s">
        <v>156</v>
      </c>
      <c r="AU209" s="278" t="s">
        <v>85</v>
      </c>
      <c r="AV209" s="16" t="s">
        <v>166</v>
      </c>
      <c r="AW209" s="16" t="s">
        <v>36</v>
      </c>
      <c r="AX209" s="16" t="s">
        <v>76</v>
      </c>
      <c r="AY209" s="278" t="s">
        <v>145</v>
      </c>
    </row>
    <row r="210" s="15" customFormat="1">
      <c r="A210" s="15"/>
      <c r="B210" s="258"/>
      <c r="C210" s="259"/>
      <c r="D210" s="227" t="s">
        <v>156</v>
      </c>
      <c r="E210" s="260" t="s">
        <v>19</v>
      </c>
      <c r="F210" s="261" t="s">
        <v>333</v>
      </c>
      <c r="G210" s="259"/>
      <c r="H210" s="260" t="s">
        <v>19</v>
      </c>
      <c r="I210" s="262"/>
      <c r="J210" s="259"/>
      <c r="K210" s="259"/>
      <c r="L210" s="263"/>
      <c r="M210" s="264"/>
      <c r="N210" s="265"/>
      <c r="O210" s="265"/>
      <c r="P210" s="265"/>
      <c r="Q210" s="265"/>
      <c r="R210" s="265"/>
      <c r="S210" s="265"/>
      <c r="T210" s="266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7" t="s">
        <v>156</v>
      </c>
      <c r="AU210" s="267" t="s">
        <v>85</v>
      </c>
      <c r="AV210" s="15" t="s">
        <v>83</v>
      </c>
      <c r="AW210" s="15" t="s">
        <v>36</v>
      </c>
      <c r="AX210" s="15" t="s">
        <v>76</v>
      </c>
      <c r="AY210" s="267" t="s">
        <v>145</v>
      </c>
    </row>
    <row r="211" s="13" customFormat="1">
      <c r="A211" s="13"/>
      <c r="B211" s="225"/>
      <c r="C211" s="226"/>
      <c r="D211" s="227" t="s">
        <v>156</v>
      </c>
      <c r="E211" s="228" t="s">
        <v>19</v>
      </c>
      <c r="F211" s="229" t="s">
        <v>334</v>
      </c>
      <c r="G211" s="226"/>
      <c r="H211" s="230">
        <v>16.574999999999999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156</v>
      </c>
      <c r="AU211" s="236" t="s">
        <v>85</v>
      </c>
      <c r="AV211" s="13" t="s">
        <v>85</v>
      </c>
      <c r="AW211" s="13" t="s">
        <v>36</v>
      </c>
      <c r="AX211" s="13" t="s">
        <v>76</v>
      </c>
      <c r="AY211" s="236" t="s">
        <v>145</v>
      </c>
    </row>
    <row r="212" s="16" customFormat="1">
      <c r="A212" s="16"/>
      <c r="B212" s="268"/>
      <c r="C212" s="269"/>
      <c r="D212" s="227" t="s">
        <v>156</v>
      </c>
      <c r="E212" s="270" t="s">
        <v>19</v>
      </c>
      <c r="F212" s="271" t="s">
        <v>332</v>
      </c>
      <c r="G212" s="269"/>
      <c r="H212" s="272">
        <v>16.574999999999999</v>
      </c>
      <c r="I212" s="273"/>
      <c r="J212" s="269"/>
      <c r="K212" s="269"/>
      <c r="L212" s="274"/>
      <c r="M212" s="275"/>
      <c r="N212" s="276"/>
      <c r="O212" s="276"/>
      <c r="P212" s="276"/>
      <c r="Q212" s="276"/>
      <c r="R212" s="276"/>
      <c r="S212" s="276"/>
      <c r="T212" s="277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T212" s="278" t="s">
        <v>156</v>
      </c>
      <c r="AU212" s="278" t="s">
        <v>85</v>
      </c>
      <c r="AV212" s="16" t="s">
        <v>166</v>
      </c>
      <c r="AW212" s="16" t="s">
        <v>36</v>
      </c>
      <c r="AX212" s="16" t="s">
        <v>76</v>
      </c>
      <c r="AY212" s="278" t="s">
        <v>145</v>
      </c>
    </row>
    <row r="213" s="14" customFormat="1">
      <c r="A213" s="14"/>
      <c r="B213" s="247"/>
      <c r="C213" s="248"/>
      <c r="D213" s="227" t="s">
        <v>156</v>
      </c>
      <c r="E213" s="249" t="s">
        <v>19</v>
      </c>
      <c r="F213" s="250" t="s">
        <v>256</v>
      </c>
      <c r="G213" s="248"/>
      <c r="H213" s="251">
        <v>447.78500000000002</v>
      </c>
      <c r="I213" s="252"/>
      <c r="J213" s="248"/>
      <c r="K213" s="248"/>
      <c r="L213" s="253"/>
      <c r="M213" s="254"/>
      <c r="N213" s="255"/>
      <c r="O213" s="255"/>
      <c r="P213" s="255"/>
      <c r="Q213" s="255"/>
      <c r="R213" s="255"/>
      <c r="S213" s="255"/>
      <c r="T213" s="256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7" t="s">
        <v>156</v>
      </c>
      <c r="AU213" s="257" t="s">
        <v>85</v>
      </c>
      <c r="AV213" s="14" t="s">
        <v>152</v>
      </c>
      <c r="AW213" s="14" t="s">
        <v>36</v>
      </c>
      <c r="AX213" s="14" t="s">
        <v>83</v>
      </c>
      <c r="AY213" s="257" t="s">
        <v>145</v>
      </c>
    </row>
    <row r="214" s="2" customFormat="1" ht="16.5" customHeight="1">
      <c r="A214" s="41"/>
      <c r="B214" s="42"/>
      <c r="C214" s="207" t="s">
        <v>335</v>
      </c>
      <c r="D214" s="207" t="s">
        <v>147</v>
      </c>
      <c r="E214" s="208" t="s">
        <v>336</v>
      </c>
      <c r="F214" s="209" t="s">
        <v>337</v>
      </c>
      <c r="G214" s="210" t="s">
        <v>196</v>
      </c>
      <c r="H214" s="211">
        <v>486.45999999999998</v>
      </c>
      <c r="I214" s="212"/>
      <c r="J214" s="213">
        <f>ROUND(I214*H214,2)</f>
        <v>0</v>
      </c>
      <c r="K214" s="209" t="s">
        <v>151</v>
      </c>
      <c r="L214" s="47"/>
      <c r="M214" s="214" t="s">
        <v>19</v>
      </c>
      <c r="N214" s="215" t="s">
        <v>47</v>
      </c>
      <c r="O214" s="87"/>
      <c r="P214" s="216">
        <f>O214*H214</f>
        <v>0</v>
      </c>
      <c r="Q214" s="216">
        <v>0.0089099999999999995</v>
      </c>
      <c r="R214" s="216">
        <f>Q214*H214</f>
        <v>4.3343585999999998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152</v>
      </c>
      <c r="AT214" s="218" t="s">
        <v>147</v>
      </c>
      <c r="AU214" s="218" t="s">
        <v>85</v>
      </c>
      <c r="AY214" s="20" t="s">
        <v>145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83</v>
      </c>
      <c r="BK214" s="219">
        <f>ROUND(I214*H214,2)</f>
        <v>0</v>
      </c>
      <c r="BL214" s="20" t="s">
        <v>152</v>
      </c>
      <c r="BM214" s="218" t="s">
        <v>338</v>
      </c>
    </row>
    <row r="215" s="2" customFormat="1">
      <c r="A215" s="41"/>
      <c r="B215" s="42"/>
      <c r="C215" s="43"/>
      <c r="D215" s="220" t="s">
        <v>154</v>
      </c>
      <c r="E215" s="43"/>
      <c r="F215" s="221" t="s">
        <v>339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154</v>
      </c>
      <c r="AU215" s="20" t="s">
        <v>85</v>
      </c>
    </row>
    <row r="216" s="15" customFormat="1">
      <c r="A216" s="15"/>
      <c r="B216" s="258"/>
      <c r="C216" s="259"/>
      <c r="D216" s="227" t="s">
        <v>156</v>
      </c>
      <c r="E216" s="260" t="s">
        <v>19</v>
      </c>
      <c r="F216" s="261" t="s">
        <v>327</v>
      </c>
      <c r="G216" s="259"/>
      <c r="H216" s="260" t="s">
        <v>19</v>
      </c>
      <c r="I216" s="262"/>
      <c r="J216" s="259"/>
      <c r="K216" s="259"/>
      <c r="L216" s="263"/>
      <c r="M216" s="264"/>
      <c r="N216" s="265"/>
      <c r="O216" s="265"/>
      <c r="P216" s="265"/>
      <c r="Q216" s="265"/>
      <c r="R216" s="265"/>
      <c r="S216" s="265"/>
      <c r="T216" s="266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7" t="s">
        <v>156</v>
      </c>
      <c r="AU216" s="267" t="s">
        <v>85</v>
      </c>
      <c r="AV216" s="15" t="s">
        <v>83</v>
      </c>
      <c r="AW216" s="15" t="s">
        <v>36</v>
      </c>
      <c r="AX216" s="15" t="s">
        <v>76</v>
      </c>
      <c r="AY216" s="267" t="s">
        <v>145</v>
      </c>
    </row>
    <row r="217" s="13" customFormat="1">
      <c r="A217" s="13"/>
      <c r="B217" s="225"/>
      <c r="C217" s="226"/>
      <c r="D217" s="227" t="s">
        <v>156</v>
      </c>
      <c r="E217" s="228" t="s">
        <v>19</v>
      </c>
      <c r="F217" s="229" t="s">
        <v>328</v>
      </c>
      <c r="G217" s="226"/>
      <c r="H217" s="230">
        <v>21.41</v>
      </c>
      <c r="I217" s="231"/>
      <c r="J217" s="226"/>
      <c r="K217" s="226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156</v>
      </c>
      <c r="AU217" s="236" t="s">
        <v>85</v>
      </c>
      <c r="AV217" s="13" t="s">
        <v>85</v>
      </c>
      <c r="AW217" s="13" t="s">
        <v>36</v>
      </c>
      <c r="AX217" s="13" t="s">
        <v>76</v>
      </c>
      <c r="AY217" s="236" t="s">
        <v>145</v>
      </c>
    </row>
    <row r="218" s="13" customFormat="1">
      <c r="A218" s="13"/>
      <c r="B218" s="225"/>
      <c r="C218" s="226"/>
      <c r="D218" s="227" t="s">
        <v>156</v>
      </c>
      <c r="E218" s="228" t="s">
        <v>19</v>
      </c>
      <c r="F218" s="229" t="s">
        <v>329</v>
      </c>
      <c r="G218" s="226"/>
      <c r="H218" s="230">
        <v>311.31</v>
      </c>
      <c r="I218" s="231"/>
      <c r="J218" s="226"/>
      <c r="K218" s="226"/>
      <c r="L218" s="232"/>
      <c r="M218" s="233"/>
      <c r="N218" s="234"/>
      <c r="O218" s="234"/>
      <c r="P218" s="234"/>
      <c r="Q218" s="234"/>
      <c r="R218" s="234"/>
      <c r="S218" s="234"/>
      <c r="T218" s="235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6" t="s">
        <v>156</v>
      </c>
      <c r="AU218" s="236" t="s">
        <v>85</v>
      </c>
      <c r="AV218" s="13" t="s">
        <v>85</v>
      </c>
      <c r="AW218" s="13" t="s">
        <v>36</v>
      </c>
      <c r="AX218" s="13" t="s">
        <v>76</v>
      </c>
      <c r="AY218" s="236" t="s">
        <v>145</v>
      </c>
    </row>
    <row r="219" s="13" customFormat="1">
      <c r="A219" s="13"/>
      <c r="B219" s="225"/>
      <c r="C219" s="226"/>
      <c r="D219" s="227" t="s">
        <v>156</v>
      </c>
      <c r="E219" s="228" t="s">
        <v>19</v>
      </c>
      <c r="F219" s="229" t="s">
        <v>330</v>
      </c>
      <c r="G219" s="226"/>
      <c r="H219" s="230">
        <v>63.789999999999999</v>
      </c>
      <c r="I219" s="231"/>
      <c r="J219" s="226"/>
      <c r="K219" s="226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156</v>
      </c>
      <c r="AU219" s="236" t="s">
        <v>85</v>
      </c>
      <c r="AV219" s="13" t="s">
        <v>85</v>
      </c>
      <c r="AW219" s="13" t="s">
        <v>36</v>
      </c>
      <c r="AX219" s="13" t="s">
        <v>76</v>
      </c>
      <c r="AY219" s="236" t="s">
        <v>145</v>
      </c>
    </row>
    <row r="220" s="13" customFormat="1">
      <c r="A220" s="13"/>
      <c r="B220" s="225"/>
      <c r="C220" s="226"/>
      <c r="D220" s="227" t="s">
        <v>156</v>
      </c>
      <c r="E220" s="228" t="s">
        <v>19</v>
      </c>
      <c r="F220" s="229" t="s">
        <v>331</v>
      </c>
      <c r="G220" s="226"/>
      <c r="H220" s="230">
        <v>34.700000000000003</v>
      </c>
      <c r="I220" s="231"/>
      <c r="J220" s="226"/>
      <c r="K220" s="226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156</v>
      </c>
      <c r="AU220" s="236" t="s">
        <v>85</v>
      </c>
      <c r="AV220" s="13" t="s">
        <v>85</v>
      </c>
      <c r="AW220" s="13" t="s">
        <v>36</v>
      </c>
      <c r="AX220" s="13" t="s">
        <v>76</v>
      </c>
      <c r="AY220" s="236" t="s">
        <v>145</v>
      </c>
    </row>
    <row r="221" s="16" customFormat="1">
      <c r="A221" s="16"/>
      <c r="B221" s="268"/>
      <c r="C221" s="269"/>
      <c r="D221" s="227" t="s">
        <v>156</v>
      </c>
      <c r="E221" s="270" t="s">
        <v>19</v>
      </c>
      <c r="F221" s="271" t="s">
        <v>332</v>
      </c>
      <c r="G221" s="269"/>
      <c r="H221" s="272">
        <v>431.21000000000004</v>
      </c>
      <c r="I221" s="273"/>
      <c r="J221" s="269"/>
      <c r="K221" s="269"/>
      <c r="L221" s="274"/>
      <c r="M221" s="275"/>
      <c r="N221" s="276"/>
      <c r="O221" s="276"/>
      <c r="P221" s="276"/>
      <c r="Q221" s="276"/>
      <c r="R221" s="276"/>
      <c r="S221" s="276"/>
      <c r="T221" s="277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78" t="s">
        <v>156</v>
      </c>
      <c r="AU221" s="278" t="s">
        <v>85</v>
      </c>
      <c r="AV221" s="16" t="s">
        <v>166</v>
      </c>
      <c r="AW221" s="16" t="s">
        <v>36</v>
      </c>
      <c r="AX221" s="16" t="s">
        <v>76</v>
      </c>
      <c r="AY221" s="278" t="s">
        <v>145</v>
      </c>
    </row>
    <row r="222" s="15" customFormat="1">
      <c r="A222" s="15"/>
      <c r="B222" s="258"/>
      <c r="C222" s="259"/>
      <c r="D222" s="227" t="s">
        <v>156</v>
      </c>
      <c r="E222" s="260" t="s">
        <v>19</v>
      </c>
      <c r="F222" s="261" t="s">
        <v>333</v>
      </c>
      <c r="G222" s="259"/>
      <c r="H222" s="260" t="s">
        <v>19</v>
      </c>
      <c r="I222" s="262"/>
      <c r="J222" s="259"/>
      <c r="K222" s="259"/>
      <c r="L222" s="263"/>
      <c r="M222" s="264"/>
      <c r="N222" s="265"/>
      <c r="O222" s="265"/>
      <c r="P222" s="265"/>
      <c r="Q222" s="265"/>
      <c r="R222" s="265"/>
      <c r="S222" s="265"/>
      <c r="T222" s="26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67" t="s">
        <v>156</v>
      </c>
      <c r="AU222" s="267" t="s">
        <v>85</v>
      </c>
      <c r="AV222" s="15" t="s">
        <v>83</v>
      </c>
      <c r="AW222" s="15" t="s">
        <v>36</v>
      </c>
      <c r="AX222" s="15" t="s">
        <v>76</v>
      </c>
      <c r="AY222" s="267" t="s">
        <v>145</v>
      </c>
    </row>
    <row r="223" s="13" customFormat="1">
      <c r="A223" s="13"/>
      <c r="B223" s="225"/>
      <c r="C223" s="226"/>
      <c r="D223" s="227" t="s">
        <v>156</v>
      </c>
      <c r="E223" s="228" t="s">
        <v>19</v>
      </c>
      <c r="F223" s="229" t="s">
        <v>340</v>
      </c>
      <c r="G223" s="226"/>
      <c r="H223" s="230">
        <v>55.25</v>
      </c>
      <c r="I223" s="231"/>
      <c r="J223" s="226"/>
      <c r="K223" s="226"/>
      <c r="L223" s="232"/>
      <c r="M223" s="233"/>
      <c r="N223" s="234"/>
      <c r="O223" s="234"/>
      <c r="P223" s="234"/>
      <c r="Q223" s="234"/>
      <c r="R223" s="234"/>
      <c r="S223" s="234"/>
      <c r="T223" s="235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6" t="s">
        <v>156</v>
      </c>
      <c r="AU223" s="236" t="s">
        <v>85</v>
      </c>
      <c r="AV223" s="13" t="s">
        <v>85</v>
      </c>
      <c r="AW223" s="13" t="s">
        <v>36</v>
      </c>
      <c r="AX223" s="13" t="s">
        <v>76</v>
      </c>
      <c r="AY223" s="236" t="s">
        <v>145</v>
      </c>
    </row>
    <row r="224" s="16" customFormat="1">
      <c r="A224" s="16"/>
      <c r="B224" s="268"/>
      <c r="C224" s="269"/>
      <c r="D224" s="227" t="s">
        <v>156</v>
      </c>
      <c r="E224" s="270" t="s">
        <v>19</v>
      </c>
      <c r="F224" s="271" t="s">
        <v>332</v>
      </c>
      <c r="G224" s="269"/>
      <c r="H224" s="272">
        <v>55.25</v>
      </c>
      <c r="I224" s="273"/>
      <c r="J224" s="269"/>
      <c r="K224" s="269"/>
      <c r="L224" s="274"/>
      <c r="M224" s="275"/>
      <c r="N224" s="276"/>
      <c r="O224" s="276"/>
      <c r="P224" s="276"/>
      <c r="Q224" s="276"/>
      <c r="R224" s="276"/>
      <c r="S224" s="276"/>
      <c r="T224" s="277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T224" s="278" t="s">
        <v>156</v>
      </c>
      <c r="AU224" s="278" t="s">
        <v>85</v>
      </c>
      <c r="AV224" s="16" t="s">
        <v>166</v>
      </c>
      <c r="AW224" s="16" t="s">
        <v>36</v>
      </c>
      <c r="AX224" s="16" t="s">
        <v>76</v>
      </c>
      <c r="AY224" s="278" t="s">
        <v>145</v>
      </c>
    </row>
    <row r="225" s="14" customFormat="1">
      <c r="A225" s="14"/>
      <c r="B225" s="247"/>
      <c r="C225" s="248"/>
      <c r="D225" s="227" t="s">
        <v>156</v>
      </c>
      <c r="E225" s="249" t="s">
        <v>19</v>
      </c>
      <c r="F225" s="250" t="s">
        <v>256</v>
      </c>
      <c r="G225" s="248"/>
      <c r="H225" s="251">
        <v>486.46000000000004</v>
      </c>
      <c r="I225" s="252"/>
      <c r="J225" s="248"/>
      <c r="K225" s="248"/>
      <c r="L225" s="253"/>
      <c r="M225" s="254"/>
      <c r="N225" s="255"/>
      <c r="O225" s="255"/>
      <c r="P225" s="255"/>
      <c r="Q225" s="255"/>
      <c r="R225" s="255"/>
      <c r="S225" s="255"/>
      <c r="T225" s="25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7" t="s">
        <v>156</v>
      </c>
      <c r="AU225" s="257" t="s">
        <v>85</v>
      </c>
      <c r="AV225" s="14" t="s">
        <v>152</v>
      </c>
      <c r="AW225" s="14" t="s">
        <v>36</v>
      </c>
      <c r="AX225" s="14" t="s">
        <v>83</v>
      </c>
      <c r="AY225" s="257" t="s">
        <v>145</v>
      </c>
    </row>
    <row r="226" s="12" customFormat="1" ht="22.8" customHeight="1">
      <c r="A226" s="12"/>
      <c r="B226" s="191"/>
      <c r="C226" s="192"/>
      <c r="D226" s="193" t="s">
        <v>75</v>
      </c>
      <c r="E226" s="205" t="s">
        <v>341</v>
      </c>
      <c r="F226" s="205" t="s">
        <v>342</v>
      </c>
      <c r="G226" s="192"/>
      <c r="H226" s="192"/>
      <c r="I226" s="195"/>
      <c r="J226" s="206">
        <f>BK226</f>
        <v>0</v>
      </c>
      <c r="K226" s="192"/>
      <c r="L226" s="197"/>
      <c r="M226" s="198"/>
      <c r="N226" s="199"/>
      <c r="O226" s="199"/>
      <c r="P226" s="200">
        <f>SUM(P227:P238)</f>
        <v>0</v>
      </c>
      <c r="Q226" s="199"/>
      <c r="R226" s="200">
        <f>SUM(R227:R238)</f>
        <v>0</v>
      </c>
      <c r="S226" s="199"/>
      <c r="T226" s="201">
        <f>SUM(T227:T238)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2" t="s">
        <v>83</v>
      </c>
      <c r="AT226" s="203" t="s">
        <v>75</v>
      </c>
      <c r="AU226" s="203" t="s">
        <v>83</v>
      </c>
      <c r="AY226" s="202" t="s">
        <v>145</v>
      </c>
      <c r="BK226" s="204">
        <f>SUM(BK227:BK238)</f>
        <v>0</v>
      </c>
    </row>
    <row r="227" s="2" customFormat="1" ht="24.15" customHeight="1">
      <c r="A227" s="41"/>
      <c r="B227" s="42"/>
      <c r="C227" s="207" t="s">
        <v>343</v>
      </c>
      <c r="D227" s="207" t="s">
        <v>147</v>
      </c>
      <c r="E227" s="208" t="s">
        <v>344</v>
      </c>
      <c r="F227" s="209" t="s">
        <v>345</v>
      </c>
      <c r="G227" s="210" t="s">
        <v>161</v>
      </c>
      <c r="H227" s="211">
        <v>22.347000000000001</v>
      </c>
      <c r="I227" s="212"/>
      <c r="J227" s="213">
        <f>ROUND(I227*H227,2)</f>
        <v>0</v>
      </c>
      <c r="K227" s="209" t="s">
        <v>151</v>
      </c>
      <c r="L227" s="47"/>
      <c r="M227" s="214" t="s">
        <v>19</v>
      </c>
      <c r="N227" s="215" t="s">
        <v>47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152</v>
      </c>
      <c r="AT227" s="218" t="s">
        <v>147</v>
      </c>
      <c r="AU227" s="218" t="s">
        <v>85</v>
      </c>
      <c r="AY227" s="20" t="s">
        <v>145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83</v>
      </c>
      <c r="BK227" s="219">
        <f>ROUND(I227*H227,2)</f>
        <v>0</v>
      </c>
      <c r="BL227" s="20" t="s">
        <v>152</v>
      </c>
      <c r="BM227" s="218" t="s">
        <v>346</v>
      </c>
    </row>
    <row r="228" s="2" customFormat="1">
      <c r="A228" s="41"/>
      <c r="B228" s="42"/>
      <c r="C228" s="43"/>
      <c r="D228" s="220" t="s">
        <v>154</v>
      </c>
      <c r="E228" s="43"/>
      <c r="F228" s="221" t="s">
        <v>347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154</v>
      </c>
      <c r="AU228" s="20" t="s">
        <v>85</v>
      </c>
    </row>
    <row r="229" s="2" customFormat="1" ht="33" customHeight="1">
      <c r="A229" s="41"/>
      <c r="B229" s="42"/>
      <c r="C229" s="207" t="s">
        <v>348</v>
      </c>
      <c r="D229" s="207" t="s">
        <v>147</v>
      </c>
      <c r="E229" s="208" t="s">
        <v>349</v>
      </c>
      <c r="F229" s="209" t="s">
        <v>350</v>
      </c>
      <c r="G229" s="210" t="s">
        <v>161</v>
      </c>
      <c r="H229" s="211">
        <v>67.040999999999997</v>
      </c>
      <c r="I229" s="212"/>
      <c r="J229" s="213">
        <f>ROUND(I229*H229,2)</f>
        <v>0</v>
      </c>
      <c r="K229" s="209" t="s">
        <v>151</v>
      </c>
      <c r="L229" s="47"/>
      <c r="M229" s="214" t="s">
        <v>19</v>
      </c>
      <c r="N229" s="215" t="s">
        <v>47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152</v>
      </c>
      <c r="AT229" s="218" t="s">
        <v>147</v>
      </c>
      <c r="AU229" s="218" t="s">
        <v>85</v>
      </c>
      <c r="AY229" s="20" t="s">
        <v>145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83</v>
      </c>
      <c r="BK229" s="219">
        <f>ROUND(I229*H229,2)</f>
        <v>0</v>
      </c>
      <c r="BL229" s="20" t="s">
        <v>152</v>
      </c>
      <c r="BM229" s="218" t="s">
        <v>351</v>
      </c>
    </row>
    <row r="230" s="2" customFormat="1">
      <c r="A230" s="41"/>
      <c r="B230" s="42"/>
      <c r="C230" s="43"/>
      <c r="D230" s="220" t="s">
        <v>154</v>
      </c>
      <c r="E230" s="43"/>
      <c r="F230" s="221" t="s">
        <v>352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154</v>
      </c>
      <c r="AU230" s="20" t="s">
        <v>85</v>
      </c>
    </row>
    <row r="231" s="13" customFormat="1">
      <c r="A231" s="13"/>
      <c r="B231" s="225"/>
      <c r="C231" s="226"/>
      <c r="D231" s="227" t="s">
        <v>156</v>
      </c>
      <c r="E231" s="226"/>
      <c r="F231" s="229" t="s">
        <v>353</v>
      </c>
      <c r="G231" s="226"/>
      <c r="H231" s="230">
        <v>67.040999999999997</v>
      </c>
      <c r="I231" s="231"/>
      <c r="J231" s="226"/>
      <c r="K231" s="226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156</v>
      </c>
      <c r="AU231" s="236" t="s">
        <v>85</v>
      </c>
      <c r="AV231" s="13" t="s">
        <v>85</v>
      </c>
      <c r="AW231" s="13" t="s">
        <v>4</v>
      </c>
      <c r="AX231" s="13" t="s">
        <v>83</v>
      </c>
      <c r="AY231" s="236" t="s">
        <v>145</v>
      </c>
    </row>
    <row r="232" s="2" customFormat="1" ht="21.75" customHeight="1">
      <c r="A232" s="41"/>
      <c r="B232" s="42"/>
      <c r="C232" s="207" t="s">
        <v>354</v>
      </c>
      <c r="D232" s="207" t="s">
        <v>147</v>
      </c>
      <c r="E232" s="208" t="s">
        <v>355</v>
      </c>
      <c r="F232" s="209" t="s">
        <v>356</v>
      </c>
      <c r="G232" s="210" t="s">
        <v>161</v>
      </c>
      <c r="H232" s="211">
        <v>22.347000000000001</v>
      </c>
      <c r="I232" s="212"/>
      <c r="J232" s="213">
        <f>ROUND(I232*H232,2)</f>
        <v>0</v>
      </c>
      <c r="K232" s="209" t="s">
        <v>151</v>
      </c>
      <c r="L232" s="47"/>
      <c r="M232" s="214" t="s">
        <v>19</v>
      </c>
      <c r="N232" s="215" t="s">
        <v>47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152</v>
      </c>
      <c r="AT232" s="218" t="s">
        <v>147</v>
      </c>
      <c r="AU232" s="218" t="s">
        <v>85</v>
      </c>
      <c r="AY232" s="20" t="s">
        <v>145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83</v>
      </c>
      <c r="BK232" s="219">
        <f>ROUND(I232*H232,2)</f>
        <v>0</v>
      </c>
      <c r="BL232" s="20" t="s">
        <v>152</v>
      </c>
      <c r="BM232" s="218" t="s">
        <v>357</v>
      </c>
    </row>
    <row r="233" s="2" customFormat="1">
      <c r="A233" s="41"/>
      <c r="B233" s="42"/>
      <c r="C233" s="43"/>
      <c r="D233" s="220" t="s">
        <v>154</v>
      </c>
      <c r="E233" s="43"/>
      <c r="F233" s="221" t="s">
        <v>358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154</v>
      </c>
      <c r="AU233" s="20" t="s">
        <v>85</v>
      </c>
    </row>
    <row r="234" s="2" customFormat="1" ht="24.15" customHeight="1">
      <c r="A234" s="41"/>
      <c r="B234" s="42"/>
      <c r="C234" s="207" t="s">
        <v>359</v>
      </c>
      <c r="D234" s="207" t="s">
        <v>147</v>
      </c>
      <c r="E234" s="208" t="s">
        <v>360</v>
      </c>
      <c r="F234" s="209" t="s">
        <v>361</v>
      </c>
      <c r="G234" s="210" t="s">
        <v>161</v>
      </c>
      <c r="H234" s="211">
        <v>335.20499999999998</v>
      </c>
      <c r="I234" s="212"/>
      <c r="J234" s="213">
        <f>ROUND(I234*H234,2)</f>
        <v>0</v>
      </c>
      <c r="K234" s="209" t="s">
        <v>151</v>
      </c>
      <c r="L234" s="47"/>
      <c r="M234" s="214" t="s">
        <v>19</v>
      </c>
      <c r="N234" s="215" t="s">
        <v>47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152</v>
      </c>
      <c r="AT234" s="218" t="s">
        <v>147</v>
      </c>
      <c r="AU234" s="218" t="s">
        <v>85</v>
      </c>
      <c r="AY234" s="20" t="s">
        <v>145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83</v>
      </c>
      <c r="BK234" s="219">
        <f>ROUND(I234*H234,2)</f>
        <v>0</v>
      </c>
      <c r="BL234" s="20" t="s">
        <v>152</v>
      </c>
      <c r="BM234" s="218" t="s">
        <v>362</v>
      </c>
    </row>
    <row r="235" s="2" customFormat="1">
      <c r="A235" s="41"/>
      <c r="B235" s="42"/>
      <c r="C235" s="43"/>
      <c r="D235" s="220" t="s">
        <v>154</v>
      </c>
      <c r="E235" s="43"/>
      <c r="F235" s="221" t="s">
        <v>363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154</v>
      </c>
      <c r="AU235" s="20" t="s">
        <v>85</v>
      </c>
    </row>
    <row r="236" s="13" customFormat="1">
      <c r="A236" s="13"/>
      <c r="B236" s="225"/>
      <c r="C236" s="226"/>
      <c r="D236" s="227" t="s">
        <v>156</v>
      </c>
      <c r="E236" s="226"/>
      <c r="F236" s="229" t="s">
        <v>364</v>
      </c>
      <c r="G236" s="226"/>
      <c r="H236" s="230">
        <v>335.20499999999998</v>
      </c>
      <c r="I236" s="231"/>
      <c r="J236" s="226"/>
      <c r="K236" s="226"/>
      <c r="L236" s="232"/>
      <c r="M236" s="233"/>
      <c r="N236" s="234"/>
      <c r="O236" s="234"/>
      <c r="P236" s="234"/>
      <c r="Q236" s="234"/>
      <c r="R236" s="234"/>
      <c r="S236" s="234"/>
      <c r="T236" s="235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6" t="s">
        <v>156</v>
      </c>
      <c r="AU236" s="236" t="s">
        <v>85</v>
      </c>
      <c r="AV236" s="13" t="s">
        <v>85</v>
      </c>
      <c r="AW236" s="13" t="s">
        <v>4</v>
      </c>
      <c r="AX236" s="13" t="s">
        <v>83</v>
      </c>
      <c r="AY236" s="236" t="s">
        <v>145</v>
      </c>
    </row>
    <row r="237" s="2" customFormat="1" ht="24.15" customHeight="1">
      <c r="A237" s="41"/>
      <c r="B237" s="42"/>
      <c r="C237" s="207" t="s">
        <v>365</v>
      </c>
      <c r="D237" s="207" t="s">
        <v>147</v>
      </c>
      <c r="E237" s="208" t="s">
        <v>366</v>
      </c>
      <c r="F237" s="209" t="s">
        <v>367</v>
      </c>
      <c r="G237" s="210" t="s">
        <v>161</v>
      </c>
      <c r="H237" s="211">
        <v>22.347000000000001</v>
      </c>
      <c r="I237" s="212"/>
      <c r="J237" s="213">
        <f>ROUND(I237*H237,2)</f>
        <v>0</v>
      </c>
      <c r="K237" s="209" t="s">
        <v>151</v>
      </c>
      <c r="L237" s="47"/>
      <c r="M237" s="214" t="s">
        <v>19</v>
      </c>
      <c r="N237" s="215" t="s">
        <v>47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152</v>
      </c>
      <c r="AT237" s="218" t="s">
        <v>147</v>
      </c>
      <c r="AU237" s="218" t="s">
        <v>85</v>
      </c>
      <c r="AY237" s="20" t="s">
        <v>145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83</v>
      </c>
      <c r="BK237" s="219">
        <f>ROUND(I237*H237,2)</f>
        <v>0</v>
      </c>
      <c r="BL237" s="20" t="s">
        <v>152</v>
      </c>
      <c r="BM237" s="218" t="s">
        <v>368</v>
      </c>
    </row>
    <row r="238" s="2" customFormat="1">
      <c r="A238" s="41"/>
      <c r="B238" s="42"/>
      <c r="C238" s="43"/>
      <c r="D238" s="220" t="s">
        <v>154</v>
      </c>
      <c r="E238" s="43"/>
      <c r="F238" s="221" t="s">
        <v>369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154</v>
      </c>
      <c r="AU238" s="20" t="s">
        <v>85</v>
      </c>
    </row>
    <row r="239" s="12" customFormat="1" ht="22.8" customHeight="1">
      <c r="A239" s="12"/>
      <c r="B239" s="191"/>
      <c r="C239" s="192"/>
      <c r="D239" s="193" t="s">
        <v>75</v>
      </c>
      <c r="E239" s="205" t="s">
        <v>370</v>
      </c>
      <c r="F239" s="205" t="s">
        <v>371</v>
      </c>
      <c r="G239" s="192"/>
      <c r="H239" s="192"/>
      <c r="I239" s="195"/>
      <c r="J239" s="206">
        <f>BK239</f>
        <v>0</v>
      </c>
      <c r="K239" s="192"/>
      <c r="L239" s="197"/>
      <c r="M239" s="198"/>
      <c r="N239" s="199"/>
      <c r="O239" s="199"/>
      <c r="P239" s="200">
        <f>SUM(P240:P241)</f>
        <v>0</v>
      </c>
      <c r="Q239" s="199"/>
      <c r="R239" s="200">
        <f>SUM(R240:R241)</f>
        <v>0</v>
      </c>
      <c r="S239" s="199"/>
      <c r="T239" s="201">
        <f>SUM(T240:T241)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2" t="s">
        <v>83</v>
      </c>
      <c r="AT239" s="203" t="s">
        <v>75</v>
      </c>
      <c r="AU239" s="203" t="s">
        <v>83</v>
      </c>
      <c r="AY239" s="202" t="s">
        <v>145</v>
      </c>
      <c r="BK239" s="204">
        <f>SUM(BK240:BK241)</f>
        <v>0</v>
      </c>
    </row>
    <row r="240" s="2" customFormat="1" ht="33" customHeight="1">
      <c r="A240" s="41"/>
      <c r="B240" s="42"/>
      <c r="C240" s="207" t="s">
        <v>372</v>
      </c>
      <c r="D240" s="207" t="s">
        <v>147</v>
      </c>
      <c r="E240" s="208" t="s">
        <v>373</v>
      </c>
      <c r="F240" s="209" t="s">
        <v>374</v>
      </c>
      <c r="G240" s="210" t="s">
        <v>161</v>
      </c>
      <c r="H240" s="211">
        <v>82.831000000000003</v>
      </c>
      <c r="I240" s="212"/>
      <c r="J240" s="213">
        <f>ROUND(I240*H240,2)</f>
        <v>0</v>
      </c>
      <c r="K240" s="209" t="s">
        <v>151</v>
      </c>
      <c r="L240" s="47"/>
      <c r="M240" s="214" t="s">
        <v>19</v>
      </c>
      <c r="N240" s="215" t="s">
        <v>47</v>
      </c>
      <c r="O240" s="87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152</v>
      </c>
      <c r="AT240" s="218" t="s">
        <v>147</v>
      </c>
      <c r="AU240" s="218" t="s">
        <v>85</v>
      </c>
      <c r="AY240" s="20" t="s">
        <v>145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83</v>
      </c>
      <c r="BK240" s="219">
        <f>ROUND(I240*H240,2)</f>
        <v>0</v>
      </c>
      <c r="BL240" s="20" t="s">
        <v>152</v>
      </c>
      <c r="BM240" s="218" t="s">
        <v>375</v>
      </c>
    </row>
    <row r="241" s="2" customFormat="1">
      <c r="A241" s="41"/>
      <c r="B241" s="42"/>
      <c r="C241" s="43"/>
      <c r="D241" s="220" t="s">
        <v>154</v>
      </c>
      <c r="E241" s="43"/>
      <c r="F241" s="221" t="s">
        <v>376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154</v>
      </c>
      <c r="AU241" s="20" t="s">
        <v>85</v>
      </c>
    </row>
    <row r="242" s="12" customFormat="1" ht="25.92" customHeight="1">
      <c r="A242" s="12"/>
      <c r="B242" s="191"/>
      <c r="C242" s="192"/>
      <c r="D242" s="193" t="s">
        <v>75</v>
      </c>
      <c r="E242" s="194" t="s">
        <v>377</v>
      </c>
      <c r="F242" s="194" t="s">
        <v>378</v>
      </c>
      <c r="G242" s="192"/>
      <c r="H242" s="192"/>
      <c r="I242" s="195"/>
      <c r="J242" s="196">
        <f>BK242</f>
        <v>0</v>
      </c>
      <c r="K242" s="192"/>
      <c r="L242" s="197"/>
      <c r="M242" s="198"/>
      <c r="N242" s="199"/>
      <c r="O242" s="199"/>
      <c r="P242" s="200">
        <f>P243+P256+P271+P297+P382+P401+P486+P617+P650</f>
        <v>0</v>
      </c>
      <c r="Q242" s="199"/>
      <c r="R242" s="200">
        <f>R243+R256+R271+R297+R382+R401+R486+R617+R650</f>
        <v>24.051578379999999</v>
      </c>
      <c r="S242" s="199"/>
      <c r="T242" s="201">
        <f>T243+T256+T271+T297+T382+T401+T486+T617+T650</f>
        <v>21.371173029999998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02" t="s">
        <v>85</v>
      </c>
      <c r="AT242" s="203" t="s">
        <v>75</v>
      </c>
      <c r="AU242" s="203" t="s">
        <v>76</v>
      </c>
      <c r="AY242" s="202" t="s">
        <v>145</v>
      </c>
      <c r="BK242" s="204">
        <f>BK243+BK256+BK271+BK297+BK382+BK401+BK486+BK617+BK650</f>
        <v>0</v>
      </c>
    </row>
    <row r="243" s="12" customFormat="1" ht="22.8" customHeight="1">
      <c r="A243" s="12"/>
      <c r="B243" s="191"/>
      <c r="C243" s="192"/>
      <c r="D243" s="193" t="s">
        <v>75</v>
      </c>
      <c r="E243" s="205" t="s">
        <v>379</v>
      </c>
      <c r="F243" s="205" t="s">
        <v>380</v>
      </c>
      <c r="G243" s="192"/>
      <c r="H243" s="192"/>
      <c r="I243" s="195"/>
      <c r="J243" s="206">
        <f>BK243</f>
        <v>0</v>
      </c>
      <c r="K243" s="192"/>
      <c r="L243" s="197"/>
      <c r="M243" s="198"/>
      <c r="N243" s="199"/>
      <c r="O243" s="199"/>
      <c r="P243" s="200">
        <f>SUM(P244:P255)</f>
        <v>0</v>
      </c>
      <c r="Q243" s="199"/>
      <c r="R243" s="200">
        <f>SUM(R244:R255)</f>
        <v>0.12983480000000003</v>
      </c>
      <c r="S243" s="199"/>
      <c r="T243" s="201">
        <f>SUM(T244:T255)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2" t="s">
        <v>85</v>
      </c>
      <c r="AT243" s="203" t="s">
        <v>75</v>
      </c>
      <c r="AU243" s="203" t="s">
        <v>83</v>
      </c>
      <c r="AY243" s="202" t="s">
        <v>145</v>
      </c>
      <c r="BK243" s="204">
        <f>SUM(BK244:BK255)</f>
        <v>0</v>
      </c>
    </row>
    <row r="244" s="2" customFormat="1" ht="16.5" customHeight="1">
      <c r="A244" s="41"/>
      <c r="B244" s="42"/>
      <c r="C244" s="207" t="s">
        <v>381</v>
      </c>
      <c r="D244" s="207" t="s">
        <v>147</v>
      </c>
      <c r="E244" s="208" t="s">
        <v>382</v>
      </c>
      <c r="F244" s="209" t="s">
        <v>383</v>
      </c>
      <c r="G244" s="210" t="s">
        <v>318</v>
      </c>
      <c r="H244" s="211">
        <v>18.5</v>
      </c>
      <c r="I244" s="212"/>
      <c r="J244" s="213">
        <f>ROUND(I244*H244,2)</f>
        <v>0</v>
      </c>
      <c r="K244" s="209" t="s">
        <v>19</v>
      </c>
      <c r="L244" s="47"/>
      <c r="M244" s="214" t="s">
        <v>19</v>
      </c>
      <c r="N244" s="215" t="s">
        <v>47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270</v>
      </c>
      <c r="AT244" s="218" t="s">
        <v>147</v>
      </c>
      <c r="AU244" s="218" t="s">
        <v>85</v>
      </c>
      <c r="AY244" s="20" t="s">
        <v>145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83</v>
      </c>
      <c r="BK244" s="219">
        <f>ROUND(I244*H244,2)</f>
        <v>0</v>
      </c>
      <c r="BL244" s="20" t="s">
        <v>270</v>
      </c>
      <c r="BM244" s="218" t="s">
        <v>384</v>
      </c>
    </row>
    <row r="245" s="13" customFormat="1">
      <c r="A245" s="13"/>
      <c r="B245" s="225"/>
      <c r="C245" s="226"/>
      <c r="D245" s="227" t="s">
        <v>156</v>
      </c>
      <c r="E245" s="228" t="s">
        <v>19</v>
      </c>
      <c r="F245" s="229" t="s">
        <v>385</v>
      </c>
      <c r="G245" s="226"/>
      <c r="H245" s="230">
        <v>18.5</v>
      </c>
      <c r="I245" s="231"/>
      <c r="J245" s="226"/>
      <c r="K245" s="226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156</v>
      </c>
      <c r="AU245" s="236" t="s">
        <v>85</v>
      </c>
      <c r="AV245" s="13" t="s">
        <v>85</v>
      </c>
      <c r="AW245" s="13" t="s">
        <v>36</v>
      </c>
      <c r="AX245" s="13" t="s">
        <v>83</v>
      </c>
      <c r="AY245" s="236" t="s">
        <v>145</v>
      </c>
    </row>
    <row r="246" s="2" customFormat="1" ht="21.75" customHeight="1">
      <c r="A246" s="41"/>
      <c r="B246" s="42"/>
      <c r="C246" s="207" t="s">
        <v>386</v>
      </c>
      <c r="D246" s="207" t="s">
        <v>147</v>
      </c>
      <c r="E246" s="208" t="s">
        <v>387</v>
      </c>
      <c r="F246" s="209" t="s">
        <v>388</v>
      </c>
      <c r="G246" s="210" t="s">
        <v>196</v>
      </c>
      <c r="H246" s="211">
        <v>18.5</v>
      </c>
      <c r="I246" s="212"/>
      <c r="J246" s="213">
        <f>ROUND(I246*H246,2)</f>
        <v>0</v>
      </c>
      <c r="K246" s="209" t="s">
        <v>151</v>
      </c>
      <c r="L246" s="47"/>
      <c r="M246" s="214" t="s">
        <v>19</v>
      </c>
      <c r="N246" s="215" t="s">
        <v>47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270</v>
      </c>
      <c r="AT246" s="218" t="s">
        <v>147</v>
      </c>
      <c r="AU246" s="218" t="s">
        <v>85</v>
      </c>
      <c r="AY246" s="20" t="s">
        <v>145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83</v>
      </c>
      <c r="BK246" s="219">
        <f>ROUND(I246*H246,2)</f>
        <v>0</v>
      </c>
      <c r="BL246" s="20" t="s">
        <v>270</v>
      </c>
      <c r="BM246" s="218" t="s">
        <v>389</v>
      </c>
    </row>
    <row r="247" s="2" customFormat="1">
      <c r="A247" s="41"/>
      <c r="B247" s="42"/>
      <c r="C247" s="43"/>
      <c r="D247" s="220" t="s">
        <v>154</v>
      </c>
      <c r="E247" s="43"/>
      <c r="F247" s="221" t="s">
        <v>390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154</v>
      </c>
      <c r="AU247" s="20" t="s">
        <v>85</v>
      </c>
    </row>
    <row r="248" s="2" customFormat="1" ht="16.5" customHeight="1">
      <c r="A248" s="41"/>
      <c r="B248" s="42"/>
      <c r="C248" s="237" t="s">
        <v>391</v>
      </c>
      <c r="D248" s="237" t="s">
        <v>158</v>
      </c>
      <c r="E248" s="238" t="s">
        <v>392</v>
      </c>
      <c r="F248" s="239" t="s">
        <v>393</v>
      </c>
      <c r="G248" s="240" t="s">
        <v>161</v>
      </c>
      <c r="H248" s="241">
        <v>0.0060000000000000001</v>
      </c>
      <c r="I248" s="242"/>
      <c r="J248" s="243">
        <f>ROUND(I248*H248,2)</f>
        <v>0</v>
      </c>
      <c r="K248" s="239" t="s">
        <v>151</v>
      </c>
      <c r="L248" s="244"/>
      <c r="M248" s="245" t="s">
        <v>19</v>
      </c>
      <c r="N248" s="246" t="s">
        <v>47</v>
      </c>
      <c r="O248" s="87"/>
      <c r="P248" s="216">
        <f>O248*H248</f>
        <v>0</v>
      </c>
      <c r="Q248" s="216">
        <v>1</v>
      </c>
      <c r="R248" s="216">
        <f>Q248*H248</f>
        <v>0.0060000000000000001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372</v>
      </c>
      <c r="AT248" s="218" t="s">
        <v>158</v>
      </c>
      <c r="AU248" s="218" t="s">
        <v>85</v>
      </c>
      <c r="AY248" s="20" t="s">
        <v>145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83</v>
      </c>
      <c r="BK248" s="219">
        <f>ROUND(I248*H248,2)</f>
        <v>0</v>
      </c>
      <c r="BL248" s="20" t="s">
        <v>270</v>
      </c>
      <c r="BM248" s="218" t="s">
        <v>394</v>
      </c>
    </row>
    <row r="249" s="13" customFormat="1">
      <c r="A249" s="13"/>
      <c r="B249" s="225"/>
      <c r="C249" s="226"/>
      <c r="D249" s="227" t="s">
        <v>156</v>
      </c>
      <c r="E249" s="226"/>
      <c r="F249" s="229" t="s">
        <v>395</v>
      </c>
      <c r="G249" s="226"/>
      <c r="H249" s="230">
        <v>0.0060000000000000001</v>
      </c>
      <c r="I249" s="231"/>
      <c r="J249" s="226"/>
      <c r="K249" s="226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156</v>
      </c>
      <c r="AU249" s="236" t="s">
        <v>85</v>
      </c>
      <c r="AV249" s="13" t="s">
        <v>85</v>
      </c>
      <c r="AW249" s="13" t="s">
        <v>4</v>
      </c>
      <c r="AX249" s="13" t="s">
        <v>83</v>
      </c>
      <c r="AY249" s="236" t="s">
        <v>145</v>
      </c>
    </row>
    <row r="250" s="2" customFormat="1" ht="16.5" customHeight="1">
      <c r="A250" s="41"/>
      <c r="B250" s="42"/>
      <c r="C250" s="207" t="s">
        <v>396</v>
      </c>
      <c r="D250" s="207" t="s">
        <v>147</v>
      </c>
      <c r="E250" s="208" t="s">
        <v>397</v>
      </c>
      <c r="F250" s="209" t="s">
        <v>398</v>
      </c>
      <c r="G250" s="210" t="s">
        <v>196</v>
      </c>
      <c r="H250" s="211">
        <v>18.5</v>
      </c>
      <c r="I250" s="212"/>
      <c r="J250" s="213">
        <f>ROUND(I250*H250,2)</f>
        <v>0</v>
      </c>
      <c r="K250" s="209" t="s">
        <v>151</v>
      </c>
      <c r="L250" s="47"/>
      <c r="M250" s="214" t="s">
        <v>19</v>
      </c>
      <c r="N250" s="215" t="s">
        <v>47</v>
      </c>
      <c r="O250" s="87"/>
      <c r="P250" s="216">
        <f>O250*H250</f>
        <v>0</v>
      </c>
      <c r="Q250" s="216">
        <v>0.00040000000000000002</v>
      </c>
      <c r="R250" s="216">
        <f>Q250*H250</f>
        <v>0.0074000000000000003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270</v>
      </c>
      <c r="AT250" s="218" t="s">
        <v>147</v>
      </c>
      <c r="AU250" s="218" t="s">
        <v>85</v>
      </c>
      <c r="AY250" s="20" t="s">
        <v>145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83</v>
      </c>
      <c r="BK250" s="219">
        <f>ROUND(I250*H250,2)</f>
        <v>0</v>
      </c>
      <c r="BL250" s="20" t="s">
        <v>270</v>
      </c>
      <c r="BM250" s="218" t="s">
        <v>399</v>
      </c>
    </row>
    <row r="251" s="2" customFormat="1">
      <c r="A251" s="41"/>
      <c r="B251" s="42"/>
      <c r="C251" s="43"/>
      <c r="D251" s="220" t="s">
        <v>154</v>
      </c>
      <c r="E251" s="43"/>
      <c r="F251" s="221" t="s">
        <v>400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154</v>
      </c>
      <c r="AU251" s="20" t="s">
        <v>85</v>
      </c>
    </row>
    <row r="252" s="2" customFormat="1" ht="24.15" customHeight="1">
      <c r="A252" s="41"/>
      <c r="B252" s="42"/>
      <c r="C252" s="237" t="s">
        <v>401</v>
      </c>
      <c r="D252" s="237" t="s">
        <v>158</v>
      </c>
      <c r="E252" s="238" t="s">
        <v>402</v>
      </c>
      <c r="F252" s="239" t="s">
        <v>403</v>
      </c>
      <c r="G252" s="240" t="s">
        <v>196</v>
      </c>
      <c r="H252" s="241">
        <v>21.562000000000001</v>
      </c>
      <c r="I252" s="242"/>
      <c r="J252" s="243">
        <f>ROUND(I252*H252,2)</f>
        <v>0</v>
      </c>
      <c r="K252" s="239" t="s">
        <v>151</v>
      </c>
      <c r="L252" s="244"/>
      <c r="M252" s="245" t="s">
        <v>19</v>
      </c>
      <c r="N252" s="246" t="s">
        <v>47</v>
      </c>
      <c r="O252" s="87"/>
      <c r="P252" s="216">
        <f>O252*H252</f>
        <v>0</v>
      </c>
      <c r="Q252" s="216">
        <v>0.0054000000000000003</v>
      </c>
      <c r="R252" s="216">
        <f>Q252*H252</f>
        <v>0.11643480000000002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372</v>
      </c>
      <c r="AT252" s="218" t="s">
        <v>158</v>
      </c>
      <c r="AU252" s="218" t="s">
        <v>85</v>
      </c>
      <c r="AY252" s="20" t="s">
        <v>145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83</v>
      </c>
      <c r="BK252" s="219">
        <f>ROUND(I252*H252,2)</f>
        <v>0</v>
      </c>
      <c r="BL252" s="20" t="s">
        <v>270</v>
      </c>
      <c r="BM252" s="218" t="s">
        <v>404</v>
      </c>
    </row>
    <row r="253" s="13" customFormat="1">
      <c r="A253" s="13"/>
      <c r="B253" s="225"/>
      <c r="C253" s="226"/>
      <c r="D253" s="227" t="s">
        <v>156</v>
      </c>
      <c r="E253" s="226"/>
      <c r="F253" s="229" t="s">
        <v>405</v>
      </c>
      <c r="G253" s="226"/>
      <c r="H253" s="230">
        <v>21.562000000000001</v>
      </c>
      <c r="I253" s="231"/>
      <c r="J253" s="226"/>
      <c r="K253" s="226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156</v>
      </c>
      <c r="AU253" s="236" t="s">
        <v>85</v>
      </c>
      <c r="AV253" s="13" t="s">
        <v>85</v>
      </c>
      <c r="AW253" s="13" t="s">
        <v>4</v>
      </c>
      <c r="AX253" s="13" t="s">
        <v>83</v>
      </c>
      <c r="AY253" s="236" t="s">
        <v>145</v>
      </c>
    </row>
    <row r="254" s="2" customFormat="1" ht="24.15" customHeight="1">
      <c r="A254" s="41"/>
      <c r="B254" s="42"/>
      <c r="C254" s="207" t="s">
        <v>406</v>
      </c>
      <c r="D254" s="207" t="s">
        <v>147</v>
      </c>
      <c r="E254" s="208" t="s">
        <v>407</v>
      </c>
      <c r="F254" s="209" t="s">
        <v>408</v>
      </c>
      <c r="G254" s="210" t="s">
        <v>409</v>
      </c>
      <c r="H254" s="279"/>
      <c r="I254" s="212"/>
      <c r="J254" s="213">
        <f>ROUND(I254*H254,2)</f>
        <v>0</v>
      </c>
      <c r="K254" s="209" t="s">
        <v>151</v>
      </c>
      <c r="L254" s="47"/>
      <c r="M254" s="214" t="s">
        <v>19</v>
      </c>
      <c r="N254" s="215" t="s">
        <v>47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270</v>
      </c>
      <c r="AT254" s="218" t="s">
        <v>147</v>
      </c>
      <c r="AU254" s="218" t="s">
        <v>85</v>
      </c>
      <c r="AY254" s="20" t="s">
        <v>145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83</v>
      </c>
      <c r="BK254" s="219">
        <f>ROUND(I254*H254,2)</f>
        <v>0</v>
      </c>
      <c r="BL254" s="20" t="s">
        <v>270</v>
      </c>
      <c r="BM254" s="218" t="s">
        <v>410</v>
      </c>
    </row>
    <row r="255" s="2" customFormat="1">
      <c r="A255" s="41"/>
      <c r="B255" s="42"/>
      <c r="C255" s="43"/>
      <c r="D255" s="220" t="s">
        <v>154</v>
      </c>
      <c r="E255" s="43"/>
      <c r="F255" s="221" t="s">
        <v>411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154</v>
      </c>
      <c r="AU255" s="20" t="s">
        <v>85</v>
      </c>
    </row>
    <row r="256" s="12" customFormat="1" ht="22.8" customHeight="1">
      <c r="A256" s="12"/>
      <c r="B256" s="191"/>
      <c r="C256" s="192"/>
      <c r="D256" s="193" t="s">
        <v>75</v>
      </c>
      <c r="E256" s="205" t="s">
        <v>412</v>
      </c>
      <c r="F256" s="205" t="s">
        <v>413</v>
      </c>
      <c r="G256" s="192"/>
      <c r="H256" s="192"/>
      <c r="I256" s="195"/>
      <c r="J256" s="206">
        <f>BK256</f>
        <v>0</v>
      </c>
      <c r="K256" s="192"/>
      <c r="L256" s="197"/>
      <c r="M256" s="198"/>
      <c r="N256" s="199"/>
      <c r="O256" s="199"/>
      <c r="P256" s="200">
        <f>SUM(P257:P270)</f>
        <v>0</v>
      </c>
      <c r="Q256" s="199"/>
      <c r="R256" s="200">
        <f>SUM(R257:R270)</f>
        <v>0</v>
      </c>
      <c r="S256" s="199"/>
      <c r="T256" s="201">
        <f>SUM(T257:T270)</f>
        <v>0.45689000000000002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2" t="s">
        <v>85</v>
      </c>
      <c r="AT256" s="203" t="s">
        <v>75</v>
      </c>
      <c r="AU256" s="203" t="s">
        <v>83</v>
      </c>
      <c r="AY256" s="202" t="s">
        <v>145</v>
      </c>
      <c r="BK256" s="204">
        <f>SUM(BK257:BK270)</f>
        <v>0</v>
      </c>
    </row>
    <row r="257" s="2" customFormat="1" ht="16.5" customHeight="1">
      <c r="A257" s="41"/>
      <c r="B257" s="42"/>
      <c r="C257" s="207" t="s">
        <v>414</v>
      </c>
      <c r="D257" s="207" t="s">
        <v>147</v>
      </c>
      <c r="E257" s="208" t="s">
        <v>415</v>
      </c>
      <c r="F257" s="209" t="s">
        <v>416</v>
      </c>
      <c r="G257" s="210" t="s">
        <v>417</v>
      </c>
      <c r="H257" s="211">
        <v>5</v>
      </c>
      <c r="I257" s="212"/>
      <c r="J257" s="213">
        <f>ROUND(I257*H257,2)</f>
        <v>0</v>
      </c>
      <c r="K257" s="209" t="s">
        <v>151</v>
      </c>
      <c r="L257" s="47"/>
      <c r="M257" s="214" t="s">
        <v>19</v>
      </c>
      <c r="N257" s="215" t="s">
        <v>47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0.01933</v>
      </c>
      <c r="T257" s="217">
        <f>S257*H257</f>
        <v>0.09665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270</v>
      </c>
      <c r="AT257" s="218" t="s">
        <v>147</v>
      </c>
      <c r="AU257" s="218" t="s">
        <v>85</v>
      </c>
      <c r="AY257" s="20" t="s">
        <v>145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83</v>
      </c>
      <c r="BK257" s="219">
        <f>ROUND(I257*H257,2)</f>
        <v>0</v>
      </c>
      <c r="BL257" s="20" t="s">
        <v>270</v>
      </c>
      <c r="BM257" s="218" t="s">
        <v>418</v>
      </c>
    </row>
    <row r="258" s="2" customFormat="1">
      <c r="A258" s="41"/>
      <c r="B258" s="42"/>
      <c r="C258" s="43"/>
      <c r="D258" s="220" t="s">
        <v>154</v>
      </c>
      <c r="E258" s="43"/>
      <c r="F258" s="221" t="s">
        <v>419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154</v>
      </c>
      <c r="AU258" s="20" t="s">
        <v>85</v>
      </c>
    </row>
    <row r="259" s="2" customFormat="1" ht="16.5" customHeight="1">
      <c r="A259" s="41"/>
      <c r="B259" s="42"/>
      <c r="C259" s="207" t="s">
        <v>420</v>
      </c>
      <c r="D259" s="207" t="s">
        <v>147</v>
      </c>
      <c r="E259" s="208" t="s">
        <v>421</v>
      </c>
      <c r="F259" s="209" t="s">
        <v>422</v>
      </c>
      <c r="G259" s="210" t="s">
        <v>417</v>
      </c>
      <c r="H259" s="211">
        <v>3</v>
      </c>
      <c r="I259" s="212"/>
      <c r="J259" s="213">
        <f>ROUND(I259*H259,2)</f>
        <v>0</v>
      </c>
      <c r="K259" s="209" t="s">
        <v>151</v>
      </c>
      <c r="L259" s="47"/>
      <c r="M259" s="214" t="s">
        <v>19</v>
      </c>
      <c r="N259" s="215" t="s">
        <v>47</v>
      </c>
      <c r="O259" s="87"/>
      <c r="P259" s="216">
        <f>O259*H259</f>
        <v>0</v>
      </c>
      <c r="Q259" s="216">
        <v>0</v>
      </c>
      <c r="R259" s="216">
        <f>Q259*H259</f>
        <v>0</v>
      </c>
      <c r="S259" s="216">
        <v>0.01107</v>
      </c>
      <c r="T259" s="217">
        <f>S259*H259</f>
        <v>0.033210000000000003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8" t="s">
        <v>152</v>
      </c>
      <c r="AT259" s="218" t="s">
        <v>147</v>
      </c>
      <c r="AU259" s="218" t="s">
        <v>85</v>
      </c>
      <c r="AY259" s="20" t="s">
        <v>145</v>
      </c>
      <c r="BE259" s="219">
        <f>IF(N259="základní",J259,0)</f>
        <v>0</v>
      </c>
      <c r="BF259" s="219">
        <f>IF(N259="snížená",J259,0)</f>
        <v>0</v>
      </c>
      <c r="BG259" s="219">
        <f>IF(N259="zákl. přenesená",J259,0)</f>
        <v>0</v>
      </c>
      <c r="BH259" s="219">
        <f>IF(N259="sníž. přenesená",J259,0)</f>
        <v>0</v>
      </c>
      <c r="BI259" s="219">
        <f>IF(N259="nulová",J259,0)</f>
        <v>0</v>
      </c>
      <c r="BJ259" s="20" t="s">
        <v>83</v>
      </c>
      <c r="BK259" s="219">
        <f>ROUND(I259*H259,2)</f>
        <v>0</v>
      </c>
      <c r="BL259" s="20" t="s">
        <v>152</v>
      </c>
      <c r="BM259" s="218" t="s">
        <v>423</v>
      </c>
    </row>
    <row r="260" s="2" customFormat="1">
      <c r="A260" s="41"/>
      <c r="B260" s="42"/>
      <c r="C260" s="43"/>
      <c r="D260" s="220" t="s">
        <v>154</v>
      </c>
      <c r="E260" s="43"/>
      <c r="F260" s="221" t="s">
        <v>424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154</v>
      </c>
      <c r="AU260" s="20" t="s">
        <v>85</v>
      </c>
    </row>
    <row r="261" s="2" customFormat="1" ht="16.5" customHeight="1">
      <c r="A261" s="41"/>
      <c r="B261" s="42"/>
      <c r="C261" s="207" t="s">
        <v>425</v>
      </c>
      <c r="D261" s="207" t="s">
        <v>147</v>
      </c>
      <c r="E261" s="208" t="s">
        <v>426</v>
      </c>
      <c r="F261" s="209" t="s">
        <v>427</v>
      </c>
      <c r="G261" s="210" t="s">
        <v>417</v>
      </c>
      <c r="H261" s="211">
        <v>10</v>
      </c>
      <c r="I261" s="212"/>
      <c r="J261" s="213">
        <f>ROUND(I261*H261,2)</f>
        <v>0</v>
      </c>
      <c r="K261" s="209" t="s">
        <v>151</v>
      </c>
      <c r="L261" s="47"/>
      <c r="M261" s="214" t="s">
        <v>19</v>
      </c>
      <c r="N261" s="215" t="s">
        <v>47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0.019460000000000002</v>
      </c>
      <c r="T261" s="217">
        <f>S261*H261</f>
        <v>0.19460000000000002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270</v>
      </c>
      <c r="AT261" s="218" t="s">
        <v>147</v>
      </c>
      <c r="AU261" s="218" t="s">
        <v>85</v>
      </c>
      <c r="AY261" s="20" t="s">
        <v>145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83</v>
      </c>
      <c r="BK261" s="219">
        <f>ROUND(I261*H261,2)</f>
        <v>0</v>
      </c>
      <c r="BL261" s="20" t="s">
        <v>270</v>
      </c>
      <c r="BM261" s="218" t="s">
        <v>428</v>
      </c>
    </row>
    <row r="262" s="2" customFormat="1">
      <c r="A262" s="41"/>
      <c r="B262" s="42"/>
      <c r="C262" s="43"/>
      <c r="D262" s="220" t="s">
        <v>154</v>
      </c>
      <c r="E262" s="43"/>
      <c r="F262" s="221" t="s">
        <v>429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154</v>
      </c>
      <c r="AU262" s="20" t="s">
        <v>85</v>
      </c>
    </row>
    <row r="263" s="2" customFormat="1" ht="16.5" customHeight="1">
      <c r="A263" s="41"/>
      <c r="B263" s="42"/>
      <c r="C263" s="207" t="s">
        <v>430</v>
      </c>
      <c r="D263" s="207" t="s">
        <v>147</v>
      </c>
      <c r="E263" s="208" t="s">
        <v>431</v>
      </c>
      <c r="F263" s="209" t="s">
        <v>432</v>
      </c>
      <c r="G263" s="210" t="s">
        <v>417</v>
      </c>
      <c r="H263" s="211">
        <v>1</v>
      </c>
      <c r="I263" s="212"/>
      <c r="J263" s="213">
        <f>ROUND(I263*H263,2)</f>
        <v>0</v>
      </c>
      <c r="K263" s="209" t="s">
        <v>151</v>
      </c>
      <c r="L263" s="47"/>
      <c r="M263" s="214" t="s">
        <v>19</v>
      </c>
      <c r="N263" s="215" t="s">
        <v>47</v>
      </c>
      <c r="O263" s="87"/>
      <c r="P263" s="216">
        <f>O263*H263</f>
        <v>0</v>
      </c>
      <c r="Q263" s="216">
        <v>0</v>
      </c>
      <c r="R263" s="216">
        <f>Q263*H263</f>
        <v>0</v>
      </c>
      <c r="S263" s="216">
        <v>0.040500000000000001</v>
      </c>
      <c r="T263" s="217">
        <f>S263*H263</f>
        <v>0.040500000000000001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270</v>
      </c>
      <c r="AT263" s="218" t="s">
        <v>147</v>
      </c>
      <c r="AU263" s="218" t="s">
        <v>85</v>
      </c>
      <c r="AY263" s="20" t="s">
        <v>145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83</v>
      </c>
      <c r="BK263" s="219">
        <f>ROUND(I263*H263,2)</f>
        <v>0</v>
      </c>
      <c r="BL263" s="20" t="s">
        <v>270</v>
      </c>
      <c r="BM263" s="218" t="s">
        <v>433</v>
      </c>
    </row>
    <row r="264" s="2" customFormat="1">
      <c r="A264" s="41"/>
      <c r="B264" s="42"/>
      <c r="C264" s="43"/>
      <c r="D264" s="220" t="s">
        <v>154</v>
      </c>
      <c r="E264" s="43"/>
      <c r="F264" s="221" t="s">
        <v>434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154</v>
      </c>
      <c r="AU264" s="20" t="s">
        <v>85</v>
      </c>
    </row>
    <row r="265" s="2" customFormat="1" ht="16.5" customHeight="1">
      <c r="A265" s="41"/>
      <c r="B265" s="42"/>
      <c r="C265" s="207" t="s">
        <v>435</v>
      </c>
      <c r="D265" s="207" t="s">
        <v>147</v>
      </c>
      <c r="E265" s="208" t="s">
        <v>436</v>
      </c>
      <c r="F265" s="209" t="s">
        <v>437</v>
      </c>
      <c r="G265" s="210" t="s">
        <v>417</v>
      </c>
      <c r="H265" s="211">
        <v>2</v>
      </c>
      <c r="I265" s="212"/>
      <c r="J265" s="213">
        <f>ROUND(I265*H265,2)</f>
        <v>0</v>
      </c>
      <c r="K265" s="209" t="s">
        <v>151</v>
      </c>
      <c r="L265" s="47"/>
      <c r="M265" s="214" t="s">
        <v>19</v>
      </c>
      <c r="N265" s="215" t="s">
        <v>47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0.034700000000000002</v>
      </c>
      <c r="T265" s="217">
        <f>S265*H265</f>
        <v>0.069400000000000003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270</v>
      </c>
      <c r="AT265" s="218" t="s">
        <v>147</v>
      </c>
      <c r="AU265" s="218" t="s">
        <v>85</v>
      </c>
      <c r="AY265" s="20" t="s">
        <v>145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83</v>
      </c>
      <c r="BK265" s="219">
        <f>ROUND(I265*H265,2)</f>
        <v>0</v>
      </c>
      <c r="BL265" s="20" t="s">
        <v>270</v>
      </c>
      <c r="BM265" s="218" t="s">
        <v>438</v>
      </c>
    </row>
    <row r="266" s="2" customFormat="1">
      <c r="A266" s="41"/>
      <c r="B266" s="42"/>
      <c r="C266" s="43"/>
      <c r="D266" s="220" t="s">
        <v>154</v>
      </c>
      <c r="E266" s="43"/>
      <c r="F266" s="221" t="s">
        <v>439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154</v>
      </c>
      <c r="AU266" s="20" t="s">
        <v>85</v>
      </c>
    </row>
    <row r="267" s="2" customFormat="1" ht="16.5" customHeight="1">
      <c r="A267" s="41"/>
      <c r="B267" s="42"/>
      <c r="C267" s="207" t="s">
        <v>440</v>
      </c>
      <c r="D267" s="207" t="s">
        <v>147</v>
      </c>
      <c r="E267" s="208" t="s">
        <v>441</v>
      </c>
      <c r="F267" s="209" t="s">
        <v>442</v>
      </c>
      <c r="G267" s="210" t="s">
        <v>417</v>
      </c>
      <c r="H267" s="211">
        <v>13</v>
      </c>
      <c r="I267" s="212"/>
      <c r="J267" s="213">
        <f>ROUND(I267*H267,2)</f>
        <v>0</v>
      </c>
      <c r="K267" s="209" t="s">
        <v>151</v>
      </c>
      <c r="L267" s="47"/>
      <c r="M267" s="214" t="s">
        <v>19</v>
      </c>
      <c r="N267" s="215" t="s">
        <v>47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0.00156</v>
      </c>
      <c r="T267" s="217">
        <f>S267*H267</f>
        <v>0.020279999999999999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270</v>
      </c>
      <c r="AT267" s="218" t="s">
        <v>147</v>
      </c>
      <c r="AU267" s="218" t="s">
        <v>85</v>
      </c>
      <c r="AY267" s="20" t="s">
        <v>145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83</v>
      </c>
      <c r="BK267" s="219">
        <f>ROUND(I267*H267,2)</f>
        <v>0</v>
      </c>
      <c r="BL267" s="20" t="s">
        <v>270</v>
      </c>
      <c r="BM267" s="218" t="s">
        <v>443</v>
      </c>
    </row>
    <row r="268" s="2" customFormat="1">
      <c r="A268" s="41"/>
      <c r="B268" s="42"/>
      <c r="C268" s="43"/>
      <c r="D268" s="220" t="s">
        <v>154</v>
      </c>
      <c r="E268" s="43"/>
      <c r="F268" s="221" t="s">
        <v>444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154</v>
      </c>
      <c r="AU268" s="20" t="s">
        <v>85</v>
      </c>
    </row>
    <row r="269" s="2" customFormat="1" ht="16.5" customHeight="1">
      <c r="A269" s="41"/>
      <c r="B269" s="42"/>
      <c r="C269" s="207" t="s">
        <v>445</v>
      </c>
      <c r="D269" s="207" t="s">
        <v>147</v>
      </c>
      <c r="E269" s="208" t="s">
        <v>446</v>
      </c>
      <c r="F269" s="209" t="s">
        <v>447</v>
      </c>
      <c r="G269" s="210" t="s">
        <v>182</v>
      </c>
      <c r="H269" s="211">
        <v>1</v>
      </c>
      <c r="I269" s="212"/>
      <c r="J269" s="213">
        <f>ROUND(I269*H269,2)</f>
        <v>0</v>
      </c>
      <c r="K269" s="209" t="s">
        <v>151</v>
      </c>
      <c r="L269" s="47"/>
      <c r="M269" s="214" t="s">
        <v>19</v>
      </c>
      <c r="N269" s="215" t="s">
        <v>47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0.0022499999999999998</v>
      </c>
      <c r="T269" s="217">
        <f>S269*H269</f>
        <v>0.0022499999999999998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270</v>
      </c>
      <c r="AT269" s="218" t="s">
        <v>147</v>
      </c>
      <c r="AU269" s="218" t="s">
        <v>85</v>
      </c>
      <c r="AY269" s="20" t="s">
        <v>145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83</v>
      </c>
      <c r="BK269" s="219">
        <f>ROUND(I269*H269,2)</f>
        <v>0</v>
      </c>
      <c r="BL269" s="20" t="s">
        <v>270</v>
      </c>
      <c r="BM269" s="218" t="s">
        <v>448</v>
      </c>
    </row>
    <row r="270" s="2" customFormat="1">
      <c r="A270" s="41"/>
      <c r="B270" s="42"/>
      <c r="C270" s="43"/>
      <c r="D270" s="220" t="s">
        <v>154</v>
      </c>
      <c r="E270" s="43"/>
      <c r="F270" s="221" t="s">
        <v>449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154</v>
      </c>
      <c r="AU270" s="20" t="s">
        <v>85</v>
      </c>
    </row>
    <row r="271" s="12" customFormat="1" ht="22.8" customHeight="1">
      <c r="A271" s="12"/>
      <c r="B271" s="191"/>
      <c r="C271" s="192"/>
      <c r="D271" s="193" t="s">
        <v>75</v>
      </c>
      <c r="E271" s="205" t="s">
        <v>450</v>
      </c>
      <c r="F271" s="205" t="s">
        <v>451</v>
      </c>
      <c r="G271" s="192"/>
      <c r="H271" s="192"/>
      <c r="I271" s="195"/>
      <c r="J271" s="206">
        <f>BK271</f>
        <v>0</v>
      </c>
      <c r="K271" s="192"/>
      <c r="L271" s="197"/>
      <c r="M271" s="198"/>
      <c r="N271" s="199"/>
      <c r="O271" s="199"/>
      <c r="P271" s="200">
        <f>SUM(P272:P296)</f>
        <v>0</v>
      </c>
      <c r="Q271" s="199"/>
      <c r="R271" s="200">
        <f>SUM(R272:R296)</f>
        <v>1.6655318000000001</v>
      </c>
      <c r="S271" s="199"/>
      <c r="T271" s="201">
        <f>SUM(T272:T296)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2" t="s">
        <v>85</v>
      </c>
      <c r="AT271" s="203" t="s">
        <v>75</v>
      </c>
      <c r="AU271" s="203" t="s">
        <v>83</v>
      </c>
      <c r="AY271" s="202" t="s">
        <v>145</v>
      </c>
      <c r="BK271" s="204">
        <f>SUM(BK272:BK296)</f>
        <v>0</v>
      </c>
    </row>
    <row r="272" s="2" customFormat="1" ht="24.15" customHeight="1">
      <c r="A272" s="41"/>
      <c r="B272" s="42"/>
      <c r="C272" s="207" t="s">
        <v>452</v>
      </c>
      <c r="D272" s="207" t="s">
        <v>147</v>
      </c>
      <c r="E272" s="208" t="s">
        <v>453</v>
      </c>
      <c r="F272" s="209" t="s">
        <v>454</v>
      </c>
      <c r="G272" s="210" t="s">
        <v>196</v>
      </c>
      <c r="H272" s="211">
        <v>2.2080000000000002</v>
      </c>
      <c r="I272" s="212"/>
      <c r="J272" s="213">
        <f>ROUND(I272*H272,2)</f>
        <v>0</v>
      </c>
      <c r="K272" s="209" t="s">
        <v>151</v>
      </c>
      <c r="L272" s="47"/>
      <c r="M272" s="214" t="s">
        <v>19</v>
      </c>
      <c r="N272" s="215" t="s">
        <v>47</v>
      </c>
      <c r="O272" s="87"/>
      <c r="P272" s="216">
        <f>O272*H272</f>
        <v>0</v>
      </c>
      <c r="Q272" s="216">
        <v>0.012200000000000001</v>
      </c>
      <c r="R272" s="216">
        <f>Q272*H272</f>
        <v>0.026937600000000003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270</v>
      </c>
      <c r="AT272" s="218" t="s">
        <v>147</v>
      </c>
      <c r="AU272" s="218" t="s">
        <v>85</v>
      </c>
      <c r="AY272" s="20" t="s">
        <v>145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83</v>
      </c>
      <c r="BK272" s="219">
        <f>ROUND(I272*H272,2)</f>
        <v>0</v>
      </c>
      <c r="BL272" s="20" t="s">
        <v>270</v>
      </c>
      <c r="BM272" s="218" t="s">
        <v>455</v>
      </c>
    </row>
    <row r="273" s="2" customFormat="1">
      <c r="A273" s="41"/>
      <c r="B273" s="42"/>
      <c r="C273" s="43"/>
      <c r="D273" s="220" t="s">
        <v>154</v>
      </c>
      <c r="E273" s="43"/>
      <c r="F273" s="221" t="s">
        <v>456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154</v>
      </c>
      <c r="AU273" s="20" t="s">
        <v>85</v>
      </c>
    </row>
    <row r="274" s="13" customFormat="1">
      <c r="A274" s="13"/>
      <c r="B274" s="225"/>
      <c r="C274" s="226"/>
      <c r="D274" s="227" t="s">
        <v>156</v>
      </c>
      <c r="E274" s="228" t="s">
        <v>19</v>
      </c>
      <c r="F274" s="229" t="s">
        <v>457</v>
      </c>
      <c r="G274" s="226"/>
      <c r="H274" s="230">
        <v>2.2080000000000002</v>
      </c>
      <c r="I274" s="231"/>
      <c r="J274" s="226"/>
      <c r="K274" s="226"/>
      <c r="L274" s="232"/>
      <c r="M274" s="233"/>
      <c r="N274" s="234"/>
      <c r="O274" s="234"/>
      <c r="P274" s="234"/>
      <c r="Q274" s="234"/>
      <c r="R274" s="234"/>
      <c r="S274" s="234"/>
      <c r="T274" s="235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6" t="s">
        <v>156</v>
      </c>
      <c r="AU274" s="236" t="s">
        <v>85</v>
      </c>
      <c r="AV274" s="13" t="s">
        <v>85</v>
      </c>
      <c r="AW274" s="13" t="s">
        <v>36</v>
      </c>
      <c r="AX274" s="13" t="s">
        <v>83</v>
      </c>
      <c r="AY274" s="236" t="s">
        <v>145</v>
      </c>
    </row>
    <row r="275" s="2" customFormat="1" ht="24.15" customHeight="1">
      <c r="A275" s="41"/>
      <c r="B275" s="42"/>
      <c r="C275" s="207" t="s">
        <v>458</v>
      </c>
      <c r="D275" s="207" t="s">
        <v>147</v>
      </c>
      <c r="E275" s="208" t="s">
        <v>459</v>
      </c>
      <c r="F275" s="209" t="s">
        <v>460</v>
      </c>
      <c r="G275" s="210" t="s">
        <v>196</v>
      </c>
      <c r="H275" s="211">
        <v>34.700000000000003</v>
      </c>
      <c r="I275" s="212"/>
      <c r="J275" s="213">
        <f>ROUND(I275*H275,2)</f>
        <v>0</v>
      </c>
      <c r="K275" s="209" t="s">
        <v>151</v>
      </c>
      <c r="L275" s="47"/>
      <c r="M275" s="214" t="s">
        <v>19</v>
      </c>
      <c r="N275" s="215" t="s">
        <v>47</v>
      </c>
      <c r="O275" s="87"/>
      <c r="P275" s="216">
        <f>O275*H275</f>
        <v>0</v>
      </c>
      <c r="Q275" s="216">
        <v>0.0126</v>
      </c>
      <c r="R275" s="216">
        <f>Q275*H275</f>
        <v>0.43722000000000005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270</v>
      </c>
      <c r="AT275" s="218" t="s">
        <v>147</v>
      </c>
      <c r="AU275" s="218" t="s">
        <v>85</v>
      </c>
      <c r="AY275" s="20" t="s">
        <v>145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83</v>
      </c>
      <c r="BK275" s="219">
        <f>ROUND(I275*H275,2)</f>
        <v>0</v>
      </c>
      <c r="BL275" s="20" t="s">
        <v>270</v>
      </c>
      <c r="BM275" s="218" t="s">
        <v>461</v>
      </c>
    </row>
    <row r="276" s="2" customFormat="1">
      <c r="A276" s="41"/>
      <c r="B276" s="42"/>
      <c r="C276" s="43"/>
      <c r="D276" s="220" t="s">
        <v>154</v>
      </c>
      <c r="E276" s="43"/>
      <c r="F276" s="221" t="s">
        <v>462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154</v>
      </c>
      <c r="AU276" s="20" t="s">
        <v>85</v>
      </c>
    </row>
    <row r="277" s="13" customFormat="1">
      <c r="A277" s="13"/>
      <c r="B277" s="225"/>
      <c r="C277" s="226"/>
      <c r="D277" s="227" t="s">
        <v>156</v>
      </c>
      <c r="E277" s="228" t="s">
        <v>19</v>
      </c>
      <c r="F277" s="229" t="s">
        <v>463</v>
      </c>
      <c r="G277" s="226"/>
      <c r="H277" s="230">
        <v>34.700000000000003</v>
      </c>
      <c r="I277" s="231"/>
      <c r="J277" s="226"/>
      <c r="K277" s="226"/>
      <c r="L277" s="232"/>
      <c r="M277" s="233"/>
      <c r="N277" s="234"/>
      <c r="O277" s="234"/>
      <c r="P277" s="234"/>
      <c r="Q277" s="234"/>
      <c r="R277" s="234"/>
      <c r="S277" s="234"/>
      <c r="T277" s="235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6" t="s">
        <v>156</v>
      </c>
      <c r="AU277" s="236" t="s">
        <v>85</v>
      </c>
      <c r="AV277" s="13" t="s">
        <v>85</v>
      </c>
      <c r="AW277" s="13" t="s">
        <v>36</v>
      </c>
      <c r="AX277" s="13" t="s">
        <v>83</v>
      </c>
      <c r="AY277" s="236" t="s">
        <v>145</v>
      </c>
    </row>
    <row r="278" s="2" customFormat="1" ht="24.15" customHeight="1">
      <c r="A278" s="41"/>
      <c r="B278" s="42"/>
      <c r="C278" s="207" t="s">
        <v>464</v>
      </c>
      <c r="D278" s="207" t="s">
        <v>147</v>
      </c>
      <c r="E278" s="208" t="s">
        <v>465</v>
      </c>
      <c r="F278" s="209" t="s">
        <v>466</v>
      </c>
      <c r="G278" s="210" t="s">
        <v>318</v>
      </c>
      <c r="H278" s="211">
        <v>3.6800000000000002</v>
      </c>
      <c r="I278" s="212"/>
      <c r="J278" s="213">
        <f>ROUND(I278*H278,2)</f>
        <v>0</v>
      </c>
      <c r="K278" s="209" t="s">
        <v>151</v>
      </c>
      <c r="L278" s="47"/>
      <c r="M278" s="214" t="s">
        <v>19</v>
      </c>
      <c r="N278" s="215" t="s">
        <v>47</v>
      </c>
      <c r="O278" s="87"/>
      <c r="P278" s="216">
        <f>O278*H278</f>
        <v>0</v>
      </c>
      <c r="Q278" s="216">
        <v>0.0066299999999999996</v>
      </c>
      <c r="R278" s="216">
        <f>Q278*H278</f>
        <v>0.024398400000000001</v>
      </c>
      <c r="S278" s="216">
        <v>0</v>
      </c>
      <c r="T278" s="217">
        <f>S278*H278</f>
        <v>0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270</v>
      </c>
      <c r="AT278" s="218" t="s">
        <v>147</v>
      </c>
      <c r="AU278" s="218" t="s">
        <v>85</v>
      </c>
      <c r="AY278" s="20" t="s">
        <v>145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83</v>
      </c>
      <c r="BK278" s="219">
        <f>ROUND(I278*H278,2)</f>
        <v>0</v>
      </c>
      <c r="BL278" s="20" t="s">
        <v>270</v>
      </c>
      <c r="BM278" s="218" t="s">
        <v>467</v>
      </c>
    </row>
    <row r="279" s="2" customFormat="1">
      <c r="A279" s="41"/>
      <c r="B279" s="42"/>
      <c r="C279" s="43"/>
      <c r="D279" s="220" t="s">
        <v>154</v>
      </c>
      <c r="E279" s="43"/>
      <c r="F279" s="221" t="s">
        <v>468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154</v>
      </c>
      <c r="AU279" s="20" t="s">
        <v>85</v>
      </c>
    </row>
    <row r="280" s="13" customFormat="1">
      <c r="A280" s="13"/>
      <c r="B280" s="225"/>
      <c r="C280" s="226"/>
      <c r="D280" s="227" t="s">
        <v>156</v>
      </c>
      <c r="E280" s="228" t="s">
        <v>19</v>
      </c>
      <c r="F280" s="229" t="s">
        <v>469</v>
      </c>
      <c r="G280" s="226"/>
      <c r="H280" s="230">
        <v>3.6800000000000002</v>
      </c>
      <c r="I280" s="231"/>
      <c r="J280" s="226"/>
      <c r="K280" s="226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156</v>
      </c>
      <c r="AU280" s="236" t="s">
        <v>85</v>
      </c>
      <c r="AV280" s="13" t="s">
        <v>85</v>
      </c>
      <c r="AW280" s="13" t="s">
        <v>36</v>
      </c>
      <c r="AX280" s="13" t="s">
        <v>76</v>
      </c>
      <c r="AY280" s="236" t="s">
        <v>145</v>
      </c>
    </row>
    <row r="281" s="14" customFormat="1">
      <c r="A281" s="14"/>
      <c r="B281" s="247"/>
      <c r="C281" s="248"/>
      <c r="D281" s="227" t="s">
        <v>156</v>
      </c>
      <c r="E281" s="249" t="s">
        <v>19</v>
      </c>
      <c r="F281" s="250" t="s">
        <v>256</v>
      </c>
      <c r="G281" s="248"/>
      <c r="H281" s="251">
        <v>3.6800000000000002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156</v>
      </c>
      <c r="AU281" s="257" t="s">
        <v>85</v>
      </c>
      <c r="AV281" s="14" t="s">
        <v>152</v>
      </c>
      <c r="AW281" s="14" t="s">
        <v>36</v>
      </c>
      <c r="AX281" s="14" t="s">
        <v>83</v>
      </c>
      <c r="AY281" s="257" t="s">
        <v>145</v>
      </c>
    </row>
    <row r="282" s="2" customFormat="1" ht="24.15" customHeight="1">
      <c r="A282" s="41"/>
      <c r="B282" s="42"/>
      <c r="C282" s="207" t="s">
        <v>470</v>
      </c>
      <c r="D282" s="207" t="s">
        <v>147</v>
      </c>
      <c r="E282" s="208" t="s">
        <v>471</v>
      </c>
      <c r="F282" s="209" t="s">
        <v>472</v>
      </c>
      <c r="G282" s="210" t="s">
        <v>196</v>
      </c>
      <c r="H282" s="211">
        <v>179.08000000000001</v>
      </c>
      <c r="I282" s="212"/>
      <c r="J282" s="213">
        <f>ROUND(I282*H282,2)</f>
        <v>0</v>
      </c>
      <c r="K282" s="209" t="s">
        <v>151</v>
      </c>
      <c r="L282" s="47"/>
      <c r="M282" s="214" t="s">
        <v>19</v>
      </c>
      <c r="N282" s="215" t="s">
        <v>47</v>
      </c>
      <c r="O282" s="87"/>
      <c r="P282" s="216">
        <f>O282*H282</f>
        <v>0</v>
      </c>
      <c r="Q282" s="216">
        <v>0.00125</v>
      </c>
      <c r="R282" s="216">
        <f>Q282*H282</f>
        <v>0.22385000000000002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270</v>
      </c>
      <c r="AT282" s="218" t="s">
        <v>147</v>
      </c>
      <c r="AU282" s="218" t="s">
        <v>85</v>
      </c>
      <c r="AY282" s="20" t="s">
        <v>145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83</v>
      </c>
      <c r="BK282" s="219">
        <f>ROUND(I282*H282,2)</f>
        <v>0</v>
      </c>
      <c r="BL282" s="20" t="s">
        <v>270</v>
      </c>
      <c r="BM282" s="218" t="s">
        <v>473</v>
      </c>
    </row>
    <row r="283" s="2" customFormat="1">
      <c r="A283" s="41"/>
      <c r="B283" s="42"/>
      <c r="C283" s="43"/>
      <c r="D283" s="220" t="s">
        <v>154</v>
      </c>
      <c r="E283" s="43"/>
      <c r="F283" s="221" t="s">
        <v>474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154</v>
      </c>
      <c r="AU283" s="20" t="s">
        <v>85</v>
      </c>
    </row>
    <row r="284" s="2" customFormat="1" ht="16.5" customHeight="1">
      <c r="A284" s="41"/>
      <c r="B284" s="42"/>
      <c r="C284" s="237" t="s">
        <v>475</v>
      </c>
      <c r="D284" s="237" t="s">
        <v>158</v>
      </c>
      <c r="E284" s="238" t="s">
        <v>476</v>
      </c>
      <c r="F284" s="239" t="s">
        <v>477</v>
      </c>
      <c r="G284" s="240" t="s">
        <v>196</v>
      </c>
      <c r="H284" s="241">
        <v>182.66200000000001</v>
      </c>
      <c r="I284" s="242"/>
      <c r="J284" s="243">
        <f>ROUND(I284*H284,2)</f>
        <v>0</v>
      </c>
      <c r="K284" s="239" t="s">
        <v>151</v>
      </c>
      <c r="L284" s="244"/>
      <c r="M284" s="245" t="s">
        <v>19</v>
      </c>
      <c r="N284" s="246" t="s">
        <v>47</v>
      </c>
      <c r="O284" s="87"/>
      <c r="P284" s="216">
        <f>O284*H284</f>
        <v>0</v>
      </c>
      <c r="Q284" s="216">
        <v>0.0044999999999999997</v>
      </c>
      <c r="R284" s="216">
        <f>Q284*H284</f>
        <v>0.82197900000000002</v>
      </c>
      <c r="S284" s="216">
        <v>0</v>
      </c>
      <c r="T284" s="217">
        <f>S284*H284</f>
        <v>0</v>
      </c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R284" s="218" t="s">
        <v>372</v>
      </c>
      <c r="AT284" s="218" t="s">
        <v>158</v>
      </c>
      <c r="AU284" s="218" t="s">
        <v>85</v>
      </c>
      <c r="AY284" s="20" t="s">
        <v>145</v>
      </c>
      <c r="BE284" s="219">
        <f>IF(N284="základní",J284,0)</f>
        <v>0</v>
      </c>
      <c r="BF284" s="219">
        <f>IF(N284="snížená",J284,0)</f>
        <v>0</v>
      </c>
      <c r="BG284" s="219">
        <f>IF(N284="zákl. přenesená",J284,0)</f>
        <v>0</v>
      </c>
      <c r="BH284" s="219">
        <f>IF(N284="sníž. přenesená",J284,0)</f>
        <v>0</v>
      </c>
      <c r="BI284" s="219">
        <f>IF(N284="nulová",J284,0)</f>
        <v>0</v>
      </c>
      <c r="BJ284" s="20" t="s">
        <v>83</v>
      </c>
      <c r="BK284" s="219">
        <f>ROUND(I284*H284,2)</f>
        <v>0</v>
      </c>
      <c r="BL284" s="20" t="s">
        <v>270</v>
      </c>
      <c r="BM284" s="218" t="s">
        <v>478</v>
      </c>
    </row>
    <row r="285" s="13" customFormat="1">
      <c r="A285" s="13"/>
      <c r="B285" s="225"/>
      <c r="C285" s="226"/>
      <c r="D285" s="227" t="s">
        <v>156</v>
      </c>
      <c r="E285" s="226"/>
      <c r="F285" s="229" t="s">
        <v>479</v>
      </c>
      <c r="G285" s="226"/>
      <c r="H285" s="230">
        <v>182.66200000000001</v>
      </c>
      <c r="I285" s="231"/>
      <c r="J285" s="226"/>
      <c r="K285" s="226"/>
      <c r="L285" s="232"/>
      <c r="M285" s="233"/>
      <c r="N285" s="234"/>
      <c r="O285" s="234"/>
      <c r="P285" s="234"/>
      <c r="Q285" s="234"/>
      <c r="R285" s="234"/>
      <c r="S285" s="234"/>
      <c r="T285" s="23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6" t="s">
        <v>156</v>
      </c>
      <c r="AU285" s="236" t="s">
        <v>85</v>
      </c>
      <c r="AV285" s="13" t="s">
        <v>85</v>
      </c>
      <c r="AW285" s="13" t="s">
        <v>4</v>
      </c>
      <c r="AX285" s="13" t="s">
        <v>83</v>
      </c>
      <c r="AY285" s="236" t="s">
        <v>145</v>
      </c>
    </row>
    <row r="286" s="2" customFormat="1" ht="24.15" customHeight="1">
      <c r="A286" s="41"/>
      <c r="B286" s="42"/>
      <c r="C286" s="207" t="s">
        <v>480</v>
      </c>
      <c r="D286" s="207" t="s">
        <v>147</v>
      </c>
      <c r="E286" s="208" t="s">
        <v>481</v>
      </c>
      <c r="F286" s="209" t="s">
        <v>482</v>
      </c>
      <c r="G286" s="210" t="s">
        <v>318</v>
      </c>
      <c r="H286" s="211">
        <v>26.120000000000001</v>
      </c>
      <c r="I286" s="212"/>
      <c r="J286" s="213">
        <f>ROUND(I286*H286,2)</f>
        <v>0</v>
      </c>
      <c r="K286" s="209" t="s">
        <v>151</v>
      </c>
      <c r="L286" s="47"/>
      <c r="M286" s="214" t="s">
        <v>19</v>
      </c>
      <c r="N286" s="215" t="s">
        <v>47</v>
      </c>
      <c r="O286" s="87"/>
      <c r="P286" s="216">
        <f>O286*H286</f>
        <v>0</v>
      </c>
      <c r="Q286" s="216">
        <v>0.0043800000000000002</v>
      </c>
      <c r="R286" s="216">
        <f>Q286*H286</f>
        <v>0.11440560000000001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270</v>
      </c>
      <c r="AT286" s="218" t="s">
        <v>147</v>
      </c>
      <c r="AU286" s="218" t="s">
        <v>85</v>
      </c>
      <c r="AY286" s="20" t="s">
        <v>145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83</v>
      </c>
      <c r="BK286" s="219">
        <f>ROUND(I286*H286,2)</f>
        <v>0</v>
      </c>
      <c r="BL286" s="20" t="s">
        <v>270</v>
      </c>
      <c r="BM286" s="218" t="s">
        <v>483</v>
      </c>
    </row>
    <row r="287" s="2" customFormat="1">
      <c r="A287" s="41"/>
      <c r="B287" s="42"/>
      <c r="C287" s="43"/>
      <c r="D287" s="220" t="s">
        <v>154</v>
      </c>
      <c r="E287" s="43"/>
      <c r="F287" s="221" t="s">
        <v>484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154</v>
      </c>
      <c r="AU287" s="20" t="s">
        <v>85</v>
      </c>
    </row>
    <row r="288" s="13" customFormat="1">
      <c r="A288" s="13"/>
      <c r="B288" s="225"/>
      <c r="C288" s="226"/>
      <c r="D288" s="227" t="s">
        <v>156</v>
      </c>
      <c r="E288" s="228" t="s">
        <v>19</v>
      </c>
      <c r="F288" s="229" t="s">
        <v>485</v>
      </c>
      <c r="G288" s="226"/>
      <c r="H288" s="230">
        <v>26.120000000000001</v>
      </c>
      <c r="I288" s="231"/>
      <c r="J288" s="226"/>
      <c r="K288" s="226"/>
      <c r="L288" s="232"/>
      <c r="M288" s="233"/>
      <c r="N288" s="234"/>
      <c r="O288" s="234"/>
      <c r="P288" s="234"/>
      <c r="Q288" s="234"/>
      <c r="R288" s="234"/>
      <c r="S288" s="234"/>
      <c r="T288" s="235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6" t="s">
        <v>156</v>
      </c>
      <c r="AU288" s="236" t="s">
        <v>85</v>
      </c>
      <c r="AV288" s="13" t="s">
        <v>85</v>
      </c>
      <c r="AW288" s="13" t="s">
        <v>36</v>
      </c>
      <c r="AX288" s="13" t="s">
        <v>83</v>
      </c>
      <c r="AY288" s="236" t="s">
        <v>145</v>
      </c>
    </row>
    <row r="289" s="2" customFormat="1" ht="24.15" customHeight="1">
      <c r="A289" s="41"/>
      <c r="B289" s="42"/>
      <c r="C289" s="207" t="s">
        <v>486</v>
      </c>
      <c r="D289" s="207" t="s">
        <v>147</v>
      </c>
      <c r="E289" s="208" t="s">
        <v>487</v>
      </c>
      <c r="F289" s="209" t="s">
        <v>488</v>
      </c>
      <c r="G289" s="210" t="s">
        <v>318</v>
      </c>
      <c r="H289" s="211">
        <v>26.120000000000001</v>
      </c>
      <c r="I289" s="212"/>
      <c r="J289" s="213">
        <f>ROUND(I289*H289,2)</f>
        <v>0</v>
      </c>
      <c r="K289" s="209" t="s">
        <v>151</v>
      </c>
      <c r="L289" s="47"/>
      <c r="M289" s="214" t="s">
        <v>19</v>
      </c>
      <c r="N289" s="215" t="s">
        <v>47</v>
      </c>
      <c r="O289" s="87"/>
      <c r="P289" s="216">
        <f>O289*H289</f>
        <v>0</v>
      </c>
      <c r="Q289" s="216">
        <v>1.0000000000000001E-05</v>
      </c>
      <c r="R289" s="216">
        <f>Q289*H289</f>
        <v>0.00026120000000000001</v>
      </c>
      <c r="S289" s="216">
        <v>0</v>
      </c>
      <c r="T289" s="217">
        <f>S289*H289</f>
        <v>0</v>
      </c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R289" s="218" t="s">
        <v>270</v>
      </c>
      <c r="AT289" s="218" t="s">
        <v>147</v>
      </c>
      <c r="AU289" s="218" t="s">
        <v>85</v>
      </c>
      <c r="AY289" s="20" t="s">
        <v>145</v>
      </c>
      <c r="BE289" s="219">
        <f>IF(N289="základní",J289,0)</f>
        <v>0</v>
      </c>
      <c r="BF289" s="219">
        <f>IF(N289="snížená",J289,0)</f>
        <v>0</v>
      </c>
      <c r="BG289" s="219">
        <f>IF(N289="zákl. přenesená",J289,0)</f>
        <v>0</v>
      </c>
      <c r="BH289" s="219">
        <f>IF(N289="sníž. přenesená",J289,0)</f>
        <v>0</v>
      </c>
      <c r="BI289" s="219">
        <f>IF(N289="nulová",J289,0)</f>
        <v>0</v>
      </c>
      <c r="BJ289" s="20" t="s">
        <v>83</v>
      </c>
      <c r="BK289" s="219">
        <f>ROUND(I289*H289,2)</f>
        <v>0</v>
      </c>
      <c r="BL289" s="20" t="s">
        <v>270</v>
      </c>
      <c r="BM289" s="218" t="s">
        <v>489</v>
      </c>
    </row>
    <row r="290" s="2" customFormat="1">
      <c r="A290" s="41"/>
      <c r="B290" s="42"/>
      <c r="C290" s="43"/>
      <c r="D290" s="220" t="s">
        <v>154</v>
      </c>
      <c r="E290" s="43"/>
      <c r="F290" s="221" t="s">
        <v>490</v>
      </c>
      <c r="G290" s="43"/>
      <c r="H290" s="43"/>
      <c r="I290" s="222"/>
      <c r="J290" s="43"/>
      <c r="K290" s="43"/>
      <c r="L290" s="47"/>
      <c r="M290" s="223"/>
      <c r="N290" s="224"/>
      <c r="O290" s="87"/>
      <c r="P290" s="87"/>
      <c r="Q290" s="87"/>
      <c r="R290" s="87"/>
      <c r="S290" s="87"/>
      <c r="T290" s="88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T290" s="20" t="s">
        <v>154</v>
      </c>
      <c r="AU290" s="20" t="s">
        <v>85</v>
      </c>
    </row>
    <row r="291" s="13" customFormat="1">
      <c r="A291" s="13"/>
      <c r="B291" s="225"/>
      <c r="C291" s="226"/>
      <c r="D291" s="227" t="s">
        <v>156</v>
      </c>
      <c r="E291" s="228" t="s">
        <v>19</v>
      </c>
      <c r="F291" s="229" t="s">
        <v>485</v>
      </c>
      <c r="G291" s="226"/>
      <c r="H291" s="230">
        <v>26.120000000000001</v>
      </c>
      <c r="I291" s="231"/>
      <c r="J291" s="226"/>
      <c r="K291" s="226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156</v>
      </c>
      <c r="AU291" s="236" t="s">
        <v>85</v>
      </c>
      <c r="AV291" s="13" t="s">
        <v>85</v>
      </c>
      <c r="AW291" s="13" t="s">
        <v>36</v>
      </c>
      <c r="AX291" s="13" t="s">
        <v>83</v>
      </c>
      <c r="AY291" s="236" t="s">
        <v>145</v>
      </c>
    </row>
    <row r="292" s="2" customFormat="1" ht="16.5" customHeight="1">
      <c r="A292" s="41"/>
      <c r="B292" s="42"/>
      <c r="C292" s="207" t="s">
        <v>491</v>
      </c>
      <c r="D292" s="207" t="s">
        <v>147</v>
      </c>
      <c r="E292" s="208" t="s">
        <v>492</v>
      </c>
      <c r="F292" s="209" t="s">
        <v>493</v>
      </c>
      <c r="G292" s="210" t="s">
        <v>182</v>
      </c>
      <c r="H292" s="211">
        <v>8</v>
      </c>
      <c r="I292" s="212"/>
      <c r="J292" s="213">
        <f>ROUND(I292*H292,2)</f>
        <v>0</v>
      </c>
      <c r="K292" s="209" t="s">
        <v>151</v>
      </c>
      <c r="L292" s="47"/>
      <c r="M292" s="214" t="s">
        <v>19</v>
      </c>
      <c r="N292" s="215" t="s">
        <v>47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270</v>
      </c>
      <c r="AT292" s="218" t="s">
        <v>147</v>
      </c>
      <c r="AU292" s="218" t="s">
        <v>85</v>
      </c>
      <c r="AY292" s="20" t="s">
        <v>145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83</v>
      </c>
      <c r="BK292" s="219">
        <f>ROUND(I292*H292,2)</f>
        <v>0</v>
      </c>
      <c r="BL292" s="20" t="s">
        <v>270</v>
      </c>
      <c r="BM292" s="218" t="s">
        <v>494</v>
      </c>
    </row>
    <row r="293" s="2" customFormat="1">
      <c r="A293" s="41"/>
      <c r="B293" s="42"/>
      <c r="C293" s="43"/>
      <c r="D293" s="220" t="s">
        <v>154</v>
      </c>
      <c r="E293" s="43"/>
      <c r="F293" s="221" t="s">
        <v>495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154</v>
      </c>
      <c r="AU293" s="20" t="s">
        <v>85</v>
      </c>
    </row>
    <row r="294" s="2" customFormat="1" ht="16.5" customHeight="1">
      <c r="A294" s="41"/>
      <c r="B294" s="42"/>
      <c r="C294" s="237" t="s">
        <v>496</v>
      </c>
      <c r="D294" s="237" t="s">
        <v>158</v>
      </c>
      <c r="E294" s="238" t="s">
        <v>497</v>
      </c>
      <c r="F294" s="239" t="s">
        <v>498</v>
      </c>
      <c r="G294" s="240" t="s">
        <v>182</v>
      </c>
      <c r="H294" s="241">
        <v>8</v>
      </c>
      <c r="I294" s="242"/>
      <c r="J294" s="243">
        <f>ROUND(I294*H294,2)</f>
        <v>0</v>
      </c>
      <c r="K294" s="239" t="s">
        <v>151</v>
      </c>
      <c r="L294" s="244"/>
      <c r="M294" s="245" t="s">
        <v>19</v>
      </c>
      <c r="N294" s="246" t="s">
        <v>47</v>
      </c>
      <c r="O294" s="87"/>
      <c r="P294" s="216">
        <f>O294*H294</f>
        <v>0</v>
      </c>
      <c r="Q294" s="216">
        <v>0.0020600000000000002</v>
      </c>
      <c r="R294" s="216">
        <f>Q294*H294</f>
        <v>0.016480000000000002</v>
      </c>
      <c r="S294" s="216">
        <v>0</v>
      </c>
      <c r="T294" s="217">
        <f>S294*H294</f>
        <v>0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372</v>
      </c>
      <c r="AT294" s="218" t="s">
        <v>158</v>
      </c>
      <c r="AU294" s="218" t="s">
        <v>85</v>
      </c>
      <c r="AY294" s="20" t="s">
        <v>145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83</v>
      </c>
      <c r="BK294" s="219">
        <f>ROUND(I294*H294,2)</f>
        <v>0</v>
      </c>
      <c r="BL294" s="20" t="s">
        <v>270</v>
      </c>
      <c r="BM294" s="218" t="s">
        <v>499</v>
      </c>
    </row>
    <row r="295" s="2" customFormat="1" ht="24.15" customHeight="1">
      <c r="A295" s="41"/>
      <c r="B295" s="42"/>
      <c r="C295" s="207" t="s">
        <v>500</v>
      </c>
      <c r="D295" s="207" t="s">
        <v>147</v>
      </c>
      <c r="E295" s="208" t="s">
        <v>501</v>
      </c>
      <c r="F295" s="209" t="s">
        <v>502</v>
      </c>
      <c r="G295" s="210" t="s">
        <v>409</v>
      </c>
      <c r="H295" s="279"/>
      <c r="I295" s="212"/>
      <c r="J295" s="213">
        <f>ROUND(I295*H295,2)</f>
        <v>0</v>
      </c>
      <c r="K295" s="209" t="s">
        <v>151</v>
      </c>
      <c r="L295" s="47"/>
      <c r="M295" s="214" t="s">
        <v>19</v>
      </c>
      <c r="N295" s="215" t="s">
        <v>47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270</v>
      </c>
      <c r="AT295" s="218" t="s">
        <v>147</v>
      </c>
      <c r="AU295" s="218" t="s">
        <v>85</v>
      </c>
      <c r="AY295" s="20" t="s">
        <v>145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83</v>
      </c>
      <c r="BK295" s="219">
        <f>ROUND(I295*H295,2)</f>
        <v>0</v>
      </c>
      <c r="BL295" s="20" t="s">
        <v>270</v>
      </c>
      <c r="BM295" s="218" t="s">
        <v>503</v>
      </c>
    </row>
    <row r="296" s="2" customFormat="1">
      <c r="A296" s="41"/>
      <c r="B296" s="42"/>
      <c r="C296" s="43"/>
      <c r="D296" s="220" t="s">
        <v>154</v>
      </c>
      <c r="E296" s="43"/>
      <c r="F296" s="221" t="s">
        <v>504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154</v>
      </c>
      <c r="AU296" s="20" t="s">
        <v>85</v>
      </c>
    </row>
    <row r="297" s="12" customFormat="1" ht="22.8" customHeight="1">
      <c r="A297" s="12"/>
      <c r="B297" s="191"/>
      <c r="C297" s="192"/>
      <c r="D297" s="193" t="s">
        <v>75</v>
      </c>
      <c r="E297" s="205" t="s">
        <v>505</v>
      </c>
      <c r="F297" s="205" t="s">
        <v>506</v>
      </c>
      <c r="G297" s="192"/>
      <c r="H297" s="192"/>
      <c r="I297" s="195"/>
      <c r="J297" s="206">
        <f>BK297</f>
        <v>0</v>
      </c>
      <c r="K297" s="192"/>
      <c r="L297" s="197"/>
      <c r="M297" s="198"/>
      <c r="N297" s="199"/>
      <c r="O297" s="199"/>
      <c r="P297" s="200">
        <f>SUM(P298:P381)</f>
        <v>0</v>
      </c>
      <c r="Q297" s="199"/>
      <c r="R297" s="200">
        <f>SUM(R298:R381)</f>
        <v>0.037870000000000001</v>
      </c>
      <c r="S297" s="199"/>
      <c r="T297" s="201">
        <f>SUM(T298:T381)</f>
        <v>0.876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2" t="s">
        <v>85</v>
      </c>
      <c r="AT297" s="203" t="s">
        <v>75</v>
      </c>
      <c r="AU297" s="203" t="s">
        <v>83</v>
      </c>
      <c r="AY297" s="202" t="s">
        <v>145</v>
      </c>
      <c r="BK297" s="204">
        <f>SUM(BK298:BK381)</f>
        <v>0</v>
      </c>
    </row>
    <row r="298" s="2" customFormat="1" ht="16.5" customHeight="1">
      <c r="A298" s="41"/>
      <c r="B298" s="42"/>
      <c r="C298" s="207" t="s">
        <v>507</v>
      </c>
      <c r="D298" s="207" t="s">
        <v>147</v>
      </c>
      <c r="E298" s="208" t="s">
        <v>508</v>
      </c>
      <c r="F298" s="209" t="s">
        <v>509</v>
      </c>
      <c r="G298" s="210" t="s">
        <v>182</v>
      </c>
      <c r="H298" s="211">
        <v>33</v>
      </c>
      <c r="I298" s="212"/>
      <c r="J298" s="213">
        <f>ROUND(I298*H298,2)</f>
        <v>0</v>
      </c>
      <c r="K298" s="209" t="s">
        <v>151</v>
      </c>
      <c r="L298" s="47"/>
      <c r="M298" s="214" t="s">
        <v>19</v>
      </c>
      <c r="N298" s="215" t="s">
        <v>47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0.024</v>
      </c>
      <c r="T298" s="217">
        <f>S298*H298</f>
        <v>0.79200000000000004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270</v>
      </c>
      <c r="AT298" s="218" t="s">
        <v>147</v>
      </c>
      <c r="AU298" s="218" t="s">
        <v>85</v>
      </c>
      <c r="AY298" s="20" t="s">
        <v>145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83</v>
      </c>
      <c r="BK298" s="219">
        <f>ROUND(I298*H298,2)</f>
        <v>0</v>
      </c>
      <c r="BL298" s="20" t="s">
        <v>270</v>
      </c>
      <c r="BM298" s="218" t="s">
        <v>510</v>
      </c>
    </row>
    <row r="299" s="2" customFormat="1">
      <c r="A299" s="41"/>
      <c r="B299" s="42"/>
      <c r="C299" s="43"/>
      <c r="D299" s="220" t="s">
        <v>154</v>
      </c>
      <c r="E299" s="43"/>
      <c r="F299" s="221" t="s">
        <v>511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154</v>
      </c>
      <c r="AU299" s="20" t="s">
        <v>85</v>
      </c>
    </row>
    <row r="300" s="13" customFormat="1">
      <c r="A300" s="13"/>
      <c r="B300" s="225"/>
      <c r="C300" s="226"/>
      <c r="D300" s="227" t="s">
        <v>156</v>
      </c>
      <c r="E300" s="228" t="s">
        <v>19</v>
      </c>
      <c r="F300" s="229" t="s">
        <v>512</v>
      </c>
      <c r="G300" s="226"/>
      <c r="H300" s="230">
        <v>6</v>
      </c>
      <c r="I300" s="231"/>
      <c r="J300" s="226"/>
      <c r="K300" s="226"/>
      <c r="L300" s="232"/>
      <c r="M300" s="233"/>
      <c r="N300" s="234"/>
      <c r="O300" s="234"/>
      <c r="P300" s="234"/>
      <c r="Q300" s="234"/>
      <c r="R300" s="234"/>
      <c r="S300" s="234"/>
      <c r="T300" s="235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6" t="s">
        <v>156</v>
      </c>
      <c r="AU300" s="236" t="s">
        <v>85</v>
      </c>
      <c r="AV300" s="13" t="s">
        <v>85</v>
      </c>
      <c r="AW300" s="13" t="s">
        <v>36</v>
      </c>
      <c r="AX300" s="13" t="s">
        <v>76</v>
      </c>
      <c r="AY300" s="236" t="s">
        <v>145</v>
      </c>
    </row>
    <row r="301" s="13" customFormat="1">
      <c r="A301" s="13"/>
      <c r="B301" s="225"/>
      <c r="C301" s="226"/>
      <c r="D301" s="227" t="s">
        <v>156</v>
      </c>
      <c r="E301" s="228" t="s">
        <v>19</v>
      </c>
      <c r="F301" s="229" t="s">
        <v>513</v>
      </c>
      <c r="G301" s="226"/>
      <c r="H301" s="230">
        <v>5</v>
      </c>
      <c r="I301" s="231"/>
      <c r="J301" s="226"/>
      <c r="K301" s="226"/>
      <c r="L301" s="232"/>
      <c r="M301" s="233"/>
      <c r="N301" s="234"/>
      <c r="O301" s="234"/>
      <c r="P301" s="234"/>
      <c r="Q301" s="234"/>
      <c r="R301" s="234"/>
      <c r="S301" s="234"/>
      <c r="T301" s="235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6" t="s">
        <v>156</v>
      </c>
      <c r="AU301" s="236" t="s">
        <v>85</v>
      </c>
      <c r="AV301" s="13" t="s">
        <v>85</v>
      </c>
      <c r="AW301" s="13" t="s">
        <v>36</v>
      </c>
      <c r="AX301" s="13" t="s">
        <v>76</v>
      </c>
      <c r="AY301" s="236" t="s">
        <v>145</v>
      </c>
    </row>
    <row r="302" s="13" customFormat="1">
      <c r="A302" s="13"/>
      <c r="B302" s="225"/>
      <c r="C302" s="226"/>
      <c r="D302" s="227" t="s">
        <v>156</v>
      </c>
      <c r="E302" s="228" t="s">
        <v>19</v>
      </c>
      <c r="F302" s="229" t="s">
        <v>514</v>
      </c>
      <c r="G302" s="226"/>
      <c r="H302" s="230">
        <v>2</v>
      </c>
      <c r="I302" s="231"/>
      <c r="J302" s="226"/>
      <c r="K302" s="226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156</v>
      </c>
      <c r="AU302" s="236" t="s">
        <v>85</v>
      </c>
      <c r="AV302" s="13" t="s">
        <v>85</v>
      </c>
      <c r="AW302" s="13" t="s">
        <v>36</v>
      </c>
      <c r="AX302" s="13" t="s">
        <v>76</v>
      </c>
      <c r="AY302" s="236" t="s">
        <v>145</v>
      </c>
    </row>
    <row r="303" s="13" customFormat="1">
      <c r="A303" s="13"/>
      <c r="B303" s="225"/>
      <c r="C303" s="226"/>
      <c r="D303" s="227" t="s">
        <v>156</v>
      </c>
      <c r="E303" s="228" t="s">
        <v>19</v>
      </c>
      <c r="F303" s="229" t="s">
        <v>515</v>
      </c>
      <c r="G303" s="226"/>
      <c r="H303" s="230">
        <v>2</v>
      </c>
      <c r="I303" s="231"/>
      <c r="J303" s="226"/>
      <c r="K303" s="226"/>
      <c r="L303" s="232"/>
      <c r="M303" s="233"/>
      <c r="N303" s="234"/>
      <c r="O303" s="234"/>
      <c r="P303" s="234"/>
      <c r="Q303" s="234"/>
      <c r="R303" s="234"/>
      <c r="S303" s="234"/>
      <c r="T303" s="235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6" t="s">
        <v>156</v>
      </c>
      <c r="AU303" s="236" t="s">
        <v>85</v>
      </c>
      <c r="AV303" s="13" t="s">
        <v>85</v>
      </c>
      <c r="AW303" s="13" t="s">
        <v>36</v>
      </c>
      <c r="AX303" s="13" t="s">
        <v>76</v>
      </c>
      <c r="AY303" s="236" t="s">
        <v>145</v>
      </c>
    </row>
    <row r="304" s="13" customFormat="1">
      <c r="A304" s="13"/>
      <c r="B304" s="225"/>
      <c r="C304" s="226"/>
      <c r="D304" s="227" t="s">
        <v>156</v>
      </c>
      <c r="E304" s="228" t="s">
        <v>19</v>
      </c>
      <c r="F304" s="229" t="s">
        <v>516</v>
      </c>
      <c r="G304" s="226"/>
      <c r="H304" s="230">
        <v>6</v>
      </c>
      <c r="I304" s="231"/>
      <c r="J304" s="226"/>
      <c r="K304" s="226"/>
      <c r="L304" s="232"/>
      <c r="M304" s="233"/>
      <c r="N304" s="234"/>
      <c r="O304" s="234"/>
      <c r="P304" s="234"/>
      <c r="Q304" s="234"/>
      <c r="R304" s="234"/>
      <c r="S304" s="234"/>
      <c r="T304" s="23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6" t="s">
        <v>156</v>
      </c>
      <c r="AU304" s="236" t="s">
        <v>85</v>
      </c>
      <c r="AV304" s="13" t="s">
        <v>85</v>
      </c>
      <c r="AW304" s="13" t="s">
        <v>36</v>
      </c>
      <c r="AX304" s="13" t="s">
        <v>76</v>
      </c>
      <c r="AY304" s="236" t="s">
        <v>145</v>
      </c>
    </row>
    <row r="305" s="13" customFormat="1">
      <c r="A305" s="13"/>
      <c r="B305" s="225"/>
      <c r="C305" s="226"/>
      <c r="D305" s="227" t="s">
        <v>156</v>
      </c>
      <c r="E305" s="228" t="s">
        <v>19</v>
      </c>
      <c r="F305" s="229" t="s">
        <v>517</v>
      </c>
      <c r="G305" s="226"/>
      <c r="H305" s="230">
        <v>2</v>
      </c>
      <c r="I305" s="231"/>
      <c r="J305" s="226"/>
      <c r="K305" s="226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156</v>
      </c>
      <c r="AU305" s="236" t="s">
        <v>85</v>
      </c>
      <c r="AV305" s="13" t="s">
        <v>85</v>
      </c>
      <c r="AW305" s="13" t="s">
        <v>36</v>
      </c>
      <c r="AX305" s="13" t="s">
        <v>76</v>
      </c>
      <c r="AY305" s="236" t="s">
        <v>145</v>
      </c>
    </row>
    <row r="306" s="13" customFormat="1">
      <c r="A306" s="13"/>
      <c r="B306" s="225"/>
      <c r="C306" s="226"/>
      <c r="D306" s="227" t="s">
        <v>156</v>
      </c>
      <c r="E306" s="228" t="s">
        <v>19</v>
      </c>
      <c r="F306" s="229" t="s">
        <v>518</v>
      </c>
      <c r="G306" s="226"/>
      <c r="H306" s="230">
        <v>10</v>
      </c>
      <c r="I306" s="231"/>
      <c r="J306" s="226"/>
      <c r="K306" s="226"/>
      <c r="L306" s="232"/>
      <c r="M306" s="233"/>
      <c r="N306" s="234"/>
      <c r="O306" s="234"/>
      <c r="P306" s="234"/>
      <c r="Q306" s="234"/>
      <c r="R306" s="234"/>
      <c r="S306" s="234"/>
      <c r="T306" s="235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6" t="s">
        <v>156</v>
      </c>
      <c r="AU306" s="236" t="s">
        <v>85</v>
      </c>
      <c r="AV306" s="13" t="s">
        <v>85</v>
      </c>
      <c r="AW306" s="13" t="s">
        <v>36</v>
      </c>
      <c r="AX306" s="13" t="s">
        <v>76</v>
      </c>
      <c r="AY306" s="236" t="s">
        <v>145</v>
      </c>
    </row>
    <row r="307" s="14" customFormat="1">
      <c r="A307" s="14"/>
      <c r="B307" s="247"/>
      <c r="C307" s="248"/>
      <c r="D307" s="227" t="s">
        <v>156</v>
      </c>
      <c r="E307" s="249" t="s">
        <v>19</v>
      </c>
      <c r="F307" s="250" t="s">
        <v>256</v>
      </c>
      <c r="G307" s="248"/>
      <c r="H307" s="251">
        <v>33</v>
      </c>
      <c r="I307" s="252"/>
      <c r="J307" s="248"/>
      <c r="K307" s="248"/>
      <c r="L307" s="253"/>
      <c r="M307" s="254"/>
      <c r="N307" s="255"/>
      <c r="O307" s="255"/>
      <c r="P307" s="255"/>
      <c r="Q307" s="255"/>
      <c r="R307" s="255"/>
      <c r="S307" s="255"/>
      <c r="T307" s="256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7" t="s">
        <v>156</v>
      </c>
      <c r="AU307" s="257" t="s">
        <v>85</v>
      </c>
      <c r="AV307" s="14" t="s">
        <v>152</v>
      </c>
      <c r="AW307" s="14" t="s">
        <v>36</v>
      </c>
      <c r="AX307" s="14" t="s">
        <v>83</v>
      </c>
      <c r="AY307" s="257" t="s">
        <v>145</v>
      </c>
    </row>
    <row r="308" s="2" customFormat="1" ht="16.5" customHeight="1">
      <c r="A308" s="41"/>
      <c r="B308" s="42"/>
      <c r="C308" s="207" t="s">
        <v>519</v>
      </c>
      <c r="D308" s="207" t="s">
        <v>147</v>
      </c>
      <c r="E308" s="208" t="s">
        <v>520</v>
      </c>
      <c r="F308" s="209" t="s">
        <v>521</v>
      </c>
      <c r="G308" s="210" t="s">
        <v>182</v>
      </c>
      <c r="H308" s="211">
        <v>3</v>
      </c>
      <c r="I308" s="212"/>
      <c r="J308" s="213">
        <f>ROUND(I308*H308,2)</f>
        <v>0</v>
      </c>
      <c r="K308" s="209" t="s">
        <v>151</v>
      </c>
      <c r="L308" s="47"/>
      <c r="M308" s="214" t="s">
        <v>19</v>
      </c>
      <c r="N308" s="215" t="s">
        <v>47</v>
      </c>
      <c r="O308" s="87"/>
      <c r="P308" s="216">
        <f>O308*H308</f>
        <v>0</v>
      </c>
      <c r="Q308" s="216">
        <v>0</v>
      </c>
      <c r="R308" s="216">
        <f>Q308*H308</f>
        <v>0</v>
      </c>
      <c r="S308" s="216">
        <v>0.028000000000000001</v>
      </c>
      <c r="T308" s="217">
        <f>S308*H308</f>
        <v>0.084000000000000005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18" t="s">
        <v>270</v>
      </c>
      <c r="AT308" s="218" t="s">
        <v>147</v>
      </c>
      <c r="AU308" s="218" t="s">
        <v>85</v>
      </c>
      <c r="AY308" s="20" t="s">
        <v>145</v>
      </c>
      <c r="BE308" s="219">
        <f>IF(N308="základní",J308,0)</f>
        <v>0</v>
      </c>
      <c r="BF308" s="219">
        <f>IF(N308="snížená",J308,0)</f>
        <v>0</v>
      </c>
      <c r="BG308" s="219">
        <f>IF(N308="zákl. přenesená",J308,0)</f>
        <v>0</v>
      </c>
      <c r="BH308" s="219">
        <f>IF(N308="sníž. přenesená",J308,0)</f>
        <v>0</v>
      </c>
      <c r="BI308" s="219">
        <f>IF(N308="nulová",J308,0)</f>
        <v>0</v>
      </c>
      <c r="BJ308" s="20" t="s">
        <v>83</v>
      </c>
      <c r="BK308" s="219">
        <f>ROUND(I308*H308,2)</f>
        <v>0</v>
      </c>
      <c r="BL308" s="20" t="s">
        <v>270</v>
      </c>
      <c r="BM308" s="218" t="s">
        <v>522</v>
      </c>
    </row>
    <row r="309" s="2" customFormat="1">
      <c r="A309" s="41"/>
      <c r="B309" s="42"/>
      <c r="C309" s="43"/>
      <c r="D309" s="220" t="s">
        <v>154</v>
      </c>
      <c r="E309" s="43"/>
      <c r="F309" s="221" t="s">
        <v>523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154</v>
      </c>
      <c r="AU309" s="20" t="s">
        <v>85</v>
      </c>
    </row>
    <row r="310" s="13" customFormat="1">
      <c r="A310" s="13"/>
      <c r="B310" s="225"/>
      <c r="C310" s="226"/>
      <c r="D310" s="227" t="s">
        <v>156</v>
      </c>
      <c r="E310" s="228" t="s">
        <v>19</v>
      </c>
      <c r="F310" s="229" t="s">
        <v>524</v>
      </c>
      <c r="G310" s="226"/>
      <c r="H310" s="230">
        <v>1</v>
      </c>
      <c r="I310" s="231"/>
      <c r="J310" s="226"/>
      <c r="K310" s="226"/>
      <c r="L310" s="232"/>
      <c r="M310" s="233"/>
      <c r="N310" s="234"/>
      <c r="O310" s="234"/>
      <c r="P310" s="234"/>
      <c r="Q310" s="234"/>
      <c r="R310" s="234"/>
      <c r="S310" s="234"/>
      <c r="T310" s="235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6" t="s">
        <v>156</v>
      </c>
      <c r="AU310" s="236" t="s">
        <v>85</v>
      </c>
      <c r="AV310" s="13" t="s">
        <v>85</v>
      </c>
      <c r="AW310" s="13" t="s">
        <v>36</v>
      </c>
      <c r="AX310" s="13" t="s">
        <v>76</v>
      </c>
      <c r="AY310" s="236" t="s">
        <v>145</v>
      </c>
    </row>
    <row r="311" s="13" customFormat="1">
      <c r="A311" s="13"/>
      <c r="B311" s="225"/>
      <c r="C311" s="226"/>
      <c r="D311" s="227" t="s">
        <v>156</v>
      </c>
      <c r="E311" s="228" t="s">
        <v>19</v>
      </c>
      <c r="F311" s="229" t="s">
        <v>525</v>
      </c>
      <c r="G311" s="226"/>
      <c r="H311" s="230">
        <v>1</v>
      </c>
      <c r="I311" s="231"/>
      <c r="J311" s="226"/>
      <c r="K311" s="226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156</v>
      </c>
      <c r="AU311" s="236" t="s">
        <v>85</v>
      </c>
      <c r="AV311" s="13" t="s">
        <v>85</v>
      </c>
      <c r="AW311" s="13" t="s">
        <v>36</v>
      </c>
      <c r="AX311" s="13" t="s">
        <v>76</v>
      </c>
      <c r="AY311" s="236" t="s">
        <v>145</v>
      </c>
    </row>
    <row r="312" s="13" customFormat="1">
      <c r="A312" s="13"/>
      <c r="B312" s="225"/>
      <c r="C312" s="226"/>
      <c r="D312" s="227" t="s">
        <v>156</v>
      </c>
      <c r="E312" s="228" t="s">
        <v>19</v>
      </c>
      <c r="F312" s="229" t="s">
        <v>526</v>
      </c>
      <c r="G312" s="226"/>
      <c r="H312" s="230">
        <v>1</v>
      </c>
      <c r="I312" s="231"/>
      <c r="J312" s="226"/>
      <c r="K312" s="226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156</v>
      </c>
      <c r="AU312" s="236" t="s">
        <v>85</v>
      </c>
      <c r="AV312" s="13" t="s">
        <v>85</v>
      </c>
      <c r="AW312" s="13" t="s">
        <v>36</v>
      </c>
      <c r="AX312" s="13" t="s">
        <v>76</v>
      </c>
      <c r="AY312" s="236" t="s">
        <v>145</v>
      </c>
    </row>
    <row r="313" s="14" customFormat="1">
      <c r="A313" s="14"/>
      <c r="B313" s="247"/>
      <c r="C313" s="248"/>
      <c r="D313" s="227" t="s">
        <v>156</v>
      </c>
      <c r="E313" s="249" t="s">
        <v>19</v>
      </c>
      <c r="F313" s="250" t="s">
        <v>256</v>
      </c>
      <c r="G313" s="248"/>
      <c r="H313" s="251">
        <v>3</v>
      </c>
      <c r="I313" s="252"/>
      <c r="J313" s="248"/>
      <c r="K313" s="248"/>
      <c r="L313" s="253"/>
      <c r="M313" s="254"/>
      <c r="N313" s="255"/>
      <c r="O313" s="255"/>
      <c r="P313" s="255"/>
      <c r="Q313" s="255"/>
      <c r="R313" s="255"/>
      <c r="S313" s="255"/>
      <c r="T313" s="25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7" t="s">
        <v>156</v>
      </c>
      <c r="AU313" s="257" t="s">
        <v>85</v>
      </c>
      <c r="AV313" s="14" t="s">
        <v>152</v>
      </c>
      <c r="AW313" s="14" t="s">
        <v>36</v>
      </c>
      <c r="AX313" s="14" t="s">
        <v>83</v>
      </c>
      <c r="AY313" s="257" t="s">
        <v>145</v>
      </c>
    </row>
    <row r="314" s="2" customFormat="1" ht="16.5" customHeight="1">
      <c r="A314" s="41"/>
      <c r="B314" s="42"/>
      <c r="C314" s="207" t="s">
        <v>527</v>
      </c>
      <c r="D314" s="207" t="s">
        <v>147</v>
      </c>
      <c r="E314" s="208" t="s">
        <v>528</v>
      </c>
      <c r="F314" s="209" t="s">
        <v>529</v>
      </c>
      <c r="G314" s="210" t="s">
        <v>182</v>
      </c>
      <c r="H314" s="211">
        <v>31</v>
      </c>
      <c r="I314" s="212"/>
      <c r="J314" s="213">
        <f>ROUND(I314*H314,2)</f>
        <v>0</v>
      </c>
      <c r="K314" s="209" t="s">
        <v>151</v>
      </c>
      <c r="L314" s="47"/>
      <c r="M314" s="214" t="s">
        <v>19</v>
      </c>
      <c r="N314" s="215" t="s">
        <v>47</v>
      </c>
      <c r="O314" s="87"/>
      <c r="P314" s="216">
        <f>O314*H314</f>
        <v>0</v>
      </c>
      <c r="Q314" s="216">
        <v>0</v>
      </c>
      <c r="R314" s="216">
        <f>Q314*H314</f>
        <v>0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270</v>
      </c>
      <c r="AT314" s="218" t="s">
        <v>147</v>
      </c>
      <c r="AU314" s="218" t="s">
        <v>85</v>
      </c>
      <c r="AY314" s="20" t="s">
        <v>145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83</v>
      </c>
      <c r="BK314" s="219">
        <f>ROUND(I314*H314,2)</f>
        <v>0</v>
      </c>
      <c r="BL314" s="20" t="s">
        <v>270</v>
      </c>
      <c r="BM314" s="218" t="s">
        <v>530</v>
      </c>
    </row>
    <row r="315" s="2" customFormat="1">
      <c r="A315" s="41"/>
      <c r="B315" s="42"/>
      <c r="C315" s="43"/>
      <c r="D315" s="220" t="s">
        <v>154</v>
      </c>
      <c r="E315" s="43"/>
      <c r="F315" s="221" t="s">
        <v>531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154</v>
      </c>
      <c r="AU315" s="20" t="s">
        <v>85</v>
      </c>
    </row>
    <row r="316" s="13" customFormat="1">
      <c r="A316" s="13"/>
      <c r="B316" s="225"/>
      <c r="C316" s="226"/>
      <c r="D316" s="227" t="s">
        <v>156</v>
      </c>
      <c r="E316" s="228" t="s">
        <v>19</v>
      </c>
      <c r="F316" s="229" t="s">
        <v>512</v>
      </c>
      <c r="G316" s="226"/>
      <c r="H316" s="230">
        <v>6</v>
      </c>
      <c r="I316" s="231"/>
      <c r="J316" s="226"/>
      <c r="K316" s="226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156</v>
      </c>
      <c r="AU316" s="236" t="s">
        <v>85</v>
      </c>
      <c r="AV316" s="13" t="s">
        <v>85</v>
      </c>
      <c r="AW316" s="13" t="s">
        <v>36</v>
      </c>
      <c r="AX316" s="13" t="s">
        <v>76</v>
      </c>
      <c r="AY316" s="236" t="s">
        <v>145</v>
      </c>
    </row>
    <row r="317" s="13" customFormat="1">
      <c r="A317" s="13"/>
      <c r="B317" s="225"/>
      <c r="C317" s="226"/>
      <c r="D317" s="227" t="s">
        <v>156</v>
      </c>
      <c r="E317" s="228" t="s">
        <v>19</v>
      </c>
      <c r="F317" s="229" t="s">
        <v>513</v>
      </c>
      <c r="G317" s="226"/>
      <c r="H317" s="230">
        <v>5</v>
      </c>
      <c r="I317" s="231"/>
      <c r="J317" s="226"/>
      <c r="K317" s="226"/>
      <c r="L317" s="232"/>
      <c r="M317" s="233"/>
      <c r="N317" s="234"/>
      <c r="O317" s="234"/>
      <c r="P317" s="234"/>
      <c r="Q317" s="234"/>
      <c r="R317" s="234"/>
      <c r="S317" s="234"/>
      <c r="T317" s="235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6" t="s">
        <v>156</v>
      </c>
      <c r="AU317" s="236" t="s">
        <v>85</v>
      </c>
      <c r="AV317" s="13" t="s">
        <v>85</v>
      </c>
      <c r="AW317" s="13" t="s">
        <v>36</v>
      </c>
      <c r="AX317" s="13" t="s">
        <v>76</v>
      </c>
      <c r="AY317" s="236" t="s">
        <v>145</v>
      </c>
    </row>
    <row r="318" s="13" customFormat="1">
      <c r="A318" s="13"/>
      <c r="B318" s="225"/>
      <c r="C318" s="226"/>
      <c r="D318" s="227" t="s">
        <v>156</v>
      </c>
      <c r="E318" s="228" t="s">
        <v>19</v>
      </c>
      <c r="F318" s="229" t="s">
        <v>514</v>
      </c>
      <c r="G318" s="226"/>
      <c r="H318" s="230">
        <v>2</v>
      </c>
      <c r="I318" s="231"/>
      <c r="J318" s="226"/>
      <c r="K318" s="226"/>
      <c r="L318" s="232"/>
      <c r="M318" s="233"/>
      <c r="N318" s="234"/>
      <c r="O318" s="234"/>
      <c r="P318" s="234"/>
      <c r="Q318" s="234"/>
      <c r="R318" s="234"/>
      <c r="S318" s="234"/>
      <c r="T318" s="235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6" t="s">
        <v>156</v>
      </c>
      <c r="AU318" s="236" t="s">
        <v>85</v>
      </c>
      <c r="AV318" s="13" t="s">
        <v>85</v>
      </c>
      <c r="AW318" s="13" t="s">
        <v>36</v>
      </c>
      <c r="AX318" s="13" t="s">
        <v>76</v>
      </c>
      <c r="AY318" s="236" t="s">
        <v>145</v>
      </c>
    </row>
    <row r="319" s="13" customFormat="1">
      <c r="A319" s="13"/>
      <c r="B319" s="225"/>
      <c r="C319" s="226"/>
      <c r="D319" s="227" t="s">
        <v>156</v>
      </c>
      <c r="E319" s="228" t="s">
        <v>19</v>
      </c>
      <c r="F319" s="229" t="s">
        <v>515</v>
      </c>
      <c r="G319" s="226"/>
      <c r="H319" s="230">
        <v>2</v>
      </c>
      <c r="I319" s="231"/>
      <c r="J319" s="226"/>
      <c r="K319" s="226"/>
      <c r="L319" s="232"/>
      <c r="M319" s="233"/>
      <c r="N319" s="234"/>
      <c r="O319" s="234"/>
      <c r="P319" s="234"/>
      <c r="Q319" s="234"/>
      <c r="R319" s="234"/>
      <c r="S319" s="234"/>
      <c r="T319" s="235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6" t="s">
        <v>156</v>
      </c>
      <c r="AU319" s="236" t="s">
        <v>85</v>
      </c>
      <c r="AV319" s="13" t="s">
        <v>85</v>
      </c>
      <c r="AW319" s="13" t="s">
        <v>36</v>
      </c>
      <c r="AX319" s="13" t="s">
        <v>76</v>
      </c>
      <c r="AY319" s="236" t="s">
        <v>145</v>
      </c>
    </row>
    <row r="320" s="13" customFormat="1">
      <c r="A320" s="13"/>
      <c r="B320" s="225"/>
      <c r="C320" s="226"/>
      <c r="D320" s="227" t="s">
        <v>156</v>
      </c>
      <c r="E320" s="228" t="s">
        <v>19</v>
      </c>
      <c r="F320" s="229" t="s">
        <v>532</v>
      </c>
      <c r="G320" s="226"/>
      <c r="H320" s="230">
        <v>2</v>
      </c>
      <c r="I320" s="231"/>
      <c r="J320" s="226"/>
      <c r="K320" s="226"/>
      <c r="L320" s="232"/>
      <c r="M320" s="233"/>
      <c r="N320" s="234"/>
      <c r="O320" s="234"/>
      <c r="P320" s="234"/>
      <c r="Q320" s="234"/>
      <c r="R320" s="234"/>
      <c r="S320" s="234"/>
      <c r="T320" s="235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6" t="s">
        <v>156</v>
      </c>
      <c r="AU320" s="236" t="s">
        <v>85</v>
      </c>
      <c r="AV320" s="13" t="s">
        <v>85</v>
      </c>
      <c r="AW320" s="13" t="s">
        <v>36</v>
      </c>
      <c r="AX320" s="13" t="s">
        <v>76</v>
      </c>
      <c r="AY320" s="236" t="s">
        <v>145</v>
      </c>
    </row>
    <row r="321" s="13" customFormat="1">
      <c r="A321" s="13"/>
      <c r="B321" s="225"/>
      <c r="C321" s="226"/>
      <c r="D321" s="227" t="s">
        <v>156</v>
      </c>
      <c r="E321" s="228" t="s">
        <v>19</v>
      </c>
      <c r="F321" s="229" t="s">
        <v>533</v>
      </c>
      <c r="G321" s="226"/>
      <c r="H321" s="230">
        <v>2</v>
      </c>
      <c r="I321" s="231"/>
      <c r="J321" s="226"/>
      <c r="K321" s="226"/>
      <c r="L321" s="232"/>
      <c r="M321" s="233"/>
      <c r="N321" s="234"/>
      <c r="O321" s="234"/>
      <c r="P321" s="234"/>
      <c r="Q321" s="234"/>
      <c r="R321" s="234"/>
      <c r="S321" s="234"/>
      <c r="T321" s="235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6" t="s">
        <v>156</v>
      </c>
      <c r="AU321" s="236" t="s">
        <v>85</v>
      </c>
      <c r="AV321" s="13" t="s">
        <v>85</v>
      </c>
      <c r="AW321" s="13" t="s">
        <v>36</v>
      </c>
      <c r="AX321" s="13" t="s">
        <v>76</v>
      </c>
      <c r="AY321" s="236" t="s">
        <v>145</v>
      </c>
    </row>
    <row r="322" s="13" customFormat="1">
      <c r="A322" s="13"/>
      <c r="B322" s="225"/>
      <c r="C322" s="226"/>
      <c r="D322" s="227" t="s">
        <v>156</v>
      </c>
      <c r="E322" s="228" t="s">
        <v>19</v>
      </c>
      <c r="F322" s="229" t="s">
        <v>534</v>
      </c>
      <c r="G322" s="226"/>
      <c r="H322" s="230">
        <v>2</v>
      </c>
      <c r="I322" s="231"/>
      <c r="J322" s="226"/>
      <c r="K322" s="226"/>
      <c r="L322" s="232"/>
      <c r="M322" s="233"/>
      <c r="N322" s="234"/>
      <c r="O322" s="234"/>
      <c r="P322" s="234"/>
      <c r="Q322" s="234"/>
      <c r="R322" s="234"/>
      <c r="S322" s="234"/>
      <c r="T322" s="235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6" t="s">
        <v>156</v>
      </c>
      <c r="AU322" s="236" t="s">
        <v>85</v>
      </c>
      <c r="AV322" s="13" t="s">
        <v>85</v>
      </c>
      <c r="AW322" s="13" t="s">
        <v>36</v>
      </c>
      <c r="AX322" s="13" t="s">
        <v>76</v>
      </c>
      <c r="AY322" s="236" t="s">
        <v>145</v>
      </c>
    </row>
    <row r="323" s="13" customFormat="1">
      <c r="A323" s="13"/>
      <c r="B323" s="225"/>
      <c r="C323" s="226"/>
      <c r="D323" s="227" t="s">
        <v>156</v>
      </c>
      <c r="E323" s="228" t="s">
        <v>19</v>
      </c>
      <c r="F323" s="229" t="s">
        <v>535</v>
      </c>
      <c r="G323" s="226"/>
      <c r="H323" s="230">
        <v>1</v>
      </c>
      <c r="I323" s="231"/>
      <c r="J323" s="226"/>
      <c r="K323" s="226"/>
      <c r="L323" s="232"/>
      <c r="M323" s="233"/>
      <c r="N323" s="234"/>
      <c r="O323" s="234"/>
      <c r="P323" s="234"/>
      <c r="Q323" s="234"/>
      <c r="R323" s="234"/>
      <c r="S323" s="234"/>
      <c r="T323" s="235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6" t="s">
        <v>156</v>
      </c>
      <c r="AU323" s="236" t="s">
        <v>85</v>
      </c>
      <c r="AV323" s="13" t="s">
        <v>85</v>
      </c>
      <c r="AW323" s="13" t="s">
        <v>36</v>
      </c>
      <c r="AX323" s="13" t="s">
        <v>76</v>
      </c>
      <c r="AY323" s="236" t="s">
        <v>145</v>
      </c>
    </row>
    <row r="324" s="13" customFormat="1">
      <c r="A324" s="13"/>
      <c r="B324" s="225"/>
      <c r="C324" s="226"/>
      <c r="D324" s="227" t="s">
        <v>156</v>
      </c>
      <c r="E324" s="228" t="s">
        <v>19</v>
      </c>
      <c r="F324" s="229" t="s">
        <v>536</v>
      </c>
      <c r="G324" s="226"/>
      <c r="H324" s="230">
        <v>1</v>
      </c>
      <c r="I324" s="231"/>
      <c r="J324" s="226"/>
      <c r="K324" s="226"/>
      <c r="L324" s="232"/>
      <c r="M324" s="233"/>
      <c r="N324" s="234"/>
      <c r="O324" s="234"/>
      <c r="P324" s="234"/>
      <c r="Q324" s="234"/>
      <c r="R324" s="234"/>
      <c r="S324" s="234"/>
      <c r="T324" s="23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6" t="s">
        <v>156</v>
      </c>
      <c r="AU324" s="236" t="s">
        <v>85</v>
      </c>
      <c r="AV324" s="13" t="s">
        <v>85</v>
      </c>
      <c r="AW324" s="13" t="s">
        <v>36</v>
      </c>
      <c r="AX324" s="13" t="s">
        <v>76</v>
      </c>
      <c r="AY324" s="236" t="s">
        <v>145</v>
      </c>
    </row>
    <row r="325" s="13" customFormat="1">
      <c r="A325" s="13"/>
      <c r="B325" s="225"/>
      <c r="C325" s="226"/>
      <c r="D325" s="227" t="s">
        <v>156</v>
      </c>
      <c r="E325" s="228" t="s">
        <v>19</v>
      </c>
      <c r="F325" s="229" t="s">
        <v>537</v>
      </c>
      <c r="G325" s="226"/>
      <c r="H325" s="230">
        <v>1</v>
      </c>
      <c r="I325" s="231"/>
      <c r="J325" s="226"/>
      <c r="K325" s="226"/>
      <c r="L325" s="232"/>
      <c r="M325" s="233"/>
      <c r="N325" s="234"/>
      <c r="O325" s="234"/>
      <c r="P325" s="234"/>
      <c r="Q325" s="234"/>
      <c r="R325" s="234"/>
      <c r="S325" s="234"/>
      <c r="T325" s="235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6" t="s">
        <v>156</v>
      </c>
      <c r="AU325" s="236" t="s">
        <v>85</v>
      </c>
      <c r="AV325" s="13" t="s">
        <v>85</v>
      </c>
      <c r="AW325" s="13" t="s">
        <v>36</v>
      </c>
      <c r="AX325" s="13" t="s">
        <v>76</v>
      </c>
      <c r="AY325" s="236" t="s">
        <v>145</v>
      </c>
    </row>
    <row r="326" s="13" customFormat="1">
      <c r="A326" s="13"/>
      <c r="B326" s="225"/>
      <c r="C326" s="226"/>
      <c r="D326" s="227" t="s">
        <v>156</v>
      </c>
      <c r="E326" s="228" t="s">
        <v>19</v>
      </c>
      <c r="F326" s="229" t="s">
        <v>538</v>
      </c>
      <c r="G326" s="226"/>
      <c r="H326" s="230">
        <v>2</v>
      </c>
      <c r="I326" s="231"/>
      <c r="J326" s="226"/>
      <c r="K326" s="226"/>
      <c r="L326" s="232"/>
      <c r="M326" s="233"/>
      <c r="N326" s="234"/>
      <c r="O326" s="234"/>
      <c r="P326" s="234"/>
      <c r="Q326" s="234"/>
      <c r="R326" s="234"/>
      <c r="S326" s="234"/>
      <c r="T326" s="235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6" t="s">
        <v>156</v>
      </c>
      <c r="AU326" s="236" t="s">
        <v>85</v>
      </c>
      <c r="AV326" s="13" t="s">
        <v>85</v>
      </c>
      <c r="AW326" s="13" t="s">
        <v>36</v>
      </c>
      <c r="AX326" s="13" t="s">
        <v>76</v>
      </c>
      <c r="AY326" s="236" t="s">
        <v>145</v>
      </c>
    </row>
    <row r="327" s="13" customFormat="1">
      <c r="A327" s="13"/>
      <c r="B327" s="225"/>
      <c r="C327" s="226"/>
      <c r="D327" s="227" t="s">
        <v>156</v>
      </c>
      <c r="E327" s="228" t="s">
        <v>19</v>
      </c>
      <c r="F327" s="229" t="s">
        <v>539</v>
      </c>
      <c r="G327" s="226"/>
      <c r="H327" s="230">
        <v>1</v>
      </c>
      <c r="I327" s="231"/>
      <c r="J327" s="226"/>
      <c r="K327" s="226"/>
      <c r="L327" s="232"/>
      <c r="M327" s="233"/>
      <c r="N327" s="234"/>
      <c r="O327" s="234"/>
      <c r="P327" s="234"/>
      <c r="Q327" s="234"/>
      <c r="R327" s="234"/>
      <c r="S327" s="234"/>
      <c r="T327" s="235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6" t="s">
        <v>156</v>
      </c>
      <c r="AU327" s="236" t="s">
        <v>85</v>
      </c>
      <c r="AV327" s="13" t="s">
        <v>85</v>
      </c>
      <c r="AW327" s="13" t="s">
        <v>36</v>
      </c>
      <c r="AX327" s="13" t="s">
        <v>76</v>
      </c>
      <c r="AY327" s="236" t="s">
        <v>145</v>
      </c>
    </row>
    <row r="328" s="13" customFormat="1">
      <c r="A328" s="13"/>
      <c r="B328" s="225"/>
      <c r="C328" s="226"/>
      <c r="D328" s="227" t="s">
        <v>156</v>
      </c>
      <c r="E328" s="228" t="s">
        <v>19</v>
      </c>
      <c r="F328" s="229" t="s">
        <v>540</v>
      </c>
      <c r="G328" s="226"/>
      <c r="H328" s="230">
        <v>2</v>
      </c>
      <c r="I328" s="231"/>
      <c r="J328" s="226"/>
      <c r="K328" s="226"/>
      <c r="L328" s="232"/>
      <c r="M328" s="233"/>
      <c r="N328" s="234"/>
      <c r="O328" s="234"/>
      <c r="P328" s="234"/>
      <c r="Q328" s="234"/>
      <c r="R328" s="234"/>
      <c r="S328" s="234"/>
      <c r="T328" s="235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6" t="s">
        <v>156</v>
      </c>
      <c r="AU328" s="236" t="s">
        <v>85</v>
      </c>
      <c r="AV328" s="13" t="s">
        <v>85</v>
      </c>
      <c r="AW328" s="13" t="s">
        <v>36</v>
      </c>
      <c r="AX328" s="13" t="s">
        <v>76</v>
      </c>
      <c r="AY328" s="236" t="s">
        <v>145</v>
      </c>
    </row>
    <row r="329" s="13" customFormat="1">
      <c r="A329" s="13"/>
      <c r="B329" s="225"/>
      <c r="C329" s="226"/>
      <c r="D329" s="227" t="s">
        <v>156</v>
      </c>
      <c r="E329" s="228" t="s">
        <v>19</v>
      </c>
      <c r="F329" s="229" t="s">
        <v>541</v>
      </c>
      <c r="G329" s="226"/>
      <c r="H329" s="230">
        <v>1</v>
      </c>
      <c r="I329" s="231"/>
      <c r="J329" s="226"/>
      <c r="K329" s="226"/>
      <c r="L329" s="232"/>
      <c r="M329" s="233"/>
      <c r="N329" s="234"/>
      <c r="O329" s="234"/>
      <c r="P329" s="234"/>
      <c r="Q329" s="234"/>
      <c r="R329" s="234"/>
      <c r="S329" s="234"/>
      <c r="T329" s="235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6" t="s">
        <v>156</v>
      </c>
      <c r="AU329" s="236" t="s">
        <v>85</v>
      </c>
      <c r="AV329" s="13" t="s">
        <v>85</v>
      </c>
      <c r="AW329" s="13" t="s">
        <v>36</v>
      </c>
      <c r="AX329" s="13" t="s">
        <v>76</v>
      </c>
      <c r="AY329" s="236" t="s">
        <v>145</v>
      </c>
    </row>
    <row r="330" s="13" customFormat="1">
      <c r="A330" s="13"/>
      <c r="B330" s="225"/>
      <c r="C330" s="226"/>
      <c r="D330" s="227" t="s">
        <v>156</v>
      </c>
      <c r="E330" s="228" t="s">
        <v>19</v>
      </c>
      <c r="F330" s="229" t="s">
        <v>542</v>
      </c>
      <c r="G330" s="226"/>
      <c r="H330" s="230">
        <v>1</v>
      </c>
      <c r="I330" s="231"/>
      <c r="J330" s="226"/>
      <c r="K330" s="226"/>
      <c r="L330" s="232"/>
      <c r="M330" s="233"/>
      <c r="N330" s="234"/>
      <c r="O330" s="234"/>
      <c r="P330" s="234"/>
      <c r="Q330" s="234"/>
      <c r="R330" s="234"/>
      <c r="S330" s="234"/>
      <c r="T330" s="23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6" t="s">
        <v>156</v>
      </c>
      <c r="AU330" s="236" t="s">
        <v>85</v>
      </c>
      <c r="AV330" s="13" t="s">
        <v>85</v>
      </c>
      <c r="AW330" s="13" t="s">
        <v>36</v>
      </c>
      <c r="AX330" s="13" t="s">
        <v>76</v>
      </c>
      <c r="AY330" s="236" t="s">
        <v>145</v>
      </c>
    </row>
    <row r="331" s="14" customFormat="1">
      <c r="A331" s="14"/>
      <c r="B331" s="247"/>
      <c r="C331" s="248"/>
      <c r="D331" s="227" t="s">
        <v>156</v>
      </c>
      <c r="E331" s="249" t="s">
        <v>19</v>
      </c>
      <c r="F331" s="250" t="s">
        <v>256</v>
      </c>
      <c r="G331" s="248"/>
      <c r="H331" s="251">
        <v>31</v>
      </c>
      <c r="I331" s="252"/>
      <c r="J331" s="248"/>
      <c r="K331" s="248"/>
      <c r="L331" s="253"/>
      <c r="M331" s="254"/>
      <c r="N331" s="255"/>
      <c r="O331" s="255"/>
      <c r="P331" s="255"/>
      <c r="Q331" s="255"/>
      <c r="R331" s="255"/>
      <c r="S331" s="255"/>
      <c r="T331" s="25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7" t="s">
        <v>156</v>
      </c>
      <c r="AU331" s="257" t="s">
        <v>85</v>
      </c>
      <c r="AV331" s="14" t="s">
        <v>152</v>
      </c>
      <c r="AW331" s="14" t="s">
        <v>36</v>
      </c>
      <c r="AX331" s="14" t="s">
        <v>83</v>
      </c>
      <c r="AY331" s="257" t="s">
        <v>145</v>
      </c>
    </row>
    <row r="332" s="2" customFormat="1" ht="16.5" customHeight="1">
      <c r="A332" s="41"/>
      <c r="B332" s="42"/>
      <c r="C332" s="237" t="s">
        <v>543</v>
      </c>
      <c r="D332" s="237" t="s">
        <v>158</v>
      </c>
      <c r="E332" s="238" t="s">
        <v>544</v>
      </c>
      <c r="F332" s="239" t="s">
        <v>545</v>
      </c>
      <c r="G332" s="240" t="s">
        <v>182</v>
      </c>
      <c r="H332" s="241">
        <v>15</v>
      </c>
      <c r="I332" s="242"/>
      <c r="J332" s="243">
        <f>ROUND(I332*H332,2)</f>
        <v>0</v>
      </c>
      <c r="K332" s="239" t="s">
        <v>151</v>
      </c>
      <c r="L332" s="244"/>
      <c r="M332" s="245" t="s">
        <v>19</v>
      </c>
      <c r="N332" s="246" t="s">
        <v>47</v>
      </c>
      <c r="O332" s="87"/>
      <c r="P332" s="216">
        <f>O332*H332</f>
        <v>0</v>
      </c>
      <c r="Q332" s="216">
        <v>0.00123</v>
      </c>
      <c r="R332" s="216">
        <f>Q332*H332</f>
        <v>0.018450000000000001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372</v>
      </c>
      <c r="AT332" s="218" t="s">
        <v>158</v>
      </c>
      <c r="AU332" s="218" t="s">
        <v>85</v>
      </c>
      <c r="AY332" s="20" t="s">
        <v>145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83</v>
      </c>
      <c r="BK332" s="219">
        <f>ROUND(I332*H332,2)</f>
        <v>0</v>
      </c>
      <c r="BL332" s="20" t="s">
        <v>270</v>
      </c>
      <c r="BM332" s="218" t="s">
        <v>546</v>
      </c>
    </row>
    <row r="333" s="13" customFormat="1">
      <c r="A333" s="13"/>
      <c r="B333" s="225"/>
      <c r="C333" s="226"/>
      <c r="D333" s="227" t="s">
        <v>156</v>
      </c>
      <c r="E333" s="228" t="s">
        <v>19</v>
      </c>
      <c r="F333" s="229" t="s">
        <v>512</v>
      </c>
      <c r="G333" s="226"/>
      <c r="H333" s="230">
        <v>6</v>
      </c>
      <c r="I333" s="231"/>
      <c r="J333" s="226"/>
      <c r="K333" s="226"/>
      <c r="L333" s="232"/>
      <c r="M333" s="233"/>
      <c r="N333" s="234"/>
      <c r="O333" s="234"/>
      <c r="P333" s="234"/>
      <c r="Q333" s="234"/>
      <c r="R333" s="234"/>
      <c r="S333" s="234"/>
      <c r="T333" s="235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6" t="s">
        <v>156</v>
      </c>
      <c r="AU333" s="236" t="s">
        <v>85</v>
      </c>
      <c r="AV333" s="13" t="s">
        <v>85</v>
      </c>
      <c r="AW333" s="13" t="s">
        <v>36</v>
      </c>
      <c r="AX333" s="13" t="s">
        <v>76</v>
      </c>
      <c r="AY333" s="236" t="s">
        <v>145</v>
      </c>
    </row>
    <row r="334" s="13" customFormat="1">
      <c r="A334" s="13"/>
      <c r="B334" s="225"/>
      <c r="C334" s="226"/>
      <c r="D334" s="227" t="s">
        <v>156</v>
      </c>
      <c r="E334" s="228" t="s">
        <v>19</v>
      </c>
      <c r="F334" s="229" t="s">
        <v>513</v>
      </c>
      <c r="G334" s="226"/>
      <c r="H334" s="230">
        <v>5</v>
      </c>
      <c r="I334" s="231"/>
      <c r="J334" s="226"/>
      <c r="K334" s="226"/>
      <c r="L334" s="232"/>
      <c r="M334" s="233"/>
      <c r="N334" s="234"/>
      <c r="O334" s="234"/>
      <c r="P334" s="234"/>
      <c r="Q334" s="234"/>
      <c r="R334" s="234"/>
      <c r="S334" s="234"/>
      <c r="T334" s="235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6" t="s">
        <v>156</v>
      </c>
      <c r="AU334" s="236" t="s">
        <v>85</v>
      </c>
      <c r="AV334" s="13" t="s">
        <v>85</v>
      </c>
      <c r="AW334" s="13" t="s">
        <v>36</v>
      </c>
      <c r="AX334" s="13" t="s">
        <v>76</v>
      </c>
      <c r="AY334" s="236" t="s">
        <v>145</v>
      </c>
    </row>
    <row r="335" s="13" customFormat="1">
      <c r="A335" s="13"/>
      <c r="B335" s="225"/>
      <c r="C335" s="226"/>
      <c r="D335" s="227" t="s">
        <v>156</v>
      </c>
      <c r="E335" s="228" t="s">
        <v>19</v>
      </c>
      <c r="F335" s="229" t="s">
        <v>539</v>
      </c>
      <c r="G335" s="226"/>
      <c r="H335" s="230">
        <v>1</v>
      </c>
      <c r="I335" s="231"/>
      <c r="J335" s="226"/>
      <c r="K335" s="226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156</v>
      </c>
      <c r="AU335" s="236" t="s">
        <v>85</v>
      </c>
      <c r="AV335" s="13" t="s">
        <v>85</v>
      </c>
      <c r="AW335" s="13" t="s">
        <v>36</v>
      </c>
      <c r="AX335" s="13" t="s">
        <v>76</v>
      </c>
      <c r="AY335" s="236" t="s">
        <v>145</v>
      </c>
    </row>
    <row r="336" s="13" customFormat="1">
      <c r="A336" s="13"/>
      <c r="B336" s="225"/>
      <c r="C336" s="226"/>
      <c r="D336" s="227" t="s">
        <v>156</v>
      </c>
      <c r="E336" s="228" t="s">
        <v>19</v>
      </c>
      <c r="F336" s="229" t="s">
        <v>540</v>
      </c>
      <c r="G336" s="226"/>
      <c r="H336" s="230">
        <v>2</v>
      </c>
      <c r="I336" s="231"/>
      <c r="J336" s="226"/>
      <c r="K336" s="226"/>
      <c r="L336" s="232"/>
      <c r="M336" s="233"/>
      <c r="N336" s="234"/>
      <c r="O336" s="234"/>
      <c r="P336" s="234"/>
      <c r="Q336" s="234"/>
      <c r="R336" s="234"/>
      <c r="S336" s="234"/>
      <c r="T336" s="235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6" t="s">
        <v>156</v>
      </c>
      <c r="AU336" s="236" t="s">
        <v>85</v>
      </c>
      <c r="AV336" s="13" t="s">
        <v>85</v>
      </c>
      <c r="AW336" s="13" t="s">
        <v>36</v>
      </c>
      <c r="AX336" s="13" t="s">
        <v>76</v>
      </c>
      <c r="AY336" s="236" t="s">
        <v>145</v>
      </c>
    </row>
    <row r="337" s="13" customFormat="1">
      <c r="A337" s="13"/>
      <c r="B337" s="225"/>
      <c r="C337" s="226"/>
      <c r="D337" s="227" t="s">
        <v>156</v>
      </c>
      <c r="E337" s="228" t="s">
        <v>19</v>
      </c>
      <c r="F337" s="229" t="s">
        <v>541</v>
      </c>
      <c r="G337" s="226"/>
      <c r="H337" s="230">
        <v>1</v>
      </c>
      <c r="I337" s="231"/>
      <c r="J337" s="226"/>
      <c r="K337" s="226"/>
      <c r="L337" s="232"/>
      <c r="M337" s="233"/>
      <c r="N337" s="234"/>
      <c r="O337" s="234"/>
      <c r="P337" s="234"/>
      <c r="Q337" s="234"/>
      <c r="R337" s="234"/>
      <c r="S337" s="234"/>
      <c r="T337" s="235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6" t="s">
        <v>156</v>
      </c>
      <c r="AU337" s="236" t="s">
        <v>85</v>
      </c>
      <c r="AV337" s="13" t="s">
        <v>85</v>
      </c>
      <c r="AW337" s="13" t="s">
        <v>36</v>
      </c>
      <c r="AX337" s="13" t="s">
        <v>76</v>
      </c>
      <c r="AY337" s="236" t="s">
        <v>145</v>
      </c>
    </row>
    <row r="338" s="14" customFormat="1">
      <c r="A338" s="14"/>
      <c r="B338" s="247"/>
      <c r="C338" s="248"/>
      <c r="D338" s="227" t="s">
        <v>156</v>
      </c>
      <c r="E338" s="249" t="s">
        <v>19</v>
      </c>
      <c r="F338" s="250" t="s">
        <v>256</v>
      </c>
      <c r="G338" s="248"/>
      <c r="H338" s="251">
        <v>15</v>
      </c>
      <c r="I338" s="252"/>
      <c r="J338" s="248"/>
      <c r="K338" s="248"/>
      <c r="L338" s="253"/>
      <c r="M338" s="254"/>
      <c r="N338" s="255"/>
      <c r="O338" s="255"/>
      <c r="P338" s="255"/>
      <c r="Q338" s="255"/>
      <c r="R338" s="255"/>
      <c r="S338" s="255"/>
      <c r="T338" s="256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7" t="s">
        <v>156</v>
      </c>
      <c r="AU338" s="257" t="s">
        <v>85</v>
      </c>
      <c r="AV338" s="14" t="s">
        <v>152</v>
      </c>
      <c r="AW338" s="14" t="s">
        <v>36</v>
      </c>
      <c r="AX338" s="14" t="s">
        <v>83</v>
      </c>
      <c r="AY338" s="257" t="s">
        <v>145</v>
      </c>
    </row>
    <row r="339" s="2" customFormat="1" ht="16.5" customHeight="1">
      <c r="A339" s="41"/>
      <c r="B339" s="42"/>
      <c r="C339" s="237" t="s">
        <v>547</v>
      </c>
      <c r="D339" s="237" t="s">
        <v>158</v>
      </c>
      <c r="E339" s="238" t="s">
        <v>548</v>
      </c>
      <c r="F339" s="239" t="s">
        <v>549</v>
      </c>
      <c r="G339" s="240" t="s">
        <v>182</v>
      </c>
      <c r="H339" s="241">
        <v>6</v>
      </c>
      <c r="I339" s="242"/>
      <c r="J339" s="243">
        <f>ROUND(I339*H339,2)</f>
        <v>0</v>
      </c>
      <c r="K339" s="239" t="s">
        <v>151</v>
      </c>
      <c r="L339" s="244"/>
      <c r="M339" s="245" t="s">
        <v>19</v>
      </c>
      <c r="N339" s="246" t="s">
        <v>47</v>
      </c>
      <c r="O339" s="87"/>
      <c r="P339" s="216">
        <f>O339*H339</f>
        <v>0</v>
      </c>
      <c r="Q339" s="216">
        <v>0.00092000000000000003</v>
      </c>
      <c r="R339" s="216">
        <f>Q339*H339</f>
        <v>0.0055200000000000006</v>
      </c>
      <c r="S339" s="216">
        <v>0</v>
      </c>
      <c r="T339" s="217">
        <f>S339*H339</f>
        <v>0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372</v>
      </c>
      <c r="AT339" s="218" t="s">
        <v>158</v>
      </c>
      <c r="AU339" s="218" t="s">
        <v>85</v>
      </c>
      <c r="AY339" s="20" t="s">
        <v>145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20" t="s">
        <v>83</v>
      </c>
      <c r="BK339" s="219">
        <f>ROUND(I339*H339,2)</f>
        <v>0</v>
      </c>
      <c r="BL339" s="20" t="s">
        <v>270</v>
      </c>
      <c r="BM339" s="218" t="s">
        <v>550</v>
      </c>
    </row>
    <row r="340" s="13" customFormat="1">
      <c r="A340" s="13"/>
      <c r="B340" s="225"/>
      <c r="C340" s="226"/>
      <c r="D340" s="227" t="s">
        <v>156</v>
      </c>
      <c r="E340" s="228" t="s">
        <v>19</v>
      </c>
      <c r="F340" s="229" t="s">
        <v>532</v>
      </c>
      <c r="G340" s="226"/>
      <c r="H340" s="230">
        <v>2</v>
      </c>
      <c r="I340" s="231"/>
      <c r="J340" s="226"/>
      <c r="K340" s="226"/>
      <c r="L340" s="232"/>
      <c r="M340" s="233"/>
      <c r="N340" s="234"/>
      <c r="O340" s="234"/>
      <c r="P340" s="234"/>
      <c r="Q340" s="234"/>
      <c r="R340" s="234"/>
      <c r="S340" s="234"/>
      <c r="T340" s="235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6" t="s">
        <v>156</v>
      </c>
      <c r="AU340" s="236" t="s">
        <v>85</v>
      </c>
      <c r="AV340" s="13" t="s">
        <v>85</v>
      </c>
      <c r="AW340" s="13" t="s">
        <v>36</v>
      </c>
      <c r="AX340" s="13" t="s">
        <v>76</v>
      </c>
      <c r="AY340" s="236" t="s">
        <v>145</v>
      </c>
    </row>
    <row r="341" s="13" customFormat="1">
      <c r="A341" s="13"/>
      <c r="B341" s="225"/>
      <c r="C341" s="226"/>
      <c r="D341" s="227" t="s">
        <v>156</v>
      </c>
      <c r="E341" s="228" t="s">
        <v>19</v>
      </c>
      <c r="F341" s="229" t="s">
        <v>533</v>
      </c>
      <c r="G341" s="226"/>
      <c r="H341" s="230">
        <v>2</v>
      </c>
      <c r="I341" s="231"/>
      <c r="J341" s="226"/>
      <c r="K341" s="226"/>
      <c r="L341" s="232"/>
      <c r="M341" s="233"/>
      <c r="N341" s="234"/>
      <c r="O341" s="234"/>
      <c r="P341" s="234"/>
      <c r="Q341" s="234"/>
      <c r="R341" s="234"/>
      <c r="S341" s="234"/>
      <c r="T341" s="235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6" t="s">
        <v>156</v>
      </c>
      <c r="AU341" s="236" t="s">
        <v>85</v>
      </c>
      <c r="AV341" s="13" t="s">
        <v>85</v>
      </c>
      <c r="AW341" s="13" t="s">
        <v>36</v>
      </c>
      <c r="AX341" s="13" t="s">
        <v>76</v>
      </c>
      <c r="AY341" s="236" t="s">
        <v>145</v>
      </c>
    </row>
    <row r="342" s="13" customFormat="1">
      <c r="A342" s="13"/>
      <c r="B342" s="225"/>
      <c r="C342" s="226"/>
      <c r="D342" s="227" t="s">
        <v>156</v>
      </c>
      <c r="E342" s="228" t="s">
        <v>19</v>
      </c>
      <c r="F342" s="229" t="s">
        <v>534</v>
      </c>
      <c r="G342" s="226"/>
      <c r="H342" s="230">
        <v>2</v>
      </c>
      <c r="I342" s="231"/>
      <c r="J342" s="226"/>
      <c r="K342" s="226"/>
      <c r="L342" s="232"/>
      <c r="M342" s="233"/>
      <c r="N342" s="234"/>
      <c r="O342" s="234"/>
      <c r="P342" s="234"/>
      <c r="Q342" s="234"/>
      <c r="R342" s="234"/>
      <c r="S342" s="234"/>
      <c r="T342" s="235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6" t="s">
        <v>156</v>
      </c>
      <c r="AU342" s="236" t="s">
        <v>85</v>
      </c>
      <c r="AV342" s="13" t="s">
        <v>85</v>
      </c>
      <c r="AW342" s="13" t="s">
        <v>36</v>
      </c>
      <c r="AX342" s="13" t="s">
        <v>76</v>
      </c>
      <c r="AY342" s="236" t="s">
        <v>145</v>
      </c>
    </row>
    <row r="343" s="14" customFormat="1">
      <c r="A343" s="14"/>
      <c r="B343" s="247"/>
      <c r="C343" s="248"/>
      <c r="D343" s="227" t="s">
        <v>156</v>
      </c>
      <c r="E343" s="249" t="s">
        <v>19</v>
      </c>
      <c r="F343" s="250" t="s">
        <v>256</v>
      </c>
      <c r="G343" s="248"/>
      <c r="H343" s="251">
        <v>6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156</v>
      </c>
      <c r="AU343" s="257" t="s">
        <v>85</v>
      </c>
      <c r="AV343" s="14" t="s">
        <v>152</v>
      </c>
      <c r="AW343" s="14" t="s">
        <v>36</v>
      </c>
      <c r="AX343" s="14" t="s">
        <v>83</v>
      </c>
      <c r="AY343" s="257" t="s">
        <v>145</v>
      </c>
    </row>
    <row r="344" s="2" customFormat="1" ht="16.5" customHeight="1">
      <c r="A344" s="41"/>
      <c r="B344" s="42"/>
      <c r="C344" s="237" t="s">
        <v>218</v>
      </c>
      <c r="D344" s="237" t="s">
        <v>158</v>
      </c>
      <c r="E344" s="238" t="s">
        <v>551</v>
      </c>
      <c r="F344" s="239" t="s">
        <v>552</v>
      </c>
      <c r="G344" s="240" t="s">
        <v>182</v>
      </c>
      <c r="H344" s="241">
        <v>10</v>
      </c>
      <c r="I344" s="242"/>
      <c r="J344" s="243">
        <f>ROUND(I344*H344,2)</f>
        <v>0</v>
      </c>
      <c r="K344" s="239" t="s">
        <v>151</v>
      </c>
      <c r="L344" s="244"/>
      <c r="M344" s="245" t="s">
        <v>19</v>
      </c>
      <c r="N344" s="246" t="s">
        <v>47</v>
      </c>
      <c r="O344" s="87"/>
      <c r="P344" s="216">
        <f>O344*H344</f>
        <v>0</v>
      </c>
      <c r="Q344" s="216">
        <v>0.00139</v>
      </c>
      <c r="R344" s="216">
        <f>Q344*H344</f>
        <v>0.013899999999999999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372</v>
      </c>
      <c r="AT344" s="218" t="s">
        <v>158</v>
      </c>
      <c r="AU344" s="218" t="s">
        <v>85</v>
      </c>
      <c r="AY344" s="20" t="s">
        <v>145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83</v>
      </c>
      <c r="BK344" s="219">
        <f>ROUND(I344*H344,2)</f>
        <v>0</v>
      </c>
      <c r="BL344" s="20" t="s">
        <v>270</v>
      </c>
      <c r="BM344" s="218" t="s">
        <v>553</v>
      </c>
    </row>
    <row r="345" s="13" customFormat="1">
      <c r="A345" s="13"/>
      <c r="B345" s="225"/>
      <c r="C345" s="226"/>
      <c r="D345" s="227" t="s">
        <v>156</v>
      </c>
      <c r="E345" s="228" t="s">
        <v>19</v>
      </c>
      <c r="F345" s="229" t="s">
        <v>514</v>
      </c>
      <c r="G345" s="226"/>
      <c r="H345" s="230">
        <v>2</v>
      </c>
      <c r="I345" s="231"/>
      <c r="J345" s="226"/>
      <c r="K345" s="226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156</v>
      </c>
      <c r="AU345" s="236" t="s">
        <v>85</v>
      </c>
      <c r="AV345" s="13" t="s">
        <v>85</v>
      </c>
      <c r="AW345" s="13" t="s">
        <v>36</v>
      </c>
      <c r="AX345" s="13" t="s">
        <v>76</v>
      </c>
      <c r="AY345" s="236" t="s">
        <v>145</v>
      </c>
    </row>
    <row r="346" s="13" customFormat="1">
      <c r="A346" s="13"/>
      <c r="B346" s="225"/>
      <c r="C346" s="226"/>
      <c r="D346" s="227" t="s">
        <v>156</v>
      </c>
      <c r="E346" s="228" t="s">
        <v>19</v>
      </c>
      <c r="F346" s="229" t="s">
        <v>515</v>
      </c>
      <c r="G346" s="226"/>
      <c r="H346" s="230">
        <v>2</v>
      </c>
      <c r="I346" s="231"/>
      <c r="J346" s="226"/>
      <c r="K346" s="226"/>
      <c r="L346" s="232"/>
      <c r="M346" s="233"/>
      <c r="N346" s="234"/>
      <c r="O346" s="234"/>
      <c r="P346" s="234"/>
      <c r="Q346" s="234"/>
      <c r="R346" s="234"/>
      <c r="S346" s="234"/>
      <c r="T346" s="235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6" t="s">
        <v>156</v>
      </c>
      <c r="AU346" s="236" t="s">
        <v>85</v>
      </c>
      <c r="AV346" s="13" t="s">
        <v>85</v>
      </c>
      <c r="AW346" s="13" t="s">
        <v>36</v>
      </c>
      <c r="AX346" s="13" t="s">
        <v>76</v>
      </c>
      <c r="AY346" s="236" t="s">
        <v>145</v>
      </c>
    </row>
    <row r="347" s="13" customFormat="1">
      <c r="A347" s="13"/>
      <c r="B347" s="225"/>
      <c r="C347" s="226"/>
      <c r="D347" s="227" t="s">
        <v>156</v>
      </c>
      <c r="E347" s="228" t="s">
        <v>19</v>
      </c>
      <c r="F347" s="229" t="s">
        <v>535</v>
      </c>
      <c r="G347" s="226"/>
      <c r="H347" s="230">
        <v>1</v>
      </c>
      <c r="I347" s="231"/>
      <c r="J347" s="226"/>
      <c r="K347" s="226"/>
      <c r="L347" s="232"/>
      <c r="M347" s="233"/>
      <c r="N347" s="234"/>
      <c r="O347" s="234"/>
      <c r="P347" s="234"/>
      <c r="Q347" s="234"/>
      <c r="R347" s="234"/>
      <c r="S347" s="234"/>
      <c r="T347" s="235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6" t="s">
        <v>156</v>
      </c>
      <c r="AU347" s="236" t="s">
        <v>85</v>
      </c>
      <c r="AV347" s="13" t="s">
        <v>85</v>
      </c>
      <c r="AW347" s="13" t="s">
        <v>36</v>
      </c>
      <c r="AX347" s="13" t="s">
        <v>76</v>
      </c>
      <c r="AY347" s="236" t="s">
        <v>145</v>
      </c>
    </row>
    <row r="348" s="13" customFormat="1">
      <c r="A348" s="13"/>
      <c r="B348" s="225"/>
      <c r="C348" s="226"/>
      <c r="D348" s="227" t="s">
        <v>156</v>
      </c>
      <c r="E348" s="228" t="s">
        <v>19</v>
      </c>
      <c r="F348" s="229" t="s">
        <v>536</v>
      </c>
      <c r="G348" s="226"/>
      <c r="H348" s="230">
        <v>1</v>
      </c>
      <c r="I348" s="231"/>
      <c r="J348" s="226"/>
      <c r="K348" s="226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156</v>
      </c>
      <c r="AU348" s="236" t="s">
        <v>85</v>
      </c>
      <c r="AV348" s="13" t="s">
        <v>85</v>
      </c>
      <c r="AW348" s="13" t="s">
        <v>36</v>
      </c>
      <c r="AX348" s="13" t="s">
        <v>76</v>
      </c>
      <c r="AY348" s="236" t="s">
        <v>145</v>
      </c>
    </row>
    <row r="349" s="13" customFormat="1">
      <c r="A349" s="13"/>
      <c r="B349" s="225"/>
      <c r="C349" s="226"/>
      <c r="D349" s="227" t="s">
        <v>156</v>
      </c>
      <c r="E349" s="228" t="s">
        <v>19</v>
      </c>
      <c r="F349" s="229" t="s">
        <v>537</v>
      </c>
      <c r="G349" s="226"/>
      <c r="H349" s="230">
        <v>1</v>
      </c>
      <c r="I349" s="231"/>
      <c r="J349" s="226"/>
      <c r="K349" s="226"/>
      <c r="L349" s="232"/>
      <c r="M349" s="233"/>
      <c r="N349" s="234"/>
      <c r="O349" s="234"/>
      <c r="P349" s="234"/>
      <c r="Q349" s="234"/>
      <c r="R349" s="234"/>
      <c r="S349" s="234"/>
      <c r="T349" s="235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6" t="s">
        <v>156</v>
      </c>
      <c r="AU349" s="236" t="s">
        <v>85</v>
      </c>
      <c r="AV349" s="13" t="s">
        <v>85</v>
      </c>
      <c r="AW349" s="13" t="s">
        <v>36</v>
      </c>
      <c r="AX349" s="13" t="s">
        <v>76</v>
      </c>
      <c r="AY349" s="236" t="s">
        <v>145</v>
      </c>
    </row>
    <row r="350" s="13" customFormat="1">
      <c r="A350" s="13"/>
      <c r="B350" s="225"/>
      <c r="C350" s="226"/>
      <c r="D350" s="227" t="s">
        <v>156</v>
      </c>
      <c r="E350" s="228" t="s">
        <v>19</v>
      </c>
      <c r="F350" s="229" t="s">
        <v>538</v>
      </c>
      <c r="G350" s="226"/>
      <c r="H350" s="230">
        <v>2</v>
      </c>
      <c r="I350" s="231"/>
      <c r="J350" s="226"/>
      <c r="K350" s="226"/>
      <c r="L350" s="232"/>
      <c r="M350" s="233"/>
      <c r="N350" s="234"/>
      <c r="O350" s="234"/>
      <c r="P350" s="234"/>
      <c r="Q350" s="234"/>
      <c r="R350" s="234"/>
      <c r="S350" s="234"/>
      <c r="T350" s="23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6" t="s">
        <v>156</v>
      </c>
      <c r="AU350" s="236" t="s">
        <v>85</v>
      </c>
      <c r="AV350" s="13" t="s">
        <v>85</v>
      </c>
      <c r="AW350" s="13" t="s">
        <v>36</v>
      </c>
      <c r="AX350" s="13" t="s">
        <v>76</v>
      </c>
      <c r="AY350" s="236" t="s">
        <v>145</v>
      </c>
    </row>
    <row r="351" s="13" customFormat="1">
      <c r="A351" s="13"/>
      <c r="B351" s="225"/>
      <c r="C351" s="226"/>
      <c r="D351" s="227" t="s">
        <v>156</v>
      </c>
      <c r="E351" s="228" t="s">
        <v>19</v>
      </c>
      <c r="F351" s="229" t="s">
        <v>542</v>
      </c>
      <c r="G351" s="226"/>
      <c r="H351" s="230">
        <v>1</v>
      </c>
      <c r="I351" s="231"/>
      <c r="J351" s="226"/>
      <c r="K351" s="226"/>
      <c r="L351" s="232"/>
      <c r="M351" s="233"/>
      <c r="N351" s="234"/>
      <c r="O351" s="234"/>
      <c r="P351" s="234"/>
      <c r="Q351" s="234"/>
      <c r="R351" s="234"/>
      <c r="S351" s="234"/>
      <c r="T351" s="235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6" t="s">
        <v>156</v>
      </c>
      <c r="AU351" s="236" t="s">
        <v>85</v>
      </c>
      <c r="AV351" s="13" t="s">
        <v>85</v>
      </c>
      <c r="AW351" s="13" t="s">
        <v>36</v>
      </c>
      <c r="AX351" s="13" t="s">
        <v>76</v>
      </c>
      <c r="AY351" s="236" t="s">
        <v>145</v>
      </c>
    </row>
    <row r="352" s="14" customFormat="1">
      <c r="A352" s="14"/>
      <c r="B352" s="247"/>
      <c r="C352" s="248"/>
      <c r="D352" s="227" t="s">
        <v>156</v>
      </c>
      <c r="E352" s="249" t="s">
        <v>19</v>
      </c>
      <c r="F352" s="250" t="s">
        <v>256</v>
      </c>
      <c r="G352" s="248"/>
      <c r="H352" s="251">
        <v>10</v>
      </c>
      <c r="I352" s="252"/>
      <c r="J352" s="248"/>
      <c r="K352" s="248"/>
      <c r="L352" s="253"/>
      <c r="M352" s="254"/>
      <c r="N352" s="255"/>
      <c r="O352" s="255"/>
      <c r="P352" s="255"/>
      <c r="Q352" s="255"/>
      <c r="R352" s="255"/>
      <c r="S352" s="255"/>
      <c r="T352" s="25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7" t="s">
        <v>156</v>
      </c>
      <c r="AU352" s="257" t="s">
        <v>85</v>
      </c>
      <c r="AV352" s="14" t="s">
        <v>152</v>
      </c>
      <c r="AW352" s="14" t="s">
        <v>36</v>
      </c>
      <c r="AX352" s="14" t="s">
        <v>83</v>
      </c>
      <c r="AY352" s="257" t="s">
        <v>145</v>
      </c>
    </row>
    <row r="353" s="2" customFormat="1" ht="16.5" customHeight="1">
      <c r="A353" s="41"/>
      <c r="B353" s="42"/>
      <c r="C353" s="207" t="s">
        <v>554</v>
      </c>
      <c r="D353" s="207" t="s">
        <v>147</v>
      </c>
      <c r="E353" s="208" t="s">
        <v>555</v>
      </c>
      <c r="F353" s="209" t="s">
        <v>556</v>
      </c>
      <c r="G353" s="210" t="s">
        <v>318</v>
      </c>
      <c r="H353" s="211">
        <v>40.100000000000001</v>
      </c>
      <c r="I353" s="212"/>
      <c r="J353" s="213">
        <f>ROUND(I353*H353,2)</f>
        <v>0</v>
      </c>
      <c r="K353" s="209" t="s">
        <v>19</v>
      </c>
      <c r="L353" s="47"/>
      <c r="M353" s="214" t="s">
        <v>19</v>
      </c>
      <c r="N353" s="215" t="s">
        <v>47</v>
      </c>
      <c r="O353" s="87"/>
      <c r="P353" s="216">
        <f>O353*H353</f>
        <v>0</v>
      </c>
      <c r="Q353" s="216">
        <v>0</v>
      </c>
      <c r="R353" s="216">
        <f>Q353*H353</f>
        <v>0</v>
      </c>
      <c r="S353" s="216">
        <v>0</v>
      </c>
      <c r="T353" s="217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270</v>
      </c>
      <c r="AT353" s="218" t="s">
        <v>147</v>
      </c>
      <c r="AU353" s="218" t="s">
        <v>85</v>
      </c>
      <c r="AY353" s="20" t="s">
        <v>145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20" t="s">
        <v>83</v>
      </c>
      <c r="BK353" s="219">
        <f>ROUND(I353*H353,2)</f>
        <v>0</v>
      </c>
      <c r="BL353" s="20" t="s">
        <v>270</v>
      </c>
      <c r="BM353" s="218" t="s">
        <v>557</v>
      </c>
    </row>
    <row r="354" s="13" customFormat="1">
      <c r="A354" s="13"/>
      <c r="B354" s="225"/>
      <c r="C354" s="226"/>
      <c r="D354" s="227" t="s">
        <v>156</v>
      </c>
      <c r="E354" s="228" t="s">
        <v>19</v>
      </c>
      <c r="F354" s="229" t="s">
        <v>558</v>
      </c>
      <c r="G354" s="226"/>
      <c r="H354" s="230">
        <v>40.100000000000001</v>
      </c>
      <c r="I354" s="231"/>
      <c r="J354" s="226"/>
      <c r="K354" s="226"/>
      <c r="L354" s="232"/>
      <c r="M354" s="233"/>
      <c r="N354" s="234"/>
      <c r="O354" s="234"/>
      <c r="P354" s="234"/>
      <c r="Q354" s="234"/>
      <c r="R354" s="234"/>
      <c r="S354" s="234"/>
      <c r="T354" s="235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6" t="s">
        <v>156</v>
      </c>
      <c r="AU354" s="236" t="s">
        <v>85</v>
      </c>
      <c r="AV354" s="13" t="s">
        <v>85</v>
      </c>
      <c r="AW354" s="13" t="s">
        <v>36</v>
      </c>
      <c r="AX354" s="13" t="s">
        <v>83</v>
      </c>
      <c r="AY354" s="236" t="s">
        <v>145</v>
      </c>
    </row>
    <row r="355" s="2" customFormat="1" ht="16.5" customHeight="1">
      <c r="A355" s="41"/>
      <c r="B355" s="42"/>
      <c r="C355" s="207" t="s">
        <v>559</v>
      </c>
      <c r="D355" s="207" t="s">
        <v>147</v>
      </c>
      <c r="E355" s="208" t="s">
        <v>560</v>
      </c>
      <c r="F355" s="209" t="s">
        <v>561</v>
      </c>
      <c r="G355" s="210" t="s">
        <v>318</v>
      </c>
      <c r="H355" s="211">
        <v>1.8400000000000001</v>
      </c>
      <c r="I355" s="212"/>
      <c r="J355" s="213">
        <f>ROUND(I355*H355,2)</f>
        <v>0</v>
      </c>
      <c r="K355" s="209" t="s">
        <v>19</v>
      </c>
      <c r="L355" s="47"/>
      <c r="M355" s="214" t="s">
        <v>19</v>
      </c>
      <c r="N355" s="215" t="s">
        <v>47</v>
      </c>
      <c r="O355" s="87"/>
      <c r="P355" s="216">
        <f>O355*H355</f>
        <v>0</v>
      </c>
      <c r="Q355" s="216">
        <v>0</v>
      </c>
      <c r="R355" s="216">
        <f>Q355*H355</f>
        <v>0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270</v>
      </c>
      <c r="AT355" s="218" t="s">
        <v>147</v>
      </c>
      <c r="AU355" s="218" t="s">
        <v>85</v>
      </c>
      <c r="AY355" s="20" t="s">
        <v>145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83</v>
      </c>
      <c r="BK355" s="219">
        <f>ROUND(I355*H355,2)</f>
        <v>0</v>
      </c>
      <c r="BL355" s="20" t="s">
        <v>270</v>
      </c>
      <c r="BM355" s="218" t="s">
        <v>562</v>
      </c>
    </row>
    <row r="356" s="2" customFormat="1" ht="24.15" customHeight="1">
      <c r="A356" s="41"/>
      <c r="B356" s="42"/>
      <c r="C356" s="207" t="s">
        <v>563</v>
      </c>
      <c r="D356" s="207" t="s">
        <v>147</v>
      </c>
      <c r="E356" s="208" t="s">
        <v>564</v>
      </c>
      <c r="F356" s="209" t="s">
        <v>565</v>
      </c>
      <c r="G356" s="210" t="s">
        <v>307</v>
      </c>
      <c r="H356" s="211">
        <v>6</v>
      </c>
      <c r="I356" s="212"/>
      <c r="J356" s="213">
        <f>ROUND(I356*H356,2)</f>
        <v>0</v>
      </c>
      <c r="K356" s="209" t="s">
        <v>19</v>
      </c>
      <c r="L356" s="47"/>
      <c r="M356" s="214" t="s">
        <v>19</v>
      </c>
      <c r="N356" s="215" t="s">
        <v>47</v>
      </c>
      <c r="O356" s="87"/>
      <c r="P356" s="216">
        <f>O356*H356</f>
        <v>0</v>
      </c>
      <c r="Q356" s="216">
        <v>0</v>
      </c>
      <c r="R356" s="216">
        <f>Q356*H356</f>
        <v>0</v>
      </c>
      <c r="S356" s="216">
        <v>0</v>
      </c>
      <c r="T356" s="217">
        <f>S356*H356</f>
        <v>0</v>
      </c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R356" s="218" t="s">
        <v>270</v>
      </c>
      <c r="AT356" s="218" t="s">
        <v>147</v>
      </c>
      <c r="AU356" s="218" t="s">
        <v>85</v>
      </c>
      <c r="AY356" s="20" t="s">
        <v>145</v>
      </c>
      <c r="BE356" s="219">
        <f>IF(N356="základní",J356,0)</f>
        <v>0</v>
      </c>
      <c r="BF356" s="219">
        <f>IF(N356="snížená",J356,0)</f>
        <v>0</v>
      </c>
      <c r="BG356" s="219">
        <f>IF(N356="zákl. přenesená",J356,0)</f>
        <v>0</v>
      </c>
      <c r="BH356" s="219">
        <f>IF(N356="sníž. přenesená",J356,0)</f>
        <v>0</v>
      </c>
      <c r="BI356" s="219">
        <f>IF(N356="nulová",J356,0)</f>
        <v>0</v>
      </c>
      <c r="BJ356" s="20" t="s">
        <v>83</v>
      </c>
      <c r="BK356" s="219">
        <f>ROUND(I356*H356,2)</f>
        <v>0</v>
      </c>
      <c r="BL356" s="20" t="s">
        <v>270</v>
      </c>
      <c r="BM356" s="218" t="s">
        <v>566</v>
      </c>
    </row>
    <row r="357" s="2" customFormat="1" ht="24.15" customHeight="1">
      <c r="A357" s="41"/>
      <c r="B357" s="42"/>
      <c r="C357" s="207" t="s">
        <v>567</v>
      </c>
      <c r="D357" s="207" t="s">
        <v>147</v>
      </c>
      <c r="E357" s="208" t="s">
        <v>568</v>
      </c>
      <c r="F357" s="209" t="s">
        <v>569</v>
      </c>
      <c r="G357" s="210" t="s">
        <v>307</v>
      </c>
      <c r="H357" s="211">
        <v>5</v>
      </c>
      <c r="I357" s="212"/>
      <c r="J357" s="213">
        <f>ROUND(I357*H357,2)</f>
        <v>0</v>
      </c>
      <c r="K357" s="209" t="s">
        <v>19</v>
      </c>
      <c r="L357" s="47"/>
      <c r="M357" s="214" t="s">
        <v>19</v>
      </c>
      <c r="N357" s="215" t="s">
        <v>47</v>
      </c>
      <c r="O357" s="87"/>
      <c r="P357" s="216">
        <f>O357*H357</f>
        <v>0</v>
      </c>
      <c r="Q357" s="216">
        <v>0</v>
      </c>
      <c r="R357" s="216">
        <f>Q357*H357</f>
        <v>0</v>
      </c>
      <c r="S357" s="216">
        <v>0</v>
      </c>
      <c r="T357" s="217">
        <f>S357*H357</f>
        <v>0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18" t="s">
        <v>270</v>
      </c>
      <c r="AT357" s="218" t="s">
        <v>147</v>
      </c>
      <c r="AU357" s="218" t="s">
        <v>85</v>
      </c>
      <c r="AY357" s="20" t="s">
        <v>145</v>
      </c>
      <c r="BE357" s="219">
        <f>IF(N357="základní",J357,0)</f>
        <v>0</v>
      </c>
      <c r="BF357" s="219">
        <f>IF(N357="snížená",J357,0)</f>
        <v>0</v>
      </c>
      <c r="BG357" s="219">
        <f>IF(N357="zákl. přenesená",J357,0)</f>
        <v>0</v>
      </c>
      <c r="BH357" s="219">
        <f>IF(N357="sníž. přenesená",J357,0)</f>
        <v>0</v>
      </c>
      <c r="BI357" s="219">
        <f>IF(N357="nulová",J357,0)</f>
        <v>0</v>
      </c>
      <c r="BJ357" s="20" t="s">
        <v>83</v>
      </c>
      <c r="BK357" s="219">
        <f>ROUND(I357*H357,2)</f>
        <v>0</v>
      </c>
      <c r="BL357" s="20" t="s">
        <v>270</v>
      </c>
      <c r="BM357" s="218" t="s">
        <v>570</v>
      </c>
    </row>
    <row r="358" s="2" customFormat="1" ht="24.15" customHeight="1">
      <c r="A358" s="41"/>
      <c r="B358" s="42"/>
      <c r="C358" s="207" t="s">
        <v>571</v>
      </c>
      <c r="D358" s="207" t="s">
        <v>147</v>
      </c>
      <c r="E358" s="208" t="s">
        <v>572</v>
      </c>
      <c r="F358" s="209" t="s">
        <v>573</v>
      </c>
      <c r="G358" s="210" t="s">
        <v>307</v>
      </c>
      <c r="H358" s="211">
        <v>2</v>
      </c>
      <c r="I358" s="212"/>
      <c r="J358" s="213">
        <f>ROUND(I358*H358,2)</f>
        <v>0</v>
      </c>
      <c r="K358" s="209" t="s">
        <v>19</v>
      </c>
      <c r="L358" s="47"/>
      <c r="M358" s="214" t="s">
        <v>19</v>
      </c>
      <c r="N358" s="215" t="s">
        <v>47</v>
      </c>
      <c r="O358" s="87"/>
      <c r="P358" s="216">
        <f>O358*H358</f>
        <v>0</v>
      </c>
      <c r="Q358" s="216">
        <v>0</v>
      </c>
      <c r="R358" s="216">
        <f>Q358*H358</f>
        <v>0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270</v>
      </c>
      <c r="AT358" s="218" t="s">
        <v>147</v>
      </c>
      <c r="AU358" s="218" t="s">
        <v>85</v>
      </c>
      <c r="AY358" s="20" t="s">
        <v>145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83</v>
      </c>
      <c r="BK358" s="219">
        <f>ROUND(I358*H358,2)</f>
        <v>0</v>
      </c>
      <c r="BL358" s="20" t="s">
        <v>270</v>
      </c>
      <c r="BM358" s="218" t="s">
        <v>574</v>
      </c>
    </row>
    <row r="359" s="2" customFormat="1" ht="24.15" customHeight="1">
      <c r="A359" s="41"/>
      <c r="B359" s="42"/>
      <c r="C359" s="207" t="s">
        <v>575</v>
      </c>
      <c r="D359" s="207" t="s">
        <v>147</v>
      </c>
      <c r="E359" s="208" t="s">
        <v>576</v>
      </c>
      <c r="F359" s="209" t="s">
        <v>577</v>
      </c>
      <c r="G359" s="210" t="s">
        <v>307</v>
      </c>
      <c r="H359" s="211">
        <v>2</v>
      </c>
      <c r="I359" s="212"/>
      <c r="J359" s="213">
        <f>ROUND(I359*H359,2)</f>
        <v>0</v>
      </c>
      <c r="K359" s="209" t="s">
        <v>19</v>
      </c>
      <c r="L359" s="47"/>
      <c r="M359" s="214" t="s">
        <v>19</v>
      </c>
      <c r="N359" s="215" t="s">
        <v>47</v>
      </c>
      <c r="O359" s="87"/>
      <c r="P359" s="216">
        <f>O359*H359</f>
        <v>0</v>
      </c>
      <c r="Q359" s="216">
        <v>0</v>
      </c>
      <c r="R359" s="216">
        <f>Q359*H359</f>
        <v>0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270</v>
      </c>
      <c r="AT359" s="218" t="s">
        <v>147</v>
      </c>
      <c r="AU359" s="218" t="s">
        <v>85</v>
      </c>
      <c r="AY359" s="20" t="s">
        <v>145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83</v>
      </c>
      <c r="BK359" s="219">
        <f>ROUND(I359*H359,2)</f>
        <v>0</v>
      </c>
      <c r="BL359" s="20" t="s">
        <v>270</v>
      </c>
      <c r="BM359" s="218" t="s">
        <v>578</v>
      </c>
    </row>
    <row r="360" s="2" customFormat="1" ht="33" customHeight="1">
      <c r="A360" s="41"/>
      <c r="B360" s="42"/>
      <c r="C360" s="207" t="s">
        <v>579</v>
      </c>
      <c r="D360" s="207" t="s">
        <v>147</v>
      </c>
      <c r="E360" s="208" t="s">
        <v>580</v>
      </c>
      <c r="F360" s="209" t="s">
        <v>581</v>
      </c>
      <c r="G360" s="210" t="s">
        <v>307</v>
      </c>
      <c r="H360" s="211">
        <v>2</v>
      </c>
      <c r="I360" s="212"/>
      <c r="J360" s="213">
        <f>ROUND(I360*H360,2)</f>
        <v>0</v>
      </c>
      <c r="K360" s="209" t="s">
        <v>19</v>
      </c>
      <c r="L360" s="47"/>
      <c r="M360" s="214" t="s">
        <v>19</v>
      </c>
      <c r="N360" s="215" t="s">
        <v>47</v>
      </c>
      <c r="O360" s="87"/>
      <c r="P360" s="216">
        <f>O360*H360</f>
        <v>0</v>
      </c>
      <c r="Q360" s="216">
        <v>0</v>
      </c>
      <c r="R360" s="216">
        <f>Q360*H360</f>
        <v>0</v>
      </c>
      <c r="S360" s="216">
        <v>0</v>
      </c>
      <c r="T360" s="217">
        <f>S360*H360</f>
        <v>0</v>
      </c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R360" s="218" t="s">
        <v>270</v>
      </c>
      <c r="AT360" s="218" t="s">
        <v>147</v>
      </c>
      <c r="AU360" s="218" t="s">
        <v>85</v>
      </c>
      <c r="AY360" s="20" t="s">
        <v>145</v>
      </c>
      <c r="BE360" s="219">
        <f>IF(N360="základní",J360,0)</f>
        <v>0</v>
      </c>
      <c r="BF360" s="219">
        <f>IF(N360="snížená",J360,0)</f>
        <v>0</v>
      </c>
      <c r="BG360" s="219">
        <f>IF(N360="zákl. přenesená",J360,0)</f>
        <v>0</v>
      </c>
      <c r="BH360" s="219">
        <f>IF(N360="sníž. přenesená",J360,0)</f>
        <v>0</v>
      </c>
      <c r="BI360" s="219">
        <f>IF(N360="nulová",J360,0)</f>
        <v>0</v>
      </c>
      <c r="BJ360" s="20" t="s">
        <v>83</v>
      </c>
      <c r="BK360" s="219">
        <f>ROUND(I360*H360,2)</f>
        <v>0</v>
      </c>
      <c r="BL360" s="20" t="s">
        <v>270</v>
      </c>
      <c r="BM360" s="218" t="s">
        <v>582</v>
      </c>
    </row>
    <row r="361" s="2" customFormat="1" ht="24.15" customHeight="1">
      <c r="A361" s="41"/>
      <c r="B361" s="42"/>
      <c r="C361" s="207" t="s">
        <v>583</v>
      </c>
      <c r="D361" s="207" t="s">
        <v>147</v>
      </c>
      <c r="E361" s="208" t="s">
        <v>584</v>
      </c>
      <c r="F361" s="209" t="s">
        <v>585</v>
      </c>
      <c r="G361" s="210" t="s">
        <v>307</v>
      </c>
      <c r="H361" s="211">
        <v>2</v>
      </c>
      <c r="I361" s="212"/>
      <c r="J361" s="213">
        <f>ROUND(I361*H361,2)</f>
        <v>0</v>
      </c>
      <c r="K361" s="209" t="s">
        <v>19</v>
      </c>
      <c r="L361" s="47"/>
      <c r="M361" s="214" t="s">
        <v>19</v>
      </c>
      <c r="N361" s="215" t="s">
        <v>47</v>
      </c>
      <c r="O361" s="87"/>
      <c r="P361" s="216">
        <f>O361*H361</f>
        <v>0</v>
      </c>
      <c r="Q361" s="216">
        <v>0</v>
      </c>
      <c r="R361" s="216">
        <f>Q361*H361</f>
        <v>0</v>
      </c>
      <c r="S361" s="216">
        <v>0</v>
      </c>
      <c r="T361" s="217">
        <f>S361*H361</f>
        <v>0</v>
      </c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R361" s="218" t="s">
        <v>270</v>
      </c>
      <c r="AT361" s="218" t="s">
        <v>147</v>
      </c>
      <c r="AU361" s="218" t="s">
        <v>85</v>
      </c>
      <c r="AY361" s="20" t="s">
        <v>145</v>
      </c>
      <c r="BE361" s="219">
        <f>IF(N361="základní",J361,0)</f>
        <v>0</v>
      </c>
      <c r="BF361" s="219">
        <f>IF(N361="snížená",J361,0)</f>
        <v>0</v>
      </c>
      <c r="BG361" s="219">
        <f>IF(N361="zákl. přenesená",J361,0)</f>
        <v>0</v>
      </c>
      <c r="BH361" s="219">
        <f>IF(N361="sníž. přenesená",J361,0)</f>
        <v>0</v>
      </c>
      <c r="BI361" s="219">
        <f>IF(N361="nulová",J361,0)</f>
        <v>0</v>
      </c>
      <c r="BJ361" s="20" t="s">
        <v>83</v>
      </c>
      <c r="BK361" s="219">
        <f>ROUND(I361*H361,2)</f>
        <v>0</v>
      </c>
      <c r="BL361" s="20" t="s">
        <v>270</v>
      </c>
      <c r="BM361" s="218" t="s">
        <v>586</v>
      </c>
    </row>
    <row r="362" s="2" customFormat="1" ht="24.15" customHeight="1">
      <c r="A362" s="41"/>
      <c r="B362" s="42"/>
      <c r="C362" s="207" t="s">
        <v>587</v>
      </c>
      <c r="D362" s="207" t="s">
        <v>147</v>
      </c>
      <c r="E362" s="208" t="s">
        <v>588</v>
      </c>
      <c r="F362" s="209" t="s">
        <v>589</v>
      </c>
      <c r="G362" s="210" t="s">
        <v>307</v>
      </c>
      <c r="H362" s="211">
        <v>2</v>
      </c>
      <c r="I362" s="212"/>
      <c r="J362" s="213">
        <f>ROUND(I362*H362,2)</f>
        <v>0</v>
      </c>
      <c r="K362" s="209" t="s">
        <v>19</v>
      </c>
      <c r="L362" s="47"/>
      <c r="M362" s="214" t="s">
        <v>19</v>
      </c>
      <c r="N362" s="215" t="s">
        <v>47</v>
      </c>
      <c r="O362" s="87"/>
      <c r="P362" s="216">
        <f>O362*H362</f>
        <v>0</v>
      </c>
      <c r="Q362" s="216">
        <v>0</v>
      </c>
      <c r="R362" s="216">
        <f>Q362*H362</f>
        <v>0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270</v>
      </c>
      <c r="AT362" s="218" t="s">
        <v>147</v>
      </c>
      <c r="AU362" s="218" t="s">
        <v>85</v>
      </c>
      <c r="AY362" s="20" t="s">
        <v>145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83</v>
      </c>
      <c r="BK362" s="219">
        <f>ROUND(I362*H362,2)</f>
        <v>0</v>
      </c>
      <c r="BL362" s="20" t="s">
        <v>270</v>
      </c>
      <c r="BM362" s="218" t="s">
        <v>590</v>
      </c>
    </row>
    <row r="363" s="2" customFormat="1" ht="24.15" customHeight="1">
      <c r="A363" s="41"/>
      <c r="B363" s="42"/>
      <c r="C363" s="207" t="s">
        <v>591</v>
      </c>
      <c r="D363" s="207" t="s">
        <v>147</v>
      </c>
      <c r="E363" s="208" t="s">
        <v>592</v>
      </c>
      <c r="F363" s="209" t="s">
        <v>593</v>
      </c>
      <c r="G363" s="210" t="s">
        <v>307</v>
      </c>
      <c r="H363" s="211">
        <v>1</v>
      </c>
      <c r="I363" s="212"/>
      <c r="J363" s="213">
        <f>ROUND(I363*H363,2)</f>
        <v>0</v>
      </c>
      <c r="K363" s="209" t="s">
        <v>19</v>
      </c>
      <c r="L363" s="47"/>
      <c r="M363" s="214" t="s">
        <v>19</v>
      </c>
      <c r="N363" s="215" t="s">
        <v>47</v>
      </c>
      <c r="O363" s="87"/>
      <c r="P363" s="216">
        <f>O363*H363</f>
        <v>0</v>
      </c>
      <c r="Q363" s="216">
        <v>0</v>
      </c>
      <c r="R363" s="216">
        <f>Q363*H363</f>
        <v>0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270</v>
      </c>
      <c r="AT363" s="218" t="s">
        <v>147</v>
      </c>
      <c r="AU363" s="218" t="s">
        <v>85</v>
      </c>
      <c r="AY363" s="20" t="s">
        <v>145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83</v>
      </c>
      <c r="BK363" s="219">
        <f>ROUND(I363*H363,2)</f>
        <v>0</v>
      </c>
      <c r="BL363" s="20" t="s">
        <v>270</v>
      </c>
      <c r="BM363" s="218" t="s">
        <v>594</v>
      </c>
    </row>
    <row r="364" s="2" customFormat="1" ht="33" customHeight="1">
      <c r="A364" s="41"/>
      <c r="B364" s="42"/>
      <c r="C364" s="207" t="s">
        <v>595</v>
      </c>
      <c r="D364" s="207" t="s">
        <v>147</v>
      </c>
      <c r="E364" s="208" t="s">
        <v>596</v>
      </c>
      <c r="F364" s="209" t="s">
        <v>597</v>
      </c>
      <c r="G364" s="210" t="s">
        <v>307</v>
      </c>
      <c r="H364" s="211">
        <v>1</v>
      </c>
      <c r="I364" s="212"/>
      <c r="J364" s="213">
        <f>ROUND(I364*H364,2)</f>
        <v>0</v>
      </c>
      <c r="K364" s="209" t="s">
        <v>19</v>
      </c>
      <c r="L364" s="47"/>
      <c r="M364" s="214" t="s">
        <v>19</v>
      </c>
      <c r="N364" s="215" t="s">
        <v>47</v>
      </c>
      <c r="O364" s="87"/>
      <c r="P364" s="216">
        <f>O364*H364</f>
        <v>0</v>
      </c>
      <c r="Q364" s="216">
        <v>0</v>
      </c>
      <c r="R364" s="216">
        <f>Q364*H364</f>
        <v>0</v>
      </c>
      <c r="S364" s="216">
        <v>0</v>
      </c>
      <c r="T364" s="217">
        <f>S364*H364</f>
        <v>0</v>
      </c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R364" s="218" t="s">
        <v>270</v>
      </c>
      <c r="AT364" s="218" t="s">
        <v>147</v>
      </c>
      <c r="AU364" s="218" t="s">
        <v>85</v>
      </c>
      <c r="AY364" s="20" t="s">
        <v>145</v>
      </c>
      <c r="BE364" s="219">
        <f>IF(N364="základní",J364,0)</f>
        <v>0</v>
      </c>
      <c r="BF364" s="219">
        <f>IF(N364="snížená",J364,0)</f>
        <v>0</v>
      </c>
      <c r="BG364" s="219">
        <f>IF(N364="zákl. přenesená",J364,0)</f>
        <v>0</v>
      </c>
      <c r="BH364" s="219">
        <f>IF(N364="sníž. přenesená",J364,0)</f>
        <v>0</v>
      </c>
      <c r="BI364" s="219">
        <f>IF(N364="nulová",J364,0)</f>
        <v>0</v>
      </c>
      <c r="BJ364" s="20" t="s">
        <v>83</v>
      </c>
      <c r="BK364" s="219">
        <f>ROUND(I364*H364,2)</f>
        <v>0</v>
      </c>
      <c r="BL364" s="20" t="s">
        <v>270</v>
      </c>
      <c r="BM364" s="218" t="s">
        <v>598</v>
      </c>
    </row>
    <row r="365" s="2" customFormat="1" ht="49.05" customHeight="1">
      <c r="A365" s="41"/>
      <c r="B365" s="42"/>
      <c r="C365" s="207" t="s">
        <v>599</v>
      </c>
      <c r="D365" s="207" t="s">
        <v>147</v>
      </c>
      <c r="E365" s="208" t="s">
        <v>600</v>
      </c>
      <c r="F365" s="209" t="s">
        <v>601</v>
      </c>
      <c r="G365" s="210" t="s">
        <v>307</v>
      </c>
      <c r="H365" s="211">
        <v>1</v>
      </c>
      <c r="I365" s="212"/>
      <c r="J365" s="213">
        <f>ROUND(I365*H365,2)</f>
        <v>0</v>
      </c>
      <c r="K365" s="209" t="s">
        <v>19</v>
      </c>
      <c r="L365" s="47"/>
      <c r="M365" s="214" t="s">
        <v>19</v>
      </c>
      <c r="N365" s="215" t="s">
        <v>47</v>
      </c>
      <c r="O365" s="87"/>
      <c r="P365" s="216">
        <f>O365*H365</f>
        <v>0</v>
      </c>
      <c r="Q365" s="216">
        <v>0</v>
      </c>
      <c r="R365" s="216">
        <f>Q365*H365</f>
        <v>0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270</v>
      </c>
      <c r="AT365" s="218" t="s">
        <v>147</v>
      </c>
      <c r="AU365" s="218" t="s">
        <v>85</v>
      </c>
      <c r="AY365" s="20" t="s">
        <v>145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83</v>
      </c>
      <c r="BK365" s="219">
        <f>ROUND(I365*H365,2)</f>
        <v>0</v>
      </c>
      <c r="BL365" s="20" t="s">
        <v>270</v>
      </c>
      <c r="BM365" s="218" t="s">
        <v>602</v>
      </c>
    </row>
    <row r="366" s="2" customFormat="1" ht="24.15" customHeight="1">
      <c r="A366" s="41"/>
      <c r="B366" s="42"/>
      <c r="C366" s="207" t="s">
        <v>603</v>
      </c>
      <c r="D366" s="207" t="s">
        <v>147</v>
      </c>
      <c r="E366" s="208" t="s">
        <v>604</v>
      </c>
      <c r="F366" s="209" t="s">
        <v>605</v>
      </c>
      <c r="G366" s="210" t="s">
        <v>307</v>
      </c>
      <c r="H366" s="211">
        <v>1</v>
      </c>
      <c r="I366" s="212"/>
      <c r="J366" s="213">
        <f>ROUND(I366*H366,2)</f>
        <v>0</v>
      </c>
      <c r="K366" s="209" t="s">
        <v>19</v>
      </c>
      <c r="L366" s="47"/>
      <c r="M366" s="214" t="s">
        <v>19</v>
      </c>
      <c r="N366" s="215" t="s">
        <v>47</v>
      </c>
      <c r="O366" s="87"/>
      <c r="P366" s="216">
        <f>O366*H366</f>
        <v>0</v>
      </c>
      <c r="Q366" s="216">
        <v>0</v>
      </c>
      <c r="R366" s="216">
        <f>Q366*H366</f>
        <v>0</v>
      </c>
      <c r="S366" s="216">
        <v>0</v>
      </c>
      <c r="T366" s="217">
        <f>S366*H366</f>
        <v>0</v>
      </c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R366" s="218" t="s">
        <v>270</v>
      </c>
      <c r="AT366" s="218" t="s">
        <v>147</v>
      </c>
      <c r="AU366" s="218" t="s">
        <v>85</v>
      </c>
      <c r="AY366" s="20" t="s">
        <v>145</v>
      </c>
      <c r="BE366" s="219">
        <f>IF(N366="základní",J366,0)</f>
        <v>0</v>
      </c>
      <c r="BF366" s="219">
        <f>IF(N366="snížená",J366,0)</f>
        <v>0</v>
      </c>
      <c r="BG366" s="219">
        <f>IF(N366="zákl. přenesená",J366,0)</f>
        <v>0</v>
      </c>
      <c r="BH366" s="219">
        <f>IF(N366="sníž. přenesená",J366,0)</f>
        <v>0</v>
      </c>
      <c r="BI366" s="219">
        <f>IF(N366="nulová",J366,0)</f>
        <v>0</v>
      </c>
      <c r="BJ366" s="20" t="s">
        <v>83</v>
      </c>
      <c r="BK366" s="219">
        <f>ROUND(I366*H366,2)</f>
        <v>0</v>
      </c>
      <c r="BL366" s="20" t="s">
        <v>270</v>
      </c>
      <c r="BM366" s="218" t="s">
        <v>606</v>
      </c>
    </row>
    <row r="367" s="2" customFormat="1" ht="24.15" customHeight="1">
      <c r="A367" s="41"/>
      <c r="B367" s="42"/>
      <c r="C367" s="207" t="s">
        <v>607</v>
      </c>
      <c r="D367" s="207" t="s">
        <v>147</v>
      </c>
      <c r="E367" s="208" t="s">
        <v>608</v>
      </c>
      <c r="F367" s="209" t="s">
        <v>609</v>
      </c>
      <c r="G367" s="210" t="s">
        <v>307</v>
      </c>
      <c r="H367" s="211">
        <v>2</v>
      </c>
      <c r="I367" s="212"/>
      <c r="J367" s="213">
        <f>ROUND(I367*H367,2)</f>
        <v>0</v>
      </c>
      <c r="K367" s="209" t="s">
        <v>19</v>
      </c>
      <c r="L367" s="47"/>
      <c r="M367" s="214" t="s">
        <v>19</v>
      </c>
      <c r="N367" s="215" t="s">
        <v>47</v>
      </c>
      <c r="O367" s="87"/>
      <c r="P367" s="216">
        <f>O367*H367</f>
        <v>0</v>
      </c>
      <c r="Q367" s="216">
        <v>0</v>
      </c>
      <c r="R367" s="216">
        <f>Q367*H367</f>
        <v>0</v>
      </c>
      <c r="S367" s="216">
        <v>0</v>
      </c>
      <c r="T367" s="217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18" t="s">
        <v>270</v>
      </c>
      <c r="AT367" s="218" t="s">
        <v>147</v>
      </c>
      <c r="AU367" s="218" t="s">
        <v>85</v>
      </c>
      <c r="AY367" s="20" t="s">
        <v>145</v>
      </c>
      <c r="BE367" s="219">
        <f>IF(N367="základní",J367,0)</f>
        <v>0</v>
      </c>
      <c r="BF367" s="219">
        <f>IF(N367="snížená",J367,0)</f>
        <v>0</v>
      </c>
      <c r="BG367" s="219">
        <f>IF(N367="zákl. přenesená",J367,0)</f>
        <v>0</v>
      </c>
      <c r="BH367" s="219">
        <f>IF(N367="sníž. přenesená",J367,0)</f>
        <v>0</v>
      </c>
      <c r="BI367" s="219">
        <f>IF(N367="nulová",J367,0)</f>
        <v>0</v>
      </c>
      <c r="BJ367" s="20" t="s">
        <v>83</v>
      </c>
      <c r="BK367" s="219">
        <f>ROUND(I367*H367,2)</f>
        <v>0</v>
      </c>
      <c r="BL367" s="20" t="s">
        <v>270</v>
      </c>
      <c r="BM367" s="218" t="s">
        <v>610</v>
      </c>
    </row>
    <row r="368" s="2" customFormat="1" ht="24.15" customHeight="1">
      <c r="A368" s="41"/>
      <c r="B368" s="42"/>
      <c r="C368" s="207" t="s">
        <v>611</v>
      </c>
      <c r="D368" s="207" t="s">
        <v>147</v>
      </c>
      <c r="E368" s="208" t="s">
        <v>612</v>
      </c>
      <c r="F368" s="209" t="s">
        <v>613</v>
      </c>
      <c r="G368" s="210" t="s">
        <v>307</v>
      </c>
      <c r="H368" s="211">
        <v>1</v>
      </c>
      <c r="I368" s="212"/>
      <c r="J368" s="213">
        <f>ROUND(I368*H368,2)</f>
        <v>0</v>
      </c>
      <c r="K368" s="209" t="s">
        <v>19</v>
      </c>
      <c r="L368" s="47"/>
      <c r="M368" s="214" t="s">
        <v>19</v>
      </c>
      <c r="N368" s="215" t="s">
        <v>47</v>
      </c>
      <c r="O368" s="87"/>
      <c r="P368" s="216">
        <f>O368*H368</f>
        <v>0</v>
      </c>
      <c r="Q368" s="216">
        <v>0</v>
      </c>
      <c r="R368" s="216">
        <f>Q368*H368</f>
        <v>0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270</v>
      </c>
      <c r="AT368" s="218" t="s">
        <v>147</v>
      </c>
      <c r="AU368" s="218" t="s">
        <v>85</v>
      </c>
      <c r="AY368" s="20" t="s">
        <v>145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83</v>
      </c>
      <c r="BK368" s="219">
        <f>ROUND(I368*H368,2)</f>
        <v>0</v>
      </c>
      <c r="BL368" s="20" t="s">
        <v>270</v>
      </c>
      <c r="BM368" s="218" t="s">
        <v>614</v>
      </c>
    </row>
    <row r="369" s="2" customFormat="1" ht="24.15" customHeight="1">
      <c r="A369" s="41"/>
      <c r="B369" s="42"/>
      <c r="C369" s="207" t="s">
        <v>615</v>
      </c>
      <c r="D369" s="207" t="s">
        <v>147</v>
      </c>
      <c r="E369" s="208" t="s">
        <v>616</v>
      </c>
      <c r="F369" s="209" t="s">
        <v>617</v>
      </c>
      <c r="G369" s="210" t="s">
        <v>307</v>
      </c>
      <c r="H369" s="211">
        <v>2</v>
      </c>
      <c r="I369" s="212"/>
      <c r="J369" s="213">
        <f>ROUND(I369*H369,2)</f>
        <v>0</v>
      </c>
      <c r="K369" s="209" t="s">
        <v>19</v>
      </c>
      <c r="L369" s="47"/>
      <c r="M369" s="214" t="s">
        <v>19</v>
      </c>
      <c r="N369" s="215" t="s">
        <v>47</v>
      </c>
      <c r="O369" s="87"/>
      <c r="P369" s="216">
        <f>O369*H369</f>
        <v>0</v>
      </c>
      <c r="Q369" s="216">
        <v>0</v>
      </c>
      <c r="R369" s="216">
        <f>Q369*H369</f>
        <v>0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270</v>
      </c>
      <c r="AT369" s="218" t="s">
        <v>147</v>
      </c>
      <c r="AU369" s="218" t="s">
        <v>85</v>
      </c>
      <c r="AY369" s="20" t="s">
        <v>145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83</v>
      </c>
      <c r="BK369" s="219">
        <f>ROUND(I369*H369,2)</f>
        <v>0</v>
      </c>
      <c r="BL369" s="20" t="s">
        <v>270</v>
      </c>
      <c r="BM369" s="218" t="s">
        <v>618</v>
      </c>
    </row>
    <row r="370" s="2" customFormat="1" ht="21.75" customHeight="1">
      <c r="A370" s="41"/>
      <c r="B370" s="42"/>
      <c r="C370" s="207" t="s">
        <v>619</v>
      </c>
      <c r="D370" s="207" t="s">
        <v>147</v>
      </c>
      <c r="E370" s="208" t="s">
        <v>620</v>
      </c>
      <c r="F370" s="209" t="s">
        <v>621</v>
      </c>
      <c r="G370" s="210" t="s">
        <v>307</v>
      </c>
      <c r="H370" s="211">
        <v>1</v>
      </c>
      <c r="I370" s="212"/>
      <c r="J370" s="213">
        <f>ROUND(I370*H370,2)</f>
        <v>0</v>
      </c>
      <c r="K370" s="209" t="s">
        <v>19</v>
      </c>
      <c r="L370" s="47"/>
      <c r="M370" s="214" t="s">
        <v>19</v>
      </c>
      <c r="N370" s="215" t="s">
        <v>47</v>
      </c>
      <c r="O370" s="87"/>
      <c r="P370" s="216">
        <f>O370*H370</f>
        <v>0</v>
      </c>
      <c r="Q370" s="216">
        <v>0</v>
      </c>
      <c r="R370" s="216">
        <f>Q370*H370</f>
        <v>0</v>
      </c>
      <c r="S370" s="216">
        <v>0</v>
      </c>
      <c r="T370" s="217">
        <f>S370*H370</f>
        <v>0</v>
      </c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R370" s="218" t="s">
        <v>270</v>
      </c>
      <c r="AT370" s="218" t="s">
        <v>147</v>
      </c>
      <c r="AU370" s="218" t="s">
        <v>85</v>
      </c>
      <c r="AY370" s="20" t="s">
        <v>145</v>
      </c>
      <c r="BE370" s="219">
        <f>IF(N370="základní",J370,0)</f>
        <v>0</v>
      </c>
      <c r="BF370" s="219">
        <f>IF(N370="snížená",J370,0)</f>
        <v>0</v>
      </c>
      <c r="BG370" s="219">
        <f>IF(N370="zákl. přenesená",J370,0)</f>
        <v>0</v>
      </c>
      <c r="BH370" s="219">
        <f>IF(N370="sníž. přenesená",J370,0)</f>
        <v>0</v>
      </c>
      <c r="BI370" s="219">
        <f>IF(N370="nulová",J370,0)</f>
        <v>0</v>
      </c>
      <c r="BJ370" s="20" t="s">
        <v>83</v>
      </c>
      <c r="BK370" s="219">
        <f>ROUND(I370*H370,2)</f>
        <v>0</v>
      </c>
      <c r="BL370" s="20" t="s">
        <v>270</v>
      </c>
      <c r="BM370" s="218" t="s">
        <v>622</v>
      </c>
    </row>
    <row r="371" s="2" customFormat="1" ht="33" customHeight="1">
      <c r="A371" s="41"/>
      <c r="B371" s="42"/>
      <c r="C371" s="207" t="s">
        <v>623</v>
      </c>
      <c r="D371" s="207" t="s">
        <v>147</v>
      </c>
      <c r="E371" s="208" t="s">
        <v>624</v>
      </c>
      <c r="F371" s="209" t="s">
        <v>625</v>
      </c>
      <c r="G371" s="210" t="s">
        <v>307</v>
      </c>
      <c r="H371" s="211">
        <v>1</v>
      </c>
      <c r="I371" s="212"/>
      <c r="J371" s="213">
        <f>ROUND(I371*H371,2)</f>
        <v>0</v>
      </c>
      <c r="K371" s="209" t="s">
        <v>19</v>
      </c>
      <c r="L371" s="47"/>
      <c r="M371" s="214" t="s">
        <v>19</v>
      </c>
      <c r="N371" s="215" t="s">
        <v>47</v>
      </c>
      <c r="O371" s="87"/>
      <c r="P371" s="216">
        <f>O371*H371</f>
        <v>0</v>
      </c>
      <c r="Q371" s="216">
        <v>0</v>
      </c>
      <c r="R371" s="216">
        <f>Q371*H371</f>
        <v>0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270</v>
      </c>
      <c r="AT371" s="218" t="s">
        <v>147</v>
      </c>
      <c r="AU371" s="218" t="s">
        <v>85</v>
      </c>
      <c r="AY371" s="20" t="s">
        <v>145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83</v>
      </c>
      <c r="BK371" s="219">
        <f>ROUND(I371*H371,2)</f>
        <v>0</v>
      </c>
      <c r="BL371" s="20" t="s">
        <v>270</v>
      </c>
      <c r="BM371" s="218" t="s">
        <v>626</v>
      </c>
    </row>
    <row r="372" s="2" customFormat="1" ht="33" customHeight="1">
      <c r="A372" s="41"/>
      <c r="B372" s="42"/>
      <c r="C372" s="207" t="s">
        <v>627</v>
      </c>
      <c r="D372" s="207" t="s">
        <v>147</v>
      </c>
      <c r="E372" s="208" t="s">
        <v>628</v>
      </c>
      <c r="F372" s="209" t="s">
        <v>629</v>
      </c>
      <c r="G372" s="210" t="s">
        <v>307</v>
      </c>
      <c r="H372" s="211">
        <v>1</v>
      </c>
      <c r="I372" s="212"/>
      <c r="J372" s="213">
        <f>ROUND(I372*H372,2)</f>
        <v>0</v>
      </c>
      <c r="K372" s="209" t="s">
        <v>19</v>
      </c>
      <c r="L372" s="47"/>
      <c r="M372" s="214" t="s">
        <v>19</v>
      </c>
      <c r="N372" s="215" t="s">
        <v>47</v>
      </c>
      <c r="O372" s="87"/>
      <c r="P372" s="216">
        <f>O372*H372</f>
        <v>0</v>
      </c>
      <c r="Q372" s="216">
        <v>0</v>
      </c>
      <c r="R372" s="216">
        <f>Q372*H372</f>
        <v>0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270</v>
      </c>
      <c r="AT372" s="218" t="s">
        <v>147</v>
      </c>
      <c r="AU372" s="218" t="s">
        <v>85</v>
      </c>
      <c r="AY372" s="20" t="s">
        <v>145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83</v>
      </c>
      <c r="BK372" s="219">
        <f>ROUND(I372*H372,2)</f>
        <v>0</v>
      </c>
      <c r="BL372" s="20" t="s">
        <v>270</v>
      </c>
      <c r="BM372" s="218" t="s">
        <v>630</v>
      </c>
    </row>
    <row r="373" s="2" customFormat="1" ht="44.25" customHeight="1">
      <c r="A373" s="41"/>
      <c r="B373" s="42"/>
      <c r="C373" s="207" t="s">
        <v>631</v>
      </c>
      <c r="D373" s="207" t="s">
        <v>147</v>
      </c>
      <c r="E373" s="208" t="s">
        <v>632</v>
      </c>
      <c r="F373" s="209" t="s">
        <v>633</v>
      </c>
      <c r="G373" s="210" t="s">
        <v>307</v>
      </c>
      <c r="H373" s="211">
        <v>1</v>
      </c>
      <c r="I373" s="212"/>
      <c r="J373" s="213">
        <f>ROUND(I373*H373,2)</f>
        <v>0</v>
      </c>
      <c r="K373" s="209" t="s">
        <v>19</v>
      </c>
      <c r="L373" s="47"/>
      <c r="M373" s="214" t="s">
        <v>19</v>
      </c>
      <c r="N373" s="215" t="s">
        <v>47</v>
      </c>
      <c r="O373" s="87"/>
      <c r="P373" s="216">
        <f>O373*H373</f>
        <v>0</v>
      </c>
      <c r="Q373" s="216">
        <v>0</v>
      </c>
      <c r="R373" s="216">
        <f>Q373*H373</f>
        <v>0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270</v>
      </c>
      <c r="AT373" s="218" t="s">
        <v>147</v>
      </c>
      <c r="AU373" s="218" t="s">
        <v>85</v>
      </c>
      <c r="AY373" s="20" t="s">
        <v>145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83</v>
      </c>
      <c r="BK373" s="219">
        <f>ROUND(I373*H373,2)</f>
        <v>0</v>
      </c>
      <c r="BL373" s="20" t="s">
        <v>270</v>
      </c>
      <c r="BM373" s="218" t="s">
        <v>634</v>
      </c>
    </row>
    <row r="374" s="2" customFormat="1" ht="44.25" customHeight="1">
      <c r="A374" s="41"/>
      <c r="B374" s="42"/>
      <c r="C374" s="207" t="s">
        <v>635</v>
      </c>
      <c r="D374" s="207" t="s">
        <v>147</v>
      </c>
      <c r="E374" s="208" t="s">
        <v>636</v>
      </c>
      <c r="F374" s="209" t="s">
        <v>637</v>
      </c>
      <c r="G374" s="210" t="s">
        <v>307</v>
      </c>
      <c r="H374" s="211">
        <v>1</v>
      </c>
      <c r="I374" s="212"/>
      <c r="J374" s="213">
        <f>ROUND(I374*H374,2)</f>
        <v>0</v>
      </c>
      <c r="K374" s="209" t="s">
        <v>19</v>
      </c>
      <c r="L374" s="47"/>
      <c r="M374" s="214" t="s">
        <v>19</v>
      </c>
      <c r="N374" s="215" t="s">
        <v>47</v>
      </c>
      <c r="O374" s="87"/>
      <c r="P374" s="216">
        <f>O374*H374</f>
        <v>0</v>
      </c>
      <c r="Q374" s="216">
        <v>0</v>
      </c>
      <c r="R374" s="216">
        <f>Q374*H374</f>
        <v>0</v>
      </c>
      <c r="S374" s="216">
        <v>0</v>
      </c>
      <c r="T374" s="21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8" t="s">
        <v>270</v>
      </c>
      <c r="AT374" s="218" t="s">
        <v>147</v>
      </c>
      <c r="AU374" s="218" t="s">
        <v>85</v>
      </c>
      <c r="AY374" s="20" t="s">
        <v>145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20" t="s">
        <v>83</v>
      </c>
      <c r="BK374" s="219">
        <f>ROUND(I374*H374,2)</f>
        <v>0</v>
      </c>
      <c r="BL374" s="20" t="s">
        <v>270</v>
      </c>
      <c r="BM374" s="218" t="s">
        <v>638</v>
      </c>
    </row>
    <row r="375" s="2" customFormat="1" ht="44.25" customHeight="1">
      <c r="A375" s="41"/>
      <c r="B375" s="42"/>
      <c r="C375" s="207" t="s">
        <v>639</v>
      </c>
      <c r="D375" s="207" t="s">
        <v>147</v>
      </c>
      <c r="E375" s="208" t="s">
        <v>640</v>
      </c>
      <c r="F375" s="209" t="s">
        <v>641</v>
      </c>
      <c r="G375" s="210" t="s">
        <v>307</v>
      </c>
      <c r="H375" s="211">
        <v>1</v>
      </c>
      <c r="I375" s="212"/>
      <c r="J375" s="213">
        <f>ROUND(I375*H375,2)</f>
        <v>0</v>
      </c>
      <c r="K375" s="209" t="s">
        <v>19</v>
      </c>
      <c r="L375" s="47"/>
      <c r="M375" s="214" t="s">
        <v>19</v>
      </c>
      <c r="N375" s="215" t="s">
        <v>47</v>
      </c>
      <c r="O375" s="87"/>
      <c r="P375" s="216">
        <f>O375*H375</f>
        <v>0</v>
      </c>
      <c r="Q375" s="216">
        <v>0</v>
      </c>
      <c r="R375" s="216">
        <f>Q375*H375</f>
        <v>0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270</v>
      </c>
      <c r="AT375" s="218" t="s">
        <v>147</v>
      </c>
      <c r="AU375" s="218" t="s">
        <v>85</v>
      </c>
      <c r="AY375" s="20" t="s">
        <v>145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83</v>
      </c>
      <c r="BK375" s="219">
        <f>ROUND(I375*H375,2)</f>
        <v>0</v>
      </c>
      <c r="BL375" s="20" t="s">
        <v>270</v>
      </c>
      <c r="BM375" s="218" t="s">
        <v>642</v>
      </c>
    </row>
    <row r="376" s="2" customFormat="1" ht="24.15" customHeight="1">
      <c r="A376" s="41"/>
      <c r="B376" s="42"/>
      <c r="C376" s="207" t="s">
        <v>643</v>
      </c>
      <c r="D376" s="207" t="s">
        <v>147</v>
      </c>
      <c r="E376" s="208" t="s">
        <v>644</v>
      </c>
      <c r="F376" s="209" t="s">
        <v>645</v>
      </c>
      <c r="G376" s="210" t="s">
        <v>307</v>
      </c>
      <c r="H376" s="211">
        <v>1</v>
      </c>
      <c r="I376" s="212"/>
      <c r="J376" s="213">
        <f>ROUND(I376*H376,2)</f>
        <v>0</v>
      </c>
      <c r="K376" s="209" t="s">
        <v>19</v>
      </c>
      <c r="L376" s="47"/>
      <c r="M376" s="214" t="s">
        <v>19</v>
      </c>
      <c r="N376" s="215" t="s">
        <v>47</v>
      </c>
      <c r="O376" s="87"/>
      <c r="P376" s="216">
        <f>O376*H376</f>
        <v>0</v>
      </c>
      <c r="Q376" s="216">
        <v>0</v>
      </c>
      <c r="R376" s="216">
        <f>Q376*H376</f>
        <v>0</v>
      </c>
      <c r="S376" s="216">
        <v>0</v>
      </c>
      <c r="T376" s="217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270</v>
      </c>
      <c r="AT376" s="218" t="s">
        <v>147</v>
      </c>
      <c r="AU376" s="218" t="s">
        <v>85</v>
      </c>
      <c r="AY376" s="20" t="s">
        <v>145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83</v>
      </c>
      <c r="BK376" s="219">
        <f>ROUND(I376*H376,2)</f>
        <v>0</v>
      </c>
      <c r="BL376" s="20" t="s">
        <v>270</v>
      </c>
      <c r="BM376" s="218" t="s">
        <v>646</v>
      </c>
    </row>
    <row r="377" s="2" customFormat="1" ht="24.15" customHeight="1">
      <c r="A377" s="41"/>
      <c r="B377" s="42"/>
      <c r="C377" s="207" t="s">
        <v>647</v>
      </c>
      <c r="D377" s="207" t="s">
        <v>147</v>
      </c>
      <c r="E377" s="208" t="s">
        <v>648</v>
      </c>
      <c r="F377" s="209" t="s">
        <v>649</v>
      </c>
      <c r="G377" s="210" t="s">
        <v>307</v>
      </c>
      <c r="H377" s="211">
        <v>1</v>
      </c>
      <c r="I377" s="212"/>
      <c r="J377" s="213">
        <f>ROUND(I377*H377,2)</f>
        <v>0</v>
      </c>
      <c r="K377" s="209" t="s">
        <v>19</v>
      </c>
      <c r="L377" s="47"/>
      <c r="M377" s="214" t="s">
        <v>19</v>
      </c>
      <c r="N377" s="215" t="s">
        <v>47</v>
      </c>
      <c r="O377" s="87"/>
      <c r="P377" s="216">
        <f>O377*H377</f>
        <v>0</v>
      </c>
      <c r="Q377" s="216">
        <v>0</v>
      </c>
      <c r="R377" s="216">
        <f>Q377*H377</f>
        <v>0</v>
      </c>
      <c r="S377" s="216">
        <v>0</v>
      </c>
      <c r="T377" s="217">
        <f>S377*H377</f>
        <v>0</v>
      </c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R377" s="218" t="s">
        <v>270</v>
      </c>
      <c r="AT377" s="218" t="s">
        <v>147</v>
      </c>
      <c r="AU377" s="218" t="s">
        <v>85</v>
      </c>
      <c r="AY377" s="20" t="s">
        <v>145</v>
      </c>
      <c r="BE377" s="219">
        <f>IF(N377="základní",J377,0)</f>
        <v>0</v>
      </c>
      <c r="BF377" s="219">
        <f>IF(N377="snížená",J377,0)</f>
        <v>0</v>
      </c>
      <c r="BG377" s="219">
        <f>IF(N377="zákl. přenesená",J377,0)</f>
        <v>0</v>
      </c>
      <c r="BH377" s="219">
        <f>IF(N377="sníž. přenesená",J377,0)</f>
        <v>0</v>
      </c>
      <c r="BI377" s="219">
        <f>IF(N377="nulová",J377,0)</f>
        <v>0</v>
      </c>
      <c r="BJ377" s="20" t="s">
        <v>83</v>
      </c>
      <c r="BK377" s="219">
        <f>ROUND(I377*H377,2)</f>
        <v>0</v>
      </c>
      <c r="BL377" s="20" t="s">
        <v>270</v>
      </c>
      <c r="BM377" s="218" t="s">
        <v>650</v>
      </c>
    </row>
    <row r="378" s="2" customFormat="1" ht="16.5" customHeight="1">
      <c r="A378" s="41"/>
      <c r="B378" s="42"/>
      <c r="C378" s="207" t="s">
        <v>651</v>
      </c>
      <c r="D378" s="207" t="s">
        <v>147</v>
      </c>
      <c r="E378" s="208" t="s">
        <v>652</v>
      </c>
      <c r="F378" s="209" t="s">
        <v>653</v>
      </c>
      <c r="G378" s="210" t="s">
        <v>307</v>
      </c>
      <c r="H378" s="211">
        <v>25</v>
      </c>
      <c r="I378" s="212"/>
      <c r="J378" s="213">
        <f>ROUND(I378*H378,2)</f>
        <v>0</v>
      </c>
      <c r="K378" s="209" t="s">
        <v>19</v>
      </c>
      <c r="L378" s="47"/>
      <c r="M378" s="214" t="s">
        <v>19</v>
      </c>
      <c r="N378" s="215" t="s">
        <v>47</v>
      </c>
      <c r="O378" s="87"/>
      <c r="P378" s="216">
        <f>O378*H378</f>
        <v>0</v>
      </c>
      <c r="Q378" s="216">
        <v>0</v>
      </c>
      <c r="R378" s="216">
        <f>Q378*H378</f>
        <v>0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270</v>
      </c>
      <c r="AT378" s="218" t="s">
        <v>147</v>
      </c>
      <c r="AU378" s="218" t="s">
        <v>85</v>
      </c>
      <c r="AY378" s="20" t="s">
        <v>145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83</v>
      </c>
      <c r="BK378" s="219">
        <f>ROUND(I378*H378,2)</f>
        <v>0</v>
      </c>
      <c r="BL378" s="20" t="s">
        <v>270</v>
      </c>
      <c r="BM378" s="218" t="s">
        <v>654</v>
      </c>
    </row>
    <row r="379" s="2" customFormat="1">
      <c r="A379" s="41"/>
      <c r="B379" s="42"/>
      <c r="C379" s="43"/>
      <c r="D379" s="227" t="s">
        <v>655</v>
      </c>
      <c r="E379" s="43"/>
      <c r="F379" s="280" t="s">
        <v>656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655</v>
      </c>
      <c r="AU379" s="20" t="s">
        <v>85</v>
      </c>
    </row>
    <row r="380" s="2" customFormat="1" ht="24.15" customHeight="1">
      <c r="A380" s="41"/>
      <c r="B380" s="42"/>
      <c r="C380" s="207" t="s">
        <v>657</v>
      </c>
      <c r="D380" s="207" t="s">
        <v>147</v>
      </c>
      <c r="E380" s="208" t="s">
        <v>658</v>
      </c>
      <c r="F380" s="209" t="s">
        <v>659</v>
      </c>
      <c r="G380" s="210" t="s">
        <v>409</v>
      </c>
      <c r="H380" s="279"/>
      <c r="I380" s="212"/>
      <c r="J380" s="213">
        <f>ROUND(I380*H380,2)</f>
        <v>0</v>
      </c>
      <c r="K380" s="209" t="s">
        <v>151</v>
      </c>
      <c r="L380" s="47"/>
      <c r="M380" s="214" t="s">
        <v>19</v>
      </c>
      <c r="N380" s="215" t="s">
        <v>47</v>
      </c>
      <c r="O380" s="87"/>
      <c r="P380" s="216">
        <f>O380*H380</f>
        <v>0</v>
      </c>
      <c r="Q380" s="216">
        <v>0</v>
      </c>
      <c r="R380" s="216">
        <f>Q380*H380</f>
        <v>0</v>
      </c>
      <c r="S380" s="216">
        <v>0</v>
      </c>
      <c r="T380" s="217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18" t="s">
        <v>270</v>
      </c>
      <c r="AT380" s="218" t="s">
        <v>147</v>
      </c>
      <c r="AU380" s="218" t="s">
        <v>85</v>
      </c>
      <c r="AY380" s="20" t="s">
        <v>145</v>
      </c>
      <c r="BE380" s="219">
        <f>IF(N380="základní",J380,0)</f>
        <v>0</v>
      </c>
      <c r="BF380" s="219">
        <f>IF(N380="snížená",J380,0)</f>
        <v>0</v>
      </c>
      <c r="BG380" s="219">
        <f>IF(N380="zákl. přenesená",J380,0)</f>
        <v>0</v>
      </c>
      <c r="BH380" s="219">
        <f>IF(N380="sníž. přenesená",J380,0)</f>
        <v>0</v>
      </c>
      <c r="BI380" s="219">
        <f>IF(N380="nulová",J380,0)</f>
        <v>0</v>
      </c>
      <c r="BJ380" s="20" t="s">
        <v>83</v>
      </c>
      <c r="BK380" s="219">
        <f>ROUND(I380*H380,2)</f>
        <v>0</v>
      </c>
      <c r="BL380" s="20" t="s">
        <v>270</v>
      </c>
      <c r="BM380" s="218" t="s">
        <v>660</v>
      </c>
    </row>
    <row r="381" s="2" customFormat="1">
      <c r="A381" s="41"/>
      <c r="B381" s="42"/>
      <c r="C381" s="43"/>
      <c r="D381" s="220" t="s">
        <v>154</v>
      </c>
      <c r="E381" s="43"/>
      <c r="F381" s="221" t="s">
        <v>661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154</v>
      </c>
      <c r="AU381" s="20" t="s">
        <v>85</v>
      </c>
    </row>
    <row r="382" s="12" customFormat="1" ht="22.8" customHeight="1">
      <c r="A382" s="12"/>
      <c r="B382" s="191"/>
      <c r="C382" s="192"/>
      <c r="D382" s="193" t="s">
        <v>75</v>
      </c>
      <c r="E382" s="205" t="s">
        <v>662</v>
      </c>
      <c r="F382" s="205" t="s">
        <v>663</v>
      </c>
      <c r="G382" s="192"/>
      <c r="H382" s="192"/>
      <c r="I382" s="195"/>
      <c r="J382" s="206">
        <f>BK382</f>
        <v>0</v>
      </c>
      <c r="K382" s="192"/>
      <c r="L382" s="197"/>
      <c r="M382" s="198"/>
      <c r="N382" s="199"/>
      <c r="O382" s="199"/>
      <c r="P382" s="200">
        <f>SUM(P383:P400)</f>
        <v>0</v>
      </c>
      <c r="Q382" s="199"/>
      <c r="R382" s="200">
        <f>SUM(R383:R400)</f>
        <v>0</v>
      </c>
      <c r="S382" s="199"/>
      <c r="T382" s="201">
        <f>SUM(T383:T400)</f>
        <v>0.097000000000000003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2" t="s">
        <v>85</v>
      </c>
      <c r="AT382" s="203" t="s">
        <v>75</v>
      </c>
      <c r="AU382" s="203" t="s">
        <v>83</v>
      </c>
      <c r="AY382" s="202" t="s">
        <v>145</v>
      </c>
      <c r="BK382" s="204">
        <f>SUM(BK383:BK400)</f>
        <v>0</v>
      </c>
    </row>
    <row r="383" s="2" customFormat="1" ht="16.5" customHeight="1">
      <c r="A383" s="41"/>
      <c r="B383" s="42"/>
      <c r="C383" s="207" t="s">
        <v>664</v>
      </c>
      <c r="D383" s="207" t="s">
        <v>147</v>
      </c>
      <c r="E383" s="208" t="s">
        <v>665</v>
      </c>
      <c r="F383" s="209" t="s">
        <v>666</v>
      </c>
      <c r="G383" s="210" t="s">
        <v>307</v>
      </c>
      <c r="H383" s="211">
        <v>2</v>
      </c>
      <c r="I383" s="212"/>
      <c r="J383" s="213">
        <f>ROUND(I383*H383,2)</f>
        <v>0</v>
      </c>
      <c r="K383" s="209" t="s">
        <v>19</v>
      </c>
      <c r="L383" s="47"/>
      <c r="M383" s="214" t="s">
        <v>19</v>
      </c>
      <c r="N383" s="215" t="s">
        <v>47</v>
      </c>
      <c r="O383" s="87"/>
      <c r="P383" s="216">
        <f>O383*H383</f>
        <v>0</v>
      </c>
      <c r="Q383" s="216">
        <v>0</v>
      </c>
      <c r="R383" s="216">
        <f>Q383*H383</f>
        <v>0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270</v>
      </c>
      <c r="AT383" s="218" t="s">
        <v>147</v>
      </c>
      <c r="AU383" s="218" t="s">
        <v>85</v>
      </c>
      <c r="AY383" s="20" t="s">
        <v>145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83</v>
      </c>
      <c r="BK383" s="219">
        <f>ROUND(I383*H383,2)</f>
        <v>0</v>
      </c>
      <c r="BL383" s="20" t="s">
        <v>270</v>
      </c>
      <c r="BM383" s="218" t="s">
        <v>667</v>
      </c>
    </row>
    <row r="384" s="2" customFormat="1" ht="16.5" customHeight="1">
      <c r="A384" s="41"/>
      <c r="B384" s="42"/>
      <c r="C384" s="207" t="s">
        <v>668</v>
      </c>
      <c r="D384" s="207" t="s">
        <v>147</v>
      </c>
      <c r="E384" s="208" t="s">
        <v>669</v>
      </c>
      <c r="F384" s="209" t="s">
        <v>670</v>
      </c>
      <c r="G384" s="210" t="s">
        <v>279</v>
      </c>
      <c r="H384" s="211">
        <v>1</v>
      </c>
      <c r="I384" s="212"/>
      <c r="J384" s="213">
        <f>ROUND(I384*H384,2)</f>
        <v>0</v>
      </c>
      <c r="K384" s="209" t="s">
        <v>19</v>
      </c>
      <c r="L384" s="47"/>
      <c r="M384" s="214" t="s">
        <v>19</v>
      </c>
      <c r="N384" s="215" t="s">
        <v>47</v>
      </c>
      <c r="O384" s="87"/>
      <c r="P384" s="216">
        <f>O384*H384</f>
        <v>0</v>
      </c>
      <c r="Q384" s="216">
        <v>0</v>
      </c>
      <c r="R384" s="216">
        <f>Q384*H384</f>
        <v>0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270</v>
      </c>
      <c r="AT384" s="218" t="s">
        <v>147</v>
      </c>
      <c r="AU384" s="218" t="s">
        <v>85</v>
      </c>
      <c r="AY384" s="20" t="s">
        <v>145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83</v>
      </c>
      <c r="BK384" s="219">
        <f>ROUND(I384*H384,2)</f>
        <v>0</v>
      </c>
      <c r="BL384" s="20" t="s">
        <v>270</v>
      </c>
      <c r="BM384" s="218" t="s">
        <v>671</v>
      </c>
    </row>
    <row r="385" s="2" customFormat="1" ht="16.5" customHeight="1">
      <c r="A385" s="41"/>
      <c r="B385" s="42"/>
      <c r="C385" s="207" t="s">
        <v>672</v>
      </c>
      <c r="D385" s="207" t="s">
        <v>147</v>
      </c>
      <c r="E385" s="208" t="s">
        <v>673</v>
      </c>
      <c r="F385" s="209" t="s">
        <v>674</v>
      </c>
      <c r="G385" s="210" t="s">
        <v>182</v>
      </c>
      <c r="H385" s="211">
        <v>4</v>
      </c>
      <c r="I385" s="212"/>
      <c r="J385" s="213">
        <f>ROUND(I385*H385,2)</f>
        <v>0</v>
      </c>
      <c r="K385" s="209" t="s">
        <v>151</v>
      </c>
      <c r="L385" s="47"/>
      <c r="M385" s="214" t="s">
        <v>19</v>
      </c>
      <c r="N385" s="215" t="s">
        <v>47</v>
      </c>
      <c r="O385" s="87"/>
      <c r="P385" s="216">
        <f>O385*H385</f>
        <v>0</v>
      </c>
      <c r="Q385" s="216">
        <v>0</v>
      </c>
      <c r="R385" s="216">
        <f>Q385*H385</f>
        <v>0</v>
      </c>
      <c r="S385" s="216">
        <v>0.012999999999999999</v>
      </c>
      <c r="T385" s="217">
        <f>S385*H385</f>
        <v>0.051999999999999998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8" t="s">
        <v>270</v>
      </c>
      <c r="AT385" s="218" t="s">
        <v>147</v>
      </c>
      <c r="AU385" s="218" t="s">
        <v>85</v>
      </c>
      <c r="AY385" s="20" t="s">
        <v>145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20" t="s">
        <v>83</v>
      </c>
      <c r="BK385" s="219">
        <f>ROUND(I385*H385,2)</f>
        <v>0</v>
      </c>
      <c r="BL385" s="20" t="s">
        <v>270</v>
      </c>
      <c r="BM385" s="218" t="s">
        <v>675</v>
      </c>
    </row>
    <row r="386" s="2" customFormat="1">
      <c r="A386" s="41"/>
      <c r="B386" s="42"/>
      <c r="C386" s="43"/>
      <c r="D386" s="220" t="s">
        <v>154</v>
      </c>
      <c r="E386" s="43"/>
      <c r="F386" s="221" t="s">
        <v>676</v>
      </c>
      <c r="G386" s="43"/>
      <c r="H386" s="43"/>
      <c r="I386" s="222"/>
      <c r="J386" s="43"/>
      <c r="K386" s="43"/>
      <c r="L386" s="47"/>
      <c r="M386" s="223"/>
      <c r="N386" s="224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154</v>
      </c>
      <c r="AU386" s="20" t="s">
        <v>85</v>
      </c>
    </row>
    <row r="387" s="13" customFormat="1">
      <c r="A387" s="13"/>
      <c r="B387" s="225"/>
      <c r="C387" s="226"/>
      <c r="D387" s="227" t="s">
        <v>156</v>
      </c>
      <c r="E387" s="228" t="s">
        <v>19</v>
      </c>
      <c r="F387" s="229" t="s">
        <v>536</v>
      </c>
      <c r="G387" s="226"/>
      <c r="H387" s="230">
        <v>1</v>
      </c>
      <c r="I387" s="231"/>
      <c r="J387" s="226"/>
      <c r="K387" s="226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156</v>
      </c>
      <c r="AU387" s="236" t="s">
        <v>85</v>
      </c>
      <c r="AV387" s="13" t="s">
        <v>85</v>
      </c>
      <c r="AW387" s="13" t="s">
        <v>36</v>
      </c>
      <c r="AX387" s="13" t="s">
        <v>76</v>
      </c>
      <c r="AY387" s="236" t="s">
        <v>145</v>
      </c>
    </row>
    <row r="388" s="13" customFormat="1">
      <c r="A388" s="13"/>
      <c r="B388" s="225"/>
      <c r="C388" s="226"/>
      <c r="D388" s="227" t="s">
        <v>156</v>
      </c>
      <c r="E388" s="228" t="s">
        <v>19</v>
      </c>
      <c r="F388" s="229" t="s">
        <v>677</v>
      </c>
      <c r="G388" s="226"/>
      <c r="H388" s="230">
        <v>1</v>
      </c>
      <c r="I388" s="231"/>
      <c r="J388" s="226"/>
      <c r="K388" s="226"/>
      <c r="L388" s="232"/>
      <c r="M388" s="233"/>
      <c r="N388" s="234"/>
      <c r="O388" s="234"/>
      <c r="P388" s="234"/>
      <c r="Q388" s="234"/>
      <c r="R388" s="234"/>
      <c r="S388" s="234"/>
      <c r="T388" s="235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6" t="s">
        <v>156</v>
      </c>
      <c r="AU388" s="236" t="s">
        <v>85</v>
      </c>
      <c r="AV388" s="13" t="s">
        <v>85</v>
      </c>
      <c r="AW388" s="13" t="s">
        <v>36</v>
      </c>
      <c r="AX388" s="13" t="s">
        <v>76</v>
      </c>
      <c r="AY388" s="236" t="s">
        <v>145</v>
      </c>
    </row>
    <row r="389" s="13" customFormat="1">
      <c r="A389" s="13"/>
      <c r="B389" s="225"/>
      <c r="C389" s="226"/>
      <c r="D389" s="227" t="s">
        <v>156</v>
      </c>
      <c r="E389" s="228" t="s">
        <v>19</v>
      </c>
      <c r="F389" s="229" t="s">
        <v>678</v>
      </c>
      <c r="G389" s="226"/>
      <c r="H389" s="230">
        <v>1</v>
      </c>
      <c r="I389" s="231"/>
      <c r="J389" s="226"/>
      <c r="K389" s="226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156</v>
      </c>
      <c r="AU389" s="236" t="s">
        <v>85</v>
      </c>
      <c r="AV389" s="13" t="s">
        <v>85</v>
      </c>
      <c r="AW389" s="13" t="s">
        <v>36</v>
      </c>
      <c r="AX389" s="13" t="s">
        <v>76</v>
      </c>
      <c r="AY389" s="236" t="s">
        <v>145</v>
      </c>
    </row>
    <row r="390" s="13" customFormat="1">
      <c r="A390" s="13"/>
      <c r="B390" s="225"/>
      <c r="C390" s="226"/>
      <c r="D390" s="227" t="s">
        <v>156</v>
      </c>
      <c r="E390" s="228" t="s">
        <v>19</v>
      </c>
      <c r="F390" s="229" t="s">
        <v>542</v>
      </c>
      <c r="G390" s="226"/>
      <c r="H390" s="230">
        <v>1</v>
      </c>
      <c r="I390" s="231"/>
      <c r="J390" s="226"/>
      <c r="K390" s="226"/>
      <c r="L390" s="232"/>
      <c r="M390" s="233"/>
      <c r="N390" s="234"/>
      <c r="O390" s="234"/>
      <c r="P390" s="234"/>
      <c r="Q390" s="234"/>
      <c r="R390" s="234"/>
      <c r="S390" s="234"/>
      <c r="T390" s="235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6" t="s">
        <v>156</v>
      </c>
      <c r="AU390" s="236" t="s">
        <v>85</v>
      </c>
      <c r="AV390" s="13" t="s">
        <v>85</v>
      </c>
      <c r="AW390" s="13" t="s">
        <v>36</v>
      </c>
      <c r="AX390" s="13" t="s">
        <v>76</v>
      </c>
      <c r="AY390" s="236" t="s">
        <v>145</v>
      </c>
    </row>
    <row r="391" s="14" customFormat="1">
      <c r="A391" s="14"/>
      <c r="B391" s="247"/>
      <c r="C391" s="248"/>
      <c r="D391" s="227" t="s">
        <v>156</v>
      </c>
      <c r="E391" s="249" t="s">
        <v>19</v>
      </c>
      <c r="F391" s="250" t="s">
        <v>256</v>
      </c>
      <c r="G391" s="248"/>
      <c r="H391" s="251">
        <v>4</v>
      </c>
      <c r="I391" s="252"/>
      <c r="J391" s="248"/>
      <c r="K391" s="248"/>
      <c r="L391" s="253"/>
      <c r="M391" s="254"/>
      <c r="N391" s="255"/>
      <c r="O391" s="255"/>
      <c r="P391" s="255"/>
      <c r="Q391" s="255"/>
      <c r="R391" s="255"/>
      <c r="S391" s="255"/>
      <c r="T391" s="256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7" t="s">
        <v>156</v>
      </c>
      <c r="AU391" s="257" t="s">
        <v>85</v>
      </c>
      <c r="AV391" s="14" t="s">
        <v>152</v>
      </c>
      <c r="AW391" s="14" t="s">
        <v>36</v>
      </c>
      <c r="AX391" s="14" t="s">
        <v>83</v>
      </c>
      <c r="AY391" s="257" t="s">
        <v>145</v>
      </c>
    </row>
    <row r="392" s="2" customFormat="1" ht="16.5" customHeight="1">
      <c r="A392" s="41"/>
      <c r="B392" s="42"/>
      <c r="C392" s="207" t="s">
        <v>679</v>
      </c>
      <c r="D392" s="207" t="s">
        <v>147</v>
      </c>
      <c r="E392" s="208" t="s">
        <v>680</v>
      </c>
      <c r="F392" s="209" t="s">
        <v>681</v>
      </c>
      <c r="G392" s="210" t="s">
        <v>182</v>
      </c>
      <c r="H392" s="211">
        <v>3</v>
      </c>
      <c r="I392" s="212"/>
      <c r="J392" s="213">
        <f>ROUND(I392*H392,2)</f>
        <v>0</v>
      </c>
      <c r="K392" s="209" t="s">
        <v>151</v>
      </c>
      <c r="L392" s="47"/>
      <c r="M392" s="214" t="s">
        <v>19</v>
      </c>
      <c r="N392" s="215" t="s">
        <v>47</v>
      </c>
      <c r="O392" s="87"/>
      <c r="P392" s="216">
        <f>O392*H392</f>
        <v>0</v>
      </c>
      <c r="Q392" s="216">
        <v>0</v>
      </c>
      <c r="R392" s="216">
        <f>Q392*H392</f>
        <v>0</v>
      </c>
      <c r="S392" s="216">
        <v>0.014999999999999999</v>
      </c>
      <c r="T392" s="217">
        <f>S392*H392</f>
        <v>0.044999999999999998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270</v>
      </c>
      <c r="AT392" s="218" t="s">
        <v>147</v>
      </c>
      <c r="AU392" s="218" t="s">
        <v>85</v>
      </c>
      <c r="AY392" s="20" t="s">
        <v>145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83</v>
      </c>
      <c r="BK392" s="219">
        <f>ROUND(I392*H392,2)</f>
        <v>0</v>
      </c>
      <c r="BL392" s="20" t="s">
        <v>270</v>
      </c>
      <c r="BM392" s="218" t="s">
        <v>682</v>
      </c>
    </row>
    <row r="393" s="2" customFormat="1">
      <c r="A393" s="41"/>
      <c r="B393" s="42"/>
      <c r="C393" s="43"/>
      <c r="D393" s="220" t="s">
        <v>154</v>
      </c>
      <c r="E393" s="43"/>
      <c r="F393" s="221" t="s">
        <v>683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154</v>
      </c>
      <c r="AU393" s="20" t="s">
        <v>85</v>
      </c>
    </row>
    <row r="394" s="13" customFormat="1">
      <c r="A394" s="13"/>
      <c r="B394" s="225"/>
      <c r="C394" s="226"/>
      <c r="D394" s="227" t="s">
        <v>156</v>
      </c>
      <c r="E394" s="228" t="s">
        <v>19</v>
      </c>
      <c r="F394" s="229" t="s">
        <v>524</v>
      </c>
      <c r="G394" s="226"/>
      <c r="H394" s="230">
        <v>1</v>
      </c>
      <c r="I394" s="231"/>
      <c r="J394" s="226"/>
      <c r="K394" s="226"/>
      <c r="L394" s="232"/>
      <c r="M394" s="233"/>
      <c r="N394" s="234"/>
      <c r="O394" s="234"/>
      <c r="P394" s="234"/>
      <c r="Q394" s="234"/>
      <c r="R394" s="234"/>
      <c r="S394" s="234"/>
      <c r="T394" s="235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6" t="s">
        <v>156</v>
      </c>
      <c r="AU394" s="236" t="s">
        <v>85</v>
      </c>
      <c r="AV394" s="13" t="s">
        <v>85</v>
      </c>
      <c r="AW394" s="13" t="s">
        <v>36</v>
      </c>
      <c r="AX394" s="13" t="s">
        <v>76</v>
      </c>
      <c r="AY394" s="236" t="s">
        <v>145</v>
      </c>
    </row>
    <row r="395" s="13" customFormat="1">
      <c r="A395" s="13"/>
      <c r="B395" s="225"/>
      <c r="C395" s="226"/>
      <c r="D395" s="227" t="s">
        <v>156</v>
      </c>
      <c r="E395" s="228" t="s">
        <v>19</v>
      </c>
      <c r="F395" s="229" t="s">
        <v>525</v>
      </c>
      <c r="G395" s="226"/>
      <c r="H395" s="230">
        <v>1</v>
      </c>
      <c r="I395" s="231"/>
      <c r="J395" s="226"/>
      <c r="K395" s="226"/>
      <c r="L395" s="232"/>
      <c r="M395" s="233"/>
      <c r="N395" s="234"/>
      <c r="O395" s="234"/>
      <c r="P395" s="234"/>
      <c r="Q395" s="234"/>
      <c r="R395" s="234"/>
      <c r="S395" s="234"/>
      <c r="T395" s="23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6" t="s">
        <v>156</v>
      </c>
      <c r="AU395" s="236" t="s">
        <v>85</v>
      </c>
      <c r="AV395" s="13" t="s">
        <v>85</v>
      </c>
      <c r="AW395" s="13" t="s">
        <v>36</v>
      </c>
      <c r="AX395" s="13" t="s">
        <v>76</v>
      </c>
      <c r="AY395" s="236" t="s">
        <v>145</v>
      </c>
    </row>
    <row r="396" s="13" customFormat="1">
      <c r="A396" s="13"/>
      <c r="B396" s="225"/>
      <c r="C396" s="226"/>
      <c r="D396" s="227" t="s">
        <v>156</v>
      </c>
      <c r="E396" s="228" t="s">
        <v>19</v>
      </c>
      <c r="F396" s="229" t="s">
        <v>526</v>
      </c>
      <c r="G396" s="226"/>
      <c r="H396" s="230">
        <v>1</v>
      </c>
      <c r="I396" s="231"/>
      <c r="J396" s="226"/>
      <c r="K396" s="226"/>
      <c r="L396" s="232"/>
      <c r="M396" s="233"/>
      <c r="N396" s="234"/>
      <c r="O396" s="234"/>
      <c r="P396" s="234"/>
      <c r="Q396" s="234"/>
      <c r="R396" s="234"/>
      <c r="S396" s="234"/>
      <c r="T396" s="235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6" t="s">
        <v>156</v>
      </c>
      <c r="AU396" s="236" t="s">
        <v>85</v>
      </c>
      <c r="AV396" s="13" t="s">
        <v>85</v>
      </c>
      <c r="AW396" s="13" t="s">
        <v>36</v>
      </c>
      <c r="AX396" s="13" t="s">
        <v>76</v>
      </c>
      <c r="AY396" s="236" t="s">
        <v>145</v>
      </c>
    </row>
    <row r="397" s="14" customFormat="1">
      <c r="A397" s="14"/>
      <c r="B397" s="247"/>
      <c r="C397" s="248"/>
      <c r="D397" s="227" t="s">
        <v>156</v>
      </c>
      <c r="E397" s="249" t="s">
        <v>19</v>
      </c>
      <c r="F397" s="250" t="s">
        <v>256</v>
      </c>
      <c r="G397" s="248"/>
      <c r="H397" s="251">
        <v>3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6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7" t="s">
        <v>156</v>
      </c>
      <c r="AU397" s="257" t="s">
        <v>85</v>
      </c>
      <c r="AV397" s="14" t="s">
        <v>152</v>
      </c>
      <c r="AW397" s="14" t="s">
        <v>36</v>
      </c>
      <c r="AX397" s="14" t="s">
        <v>83</v>
      </c>
      <c r="AY397" s="257" t="s">
        <v>145</v>
      </c>
    </row>
    <row r="398" s="2" customFormat="1" ht="16.5" customHeight="1">
      <c r="A398" s="41"/>
      <c r="B398" s="42"/>
      <c r="C398" s="207" t="s">
        <v>684</v>
      </c>
      <c r="D398" s="207" t="s">
        <v>147</v>
      </c>
      <c r="E398" s="208" t="s">
        <v>685</v>
      </c>
      <c r="F398" s="209" t="s">
        <v>686</v>
      </c>
      <c r="G398" s="210" t="s">
        <v>307</v>
      </c>
      <c r="H398" s="211">
        <v>1</v>
      </c>
      <c r="I398" s="212"/>
      <c r="J398" s="213">
        <f>ROUND(I398*H398,2)</f>
        <v>0</v>
      </c>
      <c r="K398" s="209" t="s">
        <v>19</v>
      </c>
      <c r="L398" s="47"/>
      <c r="M398" s="214" t="s">
        <v>19</v>
      </c>
      <c r="N398" s="215" t="s">
        <v>47</v>
      </c>
      <c r="O398" s="87"/>
      <c r="P398" s="216">
        <f>O398*H398</f>
        <v>0</v>
      </c>
      <c r="Q398" s="216">
        <v>0</v>
      </c>
      <c r="R398" s="216">
        <f>Q398*H398</f>
        <v>0</v>
      </c>
      <c r="S398" s="216">
        <v>0</v>
      </c>
      <c r="T398" s="21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270</v>
      </c>
      <c r="AT398" s="218" t="s">
        <v>147</v>
      </c>
      <c r="AU398" s="218" t="s">
        <v>85</v>
      </c>
      <c r="AY398" s="20" t="s">
        <v>145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83</v>
      </c>
      <c r="BK398" s="219">
        <f>ROUND(I398*H398,2)</f>
        <v>0</v>
      </c>
      <c r="BL398" s="20" t="s">
        <v>270</v>
      </c>
      <c r="BM398" s="218" t="s">
        <v>687</v>
      </c>
    </row>
    <row r="399" s="2" customFormat="1" ht="24.15" customHeight="1">
      <c r="A399" s="41"/>
      <c r="B399" s="42"/>
      <c r="C399" s="207" t="s">
        <v>688</v>
      </c>
      <c r="D399" s="207" t="s">
        <v>147</v>
      </c>
      <c r="E399" s="208" t="s">
        <v>689</v>
      </c>
      <c r="F399" s="209" t="s">
        <v>690</v>
      </c>
      <c r="G399" s="210" t="s">
        <v>409</v>
      </c>
      <c r="H399" s="279"/>
      <c r="I399" s="212"/>
      <c r="J399" s="213">
        <f>ROUND(I399*H399,2)</f>
        <v>0</v>
      </c>
      <c r="K399" s="209" t="s">
        <v>151</v>
      </c>
      <c r="L399" s="47"/>
      <c r="M399" s="214" t="s">
        <v>19</v>
      </c>
      <c r="N399" s="215" t="s">
        <v>47</v>
      </c>
      <c r="O399" s="87"/>
      <c r="P399" s="216">
        <f>O399*H399</f>
        <v>0</v>
      </c>
      <c r="Q399" s="216">
        <v>0</v>
      </c>
      <c r="R399" s="216">
        <f>Q399*H399</f>
        <v>0</v>
      </c>
      <c r="S399" s="216">
        <v>0</v>
      </c>
      <c r="T399" s="217">
        <f>S399*H399</f>
        <v>0</v>
      </c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R399" s="218" t="s">
        <v>270</v>
      </c>
      <c r="AT399" s="218" t="s">
        <v>147</v>
      </c>
      <c r="AU399" s="218" t="s">
        <v>85</v>
      </c>
      <c r="AY399" s="20" t="s">
        <v>145</v>
      </c>
      <c r="BE399" s="219">
        <f>IF(N399="základní",J399,0)</f>
        <v>0</v>
      </c>
      <c r="BF399" s="219">
        <f>IF(N399="snížená",J399,0)</f>
        <v>0</v>
      </c>
      <c r="BG399" s="219">
        <f>IF(N399="zákl. přenesená",J399,0)</f>
        <v>0</v>
      </c>
      <c r="BH399" s="219">
        <f>IF(N399="sníž. přenesená",J399,0)</f>
        <v>0</v>
      </c>
      <c r="BI399" s="219">
        <f>IF(N399="nulová",J399,0)</f>
        <v>0</v>
      </c>
      <c r="BJ399" s="20" t="s">
        <v>83</v>
      </c>
      <c r="BK399" s="219">
        <f>ROUND(I399*H399,2)</f>
        <v>0</v>
      </c>
      <c r="BL399" s="20" t="s">
        <v>270</v>
      </c>
      <c r="BM399" s="218" t="s">
        <v>691</v>
      </c>
    </row>
    <row r="400" s="2" customFormat="1">
      <c r="A400" s="41"/>
      <c r="B400" s="42"/>
      <c r="C400" s="43"/>
      <c r="D400" s="220" t="s">
        <v>154</v>
      </c>
      <c r="E400" s="43"/>
      <c r="F400" s="221" t="s">
        <v>692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154</v>
      </c>
      <c r="AU400" s="20" t="s">
        <v>85</v>
      </c>
    </row>
    <row r="401" s="12" customFormat="1" ht="22.8" customHeight="1">
      <c r="A401" s="12"/>
      <c r="B401" s="191"/>
      <c r="C401" s="192"/>
      <c r="D401" s="193" t="s">
        <v>75</v>
      </c>
      <c r="E401" s="205" t="s">
        <v>693</v>
      </c>
      <c r="F401" s="205" t="s">
        <v>694</v>
      </c>
      <c r="G401" s="192"/>
      <c r="H401" s="192"/>
      <c r="I401" s="195"/>
      <c r="J401" s="206">
        <f>BK401</f>
        <v>0</v>
      </c>
      <c r="K401" s="192"/>
      <c r="L401" s="197"/>
      <c r="M401" s="198"/>
      <c r="N401" s="199"/>
      <c r="O401" s="199"/>
      <c r="P401" s="200">
        <f>SUM(P402:P485)</f>
        <v>0</v>
      </c>
      <c r="Q401" s="199"/>
      <c r="R401" s="200">
        <f>SUM(R402:R485)</f>
        <v>13.467745699999998</v>
      </c>
      <c r="S401" s="199"/>
      <c r="T401" s="201">
        <f>SUM(T402:T485)</f>
        <v>15.221712999999998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2" t="s">
        <v>85</v>
      </c>
      <c r="AT401" s="203" t="s">
        <v>75</v>
      </c>
      <c r="AU401" s="203" t="s">
        <v>83</v>
      </c>
      <c r="AY401" s="202" t="s">
        <v>145</v>
      </c>
      <c r="BK401" s="204">
        <f>SUM(BK402:BK485)</f>
        <v>0</v>
      </c>
    </row>
    <row r="402" s="2" customFormat="1" ht="16.5" customHeight="1">
      <c r="A402" s="41"/>
      <c r="B402" s="42"/>
      <c r="C402" s="207" t="s">
        <v>695</v>
      </c>
      <c r="D402" s="207" t="s">
        <v>147</v>
      </c>
      <c r="E402" s="208" t="s">
        <v>696</v>
      </c>
      <c r="F402" s="209" t="s">
        <v>697</v>
      </c>
      <c r="G402" s="210" t="s">
        <v>196</v>
      </c>
      <c r="H402" s="211">
        <v>431.20999999999998</v>
      </c>
      <c r="I402" s="212"/>
      <c r="J402" s="213">
        <f>ROUND(I402*H402,2)</f>
        <v>0</v>
      </c>
      <c r="K402" s="209" t="s">
        <v>151</v>
      </c>
      <c r="L402" s="47"/>
      <c r="M402" s="214" t="s">
        <v>19</v>
      </c>
      <c r="N402" s="215" t="s">
        <v>47</v>
      </c>
      <c r="O402" s="87"/>
      <c r="P402" s="216">
        <f>O402*H402</f>
        <v>0</v>
      </c>
      <c r="Q402" s="216">
        <v>0</v>
      </c>
      <c r="R402" s="216">
        <f>Q402*H402</f>
        <v>0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270</v>
      </c>
      <c r="AT402" s="218" t="s">
        <v>147</v>
      </c>
      <c r="AU402" s="218" t="s">
        <v>85</v>
      </c>
      <c r="AY402" s="20" t="s">
        <v>145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83</v>
      </c>
      <c r="BK402" s="219">
        <f>ROUND(I402*H402,2)</f>
        <v>0</v>
      </c>
      <c r="BL402" s="20" t="s">
        <v>270</v>
      </c>
      <c r="BM402" s="218" t="s">
        <v>698</v>
      </c>
    </row>
    <row r="403" s="2" customFormat="1">
      <c r="A403" s="41"/>
      <c r="B403" s="42"/>
      <c r="C403" s="43"/>
      <c r="D403" s="220" t="s">
        <v>154</v>
      </c>
      <c r="E403" s="43"/>
      <c r="F403" s="221" t="s">
        <v>699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154</v>
      </c>
      <c r="AU403" s="20" t="s">
        <v>85</v>
      </c>
    </row>
    <row r="404" s="13" customFormat="1">
      <c r="A404" s="13"/>
      <c r="B404" s="225"/>
      <c r="C404" s="226"/>
      <c r="D404" s="227" t="s">
        <v>156</v>
      </c>
      <c r="E404" s="228" t="s">
        <v>19</v>
      </c>
      <c r="F404" s="229" t="s">
        <v>328</v>
      </c>
      <c r="G404" s="226"/>
      <c r="H404" s="230">
        <v>21.41</v>
      </c>
      <c r="I404" s="231"/>
      <c r="J404" s="226"/>
      <c r="K404" s="226"/>
      <c r="L404" s="232"/>
      <c r="M404" s="233"/>
      <c r="N404" s="234"/>
      <c r="O404" s="234"/>
      <c r="P404" s="234"/>
      <c r="Q404" s="234"/>
      <c r="R404" s="234"/>
      <c r="S404" s="234"/>
      <c r="T404" s="23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6" t="s">
        <v>156</v>
      </c>
      <c r="AU404" s="236" t="s">
        <v>85</v>
      </c>
      <c r="AV404" s="13" t="s">
        <v>85</v>
      </c>
      <c r="AW404" s="13" t="s">
        <v>36</v>
      </c>
      <c r="AX404" s="13" t="s">
        <v>76</v>
      </c>
      <c r="AY404" s="236" t="s">
        <v>145</v>
      </c>
    </row>
    <row r="405" s="13" customFormat="1">
      <c r="A405" s="13"/>
      <c r="B405" s="225"/>
      <c r="C405" s="226"/>
      <c r="D405" s="227" t="s">
        <v>156</v>
      </c>
      <c r="E405" s="228" t="s">
        <v>19</v>
      </c>
      <c r="F405" s="229" t="s">
        <v>329</v>
      </c>
      <c r="G405" s="226"/>
      <c r="H405" s="230">
        <v>311.31</v>
      </c>
      <c r="I405" s="231"/>
      <c r="J405" s="226"/>
      <c r="K405" s="226"/>
      <c r="L405" s="232"/>
      <c r="M405" s="233"/>
      <c r="N405" s="234"/>
      <c r="O405" s="234"/>
      <c r="P405" s="234"/>
      <c r="Q405" s="234"/>
      <c r="R405" s="234"/>
      <c r="S405" s="234"/>
      <c r="T405" s="235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6" t="s">
        <v>156</v>
      </c>
      <c r="AU405" s="236" t="s">
        <v>85</v>
      </c>
      <c r="AV405" s="13" t="s">
        <v>85</v>
      </c>
      <c r="AW405" s="13" t="s">
        <v>36</v>
      </c>
      <c r="AX405" s="13" t="s">
        <v>76</v>
      </c>
      <c r="AY405" s="236" t="s">
        <v>145</v>
      </c>
    </row>
    <row r="406" s="13" customFormat="1">
      <c r="A406" s="13"/>
      <c r="B406" s="225"/>
      <c r="C406" s="226"/>
      <c r="D406" s="227" t="s">
        <v>156</v>
      </c>
      <c r="E406" s="228" t="s">
        <v>19</v>
      </c>
      <c r="F406" s="229" t="s">
        <v>330</v>
      </c>
      <c r="G406" s="226"/>
      <c r="H406" s="230">
        <v>63.789999999999999</v>
      </c>
      <c r="I406" s="231"/>
      <c r="J406" s="226"/>
      <c r="K406" s="226"/>
      <c r="L406" s="232"/>
      <c r="M406" s="233"/>
      <c r="N406" s="234"/>
      <c r="O406" s="234"/>
      <c r="P406" s="234"/>
      <c r="Q406" s="234"/>
      <c r="R406" s="234"/>
      <c r="S406" s="234"/>
      <c r="T406" s="235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6" t="s">
        <v>156</v>
      </c>
      <c r="AU406" s="236" t="s">
        <v>85</v>
      </c>
      <c r="AV406" s="13" t="s">
        <v>85</v>
      </c>
      <c r="AW406" s="13" t="s">
        <v>36</v>
      </c>
      <c r="AX406" s="13" t="s">
        <v>76</v>
      </c>
      <c r="AY406" s="236" t="s">
        <v>145</v>
      </c>
    </row>
    <row r="407" s="13" customFormat="1">
      <c r="A407" s="13"/>
      <c r="B407" s="225"/>
      <c r="C407" s="226"/>
      <c r="D407" s="227" t="s">
        <v>156</v>
      </c>
      <c r="E407" s="228" t="s">
        <v>19</v>
      </c>
      <c r="F407" s="229" t="s">
        <v>331</v>
      </c>
      <c r="G407" s="226"/>
      <c r="H407" s="230">
        <v>34.700000000000003</v>
      </c>
      <c r="I407" s="231"/>
      <c r="J407" s="226"/>
      <c r="K407" s="226"/>
      <c r="L407" s="232"/>
      <c r="M407" s="233"/>
      <c r="N407" s="234"/>
      <c r="O407" s="234"/>
      <c r="P407" s="234"/>
      <c r="Q407" s="234"/>
      <c r="R407" s="234"/>
      <c r="S407" s="234"/>
      <c r="T407" s="23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6" t="s">
        <v>156</v>
      </c>
      <c r="AU407" s="236" t="s">
        <v>85</v>
      </c>
      <c r="AV407" s="13" t="s">
        <v>85</v>
      </c>
      <c r="AW407" s="13" t="s">
        <v>36</v>
      </c>
      <c r="AX407" s="13" t="s">
        <v>76</v>
      </c>
      <c r="AY407" s="236" t="s">
        <v>145</v>
      </c>
    </row>
    <row r="408" s="14" customFormat="1">
      <c r="A408" s="14"/>
      <c r="B408" s="247"/>
      <c r="C408" s="248"/>
      <c r="D408" s="227" t="s">
        <v>156</v>
      </c>
      <c r="E408" s="249" t="s">
        <v>19</v>
      </c>
      <c r="F408" s="250" t="s">
        <v>256</v>
      </c>
      <c r="G408" s="248"/>
      <c r="H408" s="251">
        <v>431.21000000000004</v>
      </c>
      <c r="I408" s="252"/>
      <c r="J408" s="248"/>
      <c r="K408" s="248"/>
      <c r="L408" s="253"/>
      <c r="M408" s="254"/>
      <c r="N408" s="255"/>
      <c r="O408" s="255"/>
      <c r="P408" s="255"/>
      <c r="Q408" s="255"/>
      <c r="R408" s="255"/>
      <c r="S408" s="255"/>
      <c r="T408" s="25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7" t="s">
        <v>156</v>
      </c>
      <c r="AU408" s="257" t="s">
        <v>85</v>
      </c>
      <c r="AV408" s="14" t="s">
        <v>152</v>
      </c>
      <c r="AW408" s="14" t="s">
        <v>36</v>
      </c>
      <c r="AX408" s="14" t="s">
        <v>83</v>
      </c>
      <c r="AY408" s="257" t="s">
        <v>145</v>
      </c>
    </row>
    <row r="409" s="2" customFormat="1" ht="16.5" customHeight="1">
      <c r="A409" s="41"/>
      <c r="B409" s="42"/>
      <c r="C409" s="207" t="s">
        <v>700</v>
      </c>
      <c r="D409" s="207" t="s">
        <v>147</v>
      </c>
      <c r="E409" s="208" t="s">
        <v>701</v>
      </c>
      <c r="F409" s="209" t="s">
        <v>702</v>
      </c>
      <c r="G409" s="210" t="s">
        <v>196</v>
      </c>
      <c r="H409" s="211">
        <v>431.20999999999998</v>
      </c>
      <c r="I409" s="212"/>
      <c r="J409" s="213">
        <f>ROUND(I409*H409,2)</f>
        <v>0</v>
      </c>
      <c r="K409" s="209" t="s">
        <v>151</v>
      </c>
      <c r="L409" s="47"/>
      <c r="M409" s="214" t="s">
        <v>19</v>
      </c>
      <c r="N409" s="215" t="s">
        <v>47</v>
      </c>
      <c r="O409" s="87"/>
      <c r="P409" s="216">
        <f>O409*H409</f>
        <v>0</v>
      </c>
      <c r="Q409" s="216">
        <v>0.00029999999999999997</v>
      </c>
      <c r="R409" s="216">
        <f>Q409*H409</f>
        <v>0.12936299999999998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270</v>
      </c>
      <c r="AT409" s="218" t="s">
        <v>147</v>
      </c>
      <c r="AU409" s="218" t="s">
        <v>85</v>
      </c>
      <c r="AY409" s="20" t="s">
        <v>145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83</v>
      </c>
      <c r="BK409" s="219">
        <f>ROUND(I409*H409,2)</f>
        <v>0</v>
      </c>
      <c r="BL409" s="20" t="s">
        <v>270</v>
      </c>
      <c r="BM409" s="218" t="s">
        <v>703</v>
      </c>
    </row>
    <row r="410" s="2" customFormat="1">
      <c r="A410" s="41"/>
      <c r="B410" s="42"/>
      <c r="C410" s="43"/>
      <c r="D410" s="220" t="s">
        <v>154</v>
      </c>
      <c r="E410" s="43"/>
      <c r="F410" s="221" t="s">
        <v>704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154</v>
      </c>
      <c r="AU410" s="20" t="s">
        <v>85</v>
      </c>
    </row>
    <row r="411" s="13" customFormat="1">
      <c r="A411" s="13"/>
      <c r="B411" s="225"/>
      <c r="C411" s="226"/>
      <c r="D411" s="227" t="s">
        <v>156</v>
      </c>
      <c r="E411" s="228" t="s">
        <v>19</v>
      </c>
      <c r="F411" s="229" t="s">
        <v>328</v>
      </c>
      <c r="G411" s="226"/>
      <c r="H411" s="230">
        <v>21.41</v>
      </c>
      <c r="I411" s="231"/>
      <c r="J411" s="226"/>
      <c r="K411" s="226"/>
      <c r="L411" s="232"/>
      <c r="M411" s="233"/>
      <c r="N411" s="234"/>
      <c r="O411" s="234"/>
      <c r="P411" s="234"/>
      <c r="Q411" s="234"/>
      <c r="R411" s="234"/>
      <c r="S411" s="234"/>
      <c r="T411" s="235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6" t="s">
        <v>156</v>
      </c>
      <c r="AU411" s="236" t="s">
        <v>85</v>
      </c>
      <c r="AV411" s="13" t="s">
        <v>85</v>
      </c>
      <c r="AW411" s="13" t="s">
        <v>36</v>
      </c>
      <c r="AX411" s="13" t="s">
        <v>76</v>
      </c>
      <c r="AY411" s="236" t="s">
        <v>145</v>
      </c>
    </row>
    <row r="412" s="13" customFormat="1">
      <c r="A412" s="13"/>
      <c r="B412" s="225"/>
      <c r="C412" s="226"/>
      <c r="D412" s="227" t="s">
        <v>156</v>
      </c>
      <c r="E412" s="228" t="s">
        <v>19</v>
      </c>
      <c r="F412" s="229" t="s">
        <v>329</v>
      </c>
      <c r="G412" s="226"/>
      <c r="H412" s="230">
        <v>311.31</v>
      </c>
      <c r="I412" s="231"/>
      <c r="J412" s="226"/>
      <c r="K412" s="226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156</v>
      </c>
      <c r="AU412" s="236" t="s">
        <v>85</v>
      </c>
      <c r="AV412" s="13" t="s">
        <v>85</v>
      </c>
      <c r="AW412" s="13" t="s">
        <v>36</v>
      </c>
      <c r="AX412" s="13" t="s">
        <v>76</v>
      </c>
      <c r="AY412" s="236" t="s">
        <v>145</v>
      </c>
    </row>
    <row r="413" s="13" customFormat="1">
      <c r="A413" s="13"/>
      <c r="B413" s="225"/>
      <c r="C413" s="226"/>
      <c r="D413" s="227" t="s">
        <v>156</v>
      </c>
      <c r="E413" s="228" t="s">
        <v>19</v>
      </c>
      <c r="F413" s="229" t="s">
        <v>330</v>
      </c>
      <c r="G413" s="226"/>
      <c r="H413" s="230">
        <v>63.789999999999999</v>
      </c>
      <c r="I413" s="231"/>
      <c r="J413" s="226"/>
      <c r="K413" s="226"/>
      <c r="L413" s="232"/>
      <c r="M413" s="233"/>
      <c r="N413" s="234"/>
      <c r="O413" s="234"/>
      <c r="P413" s="234"/>
      <c r="Q413" s="234"/>
      <c r="R413" s="234"/>
      <c r="S413" s="234"/>
      <c r="T413" s="23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6" t="s">
        <v>156</v>
      </c>
      <c r="AU413" s="236" t="s">
        <v>85</v>
      </c>
      <c r="AV413" s="13" t="s">
        <v>85</v>
      </c>
      <c r="AW413" s="13" t="s">
        <v>36</v>
      </c>
      <c r="AX413" s="13" t="s">
        <v>76</v>
      </c>
      <c r="AY413" s="236" t="s">
        <v>145</v>
      </c>
    </row>
    <row r="414" s="13" customFormat="1">
      <c r="A414" s="13"/>
      <c r="B414" s="225"/>
      <c r="C414" s="226"/>
      <c r="D414" s="227" t="s">
        <v>156</v>
      </c>
      <c r="E414" s="228" t="s">
        <v>19</v>
      </c>
      <c r="F414" s="229" t="s">
        <v>331</v>
      </c>
      <c r="G414" s="226"/>
      <c r="H414" s="230">
        <v>34.700000000000003</v>
      </c>
      <c r="I414" s="231"/>
      <c r="J414" s="226"/>
      <c r="K414" s="226"/>
      <c r="L414" s="232"/>
      <c r="M414" s="233"/>
      <c r="N414" s="234"/>
      <c r="O414" s="234"/>
      <c r="P414" s="234"/>
      <c r="Q414" s="234"/>
      <c r="R414" s="234"/>
      <c r="S414" s="234"/>
      <c r="T414" s="235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6" t="s">
        <v>156</v>
      </c>
      <c r="AU414" s="236" t="s">
        <v>85</v>
      </c>
      <c r="AV414" s="13" t="s">
        <v>85</v>
      </c>
      <c r="AW414" s="13" t="s">
        <v>36</v>
      </c>
      <c r="AX414" s="13" t="s">
        <v>76</v>
      </c>
      <c r="AY414" s="236" t="s">
        <v>145</v>
      </c>
    </row>
    <row r="415" s="14" customFormat="1">
      <c r="A415" s="14"/>
      <c r="B415" s="247"/>
      <c r="C415" s="248"/>
      <c r="D415" s="227" t="s">
        <v>156</v>
      </c>
      <c r="E415" s="249" t="s">
        <v>19</v>
      </c>
      <c r="F415" s="250" t="s">
        <v>256</v>
      </c>
      <c r="G415" s="248"/>
      <c r="H415" s="251">
        <v>431.21000000000004</v>
      </c>
      <c r="I415" s="252"/>
      <c r="J415" s="248"/>
      <c r="K415" s="248"/>
      <c r="L415" s="253"/>
      <c r="M415" s="254"/>
      <c r="N415" s="255"/>
      <c r="O415" s="255"/>
      <c r="P415" s="255"/>
      <c r="Q415" s="255"/>
      <c r="R415" s="255"/>
      <c r="S415" s="255"/>
      <c r="T415" s="256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7" t="s">
        <v>156</v>
      </c>
      <c r="AU415" s="257" t="s">
        <v>85</v>
      </c>
      <c r="AV415" s="14" t="s">
        <v>152</v>
      </c>
      <c r="AW415" s="14" t="s">
        <v>36</v>
      </c>
      <c r="AX415" s="14" t="s">
        <v>83</v>
      </c>
      <c r="AY415" s="257" t="s">
        <v>145</v>
      </c>
    </row>
    <row r="416" s="2" customFormat="1" ht="24.15" customHeight="1">
      <c r="A416" s="41"/>
      <c r="B416" s="42"/>
      <c r="C416" s="207" t="s">
        <v>705</v>
      </c>
      <c r="D416" s="207" t="s">
        <v>147</v>
      </c>
      <c r="E416" s="208" t="s">
        <v>706</v>
      </c>
      <c r="F416" s="209" t="s">
        <v>707</v>
      </c>
      <c r="G416" s="210" t="s">
        <v>318</v>
      </c>
      <c r="H416" s="211">
        <v>178.11000000000001</v>
      </c>
      <c r="I416" s="212"/>
      <c r="J416" s="213">
        <f>ROUND(I416*H416,2)</f>
        <v>0</v>
      </c>
      <c r="K416" s="209" t="s">
        <v>151</v>
      </c>
      <c r="L416" s="47"/>
      <c r="M416" s="214" t="s">
        <v>19</v>
      </c>
      <c r="N416" s="215" t="s">
        <v>47</v>
      </c>
      <c r="O416" s="87"/>
      <c r="P416" s="216">
        <f>O416*H416</f>
        <v>0</v>
      </c>
      <c r="Q416" s="216">
        <v>0.00058</v>
      </c>
      <c r="R416" s="216">
        <f>Q416*H416</f>
        <v>0.10330380000000002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270</v>
      </c>
      <c r="AT416" s="218" t="s">
        <v>147</v>
      </c>
      <c r="AU416" s="218" t="s">
        <v>85</v>
      </c>
      <c r="AY416" s="20" t="s">
        <v>145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83</v>
      </c>
      <c r="BK416" s="219">
        <f>ROUND(I416*H416,2)</f>
        <v>0</v>
      </c>
      <c r="BL416" s="20" t="s">
        <v>270</v>
      </c>
      <c r="BM416" s="218" t="s">
        <v>708</v>
      </c>
    </row>
    <row r="417" s="2" customFormat="1">
      <c r="A417" s="41"/>
      <c r="B417" s="42"/>
      <c r="C417" s="43"/>
      <c r="D417" s="220" t="s">
        <v>154</v>
      </c>
      <c r="E417" s="43"/>
      <c r="F417" s="221" t="s">
        <v>709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154</v>
      </c>
      <c r="AU417" s="20" t="s">
        <v>85</v>
      </c>
    </row>
    <row r="418" s="13" customFormat="1">
      <c r="A418" s="13"/>
      <c r="B418" s="225"/>
      <c r="C418" s="226"/>
      <c r="D418" s="227" t="s">
        <v>156</v>
      </c>
      <c r="E418" s="228" t="s">
        <v>19</v>
      </c>
      <c r="F418" s="229" t="s">
        <v>710</v>
      </c>
      <c r="G418" s="226"/>
      <c r="H418" s="230">
        <v>9.3000000000000007</v>
      </c>
      <c r="I418" s="231"/>
      <c r="J418" s="226"/>
      <c r="K418" s="226"/>
      <c r="L418" s="232"/>
      <c r="M418" s="233"/>
      <c r="N418" s="234"/>
      <c r="O418" s="234"/>
      <c r="P418" s="234"/>
      <c r="Q418" s="234"/>
      <c r="R418" s="234"/>
      <c r="S418" s="234"/>
      <c r="T418" s="23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6" t="s">
        <v>156</v>
      </c>
      <c r="AU418" s="236" t="s">
        <v>85</v>
      </c>
      <c r="AV418" s="13" t="s">
        <v>85</v>
      </c>
      <c r="AW418" s="13" t="s">
        <v>36</v>
      </c>
      <c r="AX418" s="13" t="s">
        <v>76</v>
      </c>
      <c r="AY418" s="236" t="s">
        <v>145</v>
      </c>
    </row>
    <row r="419" s="13" customFormat="1">
      <c r="A419" s="13"/>
      <c r="B419" s="225"/>
      <c r="C419" s="226"/>
      <c r="D419" s="227" t="s">
        <v>156</v>
      </c>
      <c r="E419" s="228" t="s">
        <v>19</v>
      </c>
      <c r="F419" s="229" t="s">
        <v>711</v>
      </c>
      <c r="G419" s="226"/>
      <c r="H419" s="230">
        <v>2.54</v>
      </c>
      <c r="I419" s="231"/>
      <c r="J419" s="226"/>
      <c r="K419" s="226"/>
      <c r="L419" s="232"/>
      <c r="M419" s="233"/>
      <c r="N419" s="234"/>
      <c r="O419" s="234"/>
      <c r="P419" s="234"/>
      <c r="Q419" s="234"/>
      <c r="R419" s="234"/>
      <c r="S419" s="234"/>
      <c r="T419" s="235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6" t="s">
        <v>156</v>
      </c>
      <c r="AU419" s="236" t="s">
        <v>85</v>
      </c>
      <c r="AV419" s="13" t="s">
        <v>85</v>
      </c>
      <c r="AW419" s="13" t="s">
        <v>36</v>
      </c>
      <c r="AX419" s="13" t="s">
        <v>76</v>
      </c>
      <c r="AY419" s="236" t="s">
        <v>145</v>
      </c>
    </row>
    <row r="420" s="13" customFormat="1">
      <c r="A420" s="13"/>
      <c r="B420" s="225"/>
      <c r="C420" s="226"/>
      <c r="D420" s="227" t="s">
        <v>156</v>
      </c>
      <c r="E420" s="228" t="s">
        <v>19</v>
      </c>
      <c r="F420" s="229" t="s">
        <v>712</v>
      </c>
      <c r="G420" s="226"/>
      <c r="H420" s="230">
        <v>5.9800000000000004</v>
      </c>
      <c r="I420" s="231"/>
      <c r="J420" s="226"/>
      <c r="K420" s="226"/>
      <c r="L420" s="232"/>
      <c r="M420" s="233"/>
      <c r="N420" s="234"/>
      <c r="O420" s="234"/>
      <c r="P420" s="234"/>
      <c r="Q420" s="234"/>
      <c r="R420" s="234"/>
      <c r="S420" s="234"/>
      <c r="T420" s="235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6" t="s">
        <v>156</v>
      </c>
      <c r="AU420" s="236" t="s">
        <v>85</v>
      </c>
      <c r="AV420" s="13" t="s">
        <v>85</v>
      </c>
      <c r="AW420" s="13" t="s">
        <v>36</v>
      </c>
      <c r="AX420" s="13" t="s">
        <v>76</v>
      </c>
      <c r="AY420" s="236" t="s">
        <v>145</v>
      </c>
    </row>
    <row r="421" s="13" customFormat="1">
      <c r="A421" s="13"/>
      <c r="B421" s="225"/>
      <c r="C421" s="226"/>
      <c r="D421" s="227" t="s">
        <v>156</v>
      </c>
      <c r="E421" s="228" t="s">
        <v>19</v>
      </c>
      <c r="F421" s="229" t="s">
        <v>713</v>
      </c>
      <c r="G421" s="226"/>
      <c r="H421" s="230">
        <v>11.34</v>
      </c>
      <c r="I421" s="231"/>
      <c r="J421" s="226"/>
      <c r="K421" s="226"/>
      <c r="L421" s="232"/>
      <c r="M421" s="233"/>
      <c r="N421" s="234"/>
      <c r="O421" s="234"/>
      <c r="P421" s="234"/>
      <c r="Q421" s="234"/>
      <c r="R421" s="234"/>
      <c r="S421" s="234"/>
      <c r="T421" s="235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6" t="s">
        <v>156</v>
      </c>
      <c r="AU421" s="236" t="s">
        <v>85</v>
      </c>
      <c r="AV421" s="13" t="s">
        <v>85</v>
      </c>
      <c r="AW421" s="13" t="s">
        <v>36</v>
      </c>
      <c r="AX421" s="13" t="s">
        <v>76</v>
      </c>
      <c r="AY421" s="236" t="s">
        <v>145</v>
      </c>
    </row>
    <row r="422" s="13" customFormat="1">
      <c r="A422" s="13"/>
      <c r="B422" s="225"/>
      <c r="C422" s="226"/>
      <c r="D422" s="227" t="s">
        <v>156</v>
      </c>
      <c r="E422" s="228" t="s">
        <v>19</v>
      </c>
      <c r="F422" s="229" t="s">
        <v>714</v>
      </c>
      <c r="G422" s="226"/>
      <c r="H422" s="230">
        <v>35.039999999999999</v>
      </c>
      <c r="I422" s="231"/>
      <c r="J422" s="226"/>
      <c r="K422" s="226"/>
      <c r="L422" s="232"/>
      <c r="M422" s="233"/>
      <c r="N422" s="234"/>
      <c r="O422" s="234"/>
      <c r="P422" s="234"/>
      <c r="Q422" s="234"/>
      <c r="R422" s="234"/>
      <c r="S422" s="234"/>
      <c r="T422" s="235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6" t="s">
        <v>156</v>
      </c>
      <c r="AU422" s="236" t="s">
        <v>85</v>
      </c>
      <c r="AV422" s="13" t="s">
        <v>85</v>
      </c>
      <c r="AW422" s="13" t="s">
        <v>36</v>
      </c>
      <c r="AX422" s="13" t="s">
        <v>76</v>
      </c>
      <c r="AY422" s="236" t="s">
        <v>145</v>
      </c>
    </row>
    <row r="423" s="13" customFormat="1">
      <c r="A423" s="13"/>
      <c r="B423" s="225"/>
      <c r="C423" s="226"/>
      <c r="D423" s="227" t="s">
        <v>156</v>
      </c>
      <c r="E423" s="228" t="s">
        <v>19</v>
      </c>
      <c r="F423" s="229" t="s">
        <v>715</v>
      </c>
      <c r="G423" s="226"/>
      <c r="H423" s="230">
        <v>32.240000000000002</v>
      </c>
      <c r="I423" s="231"/>
      <c r="J423" s="226"/>
      <c r="K423" s="226"/>
      <c r="L423" s="232"/>
      <c r="M423" s="233"/>
      <c r="N423" s="234"/>
      <c r="O423" s="234"/>
      <c r="P423" s="234"/>
      <c r="Q423" s="234"/>
      <c r="R423" s="234"/>
      <c r="S423" s="234"/>
      <c r="T423" s="235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6" t="s">
        <v>156</v>
      </c>
      <c r="AU423" s="236" t="s">
        <v>85</v>
      </c>
      <c r="AV423" s="13" t="s">
        <v>85</v>
      </c>
      <c r="AW423" s="13" t="s">
        <v>36</v>
      </c>
      <c r="AX423" s="13" t="s">
        <v>76</v>
      </c>
      <c r="AY423" s="236" t="s">
        <v>145</v>
      </c>
    </row>
    <row r="424" s="13" customFormat="1">
      <c r="A424" s="13"/>
      <c r="B424" s="225"/>
      <c r="C424" s="226"/>
      <c r="D424" s="227" t="s">
        <v>156</v>
      </c>
      <c r="E424" s="228" t="s">
        <v>19</v>
      </c>
      <c r="F424" s="229" t="s">
        <v>716</v>
      </c>
      <c r="G424" s="226"/>
      <c r="H424" s="230">
        <v>13.67</v>
      </c>
      <c r="I424" s="231"/>
      <c r="J424" s="226"/>
      <c r="K424" s="226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156</v>
      </c>
      <c r="AU424" s="236" t="s">
        <v>85</v>
      </c>
      <c r="AV424" s="13" t="s">
        <v>85</v>
      </c>
      <c r="AW424" s="13" t="s">
        <v>36</v>
      </c>
      <c r="AX424" s="13" t="s">
        <v>76</v>
      </c>
      <c r="AY424" s="236" t="s">
        <v>145</v>
      </c>
    </row>
    <row r="425" s="13" customFormat="1">
      <c r="A425" s="13"/>
      <c r="B425" s="225"/>
      <c r="C425" s="226"/>
      <c r="D425" s="227" t="s">
        <v>156</v>
      </c>
      <c r="E425" s="228" t="s">
        <v>19</v>
      </c>
      <c r="F425" s="229" t="s">
        <v>717</v>
      </c>
      <c r="G425" s="226"/>
      <c r="H425" s="230">
        <v>10</v>
      </c>
      <c r="I425" s="231"/>
      <c r="J425" s="226"/>
      <c r="K425" s="226"/>
      <c r="L425" s="232"/>
      <c r="M425" s="233"/>
      <c r="N425" s="234"/>
      <c r="O425" s="234"/>
      <c r="P425" s="234"/>
      <c r="Q425" s="234"/>
      <c r="R425" s="234"/>
      <c r="S425" s="234"/>
      <c r="T425" s="235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6" t="s">
        <v>156</v>
      </c>
      <c r="AU425" s="236" t="s">
        <v>85</v>
      </c>
      <c r="AV425" s="13" t="s">
        <v>85</v>
      </c>
      <c r="AW425" s="13" t="s">
        <v>36</v>
      </c>
      <c r="AX425" s="13" t="s">
        <v>76</v>
      </c>
      <c r="AY425" s="236" t="s">
        <v>145</v>
      </c>
    </row>
    <row r="426" s="13" customFormat="1">
      <c r="A426" s="13"/>
      <c r="B426" s="225"/>
      <c r="C426" s="226"/>
      <c r="D426" s="227" t="s">
        <v>156</v>
      </c>
      <c r="E426" s="228" t="s">
        <v>19</v>
      </c>
      <c r="F426" s="229" t="s">
        <v>718</v>
      </c>
      <c r="G426" s="226"/>
      <c r="H426" s="230">
        <v>4.5599999999999996</v>
      </c>
      <c r="I426" s="231"/>
      <c r="J426" s="226"/>
      <c r="K426" s="226"/>
      <c r="L426" s="232"/>
      <c r="M426" s="233"/>
      <c r="N426" s="234"/>
      <c r="O426" s="234"/>
      <c r="P426" s="234"/>
      <c r="Q426" s="234"/>
      <c r="R426" s="234"/>
      <c r="S426" s="234"/>
      <c r="T426" s="23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6" t="s">
        <v>156</v>
      </c>
      <c r="AU426" s="236" t="s">
        <v>85</v>
      </c>
      <c r="AV426" s="13" t="s">
        <v>85</v>
      </c>
      <c r="AW426" s="13" t="s">
        <v>36</v>
      </c>
      <c r="AX426" s="13" t="s">
        <v>76</v>
      </c>
      <c r="AY426" s="236" t="s">
        <v>145</v>
      </c>
    </row>
    <row r="427" s="13" customFormat="1">
      <c r="A427" s="13"/>
      <c r="B427" s="225"/>
      <c r="C427" s="226"/>
      <c r="D427" s="227" t="s">
        <v>156</v>
      </c>
      <c r="E427" s="228" t="s">
        <v>19</v>
      </c>
      <c r="F427" s="229" t="s">
        <v>719</v>
      </c>
      <c r="G427" s="226"/>
      <c r="H427" s="230">
        <v>9.2799999999999994</v>
      </c>
      <c r="I427" s="231"/>
      <c r="J427" s="226"/>
      <c r="K427" s="226"/>
      <c r="L427" s="232"/>
      <c r="M427" s="233"/>
      <c r="N427" s="234"/>
      <c r="O427" s="234"/>
      <c r="P427" s="234"/>
      <c r="Q427" s="234"/>
      <c r="R427" s="234"/>
      <c r="S427" s="234"/>
      <c r="T427" s="235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6" t="s">
        <v>156</v>
      </c>
      <c r="AU427" s="236" t="s">
        <v>85</v>
      </c>
      <c r="AV427" s="13" t="s">
        <v>85</v>
      </c>
      <c r="AW427" s="13" t="s">
        <v>36</v>
      </c>
      <c r="AX427" s="13" t="s">
        <v>76</v>
      </c>
      <c r="AY427" s="236" t="s">
        <v>145</v>
      </c>
    </row>
    <row r="428" s="13" customFormat="1">
      <c r="A428" s="13"/>
      <c r="B428" s="225"/>
      <c r="C428" s="226"/>
      <c r="D428" s="227" t="s">
        <v>156</v>
      </c>
      <c r="E428" s="228" t="s">
        <v>19</v>
      </c>
      <c r="F428" s="229" t="s">
        <v>720</v>
      </c>
      <c r="G428" s="226"/>
      <c r="H428" s="230">
        <v>11.4</v>
      </c>
      <c r="I428" s="231"/>
      <c r="J428" s="226"/>
      <c r="K428" s="226"/>
      <c r="L428" s="232"/>
      <c r="M428" s="233"/>
      <c r="N428" s="234"/>
      <c r="O428" s="234"/>
      <c r="P428" s="234"/>
      <c r="Q428" s="234"/>
      <c r="R428" s="234"/>
      <c r="S428" s="234"/>
      <c r="T428" s="23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6" t="s">
        <v>156</v>
      </c>
      <c r="AU428" s="236" t="s">
        <v>85</v>
      </c>
      <c r="AV428" s="13" t="s">
        <v>85</v>
      </c>
      <c r="AW428" s="13" t="s">
        <v>36</v>
      </c>
      <c r="AX428" s="13" t="s">
        <v>76</v>
      </c>
      <c r="AY428" s="236" t="s">
        <v>145</v>
      </c>
    </row>
    <row r="429" s="13" customFormat="1">
      <c r="A429" s="13"/>
      <c r="B429" s="225"/>
      <c r="C429" s="226"/>
      <c r="D429" s="227" t="s">
        <v>156</v>
      </c>
      <c r="E429" s="228" t="s">
        <v>19</v>
      </c>
      <c r="F429" s="229" t="s">
        <v>721</v>
      </c>
      <c r="G429" s="226"/>
      <c r="H429" s="230">
        <v>12.44</v>
      </c>
      <c r="I429" s="231"/>
      <c r="J429" s="226"/>
      <c r="K429" s="226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156</v>
      </c>
      <c r="AU429" s="236" t="s">
        <v>85</v>
      </c>
      <c r="AV429" s="13" t="s">
        <v>85</v>
      </c>
      <c r="AW429" s="13" t="s">
        <v>36</v>
      </c>
      <c r="AX429" s="13" t="s">
        <v>76</v>
      </c>
      <c r="AY429" s="236" t="s">
        <v>145</v>
      </c>
    </row>
    <row r="430" s="13" customFormat="1">
      <c r="A430" s="13"/>
      <c r="B430" s="225"/>
      <c r="C430" s="226"/>
      <c r="D430" s="227" t="s">
        <v>156</v>
      </c>
      <c r="E430" s="228" t="s">
        <v>19</v>
      </c>
      <c r="F430" s="229" t="s">
        <v>722</v>
      </c>
      <c r="G430" s="226"/>
      <c r="H430" s="230">
        <v>20.32</v>
      </c>
      <c r="I430" s="231"/>
      <c r="J430" s="226"/>
      <c r="K430" s="226"/>
      <c r="L430" s="232"/>
      <c r="M430" s="233"/>
      <c r="N430" s="234"/>
      <c r="O430" s="234"/>
      <c r="P430" s="234"/>
      <c r="Q430" s="234"/>
      <c r="R430" s="234"/>
      <c r="S430" s="234"/>
      <c r="T430" s="23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6" t="s">
        <v>156</v>
      </c>
      <c r="AU430" s="236" t="s">
        <v>85</v>
      </c>
      <c r="AV430" s="13" t="s">
        <v>85</v>
      </c>
      <c r="AW430" s="13" t="s">
        <v>36</v>
      </c>
      <c r="AX430" s="13" t="s">
        <v>76</v>
      </c>
      <c r="AY430" s="236" t="s">
        <v>145</v>
      </c>
    </row>
    <row r="431" s="14" customFormat="1">
      <c r="A431" s="14"/>
      <c r="B431" s="247"/>
      <c r="C431" s="248"/>
      <c r="D431" s="227" t="s">
        <v>156</v>
      </c>
      <c r="E431" s="249" t="s">
        <v>19</v>
      </c>
      <c r="F431" s="250" t="s">
        <v>256</v>
      </c>
      <c r="G431" s="248"/>
      <c r="H431" s="251">
        <v>178.10999999999999</v>
      </c>
      <c r="I431" s="252"/>
      <c r="J431" s="248"/>
      <c r="K431" s="248"/>
      <c r="L431" s="253"/>
      <c r="M431" s="254"/>
      <c r="N431" s="255"/>
      <c r="O431" s="255"/>
      <c r="P431" s="255"/>
      <c r="Q431" s="255"/>
      <c r="R431" s="255"/>
      <c r="S431" s="255"/>
      <c r="T431" s="25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7" t="s">
        <v>156</v>
      </c>
      <c r="AU431" s="257" t="s">
        <v>85</v>
      </c>
      <c r="AV431" s="14" t="s">
        <v>152</v>
      </c>
      <c r="AW431" s="14" t="s">
        <v>36</v>
      </c>
      <c r="AX431" s="14" t="s">
        <v>83</v>
      </c>
      <c r="AY431" s="257" t="s">
        <v>145</v>
      </c>
    </row>
    <row r="432" s="2" customFormat="1" ht="21.75" customHeight="1">
      <c r="A432" s="41"/>
      <c r="B432" s="42"/>
      <c r="C432" s="237" t="s">
        <v>723</v>
      </c>
      <c r="D432" s="237" t="s">
        <v>158</v>
      </c>
      <c r="E432" s="238" t="s">
        <v>724</v>
      </c>
      <c r="F432" s="239" t="s">
        <v>725</v>
      </c>
      <c r="G432" s="240" t="s">
        <v>196</v>
      </c>
      <c r="H432" s="241">
        <v>19.591999999999999</v>
      </c>
      <c r="I432" s="242"/>
      <c r="J432" s="243">
        <f>ROUND(I432*H432,2)</f>
        <v>0</v>
      </c>
      <c r="K432" s="239" t="s">
        <v>151</v>
      </c>
      <c r="L432" s="244"/>
      <c r="M432" s="245" t="s">
        <v>19</v>
      </c>
      <c r="N432" s="246" t="s">
        <v>47</v>
      </c>
      <c r="O432" s="87"/>
      <c r="P432" s="216">
        <f>O432*H432</f>
        <v>0</v>
      </c>
      <c r="Q432" s="216">
        <v>0.021999999999999999</v>
      </c>
      <c r="R432" s="216">
        <f>Q432*H432</f>
        <v>0.43102399999999996</v>
      </c>
      <c r="S432" s="216">
        <v>0</v>
      </c>
      <c r="T432" s="217">
        <f>S432*H432</f>
        <v>0</v>
      </c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R432" s="218" t="s">
        <v>372</v>
      </c>
      <c r="AT432" s="218" t="s">
        <v>158</v>
      </c>
      <c r="AU432" s="218" t="s">
        <v>85</v>
      </c>
      <c r="AY432" s="20" t="s">
        <v>145</v>
      </c>
      <c r="BE432" s="219">
        <f>IF(N432="základní",J432,0)</f>
        <v>0</v>
      </c>
      <c r="BF432" s="219">
        <f>IF(N432="snížená",J432,0)</f>
        <v>0</v>
      </c>
      <c r="BG432" s="219">
        <f>IF(N432="zákl. přenesená",J432,0)</f>
        <v>0</v>
      </c>
      <c r="BH432" s="219">
        <f>IF(N432="sníž. přenesená",J432,0)</f>
        <v>0</v>
      </c>
      <c r="BI432" s="219">
        <f>IF(N432="nulová",J432,0)</f>
        <v>0</v>
      </c>
      <c r="BJ432" s="20" t="s">
        <v>83</v>
      </c>
      <c r="BK432" s="219">
        <f>ROUND(I432*H432,2)</f>
        <v>0</v>
      </c>
      <c r="BL432" s="20" t="s">
        <v>270</v>
      </c>
      <c r="BM432" s="218" t="s">
        <v>726</v>
      </c>
    </row>
    <row r="433" s="13" customFormat="1">
      <c r="A433" s="13"/>
      <c r="B433" s="225"/>
      <c r="C433" s="226"/>
      <c r="D433" s="227" t="s">
        <v>156</v>
      </c>
      <c r="E433" s="228" t="s">
        <v>19</v>
      </c>
      <c r="F433" s="229" t="s">
        <v>710</v>
      </c>
      <c r="G433" s="226"/>
      <c r="H433" s="230">
        <v>9.3000000000000007</v>
      </c>
      <c r="I433" s="231"/>
      <c r="J433" s="226"/>
      <c r="K433" s="226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156</v>
      </c>
      <c r="AU433" s="236" t="s">
        <v>85</v>
      </c>
      <c r="AV433" s="13" t="s">
        <v>85</v>
      </c>
      <c r="AW433" s="13" t="s">
        <v>36</v>
      </c>
      <c r="AX433" s="13" t="s">
        <v>76</v>
      </c>
      <c r="AY433" s="236" t="s">
        <v>145</v>
      </c>
    </row>
    <row r="434" s="13" customFormat="1">
      <c r="A434" s="13"/>
      <c r="B434" s="225"/>
      <c r="C434" s="226"/>
      <c r="D434" s="227" t="s">
        <v>156</v>
      </c>
      <c r="E434" s="228" t="s">
        <v>19</v>
      </c>
      <c r="F434" s="229" t="s">
        <v>711</v>
      </c>
      <c r="G434" s="226"/>
      <c r="H434" s="230">
        <v>2.54</v>
      </c>
      <c r="I434" s="231"/>
      <c r="J434" s="226"/>
      <c r="K434" s="226"/>
      <c r="L434" s="232"/>
      <c r="M434" s="233"/>
      <c r="N434" s="234"/>
      <c r="O434" s="234"/>
      <c r="P434" s="234"/>
      <c r="Q434" s="234"/>
      <c r="R434" s="234"/>
      <c r="S434" s="234"/>
      <c r="T434" s="235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6" t="s">
        <v>156</v>
      </c>
      <c r="AU434" s="236" t="s">
        <v>85</v>
      </c>
      <c r="AV434" s="13" t="s">
        <v>85</v>
      </c>
      <c r="AW434" s="13" t="s">
        <v>36</v>
      </c>
      <c r="AX434" s="13" t="s">
        <v>76</v>
      </c>
      <c r="AY434" s="236" t="s">
        <v>145</v>
      </c>
    </row>
    <row r="435" s="13" customFormat="1">
      <c r="A435" s="13"/>
      <c r="B435" s="225"/>
      <c r="C435" s="226"/>
      <c r="D435" s="227" t="s">
        <v>156</v>
      </c>
      <c r="E435" s="228" t="s">
        <v>19</v>
      </c>
      <c r="F435" s="229" t="s">
        <v>712</v>
      </c>
      <c r="G435" s="226"/>
      <c r="H435" s="230">
        <v>5.9800000000000004</v>
      </c>
      <c r="I435" s="231"/>
      <c r="J435" s="226"/>
      <c r="K435" s="226"/>
      <c r="L435" s="232"/>
      <c r="M435" s="233"/>
      <c r="N435" s="234"/>
      <c r="O435" s="234"/>
      <c r="P435" s="234"/>
      <c r="Q435" s="234"/>
      <c r="R435" s="234"/>
      <c r="S435" s="234"/>
      <c r="T435" s="235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6" t="s">
        <v>156</v>
      </c>
      <c r="AU435" s="236" t="s">
        <v>85</v>
      </c>
      <c r="AV435" s="13" t="s">
        <v>85</v>
      </c>
      <c r="AW435" s="13" t="s">
        <v>36</v>
      </c>
      <c r="AX435" s="13" t="s">
        <v>76</v>
      </c>
      <c r="AY435" s="236" t="s">
        <v>145</v>
      </c>
    </row>
    <row r="436" s="13" customFormat="1">
      <c r="A436" s="13"/>
      <c r="B436" s="225"/>
      <c r="C436" s="226"/>
      <c r="D436" s="227" t="s">
        <v>156</v>
      </c>
      <c r="E436" s="228" t="s">
        <v>19</v>
      </c>
      <c r="F436" s="229" t="s">
        <v>713</v>
      </c>
      <c r="G436" s="226"/>
      <c r="H436" s="230">
        <v>11.34</v>
      </c>
      <c r="I436" s="231"/>
      <c r="J436" s="226"/>
      <c r="K436" s="226"/>
      <c r="L436" s="232"/>
      <c r="M436" s="233"/>
      <c r="N436" s="234"/>
      <c r="O436" s="234"/>
      <c r="P436" s="234"/>
      <c r="Q436" s="234"/>
      <c r="R436" s="234"/>
      <c r="S436" s="234"/>
      <c r="T436" s="23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6" t="s">
        <v>156</v>
      </c>
      <c r="AU436" s="236" t="s">
        <v>85</v>
      </c>
      <c r="AV436" s="13" t="s">
        <v>85</v>
      </c>
      <c r="AW436" s="13" t="s">
        <v>36</v>
      </c>
      <c r="AX436" s="13" t="s">
        <v>76</v>
      </c>
      <c r="AY436" s="236" t="s">
        <v>145</v>
      </c>
    </row>
    <row r="437" s="13" customFormat="1">
      <c r="A437" s="13"/>
      <c r="B437" s="225"/>
      <c r="C437" s="226"/>
      <c r="D437" s="227" t="s">
        <v>156</v>
      </c>
      <c r="E437" s="228" t="s">
        <v>19</v>
      </c>
      <c r="F437" s="229" t="s">
        <v>714</v>
      </c>
      <c r="G437" s="226"/>
      <c r="H437" s="230">
        <v>35.039999999999999</v>
      </c>
      <c r="I437" s="231"/>
      <c r="J437" s="226"/>
      <c r="K437" s="226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156</v>
      </c>
      <c r="AU437" s="236" t="s">
        <v>85</v>
      </c>
      <c r="AV437" s="13" t="s">
        <v>85</v>
      </c>
      <c r="AW437" s="13" t="s">
        <v>36</v>
      </c>
      <c r="AX437" s="13" t="s">
        <v>76</v>
      </c>
      <c r="AY437" s="236" t="s">
        <v>145</v>
      </c>
    </row>
    <row r="438" s="13" customFormat="1">
      <c r="A438" s="13"/>
      <c r="B438" s="225"/>
      <c r="C438" s="226"/>
      <c r="D438" s="227" t="s">
        <v>156</v>
      </c>
      <c r="E438" s="228" t="s">
        <v>19</v>
      </c>
      <c r="F438" s="229" t="s">
        <v>715</v>
      </c>
      <c r="G438" s="226"/>
      <c r="H438" s="230">
        <v>32.240000000000002</v>
      </c>
      <c r="I438" s="231"/>
      <c r="J438" s="226"/>
      <c r="K438" s="226"/>
      <c r="L438" s="232"/>
      <c r="M438" s="233"/>
      <c r="N438" s="234"/>
      <c r="O438" s="234"/>
      <c r="P438" s="234"/>
      <c r="Q438" s="234"/>
      <c r="R438" s="234"/>
      <c r="S438" s="234"/>
      <c r="T438" s="235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6" t="s">
        <v>156</v>
      </c>
      <c r="AU438" s="236" t="s">
        <v>85</v>
      </c>
      <c r="AV438" s="13" t="s">
        <v>85</v>
      </c>
      <c r="AW438" s="13" t="s">
        <v>36</v>
      </c>
      <c r="AX438" s="13" t="s">
        <v>76</v>
      </c>
      <c r="AY438" s="236" t="s">
        <v>145</v>
      </c>
    </row>
    <row r="439" s="13" customFormat="1">
      <c r="A439" s="13"/>
      <c r="B439" s="225"/>
      <c r="C439" s="226"/>
      <c r="D439" s="227" t="s">
        <v>156</v>
      </c>
      <c r="E439" s="228" t="s">
        <v>19</v>
      </c>
      <c r="F439" s="229" t="s">
        <v>716</v>
      </c>
      <c r="G439" s="226"/>
      <c r="H439" s="230">
        <v>13.67</v>
      </c>
      <c r="I439" s="231"/>
      <c r="J439" s="226"/>
      <c r="K439" s="226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156</v>
      </c>
      <c r="AU439" s="236" t="s">
        <v>85</v>
      </c>
      <c r="AV439" s="13" t="s">
        <v>85</v>
      </c>
      <c r="AW439" s="13" t="s">
        <v>36</v>
      </c>
      <c r="AX439" s="13" t="s">
        <v>76</v>
      </c>
      <c r="AY439" s="236" t="s">
        <v>145</v>
      </c>
    </row>
    <row r="440" s="13" customFormat="1">
      <c r="A440" s="13"/>
      <c r="B440" s="225"/>
      <c r="C440" s="226"/>
      <c r="D440" s="227" t="s">
        <v>156</v>
      </c>
      <c r="E440" s="228" t="s">
        <v>19</v>
      </c>
      <c r="F440" s="229" t="s">
        <v>717</v>
      </c>
      <c r="G440" s="226"/>
      <c r="H440" s="230">
        <v>10</v>
      </c>
      <c r="I440" s="231"/>
      <c r="J440" s="226"/>
      <c r="K440" s="226"/>
      <c r="L440" s="232"/>
      <c r="M440" s="233"/>
      <c r="N440" s="234"/>
      <c r="O440" s="234"/>
      <c r="P440" s="234"/>
      <c r="Q440" s="234"/>
      <c r="R440" s="234"/>
      <c r="S440" s="234"/>
      <c r="T440" s="235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6" t="s">
        <v>156</v>
      </c>
      <c r="AU440" s="236" t="s">
        <v>85</v>
      </c>
      <c r="AV440" s="13" t="s">
        <v>85</v>
      </c>
      <c r="AW440" s="13" t="s">
        <v>36</v>
      </c>
      <c r="AX440" s="13" t="s">
        <v>76</v>
      </c>
      <c r="AY440" s="236" t="s">
        <v>145</v>
      </c>
    </row>
    <row r="441" s="13" customFormat="1">
      <c r="A441" s="13"/>
      <c r="B441" s="225"/>
      <c r="C441" s="226"/>
      <c r="D441" s="227" t="s">
        <v>156</v>
      </c>
      <c r="E441" s="228" t="s">
        <v>19</v>
      </c>
      <c r="F441" s="229" t="s">
        <v>718</v>
      </c>
      <c r="G441" s="226"/>
      <c r="H441" s="230">
        <v>4.5599999999999996</v>
      </c>
      <c r="I441" s="231"/>
      <c r="J441" s="226"/>
      <c r="K441" s="226"/>
      <c r="L441" s="232"/>
      <c r="M441" s="233"/>
      <c r="N441" s="234"/>
      <c r="O441" s="234"/>
      <c r="P441" s="234"/>
      <c r="Q441" s="234"/>
      <c r="R441" s="234"/>
      <c r="S441" s="234"/>
      <c r="T441" s="23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6" t="s">
        <v>156</v>
      </c>
      <c r="AU441" s="236" t="s">
        <v>85</v>
      </c>
      <c r="AV441" s="13" t="s">
        <v>85</v>
      </c>
      <c r="AW441" s="13" t="s">
        <v>36</v>
      </c>
      <c r="AX441" s="13" t="s">
        <v>76</v>
      </c>
      <c r="AY441" s="236" t="s">
        <v>145</v>
      </c>
    </row>
    <row r="442" s="13" customFormat="1">
      <c r="A442" s="13"/>
      <c r="B442" s="225"/>
      <c r="C442" s="226"/>
      <c r="D442" s="227" t="s">
        <v>156</v>
      </c>
      <c r="E442" s="228" t="s">
        <v>19</v>
      </c>
      <c r="F442" s="229" t="s">
        <v>719</v>
      </c>
      <c r="G442" s="226"/>
      <c r="H442" s="230">
        <v>9.2799999999999994</v>
      </c>
      <c r="I442" s="231"/>
      <c r="J442" s="226"/>
      <c r="K442" s="226"/>
      <c r="L442" s="232"/>
      <c r="M442" s="233"/>
      <c r="N442" s="234"/>
      <c r="O442" s="234"/>
      <c r="P442" s="234"/>
      <c r="Q442" s="234"/>
      <c r="R442" s="234"/>
      <c r="S442" s="234"/>
      <c r="T442" s="235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6" t="s">
        <v>156</v>
      </c>
      <c r="AU442" s="236" t="s">
        <v>85</v>
      </c>
      <c r="AV442" s="13" t="s">
        <v>85</v>
      </c>
      <c r="AW442" s="13" t="s">
        <v>36</v>
      </c>
      <c r="AX442" s="13" t="s">
        <v>76</v>
      </c>
      <c r="AY442" s="236" t="s">
        <v>145</v>
      </c>
    </row>
    <row r="443" s="13" customFormat="1">
      <c r="A443" s="13"/>
      <c r="B443" s="225"/>
      <c r="C443" s="226"/>
      <c r="D443" s="227" t="s">
        <v>156</v>
      </c>
      <c r="E443" s="228" t="s">
        <v>19</v>
      </c>
      <c r="F443" s="229" t="s">
        <v>720</v>
      </c>
      <c r="G443" s="226"/>
      <c r="H443" s="230">
        <v>11.4</v>
      </c>
      <c r="I443" s="231"/>
      <c r="J443" s="226"/>
      <c r="K443" s="226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156</v>
      </c>
      <c r="AU443" s="236" t="s">
        <v>85</v>
      </c>
      <c r="AV443" s="13" t="s">
        <v>85</v>
      </c>
      <c r="AW443" s="13" t="s">
        <v>36</v>
      </c>
      <c r="AX443" s="13" t="s">
        <v>76</v>
      </c>
      <c r="AY443" s="236" t="s">
        <v>145</v>
      </c>
    </row>
    <row r="444" s="13" customFormat="1">
      <c r="A444" s="13"/>
      <c r="B444" s="225"/>
      <c r="C444" s="226"/>
      <c r="D444" s="227" t="s">
        <v>156</v>
      </c>
      <c r="E444" s="228" t="s">
        <v>19</v>
      </c>
      <c r="F444" s="229" t="s">
        <v>721</v>
      </c>
      <c r="G444" s="226"/>
      <c r="H444" s="230">
        <v>12.44</v>
      </c>
      <c r="I444" s="231"/>
      <c r="J444" s="226"/>
      <c r="K444" s="226"/>
      <c r="L444" s="232"/>
      <c r="M444" s="233"/>
      <c r="N444" s="234"/>
      <c r="O444" s="234"/>
      <c r="P444" s="234"/>
      <c r="Q444" s="234"/>
      <c r="R444" s="234"/>
      <c r="S444" s="234"/>
      <c r="T444" s="235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6" t="s">
        <v>156</v>
      </c>
      <c r="AU444" s="236" t="s">
        <v>85</v>
      </c>
      <c r="AV444" s="13" t="s">
        <v>85</v>
      </c>
      <c r="AW444" s="13" t="s">
        <v>36</v>
      </c>
      <c r="AX444" s="13" t="s">
        <v>76</v>
      </c>
      <c r="AY444" s="236" t="s">
        <v>145</v>
      </c>
    </row>
    <row r="445" s="13" customFormat="1">
      <c r="A445" s="13"/>
      <c r="B445" s="225"/>
      <c r="C445" s="226"/>
      <c r="D445" s="227" t="s">
        <v>156</v>
      </c>
      <c r="E445" s="228" t="s">
        <v>19</v>
      </c>
      <c r="F445" s="229" t="s">
        <v>722</v>
      </c>
      <c r="G445" s="226"/>
      <c r="H445" s="230">
        <v>20.32</v>
      </c>
      <c r="I445" s="231"/>
      <c r="J445" s="226"/>
      <c r="K445" s="226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156</v>
      </c>
      <c r="AU445" s="236" t="s">
        <v>85</v>
      </c>
      <c r="AV445" s="13" t="s">
        <v>85</v>
      </c>
      <c r="AW445" s="13" t="s">
        <v>36</v>
      </c>
      <c r="AX445" s="13" t="s">
        <v>76</v>
      </c>
      <c r="AY445" s="236" t="s">
        <v>145</v>
      </c>
    </row>
    <row r="446" s="14" customFormat="1">
      <c r="A446" s="14"/>
      <c r="B446" s="247"/>
      <c r="C446" s="248"/>
      <c r="D446" s="227" t="s">
        <v>156</v>
      </c>
      <c r="E446" s="249" t="s">
        <v>19</v>
      </c>
      <c r="F446" s="250" t="s">
        <v>256</v>
      </c>
      <c r="G446" s="248"/>
      <c r="H446" s="251">
        <v>178.10999999999999</v>
      </c>
      <c r="I446" s="252"/>
      <c r="J446" s="248"/>
      <c r="K446" s="248"/>
      <c r="L446" s="253"/>
      <c r="M446" s="254"/>
      <c r="N446" s="255"/>
      <c r="O446" s="255"/>
      <c r="P446" s="255"/>
      <c r="Q446" s="255"/>
      <c r="R446" s="255"/>
      <c r="S446" s="255"/>
      <c r="T446" s="25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7" t="s">
        <v>156</v>
      </c>
      <c r="AU446" s="257" t="s">
        <v>85</v>
      </c>
      <c r="AV446" s="14" t="s">
        <v>152</v>
      </c>
      <c r="AW446" s="14" t="s">
        <v>36</v>
      </c>
      <c r="AX446" s="14" t="s">
        <v>76</v>
      </c>
      <c r="AY446" s="257" t="s">
        <v>145</v>
      </c>
    </row>
    <row r="447" s="13" customFormat="1">
      <c r="A447" s="13"/>
      <c r="B447" s="225"/>
      <c r="C447" s="226"/>
      <c r="D447" s="227" t="s">
        <v>156</v>
      </c>
      <c r="E447" s="228" t="s">
        <v>19</v>
      </c>
      <c r="F447" s="229" t="s">
        <v>727</v>
      </c>
      <c r="G447" s="226"/>
      <c r="H447" s="230">
        <v>17.811</v>
      </c>
      <c r="I447" s="231"/>
      <c r="J447" s="226"/>
      <c r="K447" s="226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156</v>
      </c>
      <c r="AU447" s="236" t="s">
        <v>85</v>
      </c>
      <c r="AV447" s="13" t="s">
        <v>85</v>
      </c>
      <c r="AW447" s="13" t="s">
        <v>36</v>
      </c>
      <c r="AX447" s="13" t="s">
        <v>83</v>
      </c>
      <c r="AY447" s="236" t="s">
        <v>145</v>
      </c>
    </row>
    <row r="448" s="13" customFormat="1">
      <c r="A448" s="13"/>
      <c r="B448" s="225"/>
      <c r="C448" s="226"/>
      <c r="D448" s="227" t="s">
        <v>156</v>
      </c>
      <c r="E448" s="226"/>
      <c r="F448" s="229" t="s">
        <v>728</v>
      </c>
      <c r="G448" s="226"/>
      <c r="H448" s="230">
        <v>19.591999999999999</v>
      </c>
      <c r="I448" s="231"/>
      <c r="J448" s="226"/>
      <c r="K448" s="226"/>
      <c r="L448" s="232"/>
      <c r="M448" s="233"/>
      <c r="N448" s="234"/>
      <c r="O448" s="234"/>
      <c r="P448" s="234"/>
      <c r="Q448" s="234"/>
      <c r="R448" s="234"/>
      <c r="S448" s="234"/>
      <c r="T448" s="235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6" t="s">
        <v>156</v>
      </c>
      <c r="AU448" s="236" t="s">
        <v>85</v>
      </c>
      <c r="AV448" s="13" t="s">
        <v>85</v>
      </c>
      <c r="AW448" s="13" t="s">
        <v>4</v>
      </c>
      <c r="AX448" s="13" t="s">
        <v>83</v>
      </c>
      <c r="AY448" s="236" t="s">
        <v>145</v>
      </c>
    </row>
    <row r="449" s="2" customFormat="1" ht="16.5" customHeight="1">
      <c r="A449" s="41"/>
      <c r="B449" s="42"/>
      <c r="C449" s="207" t="s">
        <v>729</v>
      </c>
      <c r="D449" s="207" t="s">
        <v>147</v>
      </c>
      <c r="E449" s="208" t="s">
        <v>730</v>
      </c>
      <c r="F449" s="209" t="s">
        <v>731</v>
      </c>
      <c r="G449" s="210" t="s">
        <v>196</v>
      </c>
      <c r="H449" s="211">
        <v>431.20999999999998</v>
      </c>
      <c r="I449" s="212"/>
      <c r="J449" s="213">
        <f>ROUND(I449*H449,2)</f>
        <v>0</v>
      </c>
      <c r="K449" s="209" t="s">
        <v>151</v>
      </c>
      <c r="L449" s="47"/>
      <c r="M449" s="214" t="s">
        <v>19</v>
      </c>
      <c r="N449" s="215" t="s">
        <v>47</v>
      </c>
      <c r="O449" s="87"/>
      <c r="P449" s="216">
        <f>O449*H449</f>
        <v>0</v>
      </c>
      <c r="Q449" s="216">
        <v>0</v>
      </c>
      <c r="R449" s="216">
        <f>Q449*H449</f>
        <v>0</v>
      </c>
      <c r="S449" s="216">
        <v>0.035299999999999998</v>
      </c>
      <c r="T449" s="217">
        <f>S449*H449</f>
        <v>15.221712999999998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8" t="s">
        <v>270</v>
      </c>
      <c r="AT449" s="218" t="s">
        <v>147</v>
      </c>
      <c r="AU449" s="218" t="s">
        <v>85</v>
      </c>
      <c r="AY449" s="20" t="s">
        <v>145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20" t="s">
        <v>83</v>
      </c>
      <c r="BK449" s="219">
        <f>ROUND(I449*H449,2)</f>
        <v>0</v>
      </c>
      <c r="BL449" s="20" t="s">
        <v>270</v>
      </c>
      <c r="BM449" s="218" t="s">
        <v>732</v>
      </c>
    </row>
    <row r="450" s="2" customFormat="1">
      <c r="A450" s="41"/>
      <c r="B450" s="42"/>
      <c r="C450" s="43"/>
      <c r="D450" s="220" t="s">
        <v>154</v>
      </c>
      <c r="E450" s="43"/>
      <c r="F450" s="221" t="s">
        <v>733</v>
      </c>
      <c r="G450" s="43"/>
      <c r="H450" s="43"/>
      <c r="I450" s="222"/>
      <c r="J450" s="43"/>
      <c r="K450" s="43"/>
      <c r="L450" s="47"/>
      <c r="M450" s="223"/>
      <c r="N450" s="224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154</v>
      </c>
      <c r="AU450" s="20" t="s">
        <v>85</v>
      </c>
    </row>
    <row r="451" s="13" customFormat="1">
      <c r="A451" s="13"/>
      <c r="B451" s="225"/>
      <c r="C451" s="226"/>
      <c r="D451" s="227" t="s">
        <v>156</v>
      </c>
      <c r="E451" s="228" t="s">
        <v>19</v>
      </c>
      <c r="F451" s="229" t="s">
        <v>734</v>
      </c>
      <c r="G451" s="226"/>
      <c r="H451" s="230">
        <v>132.11000000000001</v>
      </c>
      <c r="I451" s="231"/>
      <c r="J451" s="226"/>
      <c r="K451" s="226"/>
      <c r="L451" s="232"/>
      <c r="M451" s="233"/>
      <c r="N451" s="234"/>
      <c r="O451" s="234"/>
      <c r="P451" s="234"/>
      <c r="Q451" s="234"/>
      <c r="R451" s="234"/>
      <c r="S451" s="234"/>
      <c r="T451" s="235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6" t="s">
        <v>156</v>
      </c>
      <c r="AU451" s="236" t="s">
        <v>85</v>
      </c>
      <c r="AV451" s="13" t="s">
        <v>85</v>
      </c>
      <c r="AW451" s="13" t="s">
        <v>36</v>
      </c>
      <c r="AX451" s="13" t="s">
        <v>76</v>
      </c>
      <c r="AY451" s="236" t="s">
        <v>145</v>
      </c>
    </row>
    <row r="452" s="13" customFormat="1">
      <c r="A452" s="13"/>
      <c r="B452" s="225"/>
      <c r="C452" s="226"/>
      <c r="D452" s="227" t="s">
        <v>156</v>
      </c>
      <c r="E452" s="228" t="s">
        <v>19</v>
      </c>
      <c r="F452" s="229" t="s">
        <v>735</v>
      </c>
      <c r="G452" s="226"/>
      <c r="H452" s="230">
        <v>299.10000000000002</v>
      </c>
      <c r="I452" s="231"/>
      <c r="J452" s="226"/>
      <c r="K452" s="226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156</v>
      </c>
      <c r="AU452" s="236" t="s">
        <v>85</v>
      </c>
      <c r="AV452" s="13" t="s">
        <v>85</v>
      </c>
      <c r="AW452" s="13" t="s">
        <v>36</v>
      </c>
      <c r="AX452" s="13" t="s">
        <v>76</v>
      </c>
      <c r="AY452" s="236" t="s">
        <v>145</v>
      </c>
    </row>
    <row r="453" s="14" customFormat="1">
      <c r="A453" s="14"/>
      <c r="B453" s="247"/>
      <c r="C453" s="248"/>
      <c r="D453" s="227" t="s">
        <v>156</v>
      </c>
      <c r="E453" s="249" t="s">
        <v>19</v>
      </c>
      <c r="F453" s="250" t="s">
        <v>256</v>
      </c>
      <c r="G453" s="248"/>
      <c r="H453" s="251">
        <v>431.20999999999998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7" t="s">
        <v>156</v>
      </c>
      <c r="AU453" s="257" t="s">
        <v>85</v>
      </c>
      <c r="AV453" s="14" t="s">
        <v>152</v>
      </c>
      <c r="AW453" s="14" t="s">
        <v>36</v>
      </c>
      <c r="AX453" s="14" t="s">
        <v>83</v>
      </c>
      <c r="AY453" s="257" t="s">
        <v>145</v>
      </c>
    </row>
    <row r="454" s="2" customFormat="1" ht="24.15" customHeight="1">
      <c r="A454" s="41"/>
      <c r="B454" s="42"/>
      <c r="C454" s="207" t="s">
        <v>736</v>
      </c>
      <c r="D454" s="207" t="s">
        <v>147</v>
      </c>
      <c r="E454" s="208" t="s">
        <v>737</v>
      </c>
      <c r="F454" s="209" t="s">
        <v>738</v>
      </c>
      <c r="G454" s="210" t="s">
        <v>196</v>
      </c>
      <c r="H454" s="211">
        <v>431.20999999999998</v>
      </c>
      <c r="I454" s="212"/>
      <c r="J454" s="213">
        <f>ROUND(I454*H454,2)</f>
        <v>0</v>
      </c>
      <c r="K454" s="209" t="s">
        <v>151</v>
      </c>
      <c r="L454" s="47"/>
      <c r="M454" s="214" t="s">
        <v>19</v>
      </c>
      <c r="N454" s="215" t="s">
        <v>47</v>
      </c>
      <c r="O454" s="87"/>
      <c r="P454" s="216">
        <f>O454*H454</f>
        <v>0</v>
      </c>
      <c r="Q454" s="216">
        <v>0.00564</v>
      </c>
      <c r="R454" s="216">
        <f>Q454*H454</f>
        <v>2.4320244</v>
      </c>
      <c r="S454" s="216">
        <v>0</v>
      </c>
      <c r="T454" s="217">
        <f>S454*H454</f>
        <v>0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8" t="s">
        <v>270</v>
      </c>
      <c r="AT454" s="218" t="s">
        <v>147</v>
      </c>
      <c r="AU454" s="218" t="s">
        <v>85</v>
      </c>
      <c r="AY454" s="20" t="s">
        <v>145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20" t="s">
        <v>83</v>
      </c>
      <c r="BK454" s="219">
        <f>ROUND(I454*H454,2)</f>
        <v>0</v>
      </c>
      <c r="BL454" s="20" t="s">
        <v>270</v>
      </c>
      <c r="BM454" s="218" t="s">
        <v>739</v>
      </c>
    </row>
    <row r="455" s="2" customFormat="1">
      <c r="A455" s="41"/>
      <c r="B455" s="42"/>
      <c r="C455" s="43"/>
      <c r="D455" s="220" t="s">
        <v>154</v>
      </c>
      <c r="E455" s="43"/>
      <c r="F455" s="221" t="s">
        <v>740</v>
      </c>
      <c r="G455" s="43"/>
      <c r="H455" s="43"/>
      <c r="I455" s="222"/>
      <c r="J455" s="43"/>
      <c r="K455" s="43"/>
      <c r="L455" s="47"/>
      <c r="M455" s="223"/>
      <c r="N455" s="224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154</v>
      </c>
      <c r="AU455" s="20" t="s">
        <v>85</v>
      </c>
    </row>
    <row r="456" s="13" customFormat="1">
      <c r="A456" s="13"/>
      <c r="B456" s="225"/>
      <c r="C456" s="226"/>
      <c r="D456" s="227" t="s">
        <v>156</v>
      </c>
      <c r="E456" s="228" t="s">
        <v>19</v>
      </c>
      <c r="F456" s="229" t="s">
        <v>328</v>
      </c>
      <c r="G456" s="226"/>
      <c r="H456" s="230">
        <v>21.41</v>
      </c>
      <c r="I456" s="231"/>
      <c r="J456" s="226"/>
      <c r="K456" s="226"/>
      <c r="L456" s="232"/>
      <c r="M456" s="233"/>
      <c r="N456" s="234"/>
      <c r="O456" s="234"/>
      <c r="P456" s="234"/>
      <c r="Q456" s="234"/>
      <c r="R456" s="234"/>
      <c r="S456" s="234"/>
      <c r="T456" s="235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6" t="s">
        <v>156</v>
      </c>
      <c r="AU456" s="236" t="s">
        <v>85</v>
      </c>
      <c r="AV456" s="13" t="s">
        <v>85</v>
      </c>
      <c r="AW456" s="13" t="s">
        <v>36</v>
      </c>
      <c r="AX456" s="13" t="s">
        <v>76</v>
      </c>
      <c r="AY456" s="236" t="s">
        <v>145</v>
      </c>
    </row>
    <row r="457" s="13" customFormat="1">
      <c r="A457" s="13"/>
      <c r="B457" s="225"/>
      <c r="C457" s="226"/>
      <c r="D457" s="227" t="s">
        <v>156</v>
      </c>
      <c r="E457" s="228" t="s">
        <v>19</v>
      </c>
      <c r="F457" s="229" t="s">
        <v>329</v>
      </c>
      <c r="G457" s="226"/>
      <c r="H457" s="230">
        <v>311.31</v>
      </c>
      <c r="I457" s="231"/>
      <c r="J457" s="226"/>
      <c r="K457" s="226"/>
      <c r="L457" s="232"/>
      <c r="M457" s="233"/>
      <c r="N457" s="234"/>
      <c r="O457" s="234"/>
      <c r="P457" s="234"/>
      <c r="Q457" s="234"/>
      <c r="R457" s="234"/>
      <c r="S457" s="234"/>
      <c r="T457" s="23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6" t="s">
        <v>156</v>
      </c>
      <c r="AU457" s="236" t="s">
        <v>85</v>
      </c>
      <c r="AV457" s="13" t="s">
        <v>85</v>
      </c>
      <c r="AW457" s="13" t="s">
        <v>36</v>
      </c>
      <c r="AX457" s="13" t="s">
        <v>76</v>
      </c>
      <c r="AY457" s="236" t="s">
        <v>145</v>
      </c>
    </row>
    <row r="458" s="13" customFormat="1">
      <c r="A458" s="13"/>
      <c r="B458" s="225"/>
      <c r="C458" s="226"/>
      <c r="D458" s="227" t="s">
        <v>156</v>
      </c>
      <c r="E458" s="228" t="s">
        <v>19</v>
      </c>
      <c r="F458" s="229" t="s">
        <v>330</v>
      </c>
      <c r="G458" s="226"/>
      <c r="H458" s="230">
        <v>63.789999999999999</v>
      </c>
      <c r="I458" s="231"/>
      <c r="J458" s="226"/>
      <c r="K458" s="226"/>
      <c r="L458" s="232"/>
      <c r="M458" s="233"/>
      <c r="N458" s="234"/>
      <c r="O458" s="234"/>
      <c r="P458" s="234"/>
      <c r="Q458" s="234"/>
      <c r="R458" s="234"/>
      <c r="S458" s="234"/>
      <c r="T458" s="235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6" t="s">
        <v>156</v>
      </c>
      <c r="AU458" s="236" t="s">
        <v>85</v>
      </c>
      <c r="AV458" s="13" t="s">
        <v>85</v>
      </c>
      <c r="AW458" s="13" t="s">
        <v>36</v>
      </c>
      <c r="AX458" s="13" t="s">
        <v>76</v>
      </c>
      <c r="AY458" s="236" t="s">
        <v>145</v>
      </c>
    </row>
    <row r="459" s="13" customFormat="1">
      <c r="A459" s="13"/>
      <c r="B459" s="225"/>
      <c r="C459" s="226"/>
      <c r="D459" s="227" t="s">
        <v>156</v>
      </c>
      <c r="E459" s="228" t="s">
        <v>19</v>
      </c>
      <c r="F459" s="229" t="s">
        <v>331</v>
      </c>
      <c r="G459" s="226"/>
      <c r="H459" s="230">
        <v>34.700000000000003</v>
      </c>
      <c r="I459" s="231"/>
      <c r="J459" s="226"/>
      <c r="K459" s="226"/>
      <c r="L459" s="232"/>
      <c r="M459" s="233"/>
      <c r="N459" s="234"/>
      <c r="O459" s="234"/>
      <c r="P459" s="234"/>
      <c r="Q459" s="234"/>
      <c r="R459" s="234"/>
      <c r="S459" s="234"/>
      <c r="T459" s="23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6" t="s">
        <v>156</v>
      </c>
      <c r="AU459" s="236" t="s">
        <v>85</v>
      </c>
      <c r="AV459" s="13" t="s">
        <v>85</v>
      </c>
      <c r="AW459" s="13" t="s">
        <v>36</v>
      </c>
      <c r="AX459" s="13" t="s">
        <v>76</v>
      </c>
      <c r="AY459" s="236" t="s">
        <v>145</v>
      </c>
    </row>
    <row r="460" s="14" customFormat="1">
      <c r="A460" s="14"/>
      <c r="B460" s="247"/>
      <c r="C460" s="248"/>
      <c r="D460" s="227" t="s">
        <v>156</v>
      </c>
      <c r="E460" s="249" t="s">
        <v>19</v>
      </c>
      <c r="F460" s="250" t="s">
        <v>256</v>
      </c>
      <c r="G460" s="248"/>
      <c r="H460" s="251">
        <v>431.21000000000004</v>
      </c>
      <c r="I460" s="252"/>
      <c r="J460" s="248"/>
      <c r="K460" s="248"/>
      <c r="L460" s="253"/>
      <c r="M460" s="254"/>
      <c r="N460" s="255"/>
      <c r="O460" s="255"/>
      <c r="P460" s="255"/>
      <c r="Q460" s="255"/>
      <c r="R460" s="255"/>
      <c r="S460" s="255"/>
      <c r="T460" s="25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7" t="s">
        <v>156</v>
      </c>
      <c r="AU460" s="257" t="s">
        <v>85</v>
      </c>
      <c r="AV460" s="14" t="s">
        <v>152</v>
      </c>
      <c r="AW460" s="14" t="s">
        <v>36</v>
      </c>
      <c r="AX460" s="14" t="s">
        <v>83</v>
      </c>
      <c r="AY460" s="257" t="s">
        <v>145</v>
      </c>
    </row>
    <row r="461" s="2" customFormat="1" ht="21.75" customHeight="1">
      <c r="A461" s="41"/>
      <c r="B461" s="42"/>
      <c r="C461" s="237" t="s">
        <v>741</v>
      </c>
      <c r="D461" s="237" t="s">
        <v>158</v>
      </c>
      <c r="E461" s="238" t="s">
        <v>724</v>
      </c>
      <c r="F461" s="239" t="s">
        <v>725</v>
      </c>
      <c r="G461" s="240" t="s">
        <v>196</v>
      </c>
      <c r="H461" s="241">
        <v>440.108</v>
      </c>
      <c r="I461" s="242"/>
      <c r="J461" s="243">
        <f>ROUND(I461*H461,2)</f>
        <v>0</v>
      </c>
      <c r="K461" s="239" t="s">
        <v>151</v>
      </c>
      <c r="L461" s="244"/>
      <c r="M461" s="245" t="s">
        <v>19</v>
      </c>
      <c r="N461" s="246" t="s">
        <v>47</v>
      </c>
      <c r="O461" s="87"/>
      <c r="P461" s="216">
        <f>O461*H461</f>
        <v>0</v>
      </c>
      <c r="Q461" s="216">
        <v>0.021999999999999999</v>
      </c>
      <c r="R461" s="216">
        <f>Q461*H461</f>
        <v>9.6823759999999996</v>
      </c>
      <c r="S461" s="216">
        <v>0</v>
      </c>
      <c r="T461" s="217">
        <f>S461*H461</f>
        <v>0</v>
      </c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R461" s="218" t="s">
        <v>372</v>
      </c>
      <c r="AT461" s="218" t="s">
        <v>158</v>
      </c>
      <c r="AU461" s="218" t="s">
        <v>85</v>
      </c>
      <c r="AY461" s="20" t="s">
        <v>145</v>
      </c>
      <c r="BE461" s="219">
        <f>IF(N461="základní",J461,0)</f>
        <v>0</v>
      </c>
      <c r="BF461" s="219">
        <f>IF(N461="snížená",J461,0)</f>
        <v>0</v>
      </c>
      <c r="BG461" s="219">
        <f>IF(N461="zákl. přenesená",J461,0)</f>
        <v>0</v>
      </c>
      <c r="BH461" s="219">
        <f>IF(N461="sníž. přenesená",J461,0)</f>
        <v>0</v>
      </c>
      <c r="BI461" s="219">
        <f>IF(N461="nulová",J461,0)</f>
        <v>0</v>
      </c>
      <c r="BJ461" s="20" t="s">
        <v>83</v>
      </c>
      <c r="BK461" s="219">
        <f>ROUND(I461*H461,2)</f>
        <v>0</v>
      </c>
      <c r="BL461" s="20" t="s">
        <v>270</v>
      </c>
      <c r="BM461" s="218" t="s">
        <v>742</v>
      </c>
    </row>
    <row r="462" s="15" customFormat="1">
      <c r="A462" s="15"/>
      <c r="B462" s="258"/>
      <c r="C462" s="259"/>
      <c r="D462" s="227" t="s">
        <v>156</v>
      </c>
      <c r="E462" s="260" t="s">
        <v>19</v>
      </c>
      <c r="F462" s="261" t="s">
        <v>743</v>
      </c>
      <c r="G462" s="259"/>
      <c r="H462" s="260" t="s">
        <v>19</v>
      </c>
      <c r="I462" s="262"/>
      <c r="J462" s="259"/>
      <c r="K462" s="259"/>
      <c r="L462" s="263"/>
      <c r="M462" s="264"/>
      <c r="N462" s="265"/>
      <c r="O462" s="265"/>
      <c r="P462" s="265"/>
      <c r="Q462" s="265"/>
      <c r="R462" s="265"/>
      <c r="S462" s="265"/>
      <c r="T462" s="266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7" t="s">
        <v>156</v>
      </c>
      <c r="AU462" s="267" t="s">
        <v>85</v>
      </c>
      <c r="AV462" s="15" t="s">
        <v>83</v>
      </c>
      <c r="AW462" s="15" t="s">
        <v>36</v>
      </c>
      <c r="AX462" s="15" t="s">
        <v>76</v>
      </c>
      <c r="AY462" s="267" t="s">
        <v>145</v>
      </c>
    </row>
    <row r="463" s="13" customFormat="1">
      <c r="A463" s="13"/>
      <c r="B463" s="225"/>
      <c r="C463" s="226"/>
      <c r="D463" s="227" t="s">
        <v>156</v>
      </c>
      <c r="E463" s="228" t="s">
        <v>19</v>
      </c>
      <c r="F463" s="229" t="s">
        <v>328</v>
      </c>
      <c r="G463" s="226"/>
      <c r="H463" s="230">
        <v>21.41</v>
      </c>
      <c r="I463" s="231"/>
      <c r="J463" s="226"/>
      <c r="K463" s="226"/>
      <c r="L463" s="232"/>
      <c r="M463" s="233"/>
      <c r="N463" s="234"/>
      <c r="O463" s="234"/>
      <c r="P463" s="234"/>
      <c r="Q463" s="234"/>
      <c r="R463" s="234"/>
      <c r="S463" s="234"/>
      <c r="T463" s="235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6" t="s">
        <v>156</v>
      </c>
      <c r="AU463" s="236" t="s">
        <v>85</v>
      </c>
      <c r="AV463" s="13" t="s">
        <v>85</v>
      </c>
      <c r="AW463" s="13" t="s">
        <v>36</v>
      </c>
      <c r="AX463" s="13" t="s">
        <v>76</v>
      </c>
      <c r="AY463" s="236" t="s">
        <v>145</v>
      </c>
    </row>
    <row r="464" s="13" customFormat="1">
      <c r="A464" s="13"/>
      <c r="B464" s="225"/>
      <c r="C464" s="226"/>
      <c r="D464" s="227" t="s">
        <v>156</v>
      </c>
      <c r="E464" s="228" t="s">
        <v>19</v>
      </c>
      <c r="F464" s="229" t="s">
        <v>744</v>
      </c>
      <c r="G464" s="226"/>
      <c r="H464" s="230">
        <v>299.25</v>
      </c>
      <c r="I464" s="231"/>
      <c r="J464" s="226"/>
      <c r="K464" s="226"/>
      <c r="L464" s="232"/>
      <c r="M464" s="233"/>
      <c r="N464" s="234"/>
      <c r="O464" s="234"/>
      <c r="P464" s="234"/>
      <c r="Q464" s="234"/>
      <c r="R464" s="234"/>
      <c r="S464" s="234"/>
      <c r="T464" s="235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6" t="s">
        <v>156</v>
      </c>
      <c r="AU464" s="236" t="s">
        <v>85</v>
      </c>
      <c r="AV464" s="13" t="s">
        <v>85</v>
      </c>
      <c r="AW464" s="13" t="s">
        <v>36</v>
      </c>
      <c r="AX464" s="13" t="s">
        <v>76</v>
      </c>
      <c r="AY464" s="236" t="s">
        <v>145</v>
      </c>
    </row>
    <row r="465" s="13" customFormat="1">
      <c r="A465" s="13"/>
      <c r="B465" s="225"/>
      <c r="C465" s="226"/>
      <c r="D465" s="227" t="s">
        <v>156</v>
      </c>
      <c r="E465" s="228" t="s">
        <v>19</v>
      </c>
      <c r="F465" s="229" t="s">
        <v>330</v>
      </c>
      <c r="G465" s="226"/>
      <c r="H465" s="230">
        <v>63.789999999999999</v>
      </c>
      <c r="I465" s="231"/>
      <c r="J465" s="226"/>
      <c r="K465" s="226"/>
      <c r="L465" s="232"/>
      <c r="M465" s="233"/>
      <c r="N465" s="234"/>
      <c r="O465" s="234"/>
      <c r="P465" s="234"/>
      <c r="Q465" s="234"/>
      <c r="R465" s="234"/>
      <c r="S465" s="234"/>
      <c r="T465" s="235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6" t="s">
        <v>156</v>
      </c>
      <c r="AU465" s="236" t="s">
        <v>85</v>
      </c>
      <c r="AV465" s="13" t="s">
        <v>85</v>
      </c>
      <c r="AW465" s="13" t="s">
        <v>36</v>
      </c>
      <c r="AX465" s="13" t="s">
        <v>76</v>
      </c>
      <c r="AY465" s="236" t="s">
        <v>145</v>
      </c>
    </row>
    <row r="466" s="13" customFormat="1">
      <c r="A466" s="13"/>
      <c r="B466" s="225"/>
      <c r="C466" s="226"/>
      <c r="D466" s="227" t="s">
        <v>156</v>
      </c>
      <c r="E466" s="228" t="s">
        <v>19</v>
      </c>
      <c r="F466" s="229" t="s">
        <v>331</v>
      </c>
      <c r="G466" s="226"/>
      <c r="H466" s="230">
        <v>34.700000000000003</v>
      </c>
      <c r="I466" s="231"/>
      <c r="J466" s="226"/>
      <c r="K466" s="226"/>
      <c r="L466" s="232"/>
      <c r="M466" s="233"/>
      <c r="N466" s="234"/>
      <c r="O466" s="234"/>
      <c r="P466" s="234"/>
      <c r="Q466" s="234"/>
      <c r="R466" s="234"/>
      <c r="S466" s="234"/>
      <c r="T466" s="235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6" t="s">
        <v>156</v>
      </c>
      <c r="AU466" s="236" t="s">
        <v>85</v>
      </c>
      <c r="AV466" s="13" t="s">
        <v>85</v>
      </c>
      <c r="AW466" s="13" t="s">
        <v>36</v>
      </c>
      <c r="AX466" s="13" t="s">
        <v>76</v>
      </c>
      <c r="AY466" s="236" t="s">
        <v>145</v>
      </c>
    </row>
    <row r="467" s="14" customFormat="1">
      <c r="A467" s="14"/>
      <c r="B467" s="247"/>
      <c r="C467" s="248"/>
      <c r="D467" s="227" t="s">
        <v>156</v>
      </c>
      <c r="E467" s="249" t="s">
        <v>19</v>
      </c>
      <c r="F467" s="250" t="s">
        <v>256</v>
      </c>
      <c r="G467" s="248"/>
      <c r="H467" s="251">
        <v>419.15000000000003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6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7" t="s">
        <v>156</v>
      </c>
      <c r="AU467" s="257" t="s">
        <v>85</v>
      </c>
      <c r="AV467" s="14" t="s">
        <v>152</v>
      </c>
      <c r="AW467" s="14" t="s">
        <v>36</v>
      </c>
      <c r="AX467" s="14" t="s">
        <v>83</v>
      </c>
      <c r="AY467" s="257" t="s">
        <v>145</v>
      </c>
    </row>
    <row r="468" s="13" customFormat="1">
      <c r="A468" s="13"/>
      <c r="B468" s="225"/>
      <c r="C468" s="226"/>
      <c r="D468" s="227" t="s">
        <v>156</v>
      </c>
      <c r="E468" s="226"/>
      <c r="F468" s="229" t="s">
        <v>745</v>
      </c>
      <c r="G468" s="226"/>
      <c r="H468" s="230">
        <v>440.108</v>
      </c>
      <c r="I468" s="231"/>
      <c r="J468" s="226"/>
      <c r="K468" s="226"/>
      <c r="L468" s="232"/>
      <c r="M468" s="233"/>
      <c r="N468" s="234"/>
      <c r="O468" s="234"/>
      <c r="P468" s="234"/>
      <c r="Q468" s="234"/>
      <c r="R468" s="234"/>
      <c r="S468" s="234"/>
      <c r="T468" s="23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6" t="s">
        <v>156</v>
      </c>
      <c r="AU468" s="236" t="s">
        <v>85</v>
      </c>
      <c r="AV468" s="13" t="s">
        <v>85</v>
      </c>
      <c r="AW468" s="13" t="s">
        <v>4</v>
      </c>
      <c r="AX468" s="13" t="s">
        <v>83</v>
      </c>
      <c r="AY468" s="236" t="s">
        <v>145</v>
      </c>
    </row>
    <row r="469" s="2" customFormat="1" ht="21.75" customHeight="1">
      <c r="A469" s="41"/>
      <c r="B469" s="42"/>
      <c r="C469" s="237" t="s">
        <v>746</v>
      </c>
      <c r="D469" s="237" t="s">
        <v>158</v>
      </c>
      <c r="E469" s="238" t="s">
        <v>747</v>
      </c>
      <c r="F469" s="239" t="s">
        <v>748</v>
      </c>
      <c r="G469" s="240" t="s">
        <v>196</v>
      </c>
      <c r="H469" s="241">
        <v>12.663</v>
      </c>
      <c r="I469" s="242"/>
      <c r="J469" s="243">
        <f>ROUND(I469*H469,2)</f>
        <v>0</v>
      </c>
      <c r="K469" s="239" t="s">
        <v>151</v>
      </c>
      <c r="L469" s="244"/>
      <c r="M469" s="245" t="s">
        <v>19</v>
      </c>
      <c r="N469" s="246" t="s">
        <v>47</v>
      </c>
      <c r="O469" s="87"/>
      <c r="P469" s="216">
        <f>O469*H469</f>
        <v>0</v>
      </c>
      <c r="Q469" s="216">
        <v>0.033000000000000002</v>
      </c>
      <c r="R469" s="216">
        <f>Q469*H469</f>
        <v>0.417879</v>
      </c>
      <c r="S469" s="216">
        <v>0</v>
      </c>
      <c r="T469" s="217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8" t="s">
        <v>372</v>
      </c>
      <c r="AT469" s="218" t="s">
        <v>158</v>
      </c>
      <c r="AU469" s="218" t="s">
        <v>85</v>
      </c>
      <c r="AY469" s="20" t="s">
        <v>145</v>
      </c>
      <c r="BE469" s="219">
        <f>IF(N469="základní",J469,0)</f>
        <v>0</v>
      </c>
      <c r="BF469" s="219">
        <f>IF(N469="snížená",J469,0)</f>
        <v>0</v>
      </c>
      <c r="BG469" s="219">
        <f>IF(N469="zákl. přenesená",J469,0)</f>
        <v>0</v>
      </c>
      <c r="BH469" s="219">
        <f>IF(N469="sníž. přenesená",J469,0)</f>
        <v>0</v>
      </c>
      <c r="BI469" s="219">
        <f>IF(N469="nulová",J469,0)</f>
        <v>0</v>
      </c>
      <c r="BJ469" s="20" t="s">
        <v>83</v>
      </c>
      <c r="BK469" s="219">
        <f>ROUND(I469*H469,2)</f>
        <v>0</v>
      </c>
      <c r="BL469" s="20" t="s">
        <v>270</v>
      </c>
      <c r="BM469" s="218" t="s">
        <v>749</v>
      </c>
    </row>
    <row r="470" s="13" customFormat="1">
      <c r="A470" s="13"/>
      <c r="B470" s="225"/>
      <c r="C470" s="226"/>
      <c r="D470" s="227" t="s">
        <v>156</v>
      </c>
      <c r="E470" s="228" t="s">
        <v>19</v>
      </c>
      <c r="F470" s="229" t="s">
        <v>750</v>
      </c>
      <c r="G470" s="226"/>
      <c r="H470" s="230">
        <v>12.060000000000001</v>
      </c>
      <c r="I470" s="231"/>
      <c r="J470" s="226"/>
      <c r="K470" s="226"/>
      <c r="L470" s="232"/>
      <c r="M470" s="233"/>
      <c r="N470" s="234"/>
      <c r="O470" s="234"/>
      <c r="P470" s="234"/>
      <c r="Q470" s="234"/>
      <c r="R470" s="234"/>
      <c r="S470" s="234"/>
      <c r="T470" s="235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6" t="s">
        <v>156</v>
      </c>
      <c r="AU470" s="236" t="s">
        <v>85</v>
      </c>
      <c r="AV470" s="13" t="s">
        <v>85</v>
      </c>
      <c r="AW470" s="13" t="s">
        <v>36</v>
      </c>
      <c r="AX470" s="13" t="s">
        <v>83</v>
      </c>
      <c r="AY470" s="236" t="s">
        <v>145</v>
      </c>
    </row>
    <row r="471" s="13" customFormat="1">
      <c r="A471" s="13"/>
      <c r="B471" s="225"/>
      <c r="C471" s="226"/>
      <c r="D471" s="227" t="s">
        <v>156</v>
      </c>
      <c r="E471" s="226"/>
      <c r="F471" s="229" t="s">
        <v>751</v>
      </c>
      <c r="G471" s="226"/>
      <c r="H471" s="230">
        <v>12.663</v>
      </c>
      <c r="I471" s="231"/>
      <c r="J471" s="226"/>
      <c r="K471" s="226"/>
      <c r="L471" s="232"/>
      <c r="M471" s="233"/>
      <c r="N471" s="234"/>
      <c r="O471" s="234"/>
      <c r="P471" s="234"/>
      <c r="Q471" s="234"/>
      <c r="R471" s="234"/>
      <c r="S471" s="234"/>
      <c r="T471" s="235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6" t="s">
        <v>156</v>
      </c>
      <c r="AU471" s="236" t="s">
        <v>85</v>
      </c>
      <c r="AV471" s="13" t="s">
        <v>85</v>
      </c>
      <c r="AW471" s="13" t="s">
        <v>4</v>
      </c>
      <c r="AX471" s="13" t="s">
        <v>83</v>
      </c>
      <c r="AY471" s="236" t="s">
        <v>145</v>
      </c>
    </row>
    <row r="472" s="2" customFormat="1" ht="16.5" customHeight="1">
      <c r="A472" s="41"/>
      <c r="B472" s="42"/>
      <c r="C472" s="207" t="s">
        <v>752</v>
      </c>
      <c r="D472" s="207" t="s">
        <v>147</v>
      </c>
      <c r="E472" s="208" t="s">
        <v>753</v>
      </c>
      <c r="F472" s="209" t="s">
        <v>754</v>
      </c>
      <c r="G472" s="210" t="s">
        <v>196</v>
      </c>
      <c r="H472" s="211">
        <v>166.81</v>
      </c>
      <c r="I472" s="212"/>
      <c r="J472" s="213">
        <f>ROUND(I472*H472,2)</f>
        <v>0</v>
      </c>
      <c r="K472" s="209" t="s">
        <v>151</v>
      </c>
      <c r="L472" s="47"/>
      <c r="M472" s="214" t="s">
        <v>19</v>
      </c>
      <c r="N472" s="215" t="s">
        <v>47</v>
      </c>
      <c r="O472" s="87"/>
      <c r="P472" s="216">
        <f>O472*H472</f>
        <v>0</v>
      </c>
      <c r="Q472" s="216">
        <v>0.0015</v>
      </c>
      <c r="R472" s="216">
        <f>Q472*H472</f>
        <v>0.25021500000000002</v>
      </c>
      <c r="S472" s="216">
        <v>0</v>
      </c>
      <c r="T472" s="217">
        <f>S472*H472</f>
        <v>0</v>
      </c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R472" s="218" t="s">
        <v>270</v>
      </c>
      <c r="AT472" s="218" t="s">
        <v>147</v>
      </c>
      <c r="AU472" s="218" t="s">
        <v>85</v>
      </c>
      <c r="AY472" s="20" t="s">
        <v>145</v>
      </c>
      <c r="BE472" s="219">
        <f>IF(N472="základní",J472,0)</f>
        <v>0</v>
      </c>
      <c r="BF472" s="219">
        <f>IF(N472="snížená",J472,0)</f>
        <v>0</v>
      </c>
      <c r="BG472" s="219">
        <f>IF(N472="zákl. přenesená",J472,0)</f>
        <v>0</v>
      </c>
      <c r="BH472" s="219">
        <f>IF(N472="sníž. přenesená",J472,0)</f>
        <v>0</v>
      </c>
      <c r="BI472" s="219">
        <f>IF(N472="nulová",J472,0)</f>
        <v>0</v>
      </c>
      <c r="BJ472" s="20" t="s">
        <v>83</v>
      </c>
      <c r="BK472" s="219">
        <f>ROUND(I472*H472,2)</f>
        <v>0</v>
      </c>
      <c r="BL472" s="20" t="s">
        <v>270</v>
      </c>
      <c r="BM472" s="218" t="s">
        <v>755</v>
      </c>
    </row>
    <row r="473" s="2" customFormat="1">
      <c r="A473" s="41"/>
      <c r="B473" s="42"/>
      <c r="C473" s="43"/>
      <c r="D473" s="220" t="s">
        <v>154</v>
      </c>
      <c r="E473" s="43"/>
      <c r="F473" s="221" t="s">
        <v>756</v>
      </c>
      <c r="G473" s="43"/>
      <c r="H473" s="43"/>
      <c r="I473" s="222"/>
      <c r="J473" s="43"/>
      <c r="K473" s="43"/>
      <c r="L473" s="47"/>
      <c r="M473" s="223"/>
      <c r="N473" s="224"/>
      <c r="O473" s="87"/>
      <c r="P473" s="87"/>
      <c r="Q473" s="87"/>
      <c r="R473" s="87"/>
      <c r="S473" s="87"/>
      <c r="T473" s="88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T473" s="20" t="s">
        <v>154</v>
      </c>
      <c r="AU473" s="20" t="s">
        <v>85</v>
      </c>
    </row>
    <row r="474" s="13" customFormat="1">
      <c r="A474" s="13"/>
      <c r="B474" s="225"/>
      <c r="C474" s="226"/>
      <c r="D474" s="227" t="s">
        <v>156</v>
      </c>
      <c r="E474" s="228" t="s">
        <v>19</v>
      </c>
      <c r="F474" s="229" t="s">
        <v>757</v>
      </c>
      <c r="G474" s="226"/>
      <c r="H474" s="230">
        <v>154.75</v>
      </c>
      <c r="I474" s="231"/>
      <c r="J474" s="226"/>
      <c r="K474" s="226"/>
      <c r="L474" s="232"/>
      <c r="M474" s="233"/>
      <c r="N474" s="234"/>
      <c r="O474" s="234"/>
      <c r="P474" s="234"/>
      <c r="Q474" s="234"/>
      <c r="R474" s="234"/>
      <c r="S474" s="234"/>
      <c r="T474" s="235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6" t="s">
        <v>156</v>
      </c>
      <c r="AU474" s="236" t="s">
        <v>85</v>
      </c>
      <c r="AV474" s="13" t="s">
        <v>85</v>
      </c>
      <c r="AW474" s="13" t="s">
        <v>36</v>
      </c>
      <c r="AX474" s="13" t="s">
        <v>76</v>
      </c>
      <c r="AY474" s="236" t="s">
        <v>145</v>
      </c>
    </row>
    <row r="475" s="13" customFormat="1">
      <c r="A475" s="13"/>
      <c r="B475" s="225"/>
      <c r="C475" s="226"/>
      <c r="D475" s="227" t="s">
        <v>156</v>
      </c>
      <c r="E475" s="228" t="s">
        <v>19</v>
      </c>
      <c r="F475" s="229" t="s">
        <v>758</v>
      </c>
      <c r="G475" s="226"/>
      <c r="H475" s="230">
        <v>12.060000000000001</v>
      </c>
      <c r="I475" s="231"/>
      <c r="J475" s="226"/>
      <c r="K475" s="226"/>
      <c r="L475" s="232"/>
      <c r="M475" s="233"/>
      <c r="N475" s="234"/>
      <c r="O475" s="234"/>
      <c r="P475" s="234"/>
      <c r="Q475" s="234"/>
      <c r="R475" s="234"/>
      <c r="S475" s="234"/>
      <c r="T475" s="235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6" t="s">
        <v>156</v>
      </c>
      <c r="AU475" s="236" t="s">
        <v>85</v>
      </c>
      <c r="AV475" s="13" t="s">
        <v>85</v>
      </c>
      <c r="AW475" s="13" t="s">
        <v>36</v>
      </c>
      <c r="AX475" s="13" t="s">
        <v>76</v>
      </c>
      <c r="AY475" s="236" t="s">
        <v>145</v>
      </c>
    </row>
    <row r="476" s="14" customFormat="1">
      <c r="A476" s="14"/>
      <c r="B476" s="247"/>
      <c r="C476" s="248"/>
      <c r="D476" s="227" t="s">
        <v>156</v>
      </c>
      <c r="E476" s="249" t="s">
        <v>19</v>
      </c>
      <c r="F476" s="250" t="s">
        <v>256</v>
      </c>
      <c r="G476" s="248"/>
      <c r="H476" s="251">
        <v>166.81</v>
      </c>
      <c r="I476" s="252"/>
      <c r="J476" s="248"/>
      <c r="K476" s="248"/>
      <c r="L476" s="253"/>
      <c r="M476" s="254"/>
      <c r="N476" s="255"/>
      <c r="O476" s="255"/>
      <c r="P476" s="255"/>
      <c r="Q476" s="255"/>
      <c r="R476" s="255"/>
      <c r="S476" s="255"/>
      <c r="T476" s="256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7" t="s">
        <v>156</v>
      </c>
      <c r="AU476" s="257" t="s">
        <v>85</v>
      </c>
      <c r="AV476" s="14" t="s">
        <v>152</v>
      </c>
      <c r="AW476" s="14" t="s">
        <v>36</v>
      </c>
      <c r="AX476" s="14" t="s">
        <v>83</v>
      </c>
      <c r="AY476" s="257" t="s">
        <v>145</v>
      </c>
    </row>
    <row r="477" s="2" customFormat="1" ht="16.5" customHeight="1">
      <c r="A477" s="41"/>
      <c r="B477" s="42"/>
      <c r="C477" s="207" t="s">
        <v>759</v>
      </c>
      <c r="D477" s="207" t="s">
        <v>147</v>
      </c>
      <c r="E477" s="208" t="s">
        <v>760</v>
      </c>
      <c r="F477" s="209" t="s">
        <v>761</v>
      </c>
      <c r="G477" s="210" t="s">
        <v>196</v>
      </c>
      <c r="H477" s="211">
        <v>431.20999999999998</v>
      </c>
      <c r="I477" s="212"/>
      <c r="J477" s="213">
        <f>ROUND(I477*H477,2)</f>
        <v>0</v>
      </c>
      <c r="K477" s="209" t="s">
        <v>151</v>
      </c>
      <c r="L477" s="47"/>
      <c r="M477" s="214" t="s">
        <v>19</v>
      </c>
      <c r="N477" s="215" t="s">
        <v>47</v>
      </c>
      <c r="O477" s="87"/>
      <c r="P477" s="216">
        <f>O477*H477</f>
        <v>0</v>
      </c>
      <c r="Q477" s="216">
        <v>5.0000000000000002E-05</v>
      </c>
      <c r="R477" s="216">
        <f>Q477*H477</f>
        <v>0.0215605</v>
      </c>
      <c r="S477" s="216">
        <v>0</v>
      </c>
      <c r="T477" s="217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8" t="s">
        <v>270</v>
      </c>
      <c r="AT477" s="218" t="s">
        <v>147</v>
      </c>
      <c r="AU477" s="218" t="s">
        <v>85</v>
      </c>
      <c r="AY477" s="20" t="s">
        <v>145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20" t="s">
        <v>83</v>
      </c>
      <c r="BK477" s="219">
        <f>ROUND(I477*H477,2)</f>
        <v>0</v>
      </c>
      <c r="BL477" s="20" t="s">
        <v>270</v>
      </c>
      <c r="BM477" s="218" t="s">
        <v>762</v>
      </c>
    </row>
    <row r="478" s="2" customFormat="1">
      <c r="A478" s="41"/>
      <c r="B478" s="42"/>
      <c r="C478" s="43"/>
      <c r="D478" s="220" t="s">
        <v>154</v>
      </c>
      <c r="E478" s="43"/>
      <c r="F478" s="221" t="s">
        <v>763</v>
      </c>
      <c r="G478" s="43"/>
      <c r="H478" s="43"/>
      <c r="I478" s="222"/>
      <c r="J478" s="43"/>
      <c r="K478" s="43"/>
      <c r="L478" s="47"/>
      <c r="M478" s="223"/>
      <c r="N478" s="224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154</v>
      </c>
      <c r="AU478" s="20" t="s">
        <v>85</v>
      </c>
    </row>
    <row r="479" s="13" customFormat="1">
      <c r="A479" s="13"/>
      <c r="B479" s="225"/>
      <c r="C479" s="226"/>
      <c r="D479" s="227" t="s">
        <v>156</v>
      </c>
      <c r="E479" s="228" t="s">
        <v>19</v>
      </c>
      <c r="F479" s="229" t="s">
        <v>328</v>
      </c>
      <c r="G479" s="226"/>
      <c r="H479" s="230">
        <v>21.41</v>
      </c>
      <c r="I479" s="231"/>
      <c r="J479" s="226"/>
      <c r="K479" s="226"/>
      <c r="L479" s="232"/>
      <c r="M479" s="233"/>
      <c r="N479" s="234"/>
      <c r="O479" s="234"/>
      <c r="P479" s="234"/>
      <c r="Q479" s="234"/>
      <c r="R479" s="234"/>
      <c r="S479" s="234"/>
      <c r="T479" s="235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6" t="s">
        <v>156</v>
      </c>
      <c r="AU479" s="236" t="s">
        <v>85</v>
      </c>
      <c r="AV479" s="13" t="s">
        <v>85</v>
      </c>
      <c r="AW479" s="13" t="s">
        <v>36</v>
      </c>
      <c r="AX479" s="13" t="s">
        <v>76</v>
      </c>
      <c r="AY479" s="236" t="s">
        <v>145</v>
      </c>
    </row>
    <row r="480" s="13" customFormat="1">
      <c r="A480" s="13"/>
      <c r="B480" s="225"/>
      <c r="C480" s="226"/>
      <c r="D480" s="227" t="s">
        <v>156</v>
      </c>
      <c r="E480" s="228" t="s">
        <v>19</v>
      </c>
      <c r="F480" s="229" t="s">
        <v>329</v>
      </c>
      <c r="G480" s="226"/>
      <c r="H480" s="230">
        <v>311.31</v>
      </c>
      <c r="I480" s="231"/>
      <c r="J480" s="226"/>
      <c r="K480" s="226"/>
      <c r="L480" s="232"/>
      <c r="M480" s="233"/>
      <c r="N480" s="234"/>
      <c r="O480" s="234"/>
      <c r="P480" s="234"/>
      <c r="Q480" s="234"/>
      <c r="R480" s="234"/>
      <c r="S480" s="234"/>
      <c r="T480" s="23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6" t="s">
        <v>156</v>
      </c>
      <c r="AU480" s="236" t="s">
        <v>85</v>
      </c>
      <c r="AV480" s="13" t="s">
        <v>85</v>
      </c>
      <c r="AW480" s="13" t="s">
        <v>36</v>
      </c>
      <c r="AX480" s="13" t="s">
        <v>76</v>
      </c>
      <c r="AY480" s="236" t="s">
        <v>145</v>
      </c>
    </row>
    <row r="481" s="13" customFormat="1">
      <c r="A481" s="13"/>
      <c r="B481" s="225"/>
      <c r="C481" s="226"/>
      <c r="D481" s="227" t="s">
        <v>156</v>
      </c>
      <c r="E481" s="228" t="s">
        <v>19</v>
      </c>
      <c r="F481" s="229" t="s">
        <v>330</v>
      </c>
      <c r="G481" s="226"/>
      <c r="H481" s="230">
        <v>63.789999999999999</v>
      </c>
      <c r="I481" s="231"/>
      <c r="J481" s="226"/>
      <c r="K481" s="226"/>
      <c r="L481" s="232"/>
      <c r="M481" s="233"/>
      <c r="N481" s="234"/>
      <c r="O481" s="234"/>
      <c r="P481" s="234"/>
      <c r="Q481" s="234"/>
      <c r="R481" s="234"/>
      <c r="S481" s="234"/>
      <c r="T481" s="235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6" t="s">
        <v>156</v>
      </c>
      <c r="AU481" s="236" t="s">
        <v>85</v>
      </c>
      <c r="AV481" s="13" t="s">
        <v>85</v>
      </c>
      <c r="AW481" s="13" t="s">
        <v>36</v>
      </c>
      <c r="AX481" s="13" t="s">
        <v>76</v>
      </c>
      <c r="AY481" s="236" t="s">
        <v>145</v>
      </c>
    </row>
    <row r="482" s="13" customFormat="1">
      <c r="A482" s="13"/>
      <c r="B482" s="225"/>
      <c r="C482" s="226"/>
      <c r="D482" s="227" t="s">
        <v>156</v>
      </c>
      <c r="E482" s="228" t="s">
        <v>19</v>
      </c>
      <c r="F482" s="229" t="s">
        <v>331</v>
      </c>
      <c r="G482" s="226"/>
      <c r="H482" s="230">
        <v>34.700000000000003</v>
      </c>
      <c r="I482" s="231"/>
      <c r="J482" s="226"/>
      <c r="K482" s="226"/>
      <c r="L482" s="232"/>
      <c r="M482" s="233"/>
      <c r="N482" s="234"/>
      <c r="O482" s="234"/>
      <c r="P482" s="234"/>
      <c r="Q482" s="234"/>
      <c r="R482" s="234"/>
      <c r="S482" s="234"/>
      <c r="T482" s="235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6" t="s">
        <v>156</v>
      </c>
      <c r="AU482" s="236" t="s">
        <v>85</v>
      </c>
      <c r="AV482" s="13" t="s">
        <v>85</v>
      </c>
      <c r="AW482" s="13" t="s">
        <v>36</v>
      </c>
      <c r="AX482" s="13" t="s">
        <v>76</v>
      </c>
      <c r="AY482" s="236" t="s">
        <v>145</v>
      </c>
    </row>
    <row r="483" s="14" customFormat="1">
      <c r="A483" s="14"/>
      <c r="B483" s="247"/>
      <c r="C483" s="248"/>
      <c r="D483" s="227" t="s">
        <v>156</v>
      </c>
      <c r="E483" s="249" t="s">
        <v>19</v>
      </c>
      <c r="F483" s="250" t="s">
        <v>256</v>
      </c>
      <c r="G483" s="248"/>
      <c r="H483" s="251">
        <v>431.21000000000004</v>
      </c>
      <c r="I483" s="252"/>
      <c r="J483" s="248"/>
      <c r="K483" s="248"/>
      <c r="L483" s="253"/>
      <c r="M483" s="254"/>
      <c r="N483" s="255"/>
      <c r="O483" s="255"/>
      <c r="P483" s="255"/>
      <c r="Q483" s="255"/>
      <c r="R483" s="255"/>
      <c r="S483" s="255"/>
      <c r="T483" s="256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7" t="s">
        <v>156</v>
      </c>
      <c r="AU483" s="257" t="s">
        <v>85</v>
      </c>
      <c r="AV483" s="14" t="s">
        <v>152</v>
      </c>
      <c r="AW483" s="14" t="s">
        <v>36</v>
      </c>
      <c r="AX483" s="14" t="s">
        <v>83</v>
      </c>
      <c r="AY483" s="257" t="s">
        <v>145</v>
      </c>
    </row>
    <row r="484" s="2" customFormat="1" ht="24.15" customHeight="1">
      <c r="A484" s="41"/>
      <c r="B484" s="42"/>
      <c r="C484" s="207" t="s">
        <v>764</v>
      </c>
      <c r="D484" s="207" t="s">
        <v>147</v>
      </c>
      <c r="E484" s="208" t="s">
        <v>765</v>
      </c>
      <c r="F484" s="209" t="s">
        <v>766</v>
      </c>
      <c r="G484" s="210" t="s">
        <v>409</v>
      </c>
      <c r="H484" s="279"/>
      <c r="I484" s="212"/>
      <c r="J484" s="213">
        <f>ROUND(I484*H484,2)</f>
        <v>0</v>
      </c>
      <c r="K484" s="209" t="s">
        <v>151</v>
      </c>
      <c r="L484" s="47"/>
      <c r="M484" s="214" t="s">
        <v>19</v>
      </c>
      <c r="N484" s="215" t="s">
        <v>47</v>
      </c>
      <c r="O484" s="87"/>
      <c r="P484" s="216">
        <f>O484*H484</f>
        <v>0</v>
      </c>
      <c r="Q484" s="216">
        <v>0</v>
      </c>
      <c r="R484" s="216">
        <f>Q484*H484</f>
        <v>0</v>
      </c>
      <c r="S484" s="216">
        <v>0</v>
      </c>
      <c r="T484" s="217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18" t="s">
        <v>270</v>
      </c>
      <c r="AT484" s="218" t="s">
        <v>147</v>
      </c>
      <c r="AU484" s="218" t="s">
        <v>85</v>
      </c>
      <c r="AY484" s="20" t="s">
        <v>145</v>
      </c>
      <c r="BE484" s="219">
        <f>IF(N484="základní",J484,0)</f>
        <v>0</v>
      </c>
      <c r="BF484" s="219">
        <f>IF(N484="snížená",J484,0)</f>
        <v>0</v>
      </c>
      <c r="BG484" s="219">
        <f>IF(N484="zákl. přenesená",J484,0)</f>
        <v>0</v>
      </c>
      <c r="BH484" s="219">
        <f>IF(N484="sníž. přenesená",J484,0)</f>
        <v>0</v>
      </c>
      <c r="BI484" s="219">
        <f>IF(N484="nulová",J484,0)</f>
        <v>0</v>
      </c>
      <c r="BJ484" s="20" t="s">
        <v>83</v>
      </c>
      <c r="BK484" s="219">
        <f>ROUND(I484*H484,2)</f>
        <v>0</v>
      </c>
      <c r="BL484" s="20" t="s">
        <v>270</v>
      </c>
      <c r="BM484" s="218" t="s">
        <v>767</v>
      </c>
    </row>
    <row r="485" s="2" customFormat="1">
      <c r="A485" s="41"/>
      <c r="B485" s="42"/>
      <c r="C485" s="43"/>
      <c r="D485" s="220" t="s">
        <v>154</v>
      </c>
      <c r="E485" s="43"/>
      <c r="F485" s="221" t="s">
        <v>768</v>
      </c>
      <c r="G485" s="43"/>
      <c r="H485" s="43"/>
      <c r="I485" s="222"/>
      <c r="J485" s="43"/>
      <c r="K485" s="43"/>
      <c r="L485" s="47"/>
      <c r="M485" s="223"/>
      <c r="N485" s="224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154</v>
      </c>
      <c r="AU485" s="20" t="s">
        <v>85</v>
      </c>
    </row>
    <row r="486" s="12" customFormat="1" ht="22.8" customHeight="1">
      <c r="A486" s="12"/>
      <c r="B486" s="191"/>
      <c r="C486" s="192"/>
      <c r="D486" s="193" t="s">
        <v>75</v>
      </c>
      <c r="E486" s="205" t="s">
        <v>769</v>
      </c>
      <c r="F486" s="205" t="s">
        <v>770</v>
      </c>
      <c r="G486" s="192"/>
      <c r="H486" s="192"/>
      <c r="I486" s="195"/>
      <c r="J486" s="206">
        <f>BK486</f>
        <v>0</v>
      </c>
      <c r="K486" s="192"/>
      <c r="L486" s="197"/>
      <c r="M486" s="198"/>
      <c r="N486" s="199"/>
      <c r="O486" s="199"/>
      <c r="P486" s="200">
        <f>SUM(P487:P616)</f>
        <v>0</v>
      </c>
      <c r="Q486" s="199"/>
      <c r="R486" s="200">
        <f>SUM(R487:R616)</f>
        <v>6.1866273600000001</v>
      </c>
      <c r="S486" s="199"/>
      <c r="T486" s="201">
        <f>SUM(T487:T616)</f>
        <v>4.2195359999999997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02" t="s">
        <v>85</v>
      </c>
      <c r="AT486" s="203" t="s">
        <v>75</v>
      </c>
      <c r="AU486" s="203" t="s">
        <v>83</v>
      </c>
      <c r="AY486" s="202" t="s">
        <v>145</v>
      </c>
      <c r="BK486" s="204">
        <f>SUM(BK487:BK616)</f>
        <v>0</v>
      </c>
    </row>
    <row r="487" s="2" customFormat="1" ht="16.5" customHeight="1">
      <c r="A487" s="41"/>
      <c r="B487" s="42"/>
      <c r="C487" s="207" t="s">
        <v>771</v>
      </c>
      <c r="D487" s="207" t="s">
        <v>147</v>
      </c>
      <c r="E487" s="208" t="s">
        <v>772</v>
      </c>
      <c r="F487" s="209" t="s">
        <v>773</v>
      </c>
      <c r="G487" s="210" t="s">
        <v>196</v>
      </c>
      <c r="H487" s="211">
        <v>230.91800000000001</v>
      </c>
      <c r="I487" s="212"/>
      <c r="J487" s="213">
        <f>ROUND(I487*H487,2)</f>
        <v>0</v>
      </c>
      <c r="K487" s="209" t="s">
        <v>151</v>
      </c>
      <c r="L487" s="47"/>
      <c r="M487" s="214" t="s">
        <v>19</v>
      </c>
      <c r="N487" s="215" t="s">
        <v>47</v>
      </c>
      <c r="O487" s="87"/>
      <c r="P487" s="216">
        <f>O487*H487</f>
        <v>0</v>
      </c>
      <c r="Q487" s="216">
        <v>0</v>
      </c>
      <c r="R487" s="216">
        <f>Q487*H487</f>
        <v>0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270</v>
      </c>
      <c r="AT487" s="218" t="s">
        <v>147</v>
      </c>
      <c r="AU487" s="218" t="s">
        <v>85</v>
      </c>
      <c r="AY487" s="20" t="s">
        <v>145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83</v>
      </c>
      <c r="BK487" s="219">
        <f>ROUND(I487*H487,2)</f>
        <v>0</v>
      </c>
      <c r="BL487" s="20" t="s">
        <v>270</v>
      </c>
      <c r="BM487" s="218" t="s">
        <v>774</v>
      </c>
    </row>
    <row r="488" s="2" customFormat="1">
      <c r="A488" s="41"/>
      <c r="B488" s="42"/>
      <c r="C488" s="43"/>
      <c r="D488" s="220" t="s">
        <v>154</v>
      </c>
      <c r="E488" s="43"/>
      <c r="F488" s="221" t="s">
        <v>775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154</v>
      </c>
      <c r="AU488" s="20" t="s">
        <v>85</v>
      </c>
    </row>
    <row r="489" s="13" customFormat="1">
      <c r="A489" s="13"/>
      <c r="B489" s="225"/>
      <c r="C489" s="226"/>
      <c r="D489" s="227" t="s">
        <v>156</v>
      </c>
      <c r="E489" s="228" t="s">
        <v>19</v>
      </c>
      <c r="F489" s="229" t="s">
        <v>776</v>
      </c>
      <c r="G489" s="226"/>
      <c r="H489" s="230">
        <v>10.728</v>
      </c>
      <c r="I489" s="231"/>
      <c r="J489" s="226"/>
      <c r="K489" s="226"/>
      <c r="L489" s="232"/>
      <c r="M489" s="233"/>
      <c r="N489" s="234"/>
      <c r="O489" s="234"/>
      <c r="P489" s="234"/>
      <c r="Q489" s="234"/>
      <c r="R489" s="234"/>
      <c r="S489" s="234"/>
      <c r="T489" s="235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6" t="s">
        <v>156</v>
      </c>
      <c r="AU489" s="236" t="s">
        <v>85</v>
      </c>
      <c r="AV489" s="13" t="s">
        <v>85</v>
      </c>
      <c r="AW489" s="13" t="s">
        <v>36</v>
      </c>
      <c r="AX489" s="13" t="s">
        <v>76</v>
      </c>
      <c r="AY489" s="236" t="s">
        <v>145</v>
      </c>
    </row>
    <row r="490" s="13" customFormat="1">
      <c r="A490" s="13"/>
      <c r="B490" s="225"/>
      <c r="C490" s="226"/>
      <c r="D490" s="227" t="s">
        <v>156</v>
      </c>
      <c r="E490" s="228" t="s">
        <v>19</v>
      </c>
      <c r="F490" s="229" t="s">
        <v>777</v>
      </c>
      <c r="G490" s="226"/>
      <c r="H490" s="230">
        <v>20.015999999999998</v>
      </c>
      <c r="I490" s="231"/>
      <c r="J490" s="226"/>
      <c r="K490" s="226"/>
      <c r="L490" s="232"/>
      <c r="M490" s="233"/>
      <c r="N490" s="234"/>
      <c r="O490" s="234"/>
      <c r="P490" s="234"/>
      <c r="Q490" s="234"/>
      <c r="R490" s="234"/>
      <c r="S490" s="234"/>
      <c r="T490" s="235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6" t="s">
        <v>156</v>
      </c>
      <c r="AU490" s="236" t="s">
        <v>85</v>
      </c>
      <c r="AV490" s="13" t="s">
        <v>85</v>
      </c>
      <c r="AW490" s="13" t="s">
        <v>36</v>
      </c>
      <c r="AX490" s="13" t="s">
        <v>76</v>
      </c>
      <c r="AY490" s="236" t="s">
        <v>145</v>
      </c>
    </row>
    <row r="491" s="13" customFormat="1">
      <c r="A491" s="13"/>
      <c r="B491" s="225"/>
      <c r="C491" s="226"/>
      <c r="D491" s="227" t="s">
        <v>156</v>
      </c>
      <c r="E491" s="228" t="s">
        <v>19</v>
      </c>
      <c r="F491" s="229" t="s">
        <v>778</v>
      </c>
      <c r="G491" s="226"/>
      <c r="H491" s="230">
        <v>22.359999999999999</v>
      </c>
      <c r="I491" s="231"/>
      <c r="J491" s="226"/>
      <c r="K491" s="226"/>
      <c r="L491" s="232"/>
      <c r="M491" s="233"/>
      <c r="N491" s="234"/>
      <c r="O491" s="234"/>
      <c r="P491" s="234"/>
      <c r="Q491" s="234"/>
      <c r="R491" s="234"/>
      <c r="S491" s="234"/>
      <c r="T491" s="235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6" t="s">
        <v>156</v>
      </c>
      <c r="AU491" s="236" t="s">
        <v>85</v>
      </c>
      <c r="AV491" s="13" t="s">
        <v>85</v>
      </c>
      <c r="AW491" s="13" t="s">
        <v>36</v>
      </c>
      <c r="AX491" s="13" t="s">
        <v>76</v>
      </c>
      <c r="AY491" s="236" t="s">
        <v>145</v>
      </c>
    </row>
    <row r="492" s="13" customFormat="1">
      <c r="A492" s="13"/>
      <c r="B492" s="225"/>
      <c r="C492" s="226"/>
      <c r="D492" s="227" t="s">
        <v>156</v>
      </c>
      <c r="E492" s="228" t="s">
        <v>19</v>
      </c>
      <c r="F492" s="229" t="s">
        <v>779</v>
      </c>
      <c r="G492" s="226"/>
      <c r="H492" s="230">
        <v>9.4800000000000004</v>
      </c>
      <c r="I492" s="231"/>
      <c r="J492" s="226"/>
      <c r="K492" s="226"/>
      <c r="L492" s="232"/>
      <c r="M492" s="233"/>
      <c r="N492" s="234"/>
      <c r="O492" s="234"/>
      <c r="P492" s="234"/>
      <c r="Q492" s="234"/>
      <c r="R492" s="234"/>
      <c r="S492" s="234"/>
      <c r="T492" s="23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6" t="s">
        <v>156</v>
      </c>
      <c r="AU492" s="236" t="s">
        <v>85</v>
      </c>
      <c r="AV492" s="13" t="s">
        <v>85</v>
      </c>
      <c r="AW492" s="13" t="s">
        <v>36</v>
      </c>
      <c r="AX492" s="13" t="s">
        <v>76</v>
      </c>
      <c r="AY492" s="236" t="s">
        <v>145</v>
      </c>
    </row>
    <row r="493" s="13" customFormat="1">
      <c r="A493" s="13"/>
      <c r="B493" s="225"/>
      <c r="C493" s="226"/>
      <c r="D493" s="227" t="s">
        <v>156</v>
      </c>
      <c r="E493" s="228" t="s">
        <v>19</v>
      </c>
      <c r="F493" s="229" t="s">
        <v>780</v>
      </c>
      <c r="G493" s="226"/>
      <c r="H493" s="230">
        <v>7.056</v>
      </c>
      <c r="I493" s="231"/>
      <c r="J493" s="226"/>
      <c r="K493" s="226"/>
      <c r="L493" s="232"/>
      <c r="M493" s="233"/>
      <c r="N493" s="234"/>
      <c r="O493" s="234"/>
      <c r="P493" s="234"/>
      <c r="Q493" s="234"/>
      <c r="R493" s="234"/>
      <c r="S493" s="234"/>
      <c r="T493" s="235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6" t="s">
        <v>156</v>
      </c>
      <c r="AU493" s="236" t="s">
        <v>85</v>
      </c>
      <c r="AV493" s="13" t="s">
        <v>85</v>
      </c>
      <c r="AW493" s="13" t="s">
        <v>36</v>
      </c>
      <c r="AX493" s="13" t="s">
        <v>76</v>
      </c>
      <c r="AY493" s="236" t="s">
        <v>145</v>
      </c>
    </row>
    <row r="494" s="13" customFormat="1">
      <c r="A494" s="13"/>
      <c r="B494" s="225"/>
      <c r="C494" s="226"/>
      <c r="D494" s="227" t="s">
        <v>156</v>
      </c>
      <c r="E494" s="228" t="s">
        <v>19</v>
      </c>
      <c r="F494" s="229" t="s">
        <v>781</v>
      </c>
      <c r="G494" s="226"/>
      <c r="H494" s="230">
        <v>2.3700000000000001</v>
      </c>
      <c r="I494" s="231"/>
      <c r="J494" s="226"/>
      <c r="K494" s="226"/>
      <c r="L494" s="232"/>
      <c r="M494" s="233"/>
      <c r="N494" s="234"/>
      <c r="O494" s="234"/>
      <c r="P494" s="234"/>
      <c r="Q494" s="234"/>
      <c r="R494" s="234"/>
      <c r="S494" s="234"/>
      <c r="T494" s="235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6" t="s">
        <v>156</v>
      </c>
      <c r="AU494" s="236" t="s">
        <v>85</v>
      </c>
      <c r="AV494" s="13" t="s">
        <v>85</v>
      </c>
      <c r="AW494" s="13" t="s">
        <v>36</v>
      </c>
      <c r="AX494" s="13" t="s">
        <v>76</v>
      </c>
      <c r="AY494" s="236" t="s">
        <v>145</v>
      </c>
    </row>
    <row r="495" s="13" customFormat="1">
      <c r="A495" s="13"/>
      <c r="B495" s="225"/>
      <c r="C495" s="226"/>
      <c r="D495" s="227" t="s">
        <v>156</v>
      </c>
      <c r="E495" s="228" t="s">
        <v>19</v>
      </c>
      <c r="F495" s="229" t="s">
        <v>782</v>
      </c>
      <c r="G495" s="226"/>
      <c r="H495" s="230">
        <v>23.728000000000002</v>
      </c>
      <c r="I495" s="231"/>
      <c r="J495" s="226"/>
      <c r="K495" s="226"/>
      <c r="L495" s="232"/>
      <c r="M495" s="233"/>
      <c r="N495" s="234"/>
      <c r="O495" s="234"/>
      <c r="P495" s="234"/>
      <c r="Q495" s="234"/>
      <c r="R495" s="234"/>
      <c r="S495" s="234"/>
      <c r="T495" s="235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6" t="s">
        <v>156</v>
      </c>
      <c r="AU495" s="236" t="s">
        <v>85</v>
      </c>
      <c r="AV495" s="13" t="s">
        <v>85</v>
      </c>
      <c r="AW495" s="13" t="s">
        <v>36</v>
      </c>
      <c r="AX495" s="13" t="s">
        <v>76</v>
      </c>
      <c r="AY495" s="236" t="s">
        <v>145</v>
      </c>
    </row>
    <row r="496" s="13" customFormat="1">
      <c r="A496" s="13"/>
      <c r="B496" s="225"/>
      <c r="C496" s="226"/>
      <c r="D496" s="227" t="s">
        <v>156</v>
      </c>
      <c r="E496" s="228" t="s">
        <v>19</v>
      </c>
      <c r="F496" s="229" t="s">
        <v>783</v>
      </c>
      <c r="G496" s="226"/>
      <c r="H496" s="230">
        <v>23.292000000000002</v>
      </c>
      <c r="I496" s="231"/>
      <c r="J496" s="226"/>
      <c r="K496" s="226"/>
      <c r="L496" s="232"/>
      <c r="M496" s="233"/>
      <c r="N496" s="234"/>
      <c r="O496" s="234"/>
      <c r="P496" s="234"/>
      <c r="Q496" s="234"/>
      <c r="R496" s="234"/>
      <c r="S496" s="234"/>
      <c r="T496" s="23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6" t="s">
        <v>156</v>
      </c>
      <c r="AU496" s="236" t="s">
        <v>85</v>
      </c>
      <c r="AV496" s="13" t="s">
        <v>85</v>
      </c>
      <c r="AW496" s="13" t="s">
        <v>36</v>
      </c>
      <c r="AX496" s="13" t="s">
        <v>76</v>
      </c>
      <c r="AY496" s="236" t="s">
        <v>145</v>
      </c>
    </row>
    <row r="497" s="13" customFormat="1">
      <c r="A497" s="13"/>
      <c r="B497" s="225"/>
      <c r="C497" s="226"/>
      <c r="D497" s="227" t="s">
        <v>156</v>
      </c>
      <c r="E497" s="228" t="s">
        <v>19</v>
      </c>
      <c r="F497" s="229" t="s">
        <v>784</v>
      </c>
      <c r="G497" s="226"/>
      <c r="H497" s="230">
        <v>11.880000000000001</v>
      </c>
      <c r="I497" s="231"/>
      <c r="J497" s="226"/>
      <c r="K497" s="226"/>
      <c r="L497" s="232"/>
      <c r="M497" s="233"/>
      <c r="N497" s="234"/>
      <c r="O497" s="234"/>
      <c r="P497" s="234"/>
      <c r="Q497" s="234"/>
      <c r="R497" s="234"/>
      <c r="S497" s="234"/>
      <c r="T497" s="23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6" t="s">
        <v>156</v>
      </c>
      <c r="AU497" s="236" t="s">
        <v>85</v>
      </c>
      <c r="AV497" s="13" t="s">
        <v>85</v>
      </c>
      <c r="AW497" s="13" t="s">
        <v>36</v>
      </c>
      <c r="AX497" s="13" t="s">
        <v>76</v>
      </c>
      <c r="AY497" s="236" t="s">
        <v>145</v>
      </c>
    </row>
    <row r="498" s="13" customFormat="1">
      <c r="A498" s="13"/>
      <c r="B498" s="225"/>
      <c r="C498" s="226"/>
      <c r="D498" s="227" t="s">
        <v>156</v>
      </c>
      <c r="E498" s="228" t="s">
        <v>19</v>
      </c>
      <c r="F498" s="229" t="s">
        <v>785</v>
      </c>
      <c r="G498" s="226"/>
      <c r="H498" s="230">
        <v>31.608000000000001</v>
      </c>
      <c r="I498" s="231"/>
      <c r="J498" s="226"/>
      <c r="K498" s="226"/>
      <c r="L498" s="232"/>
      <c r="M498" s="233"/>
      <c r="N498" s="234"/>
      <c r="O498" s="234"/>
      <c r="P498" s="234"/>
      <c r="Q498" s="234"/>
      <c r="R498" s="234"/>
      <c r="S498" s="234"/>
      <c r="T498" s="235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6" t="s">
        <v>156</v>
      </c>
      <c r="AU498" s="236" t="s">
        <v>85</v>
      </c>
      <c r="AV498" s="13" t="s">
        <v>85</v>
      </c>
      <c r="AW498" s="13" t="s">
        <v>36</v>
      </c>
      <c r="AX498" s="13" t="s">
        <v>76</v>
      </c>
      <c r="AY498" s="236" t="s">
        <v>145</v>
      </c>
    </row>
    <row r="499" s="13" customFormat="1">
      <c r="A499" s="13"/>
      <c r="B499" s="225"/>
      <c r="C499" s="226"/>
      <c r="D499" s="227" t="s">
        <v>156</v>
      </c>
      <c r="E499" s="228" t="s">
        <v>19</v>
      </c>
      <c r="F499" s="229" t="s">
        <v>786</v>
      </c>
      <c r="G499" s="226"/>
      <c r="H499" s="230">
        <v>38.808</v>
      </c>
      <c r="I499" s="231"/>
      <c r="J499" s="226"/>
      <c r="K499" s="226"/>
      <c r="L499" s="232"/>
      <c r="M499" s="233"/>
      <c r="N499" s="234"/>
      <c r="O499" s="234"/>
      <c r="P499" s="234"/>
      <c r="Q499" s="234"/>
      <c r="R499" s="234"/>
      <c r="S499" s="234"/>
      <c r="T499" s="23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6" t="s">
        <v>156</v>
      </c>
      <c r="AU499" s="236" t="s">
        <v>85</v>
      </c>
      <c r="AV499" s="13" t="s">
        <v>85</v>
      </c>
      <c r="AW499" s="13" t="s">
        <v>36</v>
      </c>
      <c r="AX499" s="13" t="s">
        <v>76</v>
      </c>
      <c r="AY499" s="236" t="s">
        <v>145</v>
      </c>
    </row>
    <row r="500" s="13" customFormat="1">
      <c r="A500" s="13"/>
      <c r="B500" s="225"/>
      <c r="C500" s="226"/>
      <c r="D500" s="227" t="s">
        <v>156</v>
      </c>
      <c r="E500" s="228" t="s">
        <v>19</v>
      </c>
      <c r="F500" s="229" t="s">
        <v>787</v>
      </c>
      <c r="G500" s="226"/>
      <c r="H500" s="230">
        <v>17.352</v>
      </c>
      <c r="I500" s="231"/>
      <c r="J500" s="226"/>
      <c r="K500" s="226"/>
      <c r="L500" s="232"/>
      <c r="M500" s="233"/>
      <c r="N500" s="234"/>
      <c r="O500" s="234"/>
      <c r="P500" s="234"/>
      <c r="Q500" s="234"/>
      <c r="R500" s="234"/>
      <c r="S500" s="234"/>
      <c r="T500" s="235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6" t="s">
        <v>156</v>
      </c>
      <c r="AU500" s="236" t="s">
        <v>85</v>
      </c>
      <c r="AV500" s="13" t="s">
        <v>85</v>
      </c>
      <c r="AW500" s="13" t="s">
        <v>36</v>
      </c>
      <c r="AX500" s="13" t="s">
        <v>76</v>
      </c>
      <c r="AY500" s="236" t="s">
        <v>145</v>
      </c>
    </row>
    <row r="501" s="13" customFormat="1">
      <c r="A501" s="13"/>
      <c r="B501" s="225"/>
      <c r="C501" s="226"/>
      <c r="D501" s="227" t="s">
        <v>156</v>
      </c>
      <c r="E501" s="228" t="s">
        <v>19</v>
      </c>
      <c r="F501" s="229" t="s">
        <v>788</v>
      </c>
      <c r="G501" s="226"/>
      <c r="H501" s="230">
        <v>12.24</v>
      </c>
      <c r="I501" s="231"/>
      <c r="J501" s="226"/>
      <c r="K501" s="226"/>
      <c r="L501" s="232"/>
      <c r="M501" s="233"/>
      <c r="N501" s="234"/>
      <c r="O501" s="234"/>
      <c r="P501" s="234"/>
      <c r="Q501" s="234"/>
      <c r="R501" s="234"/>
      <c r="S501" s="234"/>
      <c r="T501" s="235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6" t="s">
        <v>156</v>
      </c>
      <c r="AU501" s="236" t="s">
        <v>85</v>
      </c>
      <c r="AV501" s="13" t="s">
        <v>85</v>
      </c>
      <c r="AW501" s="13" t="s">
        <v>36</v>
      </c>
      <c r="AX501" s="13" t="s">
        <v>76</v>
      </c>
      <c r="AY501" s="236" t="s">
        <v>145</v>
      </c>
    </row>
    <row r="502" s="14" customFormat="1">
      <c r="A502" s="14"/>
      <c r="B502" s="247"/>
      <c r="C502" s="248"/>
      <c r="D502" s="227" t="s">
        <v>156</v>
      </c>
      <c r="E502" s="249" t="s">
        <v>19</v>
      </c>
      <c r="F502" s="250" t="s">
        <v>256</v>
      </c>
      <c r="G502" s="248"/>
      <c r="H502" s="251">
        <v>230.91800000000001</v>
      </c>
      <c r="I502" s="252"/>
      <c r="J502" s="248"/>
      <c r="K502" s="248"/>
      <c r="L502" s="253"/>
      <c r="M502" s="254"/>
      <c r="N502" s="255"/>
      <c r="O502" s="255"/>
      <c r="P502" s="255"/>
      <c r="Q502" s="255"/>
      <c r="R502" s="255"/>
      <c r="S502" s="255"/>
      <c r="T502" s="25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7" t="s">
        <v>156</v>
      </c>
      <c r="AU502" s="257" t="s">
        <v>85</v>
      </c>
      <c r="AV502" s="14" t="s">
        <v>152</v>
      </c>
      <c r="AW502" s="14" t="s">
        <v>36</v>
      </c>
      <c r="AX502" s="14" t="s">
        <v>83</v>
      </c>
      <c r="AY502" s="257" t="s">
        <v>145</v>
      </c>
    </row>
    <row r="503" s="2" customFormat="1" ht="16.5" customHeight="1">
      <c r="A503" s="41"/>
      <c r="B503" s="42"/>
      <c r="C503" s="207" t="s">
        <v>789</v>
      </c>
      <c r="D503" s="207" t="s">
        <v>147</v>
      </c>
      <c r="E503" s="208" t="s">
        <v>790</v>
      </c>
      <c r="F503" s="209" t="s">
        <v>791</v>
      </c>
      <c r="G503" s="210" t="s">
        <v>196</v>
      </c>
      <c r="H503" s="211">
        <v>230.91800000000001</v>
      </c>
      <c r="I503" s="212"/>
      <c r="J503" s="213">
        <f>ROUND(I503*H503,2)</f>
        <v>0</v>
      </c>
      <c r="K503" s="209" t="s">
        <v>151</v>
      </c>
      <c r="L503" s="47"/>
      <c r="M503" s="214" t="s">
        <v>19</v>
      </c>
      <c r="N503" s="215" t="s">
        <v>47</v>
      </c>
      <c r="O503" s="87"/>
      <c r="P503" s="216">
        <f>O503*H503</f>
        <v>0</v>
      </c>
      <c r="Q503" s="216">
        <v>0.00029999999999999997</v>
      </c>
      <c r="R503" s="216">
        <f>Q503*H503</f>
        <v>0.069275400000000001</v>
      </c>
      <c r="S503" s="216">
        <v>0</v>
      </c>
      <c r="T503" s="217">
        <f>S503*H503</f>
        <v>0</v>
      </c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R503" s="218" t="s">
        <v>270</v>
      </c>
      <c r="AT503" s="218" t="s">
        <v>147</v>
      </c>
      <c r="AU503" s="218" t="s">
        <v>85</v>
      </c>
      <c r="AY503" s="20" t="s">
        <v>145</v>
      </c>
      <c r="BE503" s="219">
        <f>IF(N503="základní",J503,0)</f>
        <v>0</v>
      </c>
      <c r="BF503" s="219">
        <f>IF(N503="snížená",J503,0)</f>
        <v>0</v>
      </c>
      <c r="BG503" s="219">
        <f>IF(N503="zákl. přenesená",J503,0)</f>
        <v>0</v>
      </c>
      <c r="BH503" s="219">
        <f>IF(N503="sníž. přenesená",J503,0)</f>
        <v>0</v>
      </c>
      <c r="BI503" s="219">
        <f>IF(N503="nulová",J503,0)</f>
        <v>0</v>
      </c>
      <c r="BJ503" s="20" t="s">
        <v>83</v>
      </c>
      <c r="BK503" s="219">
        <f>ROUND(I503*H503,2)</f>
        <v>0</v>
      </c>
      <c r="BL503" s="20" t="s">
        <v>270</v>
      </c>
      <c r="BM503" s="218" t="s">
        <v>792</v>
      </c>
    </row>
    <row r="504" s="2" customFormat="1">
      <c r="A504" s="41"/>
      <c r="B504" s="42"/>
      <c r="C504" s="43"/>
      <c r="D504" s="220" t="s">
        <v>154</v>
      </c>
      <c r="E504" s="43"/>
      <c r="F504" s="221" t="s">
        <v>793</v>
      </c>
      <c r="G504" s="43"/>
      <c r="H504" s="43"/>
      <c r="I504" s="222"/>
      <c r="J504" s="43"/>
      <c r="K504" s="43"/>
      <c r="L504" s="47"/>
      <c r="M504" s="223"/>
      <c r="N504" s="224"/>
      <c r="O504" s="87"/>
      <c r="P504" s="87"/>
      <c r="Q504" s="87"/>
      <c r="R504" s="87"/>
      <c r="S504" s="87"/>
      <c r="T504" s="88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T504" s="20" t="s">
        <v>154</v>
      </c>
      <c r="AU504" s="20" t="s">
        <v>85</v>
      </c>
    </row>
    <row r="505" s="13" customFormat="1">
      <c r="A505" s="13"/>
      <c r="B505" s="225"/>
      <c r="C505" s="226"/>
      <c r="D505" s="227" t="s">
        <v>156</v>
      </c>
      <c r="E505" s="228" t="s">
        <v>19</v>
      </c>
      <c r="F505" s="229" t="s">
        <v>776</v>
      </c>
      <c r="G505" s="226"/>
      <c r="H505" s="230">
        <v>10.728</v>
      </c>
      <c r="I505" s="231"/>
      <c r="J505" s="226"/>
      <c r="K505" s="226"/>
      <c r="L505" s="232"/>
      <c r="M505" s="233"/>
      <c r="N505" s="234"/>
      <c r="O505" s="234"/>
      <c r="P505" s="234"/>
      <c r="Q505" s="234"/>
      <c r="R505" s="234"/>
      <c r="S505" s="234"/>
      <c r="T505" s="235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6" t="s">
        <v>156</v>
      </c>
      <c r="AU505" s="236" t="s">
        <v>85</v>
      </c>
      <c r="AV505" s="13" t="s">
        <v>85</v>
      </c>
      <c r="AW505" s="13" t="s">
        <v>36</v>
      </c>
      <c r="AX505" s="13" t="s">
        <v>76</v>
      </c>
      <c r="AY505" s="236" t="s">
        <v>145</v>
      </c>
    </row>
    <row r="506" s="13" customFormat="1">
      <c r="A506" s="13"/>
      <c r="B506" s="225"/>
      <c r="C506" s="226"/>
      <c r="D506" s="227" t="s">
        <v>156</v>
      </c>
      <c r="E506" s="228" t="s">
        <v>19</v>
      </c>
      <c r="F506" s="229" t="s">
        <v>777</v>
      </c>
      <c r="G506" s="226"/>
      <c r="H506" s="230">
        <v>20.015999999999998</v>
      </c>
      <c r="I506" s="231"/>
      <c r="J506" s="226"/>
      <c r="K506" s="226"/>
      <c r="L506" s="232"/>
      <c r="M506" s="233"/>
      <c r="N506" s="234"/>
      <c r="O506" s="234"/>
      <c r="P506" s="234"/>
      <c r="Q506" s="234"/>
      <c r="R506" s="234"/>
      <c r="S506" s="234"/>
      <c r="T506" s="235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6" t="s">
        <v>156</v>
      </c>
      <c r="AU506" s="236" t="s">
        <v>85</v>
      </c>
      <c r="AV506" s="13" t="s">
        <v>85</v>
      </c>
      <c r="AW506" s="13" t="s">
        <v>36</v>
      </c>
      <c r="AX506" s="13" t="s">
        <v>76</v>
      </c>
      <c r="AY506" s="236" t="s">
        <v>145</v>
      </c>
    </row>
    <row r="507" s="13" customFormat="1">
      <c r="A507" s="13"/>
      <c r="B507" s="225"/>
      <c r="C507" s="226"/>
      <c r="D507" s="227" t="s">
        <v>156</v>
      </c>
      <c r="E507" s="228" t="s">
        <v>19</v>
      </c>
      <c r="F507" s="229" t="s">
        <v>778</v>
      </c>
      <c r="G507" s="226"/>
      <c r="H507" s="230">
        <v>22.359999999999999</v>
      </c>
      <c r="I507" s="231"/>
      <c r="J507" s="226"/>
      <c r="K507" s="226"/>
      <c r="L507" s="232"/>
      <c r="M507" s="233"/>
      <c r="N507" s="234"/>
      <c r="O507" s="234"/>
      <c r="P507" s="234"/>
      <c r="Q507" s="234"/>
      <c r="R507" s="234"/>
      <c r="S507" s="234"/>
      <c r="T507" s="235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6" t="s">
        <v>156</v>
      </c>
      <c r="AU507" s="236" t="s">
        <v>85</v>
      </c>
      <c r="AV507" s="13" t="s">
        <v>85</v>
      </c>
      <c r="AW507" s="13" t="s">
        <v>36</v>
      </c>
      <c r="AX507" s="13" t="s">
        <v>76</v>
      </c>
      <c r="AY507" s="236" t="s">
        <v>145</v>
      </c>
    </row>
    <row r="508" s="13" customFormat="1">
      <c r="A508" s="13"/>
      <c r="B508" s="225"/>
      <c r="C508" s="226"/>
      <c r="D508" s="227" t="s">
        <v>156</v>
      </c>
      <c r="E508" s="228" t="s">
        <v>19</v>
      </c>
      <c r="F508" s="229" t="s">
        <v>779</v>
      </c>
      <c r="G508" s="226"/>
      <c r="H508" s="230">
        <v>9.4800000000000004</v>
      </c>
      <c r="I508" s="231"/>
      <c r="J508" s="226"/>
      <c r="K508" s="226"/>
      <c r="L508" s="232"/>
      <c r="M508" s="233"/>
      <c r="N508" s="234"/>
      <c r="O508" s="234"/>
      <c r="P508" s="234"/>
      <c r="Q508" s="234"/>
      <c r="R508" s="234"/>
      <c r="S508" s="234"/>
      <c r="T508" s="23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6" t="s">
        <v>156</v>
      </c>
      <c r="AU508" s="236" t="s">
        <v>85</v>
      </c>
      <c r="AV508" s="13" t="s">
        <v>85</v>
      </c>
      <c r="AW508" s="13" t="s">
        <v>36</v>
      </c>
      <c r="AX508" s="13" t="s">
        <v>76</v>
      </c>
      <c r="AY508" s="236" t="s">
        <v>145</v>
      </c>
    </row>
    <row r="509" s="13" customFormat="1">
      <c r="A509" s="13"/>
      <c r="B509" s="225"/>
      <c r="C509" s="226"/>
      <c r="D509" s="227" t="s">
        <v>156</v>
      </c>
      <c r="E509" s="228" t="s">
        <v>19</v>
      </c>
      <c r="F509" s="229" t="s">
        <v>780</v>
      </c>
      <c r="G509" s="226"/>
      <c r="H509" s="230">
        <v>7.056</v>
      </c>
      <c r="I509" s="231"/>
      <c r="J509" s="226"/>
      <c r="K509" s="226"/>
      <c r="L509" s="232"/>
      <c r="M509" s="233"/>
      <c r="N509" s="234"/>
      <c r="O509" s="234"/>
      <c r="P509" s="234"/>
      <c r="Q509" s="234"/>
      <c r="R509" s="234"/>
      <c r="S509" s="234"/>
      <c r="T509" s="235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6" t="s">
        <v>156</v>
      </c>
      <c r="AU509" s="236" t="s">
        <v>85</v>
      </c>
      <c r="AV509" s="13" t="s">
        <v>85</v>
      </c>
      <c r="AW509" s="13" t="s">
        <v>36</v>
      </c>
      <c r="AX509" s="13" t="s">
        <v>76</v>
      </c>
      <c r="AY509" s="236" t="s">
        <v>145</v>
      </c>
    </row>
    <row r="510" s="13" customFormat="1">
      <c r="A510" s="13"/>
      <c r="B510" s="225"/>
      <c r="C510" s="226"/>
      <c r="D510" s="227" t="s">
        <v>156</v>
      </c>
      <c r="E510" s="228" t="s">
        <v>19</v>
      </c>
      <c r="F510" s="229" t="s">
        <v>781</v>
      </c>
      <c r="G510" s="226"/>
      <c r="H510" s="230">
        <v>2.3700000000000001</v>
      </c>
      <c r="I510" s="231"/>
      <c r="J510" s="226"/>
      <c r="K510" s="226"/>
      <c r="L510" s="232"/>
      <c r="M510" s="233"/>
      <c r="N510" s="234"/>
      <c r="O510" s="234"/>
      <c r="P510" s="234"/>
      <c r="Q510" s="234"/>
      <c r="R510" s="234"/>
      <c r="S510" s="234"/>
      <c r="T510" s="23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6" t="s">
        <v>156</v>
      </c>
      <c r="AU510" s="236" t="s">
        <v>85</v>
      </c>
      <c r="AV510" s="13" t="s">
        <v>85</v>
      </c>
      <c r="AW510" s="13" t="s">
        <v>36</v>
      </c>
      <c r="AX510" s="13" t="s">
        <v>76</v>
      </c>
      <c r="AY510" s="236" t="s">
        <v>145</v>
      </c>
    </row>
    <row r="511" s="13" customFormat="1">
      <c r="A511" s="13"/>
      <c r="B511" s="225"/>
      <c r="C511" s="226"/>
      <c r="D511" s="227" t="s">
        <v>156</v>
      </c>
      <c r="E511" s="228" t="s">
        <v>19</v>
      </c>
      <c r="F511" s="229" t="s">
        <v>782</v>
      </c>
      <c r="G511" s="226"/>
      <c r="H511" s="230">
        <v>23.728000000000002</v>
      </c>
      <c r="I511" s="231"/>
      <c r="J511" s="226"/>
      <c r="K511" s="226"/>
      <c r="L511" s="232"/>
      <c r="M511" s="233"/>
      <c r="N511" s="234"/>
      <c r="O511" s="234"/>
      <c r="P511" s="234"/>
      <c r="Q511" s="234"/>
      <c r="R511" s="234"/>
      <c r="S511" s="234"/>
      <c r="T511" s="235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6" t="s">
        <v>156</v>
      </c>
      <c r="AU511" s="236" t="s">
        <v>85</v>
      </c>
      <c r="AV511" s="13" t="s">
        <v>85</v>
      </c>
      <c r="AW511" s="13" t="s">
        <v>36</v>
      </c>
      <c r="AX511" s="13" t="s">
        <v>76</v>
      </c>
      <c r="AY511" s="236" t="s">
        <v>145</v>
      </c>
    </row>
    <row r="512" s="13" customFormat="1">
      <c r="A512" s="13"/>
      <c r="B512" s="225"/>
      <c r="C512" s="226"/>
      <c r="D512" s="227" t="s">
        <v>156</v>
      </c>
      <c r="E512" s="228" t="s">
        <v>19</v>
      </c>
      <c r="F512" s="229" t="s">
        <v>783</v>
      </c>
      <c r="G512" s="226"/>
      <c r="H512" s="230">
        <v>23.292000000000002</v>
      </c>
      <c r="I512" s="231"/>
      <c r="J512" s="226"/>
      <c r="K512" s="226"/>
      <c r="L512" s="232"/>
      <c r="M512" s="233"/>
      <c r="N512" s="234"/>
      <c r="O512" s="234"/>
      <c r="P512" s="234"/>
      <c r="Q512" s="234"/>
      <c r="R512" s="234"/>
      <c r="S512" s="234"/>
      <c r="T512" s="235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6" t="s">
        <v>156</v>
      </c>
      <c r="AU512" s="236" t="s">
        <v>85</v>
      </c>
      <c r="AV512" s="13" t="s">
        <v>85</v>
      </c>
      <c r="AW512" s="13" t="s">
        <v>36</v>
      </c>
      <c r="AX512" s="13" t="s">
        <v>76</v>
      </c>
      <c r="AY512" s="236" t="s">
        <v>145</v>
      </c>
    </row>
    <row r="513" s="13" customFormat="1">
      <c r="A513" s="13"/>
      <c r="B513" s="225"/>
      <c r="C513" s="226"/>
      <c r="D513" s="227" t="s">
        <v>156</v>
      </c>
      <c r="E513" s="228" t="s">
        <v>19</v>
      </c>
      <c r="F513" s="229" t="s">
        <v>784</v>
      </c>
      <c r="G513" s="226"/>
      <c r="H513" s="230">
        <v>11.880000000000001</v>
      </c>
      <c r="I513" s="231"/>
      <c r="J513" s="226"/>
      <c r="K513" s="226"/>
      <c r="L513" s="232"/>
      <c r="M513" s="233"/>
      <c r="N513" s="234"/>
      <c r="O513" s="234"/>
      <c r="P513" s="234"/>
      <c r="Q513" s="234"/>
      <c r="R513" s="234"/>
      <c r="S513" s="234"/>
      <c r="T513" s="235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6" t="s">
        <v>156</v>
      </c>
      <c r="AU513" s="236" t="s">
        <v>85</v>
      </c>
      <c r="AV513" s="13" t="s">
        <v>85</v>
      </c>
      <c r="AW513" s="13" t="s">
        <v>36</v>
      </c>
      <c r="AX513" s="13" t="s">
        <v>76</v>
      </c>
      <c r="AY513" s="236" t="s">
        <v>145</v>
      </c>
    </row>
    <row r="514" s="13" customFormat="1">
      <c r="A514" s="13"/>
      <c r="B514" s="225"/>
      <c r="C514" s="226"/>
      <c r="D514" s="227" t="s">
        <v>156</v>
      </c>
      <c r="E514" s="228" t="s">
        <v>19</v>
      </c>
      <c r="F514" s="229" t="s">
        <v>785</v>
      </c>
      <c r="G514" s="226"/>
      <c r="H514" s="230">
        <v>31.608000000000001</v>
      </c>
      <c r="I514" s="231"/>
      <c r="J514" s="226"/>
      <c r="K514" s="226"/>
      <c r="L514" s="232"/>
      <c r="M514" s="233"/>
      <c r="N514" s="234"/>
      <c r="O514" s="234"/>
      <c r="P514" s="234"/>
      <c r="Q514" s="234"/>
      <c r="R514" s="234"/>
      <c r="S514" s="234"/>
      <c r="T514" s="235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6" t="s">
        <v>156</v>
      </c>
      <c r="AU514" s="236" t="s">
        <v>85</v>
      </c>
      <c r="AV514" s="13" t="s">
        <v>85</v>
      </c>
      <c r="AW514" s="13" t="s">
        <v>36</v>
      </c>
      <c r="AX514" s="13" t="s">
        <v>76</v>
      </c>
      <c r="AY514" s="236" t="s">
        <v>145</v>
      </c>
    </row>
    <row r="515" s="13" customFormat="1">
      <c r="A515" s="13"/>
      <c r="B515" s="225"/>
      <c r="C515" s="226"/>
      <c r="D515" s="227" t="s">
        <v>156</v>
      </c>
      <c r="E515" s="228" t="s">
        <v>19</v>
      </c>
      <c r="F515" s="229" t="s">
        <v>786</v>
      </c>
      <c r="G515" s="226"/>
      <c r="H515" s="230">
        <v>38.808</v>
      </c>
      <c r="I515" s="231"/>
      <c r="J515" s="226"/>
      <c r="K515" s="226"/>
      <c r="L515" s="232"/>
      <c r="M515" s="233"/>
      <c r="N515" s="234"/>
      <c r="O515" s="234"/>
      <c r="P515" s="234"/>
      <c r="Q515" s="234"/>
      <c r="R515" s="234"/>
      <c r="S515" s="234"/>
      <c r="T515" s="23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6" t="s">
        <v>156</v>
      </c>
      <c r="AU515" s="236" t="s">
        <v>85</v>
      </c>
      <c r="AV515" s="13" t="s">
        <v>85</v>
      </c>
      <c r="AW515" s="13" t="s">
        <v>36</v>
      </c>
      <c r="AX515" s="13" t="s">
        <v>76</v>
      </c>
      <c r="AY515" s="236" t="s">
        <v>145</v>
      </c>
    </row>
    <row r="516" s="13" customFormat="1">
      <c r="A516" s="13"/>
      <c r="B516" s="225"/>
      <c r="C516" s="226"/>
      <c r="D516" s="227" t="s">
        <v>156</v>
      </c>
      <c r="E516" s="228" t="s">
        <v>19</v>
      </c>
      <c r="F516" s="229" t="s">
        <v>787</v>
      </c>
      <c r="G516" s="226"/>
      <c r="H516" s="230">
        <v>17.352</v>
      </c>
      <c r="I516" s="231"/>
      <c r="J516" s="226"/>
      <c r="K516" s="226"/>
      <c r="L516" s="232"/>
      <c r="M516" s="233"/>
      <c r="N516" s="234"/>
      <c r="O516" s="234"/>
      <c r="P516" s="234"/>
      <c r="Q516" s="234"/>
      <c r="R516" s="234"/>
      <c r="S516" s="234"/>
      <c r="T516" s="23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6" t="s">
        <v>156</v>
      </c>
      <c r="AU516" s="236" t="s">
        <v>85</v>
      </c>
      <c r="AV516" s="13" t="s">
        <v>85</v>
      </c>
      <c r="AW516" s="13" t="s">
        <v>36</v>
      </c>
      <c r="AX516" s="13" t="s">
        <v>76</v>
      </c>
      <c r="AY516" s="236" t="s">
        <v>145</v>
      </c>
    </row>
    <row r="517" s="13" customFormat="1">
      <c r="A517" s="13"/>
      <c r="B517" s="225"/>
      <c r="C517" s="226"/>
      <c r="D517" s="227" t="s">
        <v>156</v>
      </c>
      <c r="E517" s="228" t="s">
        <v>19</v>
      </c>
      <c r="F517" s="229" t="s">
        <v>788</v>
      </c>
      <c r="G517" s="226"/>
      <c r="H517" s="230">
        <v>12.24</v>
      </c>
      <c r="I517" s="231"/>
      <c r="J517" s="226"/>
      <c r="K517" s="226"/>
      <c r="L517" s="232"/>
      <c r="M517" s="233"/>
      <c r="N517" s="234"/>
      <c r="O517" s="234"/>
      <c r="P517" s="234"/>
      <c r="Q517" s="234"/>
      <c r="R517" s="234"/>
      <c r="S517" s="234"/>
      <c r="T517" s="235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6" t="s">
        <v>156</v>
      </c>
      <c r="AU517" s="236" t="s">
        <v>85</v>
      </c>
      <c r="AV517" s="13" t="s">
        <v>85</v>
      </c>
      <c r="AW517" s="13" t="s">
        <v>36</v>
      </c>
      <c r="AX517" s="13" t="s">
        <v>76</v>
      </c>
      <c r="AY517" s="236" t="s">
        <v>145</v>
      </c>
    </row>
    <row r="518" s="14" customFormat="1">
      <c r="A518" s="14"/>
      <c r="B518" s="247"/>
      <c r="C518" s="248"/>
      <c r="D518" s="227" t="s">
        <v>156</v>
      </c>
      <c r="E518" s="249" t="s">
        <v>19</v>
      </c>
      <c r="F518" s="250" t="s">
        <v>256</v>
      </c>
      <c r="G518" s="248"/>
      <c r="H518" s="251">
        <v>230.91800000000001</v>
      </c>
      <c r="I518" s="252"/>
      <c r="J518" s="248"/>
      <c r="K518" s="248"/>
      <c r="L518" s="253"/>
      <c r="M518" s="254"/>
      <c r="N518" s="255"/>
      <c r="O518" s="255"/>
      <c r="P518" s="255"/>
      <c r="Q518" s="255"/>
      <c r="R518" s="255"/>
      <c r="S518" s="255"/>
      <c r="T518" s="256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7" t="s">
        <v>156</v>
      </c>
      <c r="AU518" s="257" t="s">
        <v>85</v>
      </c>
      <c r="AV518" s="14" t="s">
        <v>152</v>
      </c>
      <c r="AW518" s="14" t="s">
        <v>36</v>
      </c>
      <c r="AX518" s="14" t="s">
        <v>83</v>
      </c>
      <c r="AY518" s="257" t="s">
        <v>145</v>
      </c>
    </row>
    <row r="519" s="2" customFormat="1" ht="16.5" customHeight="1">
      <c r="A519" s="41"/>
      <c r="B519" s="42"/>
      <c r="C519" s="207" t="s">
        <v>794</v>
      </c>
      <c r="D519" s="207" t="s">
        <v>147</v>
      </c>
      <c r="E519" s="208" t="s">
        <v>795</v>
      </c>
      <c r="F519" s="209" t="s">
        <v>796</v>
      </c>
      <c r="G519" s="210" t="s">
        <v>196</v>
      </c>
      <c r="H519" s="211">
        <v>230.91800000000001</v>
      </c>
      <c r="I519" s="212"/>
      <c r="J519" s="213">
        <f>ROUND(I519*H519,2)</f>
        <v>0</v>
      </c>
      <c r="K519" s="209" t="s">
        <v>151</v>
      </c>
      <c r="L519" s="47"/>
      <c r="M519" s="214" t="s">
        <v>19</v>
      </c>
      <c r="N519" s="215" t="s">
        <v>47</v>
      </c>
      <c r="O519" s="87"/>
      <c r="P519" s="216">
        <f>O519*H519</f>
        <v>0</v>
      </c>
      <c r="Q519" s="216">
        <v>0.0015</v>
      </c>
      <c r="R519" s="216">
        <f>Q519*H519</f>
        <v>0.34637699999999999</v>
      </c>
      <c r="S519" s="216">
        <v>0</v>
      </c>
      <c r="T519" s="217">
        <f>S519*H519</f>
        <v>0</v>
      </c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R519" s="218" t="s">
        <v>270</v>
      </c>
      <c r="AT519" s="218" t="s">
        <v>147</v>
      </c>
      <c r="AU519" s="218" t="s">
        <v>85</v>
      </c>
      <c r="AY519" s="20" t="s">
        <v>145</v>
      </c>
      <c r="BE519" s="219">
        <f>IF(N519="základní",J519,0)</f>
        <v>0</v>
      </c>
      <c r="BF519" s="219">
        <f>IF(N519="snížená",J519,0)</f>
        <v>0</v>
      </c>
      <c r="BG519" s="219">
        <f>IF(N519="zákl. přenesená",J519,0)</f>
        <v>0</v>
      </c>
      <c r="BH519" s="219">
        <f>IF(N519="sníž. přenesená",J519,0)</f>
        <v>0</v>
      </c>
      <c r="BI519" s="219">
        <f>IF(N519="nulová",J519,0)</f>
        <v>0</v>
      </c>
      <c r="BJ519" s="20" t="s">
        <v>83</v>
      </c>
      <c r="BK519" s="219">
        <f>ROUND(I519*H519,2)</f>
        <v>0</v>
      </c>
      <c r="BL519" s="20" t="s">
        <v>270</v>
      </c>
      <c r="BM519" s="218" t="s">
        <v>797</v>
      </c>
    </row>
    <row r="520" s="2" customFormat="1">
      <c r="A520" s="41"/>
      <c r="B520" s="42"/>
      <c r="C520" s="43"/>
      <c r="D520" s="220" t="s">
        <v>154</v>
      </c>
      <c r="E520" s="43"/>
      <c r="F520" s="221" t="s">
        <v>798</v>
      </c>
      <c r="G520" s="43"/>
      <c r="H520" s="43"/>
      <c r="I520" s="222"/>
      <c r="J520" s="43"/>
      <c r="K520" s="43"/>
      <c r="L520" s="47"/>
      <c r="M520" s="223"/>
      <c r="N520" s="224"/>
      <c r="O520" s="87"/>
      <c r="P520" s="87"/>
      <c r="Q520" s="87"/>
      <c r="R520" s="87"/>
      <c r="S520" s="87"/>
      <c r="T520" s="88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T520" s="20" t="s">
        <v>154</v>
      </c>
      <c r="AU520" s="20" t="s">
        <v>85</v>
      </c>
    </row>
    <row r="521" s="13" customFormat="1">
      <c r="A521" s="13"/>
      <c r="B521" s="225"/>
      <c r="C521" s="226"/>
      <c r="D521" s="227" t="s">
        <v>156</v>
      </c>
      <c r="E521" s="228" t="s">
        <v>19</v>
      </c>
      <c r="F521" s="229" t="s">
        <v>776</v>
      </c>
      <c r="G521" s="226"/>
      <c r="H521" s="230">
        <v>10.728</v>
      </c>
      <c r="I521" s="231"/>
      <c r="J521" s="226"/>
      <c r="K521" s="226"/>
      <c r="L521" s="232"/>
      <c r="M521" s="233"/>
      <c r="N521" s="234"/>
      <c r="O521" s="234"/>
      <c r="P521" s="234"/>
      <c r="Q521" s="234"/>
      <c r="R521" s="234"/>
      <c r="S521" s="234"/>
      <c r="T521" s="23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6" t="s">
        <v>156</v>
      </c>
      <c r="AU521" s="236" t="s">
        <v>85</v>
      </c>
      <c r="AV521" s="13" t="s">
        <v>85</v>
      </c>
      <c r="AW521" s="13" t="s">
        <v>36</v>
      </c>
      <c r="AX521" s="13" t="s">
        <v>76</v>
      </c>
      <c r="AY521" s="236" t="s">
        <v>145</v>
      </c>
    </row>
    <row r="522" s="13" customFormat="1">
      <c r="A522" s="13"/>
      <c r="B522" s="225"/>
      <c r="C522" s="226"/>
      <c r="D522" s="227" t="s">
        <v>156</v>
      </c>
      <c r="E522" s="228" t="s">
        <v>19</v>
      </c>
      <c r="F522" s="229" t="s">
        <v>777</v>
      </c>
      <c r="G522" s="226"/>
      <c r="H522" s="230">
        <v>20.015999999999998</v>
      </c>
      <c r="I522" s="231"/>
      <c r="J522" s="226"/>
      <c r="K522" s="226"/>
      <c r="L522" s="232"/>
      <c r="M522" s="233"/>
      <c r="N522" s="234"/>
      <c r="O522" s="234"/>
      <c r="P522" s="234"/>
      <c r="Q522" s="234"/>
      <c r="R522" s="234"/>
      <c r="S522" s="234"/>
      <c r="T522" s="235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6" t="s">
        <v>156</v>
      </c>
      <c r="AU522" s="236" t="s">
        <v>85</v>
      </c>
      <c r="AV522" s="13" t="s">
        <v>85</v>
      </c>
      <c r="AW522" s="13" t="s">
        <v>36</v>
      </c>
      <c r="AX522" s="13" t="s">
        <v>76</v>
      </c>
      <c r="AY522" s="236" t="s">
        <v>145</v>
      </c>
    </row>
    <row r="523" s="13" customFormat="1">
      <c r="A523" s="13"/>
      <c r="B523" s="225"/>
      <c r="C523" s="226"/>
      <c r="D523" s="227" t="s">
        <v>156</v>
      </c>
      <c r="E523" s="228" t="s">
        <v>19</v>
      </c>
      <c r="F523" s="229" t="s">
        <v>778</v>
      </c>
      <c r="G523" s="226"/>
      <c r="H523" s="230">
        <v>22.359999999999999</v>
      </c>
      <c r="I523" s="231"/>
      <c r="J523" s="226"/>
      <c r="K523" s="226"/>
      <c r="L523" s="232"/>
      <c r="M523" s="233"/>
      <c r="N523" s="234"/>
      <c r="O523" s="234"/>
      <c r="P523" s="234"/>
      <c r="Q523" s="234"/>
      <c r="R523" s="234"/>
      <c r="S523" s="234"/>
      <c r="T523" s="23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6" t="s">
        <v>156</v>
      </c>
      <c r="AU523" s="236" t="s">
        <v>85</v>
      </c>
      <c r="AV523" s="13" t="s">
        <v>85</v>
      </c>
      <c r="AW523" s="13" t="s">
        <v>36</v>
      </c>
      <c r="AX523" s="13" t="s">
        <v>76</v>
      </c>
      <c r="AY523" s="236" t="s">
        <v>145</v>
      </c>
    </row>
    <row r="524" s="13" customFormat="1">
      <c r="A524" s="13"/>
      <c r="B524" s="225"/>
      <c r="C524" s="226"/>
      <c r="D524" s="227" t="s">
        <v>156</v>
      </c>
      <c r="E524" s="228" t="s">
        <v>19</v>
      </c>
      <c r="F524" s="229" t="s">
        <v>779</v>
      </c>
      <c r="G524" s="226"/>
      <c r="H524" s="230">
        <v>9.4800000000000004</v>
      </c>
      <c r="I524" s="231"/>
      <c r="J524" s="226"/>
      <c r="K524" s="226"/>
      <c r="L524" s="232"/>
      <c r="M524" s="233"/>
      <c r="N524" s="234"/>
      <c r="O524" s="234"/>
      <c r="P524" s="234"/>
      <c r="Q524" s="234"/>
      <c r="R524" s="234"/>
      <c r="S524" s="234"/>
      <c r="T524" s="235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6" t="s">
        <v>156</v>
      </c>
      <c r="AU524" s="236" t="s">
        <v>85</v>
      </c>
      <c r="AV524" s="13" t="s">
        <v>85</v>
      </c>
      <c r="AW524" s="13" t="s">
        <v>36</v>
      </c>
      <c r="AX524" s="13" t="s">
        <v>76</v>
      </c>
      <c r="AY524" s="236" t="s">
        <v>145</v>
      </c>
    </row>
    <row r="525" s="13" customFormat="1">
      <c r="A525" s="13"/>
      <c r="B525" s="225"/>
      <c r="C525" s="226"/>
      <c r="D525" s="227" t="s">
        <v>156</v>
      </c>
      <c r="E525" s="228" t="s">
        <v>19</v>
      </c>
      <c r="F525" s="229" t="s">
        <v>780</v>
      </c>
      <c r="G525" s="226"/>
      <c r="H525" s="230">
        <v>7.056</v>
      </c>
      <c r="I525" s="231"/>
      <c r="J525" s="226"/>
      <c r="K525" s="226"/>
      <c r="L525" s="232"/>
      <c r="M525" s="233"/>
      <c r="N525" s="234"/>
      <c r="O525" s="234"/>
      <c r="P525" s="234"/>
      <c r="Q525" s="234"/>
      <c r="R525" s="234"/>
      <c r="S525" s="234"/>
      <c r="T525" s="23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6" t="s">
        <v>156</v>
      </c>
      <c r="AU525" s="236" t="s">
        <v>85</v>
      </c>
      <c r="AV525" s="13" t="s">
        <v>85</v>
      </c>
      <c r="AW525" s="13" t="s">
        <v>36</v>
      </c>
      <c r="AX525" s="13" t="s">
        <v>76</v>
      </c>
      <c r="AY525" s="236" t="s">
        <v>145</v>
      </c>
    </row>
    <row r="526" s="13" customFormat="1">
      <c r="A526" s="13"/>
      <c r="B526" s="225"/>
      <c r="C526" s="226"/>
      <c r="D526" s="227" t="s">
        <v>156</v>
      </c>
      <c r="E526" s="228" t="s">
        <v>19</v>
      </c>
      <c r="F526" s="229" t="s">
        <v>781</v>
      </c>
      <c r="G526" s="226"/>
      <c r="H526" s="230">
        <v>2.3700000000000001</v>
      </c>
      <c r="I526" s="231"/>
      <c r="J526" s="226"/>
      <c r="K526" s="226"/>
      <c r="L526" s="232"/>
      <c r="M526" s="233"/>
      <c r="N526" s="234"/>
      <c r="O526" s="234"/>
      <c r="P526" s="234"/>
      <c r="Q526" s="234"/>
      <c r="R526" s="234"/>
      <c r="S526" s="234"/>
      <c r="T526" s="235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6" t="s">
        <v>156</v>
      </c>
      <c r="AU526" s="236" t="s">
        <v>85</v>
      </c>
      <c r="AV526" s="13" t="s">
        <v>85</v>
      </c>
      <c r="AW526" s="13" t="s">
        <v>36</v>
      </c>
      <c r="AX526" s="13" t="s">
        <v>76</v>
      </c>
      <c r="AY526" s="236" t="s">
        <v>145</v>
      </c>
    </row>
    <row r="527" s="13" customFormat="1">
      <c r="A527" s="13"/>
      <c r="B527" s="225"/>
      <c r="C527" s="226"/>
      <c r="D527" s="227" t="s">
        <v>156</v>
      </c>
      <c r="E527" s="228" t="s">
        <v>19</v>
      </c>
      <c r="F527" s="229" t="s">
        <v>782</v>
      </c>
      <c r="G527" s="226"/>
      <c r="H527" s="230">
        <v>23.728000000000002</v>
      </c>
      <c r="I527" s="231"/>
      <c r="J527" s="226"/>
      <c r="K527" s="226"/>
      <c r="L527" s="232"/>
      <c r="M527" s="233"/>
      <c r="N527" s="234"/>
      <c r="O527" s="234"/>
      <c r="P527" s="234"/>
      <c r="Q527" s="234"/>
      <c r="R527" s="234"/>
      <c r="S527" s="234"/>
      <c r="T527" s="235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6" t="s">
        <v>156</v>
      </c>
      <c r="AU527" s="236" t="s">
        <v>85</v>
      </c>
      <c r="AV527" s="13" t="s">
        <v>85</v>
      </c>
      <c r="AW527" s="13" t="s">
        <v>36</v>
      </c>
      <c r="AX527" s="13" t="s">
        <v>76</v>
      </c>
      <c r="AY527" s="236" t="s">
        <v>145</v>
      </c>
    </row>
    <row r="528" s="13" customFormat="1">
      <c r="A528" s="13"/>
      <c r="B528" s="225"/>
      <c r="C528" s="226"/>
      <c r="D528" s="227" t="s">
        <v>156</v>
      </c>
      <c r="E528" s="228" t="s">
        <v>19</v>
      </c>
      <c r="F528" s="229" t="s">
        <v>783</v>
      </c>
      <c r="G528" s="226"/>
      <c r="H528" s="230">
        <v>23.292000000000002</v>
      </c>
      <c r="I528" s="231"/>
      <c r="J528" s="226"/>
      <c r="K528" s="226"/>
      <c r="L528" s="232"/>
      <c r="M528" s="233"/>
      <c r="N528" s="234"/>
      <c r="O528" s="234"/>
      <c r="P528" s="234"/>
      <c r="Q528" s="234"/>
      <c r="R528" s="234"/>
      <c r="S528" s="234"/>
      <c r="T528" s="235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6" t="s">
        <v>156</v>
      </c>
      <c r="AU528" s="236" t="s">
        <v>85</v>
      </c>
      <c r="AV528" s="13" t="s">
        <v>85</v>
      </c>
      <c r="AW528" s="13" t="s">
        <v>36</v>
      </c>
      <c r="AX528" s="13" t="s">
        <v>76</v>
      </c>
      <c r="AY528" s="236" t="s">
        <v>145</v>
      </c>
    </row>
    <row r="529" s="13" customFormat="1">
      <c r="A529" s="13"/>
      <c r="B529" s="225"/>
      <c r="C529" s="226"/>
      <c r="D529" s="227" t="s">
        <v>156</v>
      </c>
      <c r="E529" s="228" t="s">
        <v>19</v>
      </c>
      <c r="F529" s="229" t="s">
        <v>784</v>
      </c>
      <c r="G529" s="226"/>
      <c r="H529" s="230">
        <v>11.880000000000001</v>
      </c>
      <c r="I529" s="231"/>
      <c r="J529" s="226"/>
      <c r="K529" s="226"/>
      <c r="L529" s="232"/>
      <c r="M529" s="233"/>
      <c r="N529" s="234"/>
      <c r="O529" s="234"/>
      <c r="P529" s="234"/>
      <c r="Q529" s="234"/>
      <c r="R529" s="234"/>
      <c r="S529" s="234"/>
      <c r="T529" s="235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6" t="s">
        <v>156</v>
      </c>
      <c r="AU529" s="236" t="s">
        <v>85</v>
      </c>
      <c r="AV529" s="13" t="s">
        <v>85</v>
      </c>
      <c r="AW529" s="13" t="s">
        <v>36</v>
      </c>
      <c r="AX529" s="13" t="s">
        <v>76</v>
      </c>
      <c r="AY529" s="236" t="s">
        <v>145</v>
      </c>
    </row>
    <row r="530" s="13" customFormat="1">
      <c r="A530" s="13"/>
      <c r="B530" s="225"/>
      <c r="C530" s="226"/>
      <c r="D530" s="227" t="s">
        <v>156</v>
      </c>
      <c r="E530" s="228" t="s">
        <v>19</v>
      </c>
      <c r="F530" s="229" t="s">
        <v>785</v>
      </c>
      <c r="G530" s="226"/>
      <c r="H530" s="230">
        <v>31.608000000000001</v>
      </c>
      <c r="I530" s="231"/>
      <c r="J530" s="226"/>
      <c r="K530" s="226"/>
      <c r="L530" s="232"/>
      <c r="M530" s="233"/>
      <c r="N530" s="234"/>
      <c r="O530" s="234"/>
      <c r="P530" s="234"/>
      <c r="Q530" s="234"/>
      <c r="R530" s="234"/>
      <c r="S530" s="234"/>
      <c r="T530" s="235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6" t="s">
        <v>156</v>
      </c>
      <c r="AU530" s="236" t="s">
        <v>85</v>
      </c>
      <c r="AV530" s="13" t="s">
        <v>85</v>
      </c>
      <c r="AW530" s="13" t="s">
        <v>36</v>
      </c>
      <c r="AX530" s="13" t="s">
        <v>76</v>
      </c>
      <c r="AY530" s="236" t="s">
        <v>145</v>
      </c>
    </row>
    <row r="531" s="13" customFormat="1">
      <c r="A531" s="13"/>
      <c r="B531" s="225"/>
      <c r="C531" s="226"/>
      <c r="D531" s="227" t="s">
        <v>156</v>
      </c>
      <c r="E531" s="228" t="s">
        <v>19</v>
      </c>
      <c r="F531" s="229" t="s">
        <v>786</v>
      </c>
      <c r="G531" s="226"/>
      <c r="H531" s="230">
        <v>38.808</v>
      </c>
      <c r="I531" s="231"/>
      <c r="J531" s="226"/>
      <c r="K531" s="226"/>
      <c r="L531" s="232"/>
      <c r="M531" s="233"/>
      <c r="N531" s="234"/>
      <c r="O531" s="234"/>
      <c r="P531" s="234"/>
      <c r="Q531" s="234"/>
      <c r="R531" s="234"/>
      <c r="S531" s="234"/>
      <c r="T531" s="235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6" t="s">
        <v>156</v>
      </c>
      <c r="AU531" s="236" t="s">
        <v>85</v>
      </c>
      <c r="AV531" s="13" t="s">
        <v>85</v>
      </c>
      <c r="AW531" s="13" t="s">
        <v>36</v>
      </c>
      <c r="AX531" s="13" t="s">
        <v>76</v>
      </c>
      <c r="AY531" s="236" t="s">
        <v>145</v>
      </c>
    </row>
    <row r="532" s="13" customFormat="1">
      <c r="A532" s="13"/>
      <c r="B532" s="225"/>
      <c r="C532" s="226"/>
      <c r="D532" s="227" t="s">
        <v>156</v>
      </c>
      <c r="E532" s="228" t="s">
        <v>19</v>
      </c>
      <c r="F532" s="229" t="s">
        <v>787</v>
      </c>
      <c r="G532" s="226"/>
      <c r="H532" s="230">
        <v>17.352</v>
      </c>
      <c r="I532" s="231"/>
      <c r="J532" s="226"/>
      <c r="K532" s="226"/>
      <c r="L532" s="232"/>
      <c r="M532" s="233"/>
      <c r="N532" s="234"/>
      <c r="O532" s="234"/>
      <c r="P532" s="234"/>
      <c r="Q532" s="234"/>
      <c r="R532" s="234"/>
      <c r="S532" s="234"/>
      <c r="T532" s="235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6" t="s">
        <v>156</v>
      </c>
      <c r="AU532" s="236" t="s">
        <v>85</v>
      </c>
      <c r="AV532" s="13" t="s">
        <v>85</v>
      </c>
      <c r="AW532" s="13" t="s">
        <v>36</v>
      </c>
      <c r="AX532" s="13" t="s">
        <v>76</v>
      </c>
      <c r="AY532" s="236" t="s">
        <v>145</v>
      </c>
    </row>
    <row r="533" s="13" customFormat="1">
      <c r="A533" s="13"/>
      <c r="B533" s="225"/>
      <c r="C533" s="226"/>
      <c r="D533" s="227" t="s">
        <v>156</v>
      </c>
      <c r="E533" s="228" t="s">
        <v>19</v>
      </c>
      <c r="F533" s="229" t="s">
        <v>788</v>
      </c>
      <c r="G533" s="226"/>
      <c r="H533" s="230">
        <v>12.24</v>
      </c>
      <c r="I533" s="231"/>
      <c r="J533" s="226"/>
      <c r="K533" s="226"/>
      <c r="L533" s="232"/>
      <c r="M533" s="233"/>
      <c r="N533" s="234"/>
      <c r="O533" s="234"/>
      <c r="P533" s="234"/>
      <c r="Q533" s="234"/>
      <c r="R533" s="234"/>
      <c r="S533" s="234"/>
      <c r="T533" s="235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6" t="s">
        <v>156</v>
      </c>
      <c r="AU533" s="236" t="s">
        <v>85</v>
      </c>
      <c r="AV533" s="13" t="s">
        <v>85</v>
      </c>
      <c r="AW533" s="13" t="s">
        <v>36</v>
      </c>
      <c r="AX533" s="13" t="s">
        <v>76</v>
      </c>
      <c r="AY533" s="236" t="s">
        <v>145</v>
      </c>
    </row>
    <row r="534" s="14" customFormat="1">
      <c r="A534" s="14"/>
      <c r="B534" s="247"/>
      <c r="C534" s="248"/>
      <c r="D534" s="227" t="s">
        <v>156</v>
      </c>
      <c r="E534" s="249" t="s">
        <v>19</v>
      </c>
      <c r="F534" s="250" t="s">
        <v>256</v>
      </c>
      <c r="G534" s="248"/>
      <c r="H534" s="251">
        <v>230.91800000000001</v>
      </c>
      <c r="I534" s="252"/>
      <c r="J534" s="248"/>
      <c r="K534" s="248"/>
      <c r="L534" s="253"/>
      <c r="M534" s="254"/>
      <c r="N534" s="255"/>
      <c r="O534" s="255"/>
      <c r="P534" s="255"/>
      <c r="Q534" s="255"/>
      <c r="R534" s="255"/>
      <c r="S534" s="255"/>
      <c r="T534" s="256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7" t="s">
        <v>156</v>
      </c>
      <c r="AU534" s="257" t="s">
        <v>85</v>
      </c>
      <c r="AV534" s="14" t="s">
        <v>152</v>
      </c>
      <c r="AW534" s="14" t="s">
        <v>36</v>
      </c>
      <c r="AX534" s="14" t="s">
        <v>83</v>
      </c>
      <c r="AY534" s="257" t="s">
        <v>145</v>
      </c>
    </row>
    <row r="535" s="2" customFormat="1" ht="16.5" customHeight="1">
      <c r="A535" s="41"/>
      <c r="B535" s="42"/>
      <c r="C535" s="207" t="s">
        <v>799</v>
      </c>
      <c r="D535" s="207" t="s">
        <v>147</v>
      </c>
      <c r="E535" s="208" t="s">
        <v>800</v>
      </c>
      <c r="F535" s="209" t="s">
        <v>801</v>
      </c>
      <c r="G535" s="210" t="s">
        <v>196</v>
      </c>
      <c r="H535" s="211">
        <v>230.91800000000001</v>
      </c>
      <c r="I535" s="212"/>
      <c r="J535" s="213">
        <f>ROUND(I535*H535,2)</f>
        <v>0</v>
      </c>
      <c r="K535" s="209" t="s">
        <v>19</v>
      </c>
      <c r="L535" s="47"/>
      <c r="M535" s="214" t="s">
        <v>19</v>
      </c>
      <c r="N535" s="215" t="s">
        <v>47</v>
      </c>
      <c r="O535" s="87"/>
      <c r="P535" s="216">
        <f>O535*H535</f>
        <v>0</v>
      </c>
      <c r="Q535" s="216">
        <v>0</v>
      </c>
      <c r="R535" s="216">
        <f>Q535*H535</f>
        <v>0</v>
      </c>
      <c r="S535" s="216">
        <v>0</v>
      </c>
      <c r="T535" s="217">
        <f>S535*H535</f>
        <v>0</v>
      </c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R535" s="218" t="s">
        <v>270</v>
      </c>
      <c r="AT535" s="218" t="s">
        <v>147</v>
      </c>
      <c r="AU535" s="218" t="s">
        <v>85</v>
      </c>
      <c r="AY535" s="20" t="s">
        <v>145</v>
      </c>
      <c r="BE535" s="219">
        <f>IF(N535="základní",J535,0)</f>
        <v>0</v>
      </c>
      <c r="BF535" s="219">
        <f>IF(N535="snížená",J535,0)</f>
        <v>0</v>
      </c>
      <c r="BG535" s="219">
        <f>IF(N535="zákl. přenesená",J535,0)</f>
        <v>0</v>
      </c>
      <c r="BH535" s="219">
        <f>IF(N535="sníž. přenesená",J535,0)</f>
        <v>0</v>
      </c>
      <c r="BI535" s="219">
        <f>IF(N535="nulová",J535,0)</f>
        <v>0</v>
      </c>
      <c r="BJ535" s="20" t="s">
        <v>83</v>
      </c>
      <c r="BK535" s="219">
        <f>ROUND(I535*H535,2)</f>
        <v>0</v>
      </c>
      <c r="BL535" s="20" t="s">
        <v>270</v>
      </c>
      <c r="BM535" s="218" t="s">
        <v>802</v>
      </c>
    </row>
    <row r="536" s="13" customFormat="1">
      <c r="A536" s="13"/>
      <c r="B536" s="225"/>
      <c r="C536" s="226"/>
      <c r="D536" s="227" t="s">
        <v>156</v>
      </c>
      <c r="E536" s="228" t="s">
        <v>19</v>
      </c>
      <c r="F536" s="229" t="s">
        <v>776</v>
      </c>
      <c r="G536" s="226"/>
      <c r="H536" s="230">
        <v>10.728</v>
      </c>
      <c r="I536" s="231"/>
      <c r="J536" s="226"/>
      <c r="K536" s="226"/>
      <c r="L536" s="232"/>
      <c r="M536" s="233"/>
      <c r="N536" s="234"/>
      <c r="O536" s="234"/>
      <c r="P536" s="234"/>
      <c r="Q536" s="234"/>
      <c r="R536" s="234"/>
      <c r="S536" s="234"/>
      <c r="T536" s="235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6" t="s">
        <v>156</v>
      </c>
      <c r="AU536" s="236" t="s">
        <v>85</v>
      </c>
      <c r="AV536" s="13" t="s">
        <v>85</v>
      </c>
      <c r="AW536" s="13" t="s">
        <v>36</v>
      </c>
      <c r="AX536" s="13" t="s">
        <v>76</v>
      </c>
      <c r="AY536" s="236" t="s">
        <v>145</v>
      </c>
    </row>
    <row r="537" s="13" customFormat="1">
      <c r="A537" s="13"/>
      <c r="B537" s="225"/>
      <c r="C537" s="226"/>
      <c r="D537" s="227" t="s">
        <v>156</v>
      </c>
      <c r="E537" s="228" t="s">
        <v>19</v>
      </c>
      <c r="F537" s="229" t="s">
        <v>777</v>
      </c>
      <c r="G537" s="226"/>
      <c r="H537" s="230">
        <v>20.015999999999998</v>
      </c>
      <c r="I537" s="231"/>
      <c r="J537" s="226"/>
      <c r="K537" s="226"/>
      <c r="L537" s="232"/>
      <c r="M537" s="233"/>
      <c r="N537" s="234"/>
      <c r="O537" s="234"/>
      <c r="P537" s="234"/>
      <c r="Q537" s="234"/>
      <c r="R537" s="234"/>
      <c r="S537" s="234"/>
      <c r="T537" s="235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6" t="s">
        <v>156</v>
      </c>
      <c r="AU537" s="236" t="s">
        <v>85</v>
      </c>
      <c r="AV537" s="13" t="s">
        <v>85</v>
      </c>
      <c r="AW537" s="13" t="s">
        <v>36</v>
      </c>
      <c r="AX537" s="13" t="s">
        <v>76</v>
      </c>
      <c r="AY537" s="236" t="s">
        <v>145</v>
      </c>
    </row>
    <row r="538" s="13" customFormat="1">
      <c r="A538" s="13"/>
      <c r="B538" s="225"/>
      <c r="C538" s="226"/>
      <c r="D538" s="227" t="s">
        <v>156</v>
      </c>
      <c r="E538" s="228" t="s">
        <v>19</v>
      </c>
      <c r="F538" s="229" t="s">
        <v>778</v>
      </c>
      <c r="G538" s="226"/>
      <c r="H538" s="230">
        <v>22.359999999999999</v>
      </c>
      <c r="I538" s="231"/>
      <c r="J538" s="226"/>
      <c r="K538" s="226"/>
      <c r="L538" s="232"/>
      <c r="M538" s="233"/>
      <c r="N538" s="234"/>
      <c r="O538" s="234"/>
      <c r="P538" s="234"/>
      <c r="Q538" s="234"/>
      <c r="R538" s="234"/>
      <c r="S538" s="234"/>
      <c r="T538" s="235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6" t="s">
        <v>156</v>
      </c>
      <c r="AU538" s="236" t="s">
        <v>85</v>
      </c>
      <c r="AV538" s="13" t="s">
        <v>85</v>
      </c>
      <c r="AW538" s="13" t="s">
        <v>36</v>
      </c>
      <c r="AX538" s="13" t="s">
        <v>76</v>
      </c>
      <c r="AY538" s="236" t="s">
        <v>145</v>
      </c>
    </row>
    <row r="539" s="13" customFormat="1">
      <c r="A539" s="13"/>
      <c r="B539" s="225"/>
      <c r="C539" s="226"/>
      <c r="D539" s="227" t="s">
        <v>156</v>
      </c>
      <c r="E539" s="228" t="s">
        <v>19</v>
      </c>
      <c r="F539" s="229" t="s">
        <v>779</v>
      </c>
      <c r="G539" s="226"/>
      <c r="H539" s="230">
        <v>9.4800000000000004</v>
      </c>
      <c r="I539" s="231"/>
      <c r="J539" s="226"/>
      <c r="K539" s="226"/>
      <c r="L539" s="232"/>
      <c r="M539" s="233"/>
      <c r="N539" s="234"/>
      <c r="O539" s="234"/>
      <c r="P539" s="234"/>
      <c r="Q539" s="234"/>
      <c r="R539" s="234"/>
      <c r="S539" s="234"/>
      <c r="T539" s="235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6" t="s">
        <v>156</v>
      </c>
      <c r="AU539" s="236" t="s">
        <v>85</v>
      </c>
      <c r="AV539" s="13" t="s">
        <v>85</v>
      </c>
      <c r="AW539" s="13" t="s">
        <v>36</v>
      </c>
      <c r="AX539" s="13" t="s">
        <v>76</v>
      </c>
      <c r="AY539" s="236" t="s">
        <v>145</v>
      </c>
    </row>
    <row r="540" s="13" customFormat="1">
      <c r="A540" s="13"/>
      <c r="B540" s="225"/>
      <c r="C540" s="226"/>
      <c r="D540" s="227" t="s">
        <v>156</v>
      </c>
      <c r="E540" s="228" t="s">
        <v>19</v>
      </c>
      <c r="F540" s="229" t="s">
        <v>780</v>
      </c>
      <c r="G540" s="226"/>
      <c r="H540" s="230">
        <v>7.056</v>
      </c>
      <c r="I540" s="231"/>
      <c r="J540" s="226"/>
      <c r="K540" s="226"/>
      <c r="L540" s="232"/>
      <c r="M540" s="233"/>
      <c r="N540" s="234"/>
      <c r="O540" s="234"/>
      <c r="P540" s="234"/>
      <c r="Q540" s="234"/>
      <c r="R540" s="234"/>
      <c r="S540" s="234"/>
      <c r="T540" s="235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6" t="s">
        <v>156</v>
      </c>
      <c r="AU540" s="236" t="s">
        <v>85</v>
      </c>
      <c r="AV540" s="13" t="s">
        <v>85</v>
      </c>
      <c r="AW540" s="13" t="s">
        <v>36</v>
      </c>
      <c r="AX540" s="13" t="s">
        <v>76</v>
      </c>
      <c r="AY540" s="236" t="s">
        <v>145</v>
      </c>
    </row>
    <row r="541" s="13" customFormat="1">
      <c r="A541" s="13"/>
      <c r="B541" s="225"/>
      <c r="C541" s="226"/>
      <c r="D541" s="227" t="s">
        <v>156</v>
      </c>
      <c r="E541" s="228" t="s">
        <v>19</v>
      </c>
      <c r="F541" s="229" t="s">
        <v>781</v>
      </c>
      <c r="G541" s="226"/>
      <c r="H541" s="230">
        <v>2.3700000000000001</v>
      </c>
      <c r="I541" s="231"/>
      <c r="J541" s="226"/>
      <c r="K541" s="226"/>
      <c r="L541" s="232"/>
      <c r="M541" s="233"/>
      <c r="N541" s="234"/>
      <c r="O541" s="234"/>
      <c r="P541" s="234"/>
      <c r="Q541" s="234"/>
      <c r="R541" s="234"/>
      <c r="S541" s="234"/>
      <c r="T541" s="235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6" t="s">
        <v>156</v>
      </c>
      <c r="AU541" s="236" t="s">
        <v>85</v>
      </c>
      <c r="AV541" s="13" t="s">
        <v>85</v>
      </c>
      <c r="AW541" s="13" t="s">
        <v>36</v>
      </c>
      <c r="AX541" s="13" t="s">
        <v>76</v>
      </c>
      <c r="AY541" s="236" t="s">
        <v>145</v>
      </c>
    </row>
    <row r="542" s="13" customFormat="1">
      <c r="A542" s="13"/>
      <c r="B542" s="225"/>
      <c r="C542" s="226"/>
      <c r="D542" s="227" t="s">
        <v>156</v>
      </c>
      <c r="E542" s="228" t="s">
        <v>19</v>
      </c>
      <c r="F542" s="229" t="s">
        <v>782</v>
      </c>
      <c r="G542" s="226"/>
      <c r="H542" s="230">
        <v>23.728000000000002</v>
      </c>
      <c r="I542" s="231"/>
      <c r="J542" s="226"/>
      <c r="K542" s="226"/>
      <c r="L542" s="232"/>
      <c r="M542" s="233"/>
      <c r="N542" s="234"/>
      <c r="O542" s="234"/>
      <c r="P542" s="234"/>
      <c r="Q542" s="234"/>
      <c r="R542" s="234"/>
      <c r="S542" s="234"/>
      <c r="T542" s="235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6" t="s">
        <v>156</v>
      </c>
      <c r="AU542" s="236" t="s">
        <v>85</v>
      </c>
      <c r="AV542" s="13" t="s">
        <v>85</v>
      </c>
      <c r="AW542" s="13" t="s">
        <v>36</v>
      </c>
      <c r="AX542" s="13" t="s">
        <v>76</v>
      </c>
      <c r="AY542" s="236" t="s">
        <v>145</v>
      </c>
    </row>
    <row r="543" s="13" customFormat="1">
      <c r="A543" s="13"/>
      <c r="B543" s="225"/>
      <c r="C543" s="226"/>
      <c r="D543" s="227" t="s">
        <v>156</v>
      </c>
      <c r="E543" s="228" t="s">
        <v>19</v>
      </c>
      <c r="F543" s="229" t="s">
        <v>783</v>
      </c>
      <c r="G543" s="226"/>
      <c r="H543" s="230">
        <v>23.292000000000002</v>
      </c>
      <c r="I543" s="231"/>
      <c r="J543" s="226"/>
      <c r="K543" s="226"/>
      <c r="L543" s="232"/>
      <c r="M543" s="233"/>
      <c r="N543" s="234"/>
      <c r="O543" s="234"/>
      <c r="P543" s="234"/>
      <c r="Q543" s="234"/>
      <c r="R543" s="234"/>
      <c r="S543" s="234"/>
      <c r="T543" s="235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6" t="s">
        <v>156</v>
      </c>
      <c r="AU543" s="236" t="s">
        <v>85</v>
      </c>
      <c r="AV543" s="13" t="s">
        <v>85</v>
      </c>
      <c r="AW543" s="13" t="s">
        <v>36</v>
      </c>
      <c r="AX543" s="13" t="s">
        <v>76</v>
      </c>
      <c r="AY543" s="236" t="s">
        <v>145</v>
      </c>
    </row>
    <row r="544" s="13" customFormat="1">
      <c r="A544" s="13"/>
      <c r="B544" s="225"/>
      <c r="C544" s="226"/>
      <c r="D544" s="227" t="s">
        <v>156</v>
      </c>
      <c r="E544" s="228" t="s">
        <v>19</v>
      </c>
      <c r="F544" s="229" t="s">
        <v>784</v>
      </c>
      <c r="G544" s="226"/>
      <c r="H544" s="230">
        <v>11.880000000000001</v>
      </c>
      <c r="I544" s="231"/>
      <c r="J544" s="226"/>
      <c r="K544" s="226"/>
      <c r="L544" s="232"/>
      <c r="M544" s="233"/>
      <c r="N544" s="234"/>
      <c r="O544" s="234"/>
      <c r="P544" s="234"/>
      <c r="Q544" s="234"/>
      <c r="R544" s="234"/>
      <c r="S544" s="234"/>
      <c r="T544" s="235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6" t="s">
        <v>156</v>
      </c>
      <c r="AU544" s="236" t="s">
        <v>85</v>
      </c>
      <c r="AV544" s="13" t="s">
        <v>85</v>
      </c>
      <c r="AW544" s="13" t="s">
        <v>36</v>
      </c>
      <c r="AX544" s="13" t="s">
        <v>76</v>
      </c>
      <c r="AY544" s="236" t="s">
        <v>145</v>
      </c>
    </row>
    <row r="545" s="13" customFormat="1">
      <c r="A545" s="13"/>
      <c r="B545" s="225"/>
      <c r="C545" s="226"/>
      <c r="D545" s="227" t="s">
        <v>156</v>
      </c>
      <c r="E545" s="228" t="s">
        <v>19</v>
      </c>
      <c r="F545" s="229" t="s">
        <v>785</v>
      </c>
      <c r="G545" s="226"/>
      <c r="H545" s="230">
        <v>31.608000000000001</v>
      </c>
      <c r="I545" s="231"/>
      <c r="J545" s="226"/>
      <c r="K545" s="226"/>
      <c r="L545" s="232"/>
      <c r="M545" s="233"/>
      <c r="N545" s="234"/>
      <c r="O545" s="234"/>
      <c r="P545" s="234"/>
      <c r="Q545" s="234"/>
      <c r="R545" s="234"/>
      <c r="S545" s="234"/>
      <c r="T545" s="235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6" t="s">
        <v>156</v>
      </c>
      <c r="AU545" s="236" t="s">
        <v>85</v>
      </c>
      <c r="AV545" s="13" t="s">
        <v>85</v>
      </c>
      <c r="AW545" s="13" t="s">
        <v>36</v>
      </c>
      <c r="AX545" s="13" t="s">
        <v>76</v>
      </c>
      <c r="AY545" s="236" t="s">
        <v>145</v>
      </c>
    </row>
    <row r="546" s="13" customFormat="1">
      <c r="A546" s="13"/>
      <c r="B546" s="225"/>
      <c r="C546" s="226"/>
      <c r="D546" s="227" t="s">
        <v>156</v>
      </c>
      <c r="E546" s="228" t="s">
        <v>19</v>
      </c>
      <c r="F546" s="229" t="s">
        <v>786</v>
      </c>
      <c r="G546" s="226"/>
      <c r="H546" s="230">
        <v>38.808</v>
      </c>
      <c r="I546" s="231"/>
      <c r="J546" s="226"/>
      <c r="K546" s="226"/>
      <c r="L546" s="232"/>
      <c r="M546" s="233"/>
      <c r="N546" s="234"/>
      <c r="O546" s="234"/>
      <c r="P546" s="234"/>
      <c r="Q546" s="234"/>
      <c r="R546" s="234"/>
      <c r="S546" s="234"/>
      <c r="T546" s="235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6" t="s">
        <v>156</v>
      </c>
      <c r="AU546" s="236" t="s">
        <v>85</v>
      </c>
      <c r="AV546" s="13" t="s">
        <v>85</v>
      </c>
      <c r="AW546" s="13" t="s">
        <v>36</v>
      </c>
      <c r="AX546" s="13" t="s">
        <v>76</v>
      </c>
      <c r="AY546" s="236" t="s">
        <v>145</v>
      </c>
    </row>
    <row r="547" s="13" customFormat="1">
      <c r="A547" s="13"/>
      <c r="B547" s="225"/>
      <c r="C547" s="226"/>
      <c r="D547" s="227" t="s">
        <v>156</v>
      </c>
      <c r="E547" s="228" t="s">
        <v>19</v>
      </c>
      <c r="F547" s="229" t="s">
        <v>787</v>
      </c>
      <c r="G547" s="226"/>
      <c r="H547" s="230">
        <v>17.352</v>
      </c>
      <c r="I547" s="231"/>
      <c r="J547" s="226"/>
      <c r="K547" s="226"/>
      <c r="L547" s="232"/>
      <c r="M547" s="233"/>
      <c r="N547" s="234"/>
      <c r="O547" s="234"/>
      <c r="P547" s="234"/>
      <c r="Q547" s="234"/>
      <c r="R547" s="234"/>
      <c r="S547" s="234"/>
      <c r="T547" s="235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6" t="s">
        <v>156</v>
      </c>
      <c r="AU547" s="236" t="s">
        <v>85</v>
      </c>
      <c r="AV547" s="13" t="s">
        <v>85</v>
      </c>
      <c r="AW547" s="13" t="s">
        <v>36</v>
      </c>
      <c r="AX547" s="13" t="s">
        <v>76</v>
      </c>
      <c r="AY547" s="236" t="s">
        <v>145</v>
      </c>
    </row>
    <row r="548" s="13" customFormat="1">
      <c r="A548" s="13"/>
      <c r="B548" s="225"/>
      <c r="C548" s="226"/>
      <c r="D548" s="227" t="s">
        <v>156</v>
      </c>
      <c r="E548" s="228" t="s">
        <v>19</v>
      </c>
      <c r="F548" s="229" t="s">
        <v>788</v>
      </c>
      <c r="G548" s="226"/>
      <c r="H548" s="230">
        <v>12.24</v>
      </c>
      <c r="I548" s="231"/>
      <c r="J548" s="226"/>
      <c r="K548" s="226"/>
      <c r="L548" s="232"/>
      <c r="M548" s="233"/>
      <c r="N548" s="234"/>
      <c r="O548" s="234"/>
      <c r="P548" s="234"/>
      <c r="Q548" s="234"/>
      <c r="R548" s="234"/>
      <c r="S548" s="234"/>
      <c r="T548" s="235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6" t="s">
        <v>156</v>
      </c>
      <c r="AU548" s="236" t="s">
        <v>85</v>
      </c>
      <c r="AV548" s="13" t="s">
        <v>85</v>
      </c>
      <c r="AW548" s="13" t="s">
        <v>36</v>
      </c>
      <c r="AX548" s="13" t="s">
        <v>76</v>
      </c>
      <c r="AY548" s="236" t="s">
        <v>145</v>
      </c>
    </row>
    <row r="549" s="14" customFormat="1">
      <c r="A549" s="14"/>
      <c r="B549" s="247"/>
      <c r="C549" s="248"/>
      <c r="D549" s="227" t="s">
        <v>156</v>
      </c>
      <c r="E549" s="249" t="s">
        <v>19</v>
      </c>
      <c r="F549" s="250" t="s">
        <v>256</v>
      </c>
      <c r="G549" s="248"/>
      <c r="H549" s="251">
        <v>230.91800000000001</v>
      </c>
      <c r="I549" s="252"/>
      <c r="J549" s="248"/>
      <c r="K549" s="248"/>
      <c r="L549" s="253"/>
      <c r="M549" s="254"/>
      <c r="N549" s="255"/>
      <c r="O549" s="255"/>
      <c r="P549" s="255"/>
      <c r="Q549" s="255"/>
      <c r="R549" s="255"/>
      <c r="S549" s="255"/>
      <c r="T549" s="256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7" t="s">
        <v>156</v>
      </c>
      <c r="AU549" s="257" t="s">
        <v>85</v>
      </c>
      <c r="AV549" s="14" t="s">
        <v>152</v>
      </c>
      <c r="AW549" s="14" t="s">
        <v>36</v>
      </c>
      <c r="AX549" s="14" t="s">
        <v>83</v>
      </c>
      <c r="AY549" s="257" t="s">
        <v>145</v>
      </c>
    </row>
    <row r="550" s="2" customFormat="1" ht="21.75" customHeight="1">
      <c r="A550" s="41"/>
      <c r="B550" s="42"/>
      <c r="C550" s="207" t="s">
        <v>803</v>
      </c>
      <c r="D550" s="207" t="s">
        <v>147</v>
      </c>
      <c r="E550" s="208" t="s">
        <v>804</v>
      </c>
      <c r="F550" s="209" t="s">
        <v>805</v>
      </c>
      <c r="G550" s="210" t="s">
        <v>196</v>
      </c>
      <c r="H550" s="211">
        <v>23.292000000000002</v>
      </c>
      <c r="I550" s="212"/>
      <c r="J550" s="213">
        <f>ROUND(I550*H550,2)</f>
        <v>0</v>
      </c>
      <c r="K550" s="209" t="s">
        <v>151</v>
      </c>
      <c r="L550" s="47"/>
      <c r="M550" s="214" t="s">
        <v>19</v>
      </c>
      <c r="N550" s="215" t="s">
        <v>47</v>
      </c>
      <c r="O550" s="87"/>
      <c r="P550" s="216">
        <f>O550*H550</f>
        <v>0</v>
      </c>
      <c r="Q550" s="216">
        <v>0.0090900000000000009</v>
      </c>
      <c r="R550" s="216">
        <f>Q550*H550</f>
        <v>0.21172428000000004</v>
      </c>
      <c r="S550" s="216">
        <v>0</v>
      </c>
      <c r="T550" s="217">
        <f>S550*H550</f>
        <v>0</v>
      </c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R550" s="218" t="s">
        <v>270</v>
      </c>
      <c r="AT550" s="218" t="s">
        <v>147</v>
      </c>
      <c r="AU550" s="218" t="s">
        <v>85</v>
      </c>
      <c r="AY550" s="20" t="s">
        <v>145</v>
      </c>
      <c r="BE550" s="219">
        <f>IF(N550="základní",J550,0)</f>
        <v>0</v>
      </c>
      <c r="BF550" s="219">
        <f>IF(N550="snížená",J550,0)</f>
        <v>0</v>
      </c>
      <c r="BG550" s="219">
        <f>IF(N550="zákl. přenesená",J550,0)</f>
        <v>0</v>
      </c>
      <c r="BH550" s="219">
        <f>IF(N550="sníž. přenesená",J550,0)</f>
        <v>0</v>
      </c>
      <c r="BI550" s="219">
        <f>IF(N550="nulová",J550,0)</f>
        <v>0</v>
      </c>
      <c r="BJ550" s="20" t="s">
        <v>83</v>
      </c>
      <c r="BK550" s="219">
        <f>ROUND(I550*H550,2)</f>
        <v>0</v>
      </c>
      <c r="BL550" s="20" t="s">
        <v>270</v>
      </c>
      <c r="BM550" s="218" t="s">
        <v>806</v>
      </c>
    </row>
    <row r="551" s="2" customFormat="1">
      <c r="A551" s="41"/>
      <c r="B551" s="42"/>
      <c r="C551" s="43"/>
      <c r="D551" s="220" t="s">
        <v>154</v>
      </c>
      <c r="E551" s="43"/>
      <c r="F551" s="221" t="s">
        <v>807</v>
      </c>
      <c r="G551" s="43"/>
      <c r="H551" s="43"/>
      <c r="I551" s="222"/>
      <c r="J551" s="43"/>
      <c r="K551" s="43"/>
      <c r="L551" s="47"/>
      <c r="M551" s="223"/>
      <c r="N551" s="224"/>
      <c r="O551" s="87"/>
      <c r="P551" s="87"/>
      <c r="Q551" s="87"/>
      <c r="R551" s="87"/>
      <c r="S551" s="87"/>
      <c r="T551" s="88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T551" s="20" t="s">
        <v>154</v>
      </c>
      <c r="AU551" s="20" t="s">
        <v>85</v>
      </c>
    </row>
    <row r="552" s="13" customFormat="1">
      <c r="A552" s="13"/>
      <c r="B552" s="225"/>
      <c r="C552" s="226"/>
      <c r="D552" s="227" t="s">
        <v>156</v>
      </c>
      <c r="E552" s="228" t="s">
        <v>19</v>
      </c>
      <c r="F552" s="229" t="s">
        <v>783</v>
      </c>
      <c r="G552" s="226"/>
      <c r="H552" s="230">
        <v>23.292000000000002</v>
      </c>
      <c r="I552" s="231"/>
      <c r="J552" s="226"/>
      <c r="K552" s="226"/>
      <c r="L552" s="232"/>
      <c r="M552" s="233"/>
      <c r="N552" s="234"/>
      <c r="O552" s="234"/>
      <c r="P552" s="234"/>
      <c r="Q552" s="234"/>
      <c r="R552" s="234"/>
      <c r="S552" s="234"/>
      <c r="T552" s="235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6" t="s">
        <v>156</v>
      </c>
      <c r="AU552" s="236" t="s">
        <v>85</v>
      </c>
      <c r="AV552" s="13" t="s">
        <v>85</v>
      </c>
      <c r="AW552" s="13" t="s">
        <v>36</v>
      </c>
      <c r="AX552" s="13" t="s">
        <v>83</v>
      </c>
      <c r="AY552" s="236" t="s">
        <v>145</v>
      </c>
    </row>
    <row r="553" s="2" customFormat="1" ht="16.5" customHeight="1">
      <c r="A553" s="41"/>
      <c r="B553" s="42"/>
      <c r="C553" s="237" t="s">
        <v>808</v>
      </c>
      <c r="D553" s="237" t="s">
        <v>158</v>
      </c>
      <c r="E553" s="238" t="s">
        <v>809</v>
      </c>
      <c r="F553" s="239" t="s">
        <v>810</v>
      </c>
      <c r="G553" s="240" t="s">
        <v>196</v>
      </c>
      <c r="H553" s="241">
        <v>27.949999999999999</v>
      </c>
      <c r="I553" s="242"/>
      <c r="J553" s="243">
        <f>ROUND(I553*H553,2)</f>
        <v>0</v>
      </c>
      <c r="K553" s="239" t="s">
        <v>151</v>
      </c>
      <c r="L553" s="244"/>
      <c r="M553" s="245" t="s">
        <v>19</v>
      </c>
      <c r="N553" s="246" t="s">
        <v>47</v>
      </c>
      <c r="O553" s="87"/>
      <c r="P553" s="216">
        <f>O553*H553</f>
        <v>0</v>
      </c>
      <c r="Q553" s="216">
        <v>0.019</v>
      </c>
      <c r="R553" s="216">
        <f>Q553*H553</f>
        <v>0.53105000000000002</v>
      </c>
      <c r="S553" s="216">
        <v>0</v>
      </c>
      <c r="T553" s="217">
        <f>S553*H553</f>
        <v>0</v>
      </c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R553" s="218" t="s">
        <v>372</v>
      </c>
      <c r="AT553" s="218" t="s">
        <v>158</v>
      </c>
      <c r="AU553" s="218" t="s">
        <v>85</v>
      </c>
      <c r="AY553" s="20" t="s">
        <v>145</v>
      </c>
      <c r="BE553" s="219">
        <f>IF(N553="základní",J553,0)</f>
        <v>0</v>
      </c>
      <c r="BF553" s="219">
        <f>IF(N553="snížená",J553,0)</f>
        <v>0</v>
      </c>
      <c r="BG553" s="219">
        <f>IF(N553="zákl. přenesená",J553,0)</f>
        <v>0</v>
      </c>
      <c r="BH553" s="219">
        <f>IF(N553="sníž. přenesená",J553,0)</f>
        <v>0</v>
      </c>
      <c r="BI553" s="219">
        <f>IF(N553="nulová",J553,0)</f>
        <v>0</v>
      </c>
      <c r="BJ553" s="20" t="s">
        <v>83</v>
      </c>
      <c r="BK553" s="219">
        <f>ROUND(I553*H553,2)</f>
        <v>0</v>
      </c>
      <c r="BL553" s="20" t="s">
        <v>270</v>
      </c>
      <c r="BM553" s="218" t="s">
        <v>811</v>
      </c>
    </row>
    <row r="554" s="2" customFormat="1">
      <c r="A554" s="41"/>
      <c r="B554" s="42"/>
      <c r="C554" s="43"/>
      <c r="D554" s="227" t="s">
        <v>655</v>
      </c>
      <c r="E554" s="43"/>
      <c r="F554" s="280" t="s">
        <v>812</v>
      </c>
      <c r="G554" s="43"/>
      <c r="H554" s="43"/>
      <c r="I554" s="222"/>
      <c r="J554" s="43"/>
      <c r="K554" s="43"/>
      <c r="L554" s="47"/>
      <c r="M554" s="223"/>
      <c r="N554" s="224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T554" s="20" t="s">
        <v>655</v>
      </c>
      <c r="AU554" s="20" t="s">
        <v>85</v>
      </c>
    </row>
    <row r="555" s="13" customFormat="1">
      <c r="A555" s="13"/>
      <c r="B555" s="225"/>
      <c r="C555" s="226"/>
      <c r="D555" s="227" t="s">
        <v>156</v>
      </c>
      <c r="E555" s="226"/>
      <c r="F555" s="229" t="s">
        <v>813</v>
      </c>
      <c r="G555" s="226"/>
      <c r="H555" s="230">
        <v>27.949999999999999</v>
      </c>
      <c r="I555" s="231"/>
      <c r="J555" s="226"/>
      <c r="K555" s="226"/>
      <c r="L555" s="232"/>
      <c r="M555" s="233"/>
      <c r="N555" s="234"/>
      <c r="O555" s="234"/>
      <c r="P555" s="234"/>
      <c r="Q555" s="234"/>
      <c r="R555" s="234"/>
      <c r="S555" s="234"/>
      <c r="T555" s="235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6" t="s">
        <v>156</v>
      </c>
      <c r="AU555" s="236" t="s">
        <v>85</v>
      </c>
      <c r="AV555" s="13" t="s">
        <v>85</v>
      </c>
      <c r="AW555" s="13" t="s">
        <v>4</v>
      </c>
      <c r="AX555" s="13" t="s">
        <v>83</v>
      </c>
      <c r="AY555" s="236" t="s">
        <v>145</v>
      </c>
    </row>
    <row r="556" s="2" customFormat="1" ht="21.75" customHeight="1">
      <c r="A556" s="41"/>
      <c r="B556" s="42"/>
      <c r="C556" s="207" t="s">
        <v>814</v>
      </c>
      <c r="D556" s="207" t="s">
        <v>147</v>
      </c>
      <c r="E556" s="208" t="s">
        <v>815</v>
      </c>
      <c r="F556" s="209" t="s">
        <v>816</v>
      </c>
      <c r="G556" s="210" t="s">
        <v>196</v>
      </c>
      <c r="H556" s="211">
        <v>185.16200000000001</v>
      </c>
      <c r="I556" s="212"/>
      <c r="J556" s="213">
        <f>ROUND(I556*H556,2)</f>
        <v>0</v>
      </c>
      <c r="K556" s="209" t="s">
        <v>151</v>
      </c>
      <c r="L556" s="47"/>
      <c r="M556" s="214" t="s">
        <v>19</v>
      </c>
      <c r="N556" s="215" t="s">
        <v>47</v>
      </c>
      <c r="O556" s="87"/>
      <c r="P556" s="216">
        <f>O556*H556</f>
        <v>0</v>
      </c>
      <c r="Q556" s="216">
        <v>0.0053</v>
      </c>
      <c r="R556" s="216">
        <f>Q556*H556</f>
        <v>0.98135860000000008</v>
      </c>
      <c r="S556" s="216">
        <v>0</v>
      </c>
      <c r="T556" s="217">
        <f>S556*H556</f>
        <v>0</v>
      </c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R556" s="218" t="s">
        <v>270</v>
      </c>
      <c r="AT556" s="218" t="s">
        <v>147</v>
      </c>
      <c r="AU556" s="218" t="s">
        <v>85</v>
      </c>
      <c r="AY556" s="20" t="s">
        <v>145</v>
      </c>
      <c r="BE556" s="219">
        <f>IF(N556="základní",J556,0)</f>
        <v>0</v>
      </c>
      <c r="BF556" s="219">
        <f>IF(N556="snížená",J556,0)</f>
        <v>0</v>
      </c>
      <c r="BG556" s="219">
        <f>IF(N556="zákl. přenesená",J556,0)</f>
        <v>0</v>
      </c>
      <c r="BH556" s="219">
        <f>IF(N556="sníž. přenesená",J556,0)</f>
        <v>0</v>
      </c>
      <c r="BI556" s="219">
        <f>IF(N556="nulová",J556,0)</f>
        <v>0</v>
      </c>
      <c r="BJ556" s="20" t="s">
        <v>83</v>
      </c>
      <c r="BK556" s="219">
        <f>ROUND(I556*H556,2)</f>
        <v>0</v>
      </c>
      <c r="BL556" s="20" t="s">
        <v>270</v>
      </c>
      <c r="BM556" s="218" t="s">
        <v>817</v>
      </c>
    </row>
    <row r="557" s="2" customFormat="1">
      <c r="A557" s="41"/>
      <c r="B557" s="42"/>
      <c r="C557" s="43"/>
      <c r="D557" s="220" t="s">
        <v>154</v>
      </c>
      <c r="E557" s="43"/>
      <c r="F557" s="221" t="s">
        <v>818</v>
      </c>
      <c r="G557" s="43"/>
      <c r="H557" s="43"/>
      <c r="I557" s="222"/>
      <c r="J557" s="43"/>
      <c r="K557" s="43"/>
      <c r="L557" s="47"/>
      <c r="M557" s="223"/>
      <c r="N557" s="224"/>
      <c r="O557" s="87"/>
      <c r="P557" s="87"/>
      <c r="Q557" s="87"/>
      <c r="R557" s="87"/>
      <c r="S557" s="87"/>
      <c r="T557" s="88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T557" s="20" t="s">
        <v>154</v>
      </c>
      <c r="AU557" s="20" t="s">
        <v>85</v>
      </c>
    </row>
    <row r="558" s="13" customFormat="1">
      <c r="A558" s="13"/>
      <c r="B558" s="225"/>
      <c r="C558" s="226"/>
      <c r="D558" s="227" t="s">
        <v>156</v>
      </c>
      <c r="E558" s="228" t="s">
        <v>19</v>
      </c>
      <c r="F558" s="229" t="s">
        <v>819</v>
      </c>
      <c r="G558" s="226"/>
      <c r="H558" s="230">
        <v>8.3439999999999994</v>
      </c>
      <c r="I558" s="231"/>
      <c r="J558" s="226"/>
      <c r="K558" s="226"/>
      <c r="L558" s="232"/>
      <c r="M558" s="233"/>
      <c r="N558" s="234"/>
      <c r="O558" s="234"/>
      <c r="P558" s="234"/>
      <c r="Q558" s="234"/>
      <c r="R558" s="234"/>
      <c r="S558" s="234"/>
      <c r="T558" s="235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6" t="s">
        <v>156</v>
      </c>
      <c r="AU558" s="236" t="s">
        <v>85</v>
      </c>
      <c r="AV558" s="13" t="s">
        <v>85</v>
      </c>
      <c r="AW558" s="13" t="s">
        <v>36</v>
      </c>
      <c r="AX558" s="13" t="s">
        <v>76</v>
      </c>
      <c r="AY558" s="236" t="s">
        <v>145</v>
      </c>
    </row>
    <row r="559" s="13" customFormat="1">
      <c r="A559" s="13"/>
      <c r="B559" s="225"/>
      <c r="C559" s="226"/>
      <c r="D559" s="227" t="s">
        <v>156</v>
      </c>
      <c r="E559" s="228" t="s">
        <v>19</v>
      </c>
      <c r="F559" s="229" t="s">
        <v>820</v>
      </c>
      <c r="G559" s="226"/>
      <c r="H559" s="230">
        <v>15.568</v>
      </c>
      <c r="I559" s="231"/>
      <c r="J559" s="226"/>
      <c r="K559" s="226"/>
      <c r="L559" s="232"/>
      <c r="M559" s="233"/>
      <c r="N559" s="234"/>
      <c r="O559" s="234"/>
      <c r="P559" s="234"/>
      <c r="Q559" s="234"/>
      <c r="R559" s="234"/>
      <c r="S559" s="234"/>
      <c r="T559" s="235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6" t="s">
        <v>156</v>
      </c>
      <c r="AU559" s="236" t="s">
        <v>85</v>
      </c>
      <c r="AV559" s="13" t="s">
        <v>85</v>
      </c>
      <c r="AW559" s="13" t="s">
        <v>36</v>
      </c>
      <c r="AX559" s="13" t="s">
        <v>76</v>
      </c>
      <c r="AY559" s="236" t="s">
        <v>145</v>
      </c>
    </row>
    <row r="560" s="13" customFormat="1">
      <c r="A560" s="13"/>
      <c r="B560" s="225"/>
      <c r="C560" s="226"/>
      <c r="D560" s="227" t="s">
        <v>156</v>
      </c>
      <c r="E560" s="228" t="s">
        <v>19</v>
      </c>
      <c r="F560" s="229" t="s">
        <v>821</v>
      </c>
      <c r="G560" s="226"/>
      <c r="H560" s="230">
        <v>16.68</v>
      </c>
      <c r="I560" s="231"/>
      <c r="J560" s="226"/>
      <c r="K560" s="226"/>
      <c r="L560" s="232"/>
      <c r="M560" s="233"/>
      <c r="N560" s="234"/>
      <c r="O560" s="234"/>
      <c r="P560" s="234"/>
      <c r="Q560" s="234"/>
      <c r="R560" s="234"/>
      <c r="S560" s="234"/>
      <c r="T560" s="235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6" t="s">
        <v>156</v>
      </c>
      <c r="AU560" s="236" t="s">
        <v>85</v>
      </c>
      <c r="AV560" s="13" t="s">
        <v>85</v>
      </c>
      <c r="AW560" s="13" t="s">
        <v>36</v>
      </c>
      <c r="AX560" s="13" t="s">
        <v>76</v>
      </c>
      <c r="AY560" s="236" t="s">
        <v>145</v>
      </c>
    </row>
    <row r="561" s="13" customFormat="1">
      <c r="A561" s="13"/>
      <c r="B561" s="225"/>
      <c r="C561" s="226"/>
      <c r="D561" s="227" t="s">
        <v>156</v>
      </c>
      <c r="E561" s="228" t="s">
        <v>19</v>
      </c>
      <c r="F561" s="229" t="s">
        <v>822</v>
      </c>
      <c r="G561" s="226"/>
      <c r="H561" s="230">
        <v>6.952</v>
      </c>
      <c r="I561" s="231"/>
      <c r="J561" s="226"/>
      <c r="K561" s="226"/>
      <c r="L561" s="232"/>
      <c r="M561" s="233"/>
      <c r="N561" s="234"/>
      <c r="O561" s="234"/>
      <c r="P561" s="234"/>
      <c r="Q561" s="234"/>
      <c r="R561" s="234"/>
      <c r="S561" s="234"/>
      <c r="T561" s="235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6" t="s">
        <v>156</v>
      </c>
      <c r="AU561" s="236" t="s">
        <v>85</v>
      </c>
      <c r="AV561" s="13" t="s">
        <v>85</v>
      </c>
      <c r="AW561" s="13" t="s">
        <v>36</v>
      </c>
      <c r="AX561" s="13" t="s">
        <v>76</v>
      </c>
      <c r="AY561" s="236" t="s">
        <v>145</v>
      </c>
    </row>
    <row r="562" s="13" customFormat="1">
      <c r="A562" s="13"/>
      <c r="B562" s="225"/>
      <c r="C562" s="226"/>
      <c r="D562" s="227" t="s">
        <v>156</v>
      </c>
      <c r="E562" s="228" t="s">
        <v>19</v>
      </c>
      <c r="F562" s="229" t="s">
        <v>823</v>
      </c>
      <c r="G562" s="226"/>
      <c r="H562" s="230">
        <v>5.4880000000000004</v>
      </c>
      <c r="I562" s="231"/>
      <c r="J562" s="226"/>
      <c r="K562" s="226"/>
      <c r="L562" s="232"/>
      <c r="M562" s="233"/>
      <c r="N562" s="234"/>
      <c r="O562" s="234"/>
      <c r="P562" s="234"/>
      <c r="Q562" s="234"/>
      <c r="R562" s="234"/>
      <c r="S562" s="234"/>
      <c r="T562" s="235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6" t="s">
        <v>156</v>
      </c>
      <c r="AU562" s="236" t="s">
        <v>85</v>
      </c>
      <c r="AV562" s="13" t="s">
        <v>85</v>
      </c>
      <c r="AW562" s="13" t="s">
        <v>36</v>
      </c>
      <c r="AX562" s="13" t="s">
        <v>76</v>
      </c>
      <c r="AY562" s="236" t="s">
        <v>145</v>
      </c>
    </row>
    <row r="563" s="13" customFormat="1">
      <c r="A563" s="13"/>
      <c r="B563" s="225"/>
      <c r="C563" s="226"/>
      <c r="D563" s="227" t="s">
        <v>156</v>
      </c>
      <c r="E563" s="228" t="s">
        <v>19</v>
      </c>
      <c r="F563" s="229" t="s">
        <v>824</v>
      </c>
      <c r="G563" s="226"/>
      <c r="H563" s="230">
        <v>1.738</v>
      </c>
      <c r="I563" s="231"/>
      <c r="J563" s="226"/>
      <c r="K563" s="226"/>
      <c r="L563" s="232"/>
      <c r="M563" s="233"/>
      <c r="N563" s="234"/>
      <c r="O563" s="234"/>
      <c r="P563" s="234"/>
      <c r="Q563" s="234"/>
      <c r="R563" s="234"/>
      <c r="S563" s="234"/>
      <c r="T563" s="235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6" t="s">
        <v>156</v>
      </c>
      <c r="AU563" s="236" t="s">
        <v>85</v>
      </c>
      <c r="AV563" s="13" t="s">
        <v>85</v>
      </c>
      <c r="AW563" s="13" t="s">
        <v>36</v>
      </c>
      <c r="AX563" s="13" t="s">
        <v>76</v>
      </c>
      <c r="AY563" s="236" t="s">
        <v>145</v>
      </c>
    </row>
    <row r="564" s="13" customFormat="1">
      <c r="A564" s="13"/>
      <c r="B564" s="225"/>
      <c r="C564" s="226"/>
      <c r="D564" s="227" t="s">
        <v>156</v>
      </c>
      <c r="E564" s="228" t="s">
        <v>19</v>
      </c>
      <c r="F564" s="229" t="s">
        <v>825</v>
      </c>
      <c r="G564" s="226"/>
      <c r="H564" s="230">
        <v>18.504000000000001</v>
      </c>
      <c r="I564" s="231"/>
      <c r="J564" s="226"/>
      <c r="K564" s="226"/>
      <c r="L564" s="232"/>
      <c r="M564" s="233"/>
      <c r="N564" s="234"/>
      <c r="O564" s="234"/>
      <c r="P564" s="234"/>
      <c r="Q564" s="234"/>
      <c r="R564" s="234"/>
      <c r="S564" s="234"/>
      <c r="T564" s="235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6" t="s">
        <v>156</v>
      </c>
      <c r="AU564" s="236" t="s">
        <v>85</v>
      </c>
      <c r="AV564" s="13" t="s">
        <v>85</v>
      </c>
      <c r="AW564" s="13" t="s">
        <v>36</v>
      </c>
      <c r="AX564" s="13" t="s">
        <v>76</v>
      </c>
      <c r="AY564" s="236" t="s">
        <v>145</v>
      </c>
    </row>
    <row r="565" s="13" customFormat="1">
      <c r="A565" s="13"/>
      <c r="B565" s="225"/>
      <c r="C565" s="226"/>
      <c r="D565" s="227" t="s">
        <v>156</v>
      </c>
      <c r="E565" s="228" t="s">
        <v>19</v>
      </c>
      <c r="F565" s="229" t="s">
        <v>784</v>
      </c>
      <c r="G565" s="226"/>
      <c r="H565" s="230">
        <v>11.880000000000001</v>
      </c>
      <c r="I565" s="231"/>
      <c r="J565" s="226"/>
      <c r="K565" s="226"/>
      <c r="L565" s="232"/>
      <c r="M565" s="233"/>
      <c r="N565" s="234"/>
      <c r="O565" s="234"/>
      <c r="P565" s="234"/>
      <c r="Q565" s="234"/>
      <c r="R565" s="234"/>
      <c r="S565" s="234"/>
      <c r="T565" s="235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6" t="s">
        <v>156</v>
      </c>
      <c r="AU565" s="236" t="s">
        <v>85</v>
      </c>
      <c r="AV565" s="13" t="s">
        <v>85</v>
      </c>
      <c r="AW565" s="13" t="s">
        <v>36</v>
      </c>
      <c r="AX565" s="13" t="s">
        <v>76</v>
      </c>
      <c r="AY565" s="236" t="s">
        <v>145</v>
      </c>
    </row>
    <row r="566" s="13" customFormat="1">
      <c r="A566" s="13"/>
      <c r="B566" s="225"/>
      <c r="C566" s="226"/>
      <c r="D566" s="227" t="s">
        <v>156</v>
      </c>
      <c r="E566" s="228" t="s">
        <v>19</v>
      </c>
      <c r="F566" s="229" t="s">
        <v>785</v>
      </c>
      <c r="G566" s="226"/>
      <c r="H566" s="230">
        <v>31.608000000000001</v>
      </c>
      <c r="I566" s="231"/>
      <c r="J566" s="226"/>
      <c r="K566" s="226"/>
      <c r="L566" s="232"/>
      <c r="M566" s="233"/>
      <c r="N566" s="234"/>
      <c r="O566" s="234"/>
      <c r="P566" s="234"/>
      <c r="Q566" s="234"/>
      <c r="R566" s="234"/>
      <c r="S566" s="234"/>
      <c r="T566" s="23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6" t="s">
        <v>156</v>
      </c>
      <c r="AU566" s="236" t="s">
        <v>85</v>
      </c>
      <c r="AV566" s="13" t="s">
        <v>85</v>
      </c>
      <c r="AW566" s="13" t="s">
        <v>36</v>
      </c>
      <c r="AX566" s="13" t="s">
        <v>76</v>
      </c>
      <c r="AY566" s="236" t="s">
        <v>145</v>
      </c>
    </row>
    <row r="567" s="13" customFormat="1">
      <c r="A567" s="13"/>
      <c r="B567" s="225"/>
      <c r="C567" s="226"/>
      <c r="D567" s="227" t="s">
        <v>156</v>
      </c>
      <c r="E567" s="228" t="s">
        <v>19</v>
      </c>
      <c r="F567" s="229" t="s">
        <v>786</v>
      </c>
      <c r="G567" s="226"/>
      <c r="H567" s="230">
        <v>38.808</v>
      </c>
      <c r="I567" s="231"/>
      <c r="J567" s="226"/>
      <c r="K567" s="226"/>
      <c r="L567" s="232"/>
      <c r="M567" s="233"/>
      <c r="N567" s="234"/>
      <c r="O567" s="234"/>
      <c r="P567" s="234"/>
      <c r="Q567" s="234"/>
      <c r="R567" s="234"/>
      <c r="S567" s="234"/>
      <c r="T567" s="235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6" t="s">
        <v>156</v>
      </c>
      <c r="AU567" s="236" t="s">
        <v>85</v>
      </c>
      <c r="AV567" s="13" t="s">
        <v>85</v>
      </c>
      <c r="AW567" s="13" t="s">
        <v>36</v>
      </c>
      <c r="AX567" s="13" t="s">
        <v>76</v>
      </c>
      <c r="AY567" s="236" t="s">
        <v>145</v>
      </c>
    </row>
    <row r="568" s="13" customFormat="1">
      <c r="A568" s="13"/>
      <c r="B568" s="225"/>
      <c r="C568" s="226"/>
      <c r="D568" s="227" t="s">
        <v>156</v>
      </c>
      <c r="E568" s="228" t="s">
        <v>19</v>
      </c>
      <c r="F568" s="229" t="s">
        <v>787</v>
      </c>
      <c r="G568" s="226"/>
      <c r="H568" s="230">
        <v>17.352</v>
      </c>
      <c r="I568" s="231"/>
      <c r="J568" s="226"/>
      <c r="K568" s="226"/>
      <c r="L568" s="232"/>
      <c r="M568" s="233"/>
      <c r="N568" s="234"/>
      <c r="O568" s="234"/>
      <c r="P568" s="234"/>
      <c r="Q568" s="234"/>
      <c r="R568" s="234"/>
      <c r="S568" s="234"/>
      <c r="T568" s="235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6" t="s">
        <v>156</v>
      </c>
      <c r="AU568" s="236" t="s">
        <v>85</v>
      </c>
      <c r="AV568" s="13" t="s">
        <v>85</v>
      </c>
      <c r="AW568" s="13" t="s">
        <v>36</v>
      </c>
      <c r="AX568" s="13" t="s">
        <v>76</v>
      </c>
      <c r="AY568" s="236" t="s">
        <v>145</v>
      </c>
    </row>
    <row r="569" s="13" customFormat="1">
      <c r="A569" s="13"/>
      <c r="B569" s="225"/>
      <c r="C569" s="226"/>
      <c r="D569" s="227" t="s">
        <v>156</v>
      </c>
      <c r="E569" s="228" t="s">
        <v>19</v>
      </c>
      <c r="F569" s="229" t="s">
        <v>788</v>
      </c>
      <c r="G569" s="226"/>
      <c r="H569" s="230">
        <v>12.24</v>
      </c>
      <c r="I569" s="231"/>
      <c r="J569" s="226"/>
      <c r="K569" s="226"/>
      <c r="L569" s="232"/>
      <c r="M569" s="233"/>
      <c r="N569" s="234"/>
      <c r="O569" s="234"/>
      <c r="P569" s="234"/>
      <c r="Q569" s="234"/>
      <c r="R569" s="234"/>
      <c r="S569" s="234"/>
      <c r="T569" s="235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6" t="s">
        <v>156</v>
      </c>
      <c r="AU569" s="236" t="s">
        <v>85</v>
      </c>
      <c r="AV569" s="13" t="s">
        <v>85</v>
      </c>
      <c r="AW569" s="13" t="s">
        <v>36</v>
      </c>
      <c r="AX569" s="13" t="s">
        <v>76</v>
      </c>
      <c r="AY569" s="236" t="s">
        <v>145</v>
      </c>
    </row>
    <row r="570" s="14" customFormat="1">
      <c r="A570" s="14"/>
      <c r="B570" s="247"/>
      <c r="C570" s="248"/>
      <c r="D570" s="227" t="s">
        <v>156</v>
      </c>
      <c r="E570" s="249" t="s">
        <v>19</v>
      </c>
      <c r="F570" s="250" t="s">
        <v>256</v>
      </c>
      <c r="G570" s="248"/>
      <c r="H570" s="251">
        <v>185.16200000000001</v>
      </c>
      <c r="I570" s="252"/>
      <c r="J570" s="248"/>
      <c r="K570" s="248"/>
      <c r="L570" s="253"/>
      <c r="M570" s="254"/>
      <c r="N570" s="255"/>
      <c r="O570" s="255"/>
      <c r="P570" s="255"/>
      <c r="Q570" s="255"/>
      <c r="R570" s="255"/>
      <c r="S570" s="255"/>
      <c r="T570" s="256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7" t="s">
        <v>156</v>
      </c>
      <c r="AU570" s="257" t="s">
        <v>85</v>
      </c>
      <c r="AV570" s="14" t="s">
        <v>152</v>
      </c>
      <c r="AW570" s="14" t="s">
        <v>36</v>
      </c>
      <c r="AX570" s="14" t="s">
        <v>83</v>
      </c>
      <c r="AY570" s="257" t="s">
        <v>145</v>
      </c>
    </row>
    <row r="571" s="2" customFormat="1" ht="16.5" customHeight="1">
      <c r="A571" s="41"/>
      <c r="B571" s="42"/>
      <c r="C571" s="237" t="s">
        <v>826</v>
      </c>
      <c r="D571" s="237" t="s">
        <v>158</v>
      </c>
      <c r="E571" s="238" t="s">
        <v>827</v>
      </c>
      <c r="F571" s="239" t="s">
        <v>828</v>
      </c>
      <c r="G571" s="240" t="s">
        <v>196</v>
      </c>
      <c r="H571" s="241">
        <v>203.678</v>
      </c>
      <c r="I571" s="242"/>
      <c r="J571" s="243">
        <f>ROUND(I571*H571,2)</f>
        <v>0</v>
      </c>
      <c r="K571" s="239" t="s">
        <v>151</v>
      </c>
      <c r="L571" s="244"/>
      <c r="M571" s="245" t="s">
        <v>19</v>
      </c>
      <c r="N571" s="246" t="s">
        <v>47</v>
      </c>
      <c r="O571" s="87"/>
      <c r="P571" s="216">
        <f>O571*H571</f>
        <v>0</v>
      </c>
      <c r="Q571" s="216">
        <v>0.01771</v>
      </c>
      <c r="R571" s="216">
        <f>Q571*H571</f>
        <v>3.6071373800000002</v>
      </c>
      <c r="S571" s="216">
        <v>0</v>
      </c>
      <c r="T571" s="217">
        <f>S571*H571</f>
        <v>0</v>
      </c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R571" s="218" t="s">
        <v>372</v>
      </c>
      <c r="AT571" s="218" t="s">
        <v>158</v>
      </c>
      <c r="AU571" s="218" t="s">
        <v>85</v>
      </c>
      <c r="AY571" s="20" t="s">
        <v>145</v>
      </c>
      <c r="BE571" s="219">
        <f>IF(N571="základní",J571,0)</f>
        <v>0</v>
      </c>
      <c r="BF571" s="219">
        <f>IF(N571="snížená",J571,0)</f>
        <v>0</v>
      </c>
      <c r="BG571" s="219">
        <f>IF(N571="zákl. přenesená",J571,0)</f>
        <v>0</v>
      </c>
      <c r="BH571" s="219">
        <f>IF(N571="sníž. přenesená",J571,0)</f>
        <v>0</v>
      </c>
      <c r="BI571" s="219">
        <f>IF(N571="nulová",J571,0)</f>
        <v>0</v>
      </c>
      <c r="BJ571" s="20" t="s">
        <v>83</v>
      </c>
      <c r="BK571" s="219">
        <f>ROUND(I571*H571,2)</f>
        <v>0</v>
      </c>
      <c r="BL571" s="20" t="s">
        <v>270</v>
      </c>
      <c r="BM571" s="218" t="s">
        <v>829</v>
      </c>
    </row>
    <row r="572" s="13" customFormat="1">
      <c r="A572" s="13"/>
      <c r="B572" s="225"/>
      <c r="C572" s="226"/>
      <c r="D572" s="227" t="s">
        <v>156</v>
      </c>
      <c r="E572" s="226"/>
      <c r="F572" s="229" t="s">
        <v>830</v>
      </c>
      <c r="G572" s="226"/>
      <c r="H572" s="230">
        <v>203.678</v>
      </c>
      <c r="I572" s="231"/>
      <c r="J572" s="226"/>
      <c r="K572" s="226"/>
      <c r="L572" s="232"/>
      <c r="M572" s="233"/>
      <c r="N572" s="234"/>
      <c r="O572" s="234"/>
      <c r="P572" s="234"/>
      <c r="Q572" s="234"/>
      <c r="R572" s="234"/>
      <c r="S572" s="234"/>
      <c r="T572" s="235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6" t="s">
        <v>156</v>
      </c>
      <c r="AU572" s="236" t="s">
        <v>85</v>
      </c>
      <c r="AV572" s="13" t="s">
        <v>85</v>
      </c>
      <c r="AW572" s="13" t="s">
        <v>4</v>
      </c>
      <c r="AX572" s="13" t="s">
        <v>83</v>
      </c>
      <c r="AY572" s="236" t="s">
        <v>145</v>
      </c>
    </row>
    <row r="573" s="2" customFormat="1" ht="16.5" customHeight="1">
      <c r="A573" s="41"/>
      <c r="B573" s="42"/>
      <c r="C573" s="207" t="s">
        <v>831</v>
      </c>
      <c r="D573" s="207" t="s">
        <v>147</v>
      </c>
      <c r="E573" s="208" t="s">
        <v>832</v>
      </c>
      <c r="F573" s="209" t="s">
        <v>833</v>
      </c>
      <c r="G573" s="210" t="s">
        <v>196</v>
      </c>
      <c r="H573" s="211">
        <v>155.13</v>
      </c>
      <c r="I573" s="212"/>
      <c r="J573" s="213">
        <f>ROUND(I573*H573,2)</f>
        <v>0</v>
      </c>
      <c r="K573" s="209" t="s">
        <v>151</v>
      </c>
      <c r="L573" s="47"/>
      <c r="M573" s="214" t="s">
        <v>19</v>
      </c>
      <c r="N573" s="215" t="s">
        <v>47</v>
      </c>
      <c r="O573" s="87"/>
      <c r="P573" s="216">
        <f>O573*H573</f>
        <v>0</v>
      </c>
      <c r="Q573" s="216">
        <v>0</v>
      </c>
      <c r="R573" s="216">
        <f>Q573*H573</f>
        <v>0</v>
      </c>
      <c r="S573" s="216">
        <v>0.027199999999999998</v>
      </c>
      <c r="T573" s="217">
        <f>S573*H573</f>
        <v>4.2195359999999997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218" t="s">
        <v>270</v>
      </c>
      <c r="AT573" s="218" t="s">
        <v>147</v>
      </c>
      <c r="AU573" s="218" t="s">
        <v>85</v>
      </c>
      <c r="AY573" s="20" t="s">
        <v>145</v>
      </c>
      <c r="BE573" s="219">
        <f>IF(N573="základní",J573,0)</f>
        <v>0</v>
      </c>
      <c r="BF573" s="219">
        <f>IF(N573="snížená",J573,0)</f>
        <v>0</v>
      </c>
      <c r="BG573" s="219">
        <f>IF(N573="zákl. přenesená",J573,0)</f>
        <v>0</v>
      </c>
      <c r="BH573" s="219">
        <f>IF(N573="sníž. přenesená",J573,0)</f>
        <v>0</v>
      </c>
      <c r="BI573" s="219">
        <f>IF(N573="nulová",J573,0)</f>
        <v>0</v>
      </c>
      <c r="BJ573" s="20" t="s">
        <v>83</v>
      </c>
      <c r="BK573" s="219">
        <f>ROUND(I573*H573,2)</f>
        <v>0</v>
      </c>
      <c r="BL573" s="20" t="s">
        <v>270</v>
      </c>
      <c r="BM573" s="218" t="s">
        <v>834</v>
      </c>
    </row>
    <row r="574" s="2" customFormat="1">
      <c r="A574" s="41"/>
      <c r="B574" s="42"/>
      <c r="C574" s="43"/>
      <c r="D574" s="220" t="s">
        <v>154</v>
      </c>
      <c r="E574" s="43"/>
      <c r="F574" s="221" t="s">
        <v>835</v>
      </c>
      <c r="G574" s="43"/>
      <c r="H574" s="43"/>
      <c r="I574" s="222"/>
      <c r="J574" s="43"/>
      <c r="K574" s="43"/>
      <c r="L574" s="47"/>
      <c r="M574" s="223"/>
      <c r="N574" s="224"/>
      <c r="O574" s="87"/>
      <c r="P574" s="87"/>
      <c r="Q574" s="87"/>
      <c r="R574" s="87"/>
      <c r="S574" s="87"/>
      <c r="T574" s="88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T574" s="20" t="s">
        <v>154</v>
      </c>
      <c r="AU574" s="20" t="s">
        <v>85</v>
      </c>
    </row>
    <row r="575" s="13" customFormat="1">
      <c r="A575" s="13"/>
      <c r="B575" s="225"/>
      <c r="C575" s="226"/>
      <c r="D575" s="227" t="s">
        <v>156</v>
      </c>
      <c r="E575" s="228" t="s">
        <v>19</v>
      </c>
      <c r="F575" s="229" t="s">
        <v>836</v>
      </c>
      <c r="G575" s="226"/>
      <c r="H575" s="230">
        <v>2.5800000000000001</v>
      </c>
      <c r="I575" s="231"/>
      <c r="J575" s="226"/>
      <c r="K575" s="226"/>
      <c r="L575" s="232"/>
      <c r="M575" s="233"/>
      <c r="N575" s="234"/>
      <c r="O575" s="234"/>
      <c r="P575" s="234"/>
      <c r="Q575" s="234"/>
      <c r="R575" s="234"/>
      <c r="S575" s="234"/>
      <c r="T575" s="235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6" t="s">
        <v>156</v>
      </c>
      <c r="AU575" s="236" t="s">
        <v>85</v>
      </c>
      <c r="AV575" s="13" t="s">
        <v>85</v>
      </c>
      <c r="AW575" s="13" t="s">
        <v>36</v>
      </c>
      <c r="AX575" s="13" t="s">
        <v>76</v>
      </c>
      <c r="AY575" s="236" t="s">
        <v>145</v>
      </c>
    </row>
    <row r="576" s="13" customFormat="1">
      <c r="A576" s="13"/>
      <c r="B576" s="225"/>
      <c r="C576" s="226"/>
      <c r="D576" s="227" t="s">
        <v>156</v>
      </c>
      <c r="E576" s="228" t="s">
        <v>19</v>
      </c>
      <c r="F576" s="229" t="s">
        <v>837</v>
      </c>
      <c r="G576" s="226"/>
      <c r="H576" s="230">
        <v>21</v>
      </c>
      <c r="I576" s="231"/>
      <c r="J576" s="226"/>
      <c r="K576" s="226"/>
      <c r="L576" s="232"/>
      <c r="M576" s="233"/>
      <c r="N576" s="234"/>
      <c r="O576" s="234"/>
      <c r="P576" s="234"/>
      <c r="Q576" s="234"/>
      <c r="R576" s="234"/>
      <c r="S576" s="234"/>
      <c r="T576" s="235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6" t="s">
        <v>156</v>
      </c>
      <c r="AU576" s="236" t="s">
        <v>85</v>
      </c>
      <c r="AV576" s="13" t="s">
        <v>85</v>
      </c>
      <c r="AW576" s="13" t="s">
        <v>36</v>
      </c>
      <c r="AX576" s="13" t="s">
        <v>76</v>
      </c>
      <c r="AY576" s="236" t="s">
        <v>145</v>
      </c>
    </row>
    <row r="577" s="13" customFormat="1">
      <c r="A577" s="13"/>
      <c r="B577" s="225"/>
      <c r="C577" s="226"/>
      <c r="D577" s="227" t="s">
        <v>156</v>
      </c>
      <c r="E577" s="228" t="s">
        <v>19</v>
      </c>
      <c r="F577" s="229" t="s">
        <v>838</v>
      </c>
      <c r="G577" s="226"/>
      <c r="H577" s="230">
        <v>2.3700000000000001</v>
      </c>
      <c r="I577" s="231"/>
      <c r="J577" s="226"/>
      <c r="K577" s="226"/>
      <c r="L577" s="232"/>
      <c r="M577" s="233"/>
      <c r="N577" s="234"/>
      <c r="O577" s="234"/>
      <c r="P577" s="234"/>
      <c r="Q577" s="234"/>
      <c r="R577" s="234"/>
      <c r="S577" s="234"/>
      <c r="T577" s="235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6" t="s">
        <v>156</v>
      </c>
      <c r="AU577" s="236" t="s">
        <v>85</v>
      </c>
      <c r="AV577" s="13" t="s">
        <v>85</v>
      </c>
      <c r="AW577" s="13" t="s">
        <v>36</v>
      </c>
      <c r="AX577" s="13" t="s">
        <v>76</v>
      </c>
      <c r="AY577" s="236" t="s">
        <v>145</v>
      </c>
    </row>
    <row r="578" s="13" customFormat="1">
      <c r="A578" s="13"/>
      <c r="B578" s="225"/>
      <c r="C578" s="226"/>
      <c r="D578" s="227" t="s">
        <v>156</v>
      </c>
      <c r="E578" s="228" t="s">
        <v>19</v>
      </c>
      <c r="F578" s="229" t="s">
        <v>780</v>
      </c>
      <c r="G578" s="226"/>
      <c r="H578" s="230">
        <v>7.056</v>
      </c>
      <c r="I578" s="231"/>
      <c r="J578" s="226"/>
      <c r="K578" s="226"/>
      <c r="L578" s="232"/>
      <c r="M578" s="233"/>
      <c r="N578" s="234"/>
      <c r="O578" s="234"/>
      <c r="P578" s="234"/>
      <c r="Q578" s="234"/>
      <c r="R578" s="234"/>
      <c r="S578" s="234"/>
      <c r="T578" s="235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6" t="s">
        <v>156</v>
      </c>
      <c r="AU578" s="236" t="s">
        <v>85</v>
      </c>
      <c r="AV578" s="13" t="s">
        <v>85</v>
      </c>
      <c r="AW578" s="13" t="s">
        <v>36</v>
      </c>
      <c r="AX578" s="13" t="s">
        <v>76</v>
      </c>
      <c r="AY578" s="236" t="s">
        <v>145</v>
      </c>
    </row>
    <row r="579" s="13" customFormat="1">
      <c r="A579" s="13"/>
      <c r="B579" s="225"/>
      <c r="C579" s="226"/>
      <c r="D579" s="227" t="s">
        <v>156</v>
      </c>
      <c r="E579" s="228" t="s">
        <v>19</v>
      </c>
      <c r="F579" s="229" t="s">
        <v>839</v>
      </c>
      <c r="G579" s="226"/>
      <c r="H579" s="230">
        <v>23.327999999999999</v>
      </c>
      <c r="I579" s="231"/>
      <c r="J579" s="226"/>
      <c r="K579" s="226"/>
      <c r="L579" s="232"/>
      <c r="M579" s="233"/>
      <c r="N579" s="234"/>
      <c r="O579" s="234"/>
      <c r="P579" s="234"/>
      <c r="Q579" s="234"/>
      <c r="R579" s="234"/>
      <c r="S579" s="234"/>
      <c r="T579" s="235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6" t="s">
        <v>156</v>
      </c>
      <c r="AU579" s="236" t="s">
        <v>85</v>
      </c>
      <c r="AV579" s="13" t="s">
        <v>85</v>
      </c>
      <c r="AW579" s="13" t="s">
        <v>36</v>
      </c>
      <c r="AX579" s="13" t="s">
        <v>76</v>
      </c>
      <c r="AY579" s="236" t="s">
        <v>145</v>
      </c>
    </row>
    <row r="580" s="13" customFormat="1">
      <c r="A580" s="13"/>
      <c r="B580" s="225"/>
      <c r="C580" s="226"/>
      <c r="D580" s="227" t="s">
        <v>156</v>
      </c>
      <c r="E580" s="228" t="s">
        <v>19</v>
      </c>
      <c r="F580" s="229" t="s">
        <v>840</v>
      </c>
      <c r="G580" s="226"/>
      <c r="H580" s="230">
        <v>5.2320000000000002</v>
      </c>
      <c r="I580" s="231"/>
      <c r="J580" s="226"/>
      <c r="K580" s="226"/>
      <c r="L580" s="232"/>
      <c r="M580" s="233"/>
      <c r="N580" s="234"/>
      <c r="O580" s="234"/>
      <c r="P580" s="234"/>
      <c r="Q580" s="234"/>
      <c r="R580" s="234"/>
      <c r="S580" s="234"/>
      <c r="T580" s="23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6" t="s">
        <v>156</v>
      </c>
      <c r="AU580" s="236" t="s">
        <v>85</v>
      </c>
      <c r="AV580" s="13" t="s">
        <v>85</v>
      </c>
      <c r="AW580" s="13" t="s">
        <v>36</v>
      </c>
      <c r="AX580" s="13" t="s">
        <v>76</v>
      </c>
      <c r="AY580" s="236" t="s">
        <v>145</v>
      </c>
    </row>
    <row r="581" s="13" customFormat="1">
      <c r="A581" s="13"/>
      <c r="B581" s="225"/>
      <c r="C581" s="226"/>
      <c r="D581" s="227" t="s">
        <v>156</v>
      </c>
      <c r="E581" s="228" t="s">
        <v>19</v>
      </c>
      <c r="F581" s="229" t="s">
        <v>841</v>
      </c>
      <c r="G581" s="226"/>
      <c r="H581" s="230">
        <v>11.880000000000001</v>
      </c>
      <c r="I581" s="231"/>
      <c r="J581" s="226"/>
      <c r="K581" s="226"/>
      <c r="L581" s="232"/>
      <c r="M581" s="233"/>
      <c r="N581" s="234"/>
      <c r="O581" s="234"/>
      <c r="P581" s="234"/>
      <c r="Q581" s="234"/>
      <c r="R581" s="234"/>
      <c r="S581" s="234"/>
      <c r="T581" s="235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6" t="s">
        <v>156</v>
      </c>
      <c r="AU581" s="236" t="s">
        <v>85</v>
      </c>
      <c r="AV581" s="13" t="s">
        <v>85</v>
      </c>
      <c r="AW581" s="13" t="s">
        <v>36</v>
      </c>
      <c r="AX581" s="13" t="s">
        <v>76</v>
      </c>
      <c r="AY581" s="236" t="s">
        <v>145</v>
      </c>
    </row>
    <row r="582" s="13" customFormat="1">
      <c r="A582" s="13"/>
      <c r="B582" s="225"/>
      <c r="C582" s="226"/>
      <c r="D582" s="227" t="s">
        <v>156</v>
      </c>
      <c r="E582" s="228" t="s">
        <v>19</v>
      </c>
      <c r="F582" s="229" t="s">
        <v>842</v>
      </c>
      <c r="G582" s="226"/>
      <c r="H582" s="230">
        <v>31.193999999999999</v>
      </c>
      <c r="I582" s="231"/>
      <c r="J582" s="226"/>
      <c r="K582" s="226"/>
      <c r="L582" s="232"/>
      <c r="M582" s="233"/>
      <c r="N582" s="234"/>
      <c r="O582" s="234"/>
      <c r="P582" s="234"/>
      <c r="Q582" s="234"/>
      <c r="R582" s="234"/>
      <c r="S582" s="234"/>
      <c r="T582" s="235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6" t="s">
        <v>156</v>
      </c>
      <c r="AU582" s="236" t="s">
        <v>85</v>
      </c>
      <c r="AV582" s="13" t="s">
        <v>85</v>
      </c>
      <c r="AW582" s="13" t="s">
        <v>36</v>
      </c>
      <c r="AX582" s="13" t="s">
        <v>76</v>
      </c>
      <c r="AY582" s="236" t="s">
        <v>145</v>
      </c>
    </row>
    <row r="583" s="13" customFormat="1">
      <c r="A583" s="13"/>
      <c r="B583" s="225"/>
      <c r="C583" s="226"/>
      <c r="D583" s="227" t="s">
        <v>156</v>
      </c>
      <c r="E583" s="228" t="s">
        <v>19</v>
      </c>
      <c r="F583" s="229" t="s">
        <v>843</v>
      </c>
      <c r="G583" s="226"/>
      <c r="H583" s="230">
        <v>38.25</v>
      </c>
      <c r="I583" s="231"/>
      <c r="J583" s="226"/>
      <c r="K583" s="226"/>
      <c r="L583" s="232"/>
      <c r="M583" s="233"/>
      <c r="N583" s="234"/>
      <c r="O583" s="234"/>
      <c r="P583" s="234"/>
      <c r="Q583" s="234"/>
      <c r="R583" s="234"/>
      <c r="S583" s="234"/>
      <c r="T583" s="235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6" t="s">
        <v>156</v>
      </c>
      <c r="AU583" s="236" t="s">
        <v>85</v>
      </c>
      <c r="AV583" s="13" t="s">
        <v>85</v>
      </c>
      <c r="AW583" s="13" t="s">
        <v>36</v>
      </c>
      <c r="AX583" s="13" t="s">
        <v>76</v>
      </c>
      <c r="AY583" s="236" t="s">
        <v>145</v>
      </c>
    </row>
    <row r="584" s="13" customFormat="1">
      <c r="A584" s="13"/>
      <c r="B584" s="225"/>
      <c r="C584" s="226"/>
      <c r="D584" s="227" t="s">
        <v>156</v>
      </c>
      <c r="E584" s="228" t="s">
        <v>19</v>
      </c>
      <c r="F584" s="229" t="s">
        <v>788</v>
      </c>
      <c r="G584" s="226"/>
      <c r="H584" s="230">
        <v>12.24</v>
      </c>
      <c r="I584" s="231"/>
      <c r="J584" s="226"/>
      <c r="K584" s="226"/>
      <c r="L584" s="232"/>
      <c r="M584" s="233"/>
      <c r="N584" s="234"/>
      <c r="O584" s="234"/>
      <c r="P584" s="234"/>
      <c r="Q584" s="234"/>
      <c r="R584" s="234"/>
      <c r="S584" s="234"/>
      <c r="T584" s="235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6" t="s">
        <v>156</v>
      </c>
      <c r="AU584" s="236" t="s">
        <v>85</v>
      </c>
      <c r="AV584" s="13" t="s">
        <v>85</v>
      </c>
      <c r="AW584" s="13" t="s">
        <v>36</v>
      </c>
      <c r="AX584" s="13" t="s">
        <v>76</v>
      </c>
      <c r="AY584" s="236" t="s">
        <v>145</v>
      </c>
    </row>
    <row r="585" s="14" customFormat="1">
      <c r="A585" s="14"/>
      <c r="B585" s="247"/>
      <c r="C585" s="248"/>
      <c r="D585" s="227" t="s">
        <v>156</v>
      </c>
      <c r="E585" s="249" t="s">
        <v>19</v>
      </c>
      <c r="F585" s="250" t="s">
        <v>256</v>
      </c>
      <c r="G585" s="248"/>
      <c r="H585" s="251">
        <v>155.13</v>
      </c>
      <c r="I585" s="252"/>
      <c r="J585" s="248"/>
      <c r="K585" s="248"/>
      <c r="L585" s="253"/>
      <c r="M585" s="254"/>
      <c r="N585" s="255"/>
      <c r="O585" s="255"/>
      <c r="P585" s="255"/>
      <c r="Q585" s="255"/>
      <c r="R585" s="255"/>
      <c r="S585" s="255"/>
      <c r="T585" s="256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7" t="s">
        <v>156</v>
      </c>
      <c r="AU585" s="257" t="s">
        <v>85</v>
      </c>
      <c r="AV585" s="14" t="s">
        <v>152</v>
      </c>
      <c r="AW585" s="14" t="s">
        <v>36</v>
      </c>
      <c r="AX585" s="14" t="s">
        <v>83</v>
      </c>
      <c r="AY585" s="257" t="s">
        <v>145</v>
      </c>
    </row>
    <row r="586" s="2" customFormat="1" ht="24.15" customHeight="1">
      <c r="A586" s="41"/>
      <c r="B586" s="42"/>
      <c r="C586" s="207" t="s">
        <v>844</v>
      </c>
      <c r="D586" s="207" t="s">
        <v>147</v>
      </c>
      <c r="E586" s="208" t="s">
        <v>845</v>
      </c>
      <c r="F586" s="209" t="s">
        <v>846</v>
      </c>
      <c r="G586" s="210" t="s">
        <v>196</v>
      </c>
      <c r="H586" s="211">
        <v>22.463999999999999</v>
      </c>
      <c r="I586" s="212"/>
      <c r="J586" s="213">
        <f>ROUND(I586*H586,2)</f>
        <v>0</v>
      </c>
      <c r="K586" s="209" t="s">
        <v>151</v>
      </c>
      <c r="L586" s="47"/>
      <c r="M586" s="214" t="s">
        <v>19</v>
      </c>
      <c r="N586" s="215" t="s">
        <v>47</v>
      </c>
      <c r="O586" s="87"/>
      <c r="P586" s="216">
        <f>O586*H586</f>
        <v>0</v>
      </c>
      <c r="Q586" s="216">
        <v>0.0051999999999999998</v>
      </c>
      <c r="R586" s="216">
        <f>Q586*H586</f>
        <v>0.11681279999999999</v>
      </c>
      <c r="S586" s="216">
        <v>0</v>
      </c>
      <c r="T586" s="217">
        <f>S586*H586</f>
        <v>0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18" t="s">
        <v>270</v>
      </c>
      <c r="AT586" s="218" t="s">
        <v>147</v>
      </c>
      <c r="AU586" s="218" t="s">
        <v>85</v>
      </c>
      <c r="AY586" s="20" t="s">
        <v>145</v>
      </c>
      <c r="BE586" s="219">
        <f>IF(N586="základní",J586,0)</f>
        <v>0</v>
      </c>
      <c r="BF586" s="219">
        <f>IF(N586="snížená",J586,0)</f>
        <v>0</v>
      </c>
      <c r="BG586" s="219">
        <f>IF(N586="zákl. přenesená",J586,0)</f>
        <v>0</v>
      </c>
      <c r="BH586" s="219">
        <f>IF(N586="sníž. přenesená",J586,0)</f>
        <v>0</v>
      </c>
      <c r="BI586" s="219">
        <f>IF(N586="nulová",J586,0)</f>
        <v>0</v>
      </c>
      <c r="BJ586" s="20" t="s">
        <v>83</v>
      </c>
      <c r="BK586" s="219">
        <f>ROUND(I586*H586,2)</f>
        <v>0</v>
      </c>
      <c r="BL586" s="20" t="s">
        <v>270</v>
      </c>
      <c r="BM586" s="218" t="s">
        <v>847</v>
      </c>
    </row>
    <row r="587" s="2" customFormat="1">
      <c r="A587" s="41"/>
      <c r="B587" s="42"/>
      <c r="C587" s="43"/>
      <c r="D587" s="220" t="s">
        <v>154</v>
      </c>
      <c r="E587" s="43"/>
      <c r="F587" s="221" t="s">
        <v>848</v>
      </c>
      <c r="G587" s="43"/>
      <c r="H587" s="43"/>
      <c r="I587" s="222"/>
      <c r="J587" s="43"/>
      <c r="K587" s="43"/>
      <c r="L587" s="47"/>
      <c r="M587" s="223"/>
      <c r="N587" s="224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154</v>
      </c>
      <c r="AU587" s="20" t="s">
        <v>85</v>
      </c>
    </row>
    <row r="588" s="13" customFormat="1">
      <c r="A588" s="13"/>
      <c r="B588" s="225"/>
      <c r="C588" s="226"/>
      <c r="D588" s="227" t="s">
        <v>156</v>
      </c>
      <c r="E588" s="228" t="s">
        <v>19</v>
      </c>
      <c r="F588" s="229" t="s">
        <v>849</v>
      </c>
      <c r="G588" s="226"/>
      <c r="H588" s="230">
        <v>2.3839999999999999</v>
      </c>
      <c r="I588" s="231"/>
      <c r="J588" s="226"/>
      <c r="K588" s="226"/>
      <c r="L588" s="232"/>
      <c r="M588" s="233"/>
      <c r="N588" s="234"/>
      <c r="O588" s="234"/>
      <c r="P588" s="234"/>
      <c r="Q588" s="234"/>
      <c r="R588" s="234"/>
      <c r="S588" s="234"/>
      <c r="T588" s="235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6" t="s">
        <v>156</v>
      </c>
      <c r="AU588" s="236" t="s">
        <v>85</v>
      </c>
      <c r="AV588" s="13" t="s">
        <v>85</v>
      </c>
      <c r="AW588" s="13" t="s">
        <v>36</v>
      </c>
      <c r="AX588" s="13" t="s">
        <v>76</v>
      </c>
      <c r="AY588" s="236" t="s">
        <v>145</v>
      </c>
    </row>
    <row r="589" s="13" customFormat="1">
      <c r="A589" s="13"/>
      <c r="B589" s="225"/>
      <c r="C589" s="226"/>
      <c r="D589" s="227" t="s">
        <v>156</v>
      </c>
      <c r="E589" s="228" t="s">
        <v>19</v>
      </c>
      <c r="F589" s="229" t="s">
        <v>850</v>
      </c>
      <c r="G589" s="226"/>
      <c r="H589" s="230">
        <v>4.4480000000000004</v>
      </c>
      <c r="I589" s="231"/>
      <c r="J589" s="226"/>
      <c r="K589" s="226"/>
      <c r="L589" s="232"/>
      <c r="M589" s="233"/>
      <c r="N589" s="234"/>
      <c r="O589" s="234"/>
      <c r="P589" s="234"/>
      <c r="Q589" s="234"/>
      <c r="R589" s="234"/>
      <c r="S589" s="234"/>
      <c r="T589" s="235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6" t="s">
        <v>156</v>
      </c>
      <c r="AU589" s="236" t="s">
        <v>85</v>
      </c>
      <c r="AV589" s="13" t="s">
        <v>85</v>
      </c>
      <c r="AW589" s="13" t="s">
        <v>36</v>
      </c>
      <c r="AX589" s="13" t="s">
        <v>76</v>
      </c>
      <c r="AY589" s="236" t="s">
        <v>145</v>
      </c>
    </row>
    <row r="590" s="13" customFormat="1">
      <c r="A590" s="13"/>
      <c r="B590" s="225"/>
      <c r="C590" s="226"/>
      <c r="D590" s="227" t="s">
        <v>156</v>
      </c>
      <c r="E590" s="228" t="s">
        <v>19</v>
      </c>
      <c r="F590" s="229" t="s">
        <v>851</v>
      </c>
      <c r="G590" s="226"/>
      <c r="H590" s="230">
        <v>5.6799999999999997</v>
      </c>
      <c r="I590" s="231"/>
      <c r="J590" s="226"/>
      <c r="K590" s="226"/>
      <c r="L590" s="232"/>
      <c r="M590" s="233"/>
      <c r="N590" s="234"/>
      <c r="O590" s="234"/>
      <c r="P590" s="234"/>
      <c r="Q590" s="234"/>
      <c r="R590" s="234"/>
      <c r="S590" s="234"/>
      <c r="T590" s="23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6" t="s">
        <v>156</v>
      </c>
      <c r="AU590" s="236" t="s">
        <v>85</v>
      </c>
      <c r="AV590" s="13" t="s">
        <v>85</v>
      </c>
      <c r="AW590" s="13" t="s">
        <v>36</v>
      </c>
      <c r="AX590" s="13" t="s">
        <v>76</v>
      </c>
      <c r="AY590" s="236" t="s">
        <v>145</v>
      </c>
    </row>
    <row r="591" s="13" customFormat="1">
      <c r="A591" s="13"/>
      <c r="B591" s="225"/>
      <c r="C591" s="226"/>
      <c r="D591" s="227" t="s">
        <v>156</v>
      </c>
      <c r="E591" s="228" t="s">
        <v>19</v>
      </c>
      <c r="F591" s="229" t="s">
        <v>852</v>
      </c>
      <c r="G591" s="226"/>
      <c r="H591" s="230">
        <v>2.528</v>
      </c>
      <c r="I591" s="231"/>
      <c r="J591" s="226"/>
      <c r="K591" s="226"/>
      <c r="L591" s="232"/>
      <c r="M591" s="233"/>
      <c r="N591" s="234"/>
      <c r="O591" s="234"/>
      <c r="P591" s="234"/>
      <c r="Q591" s="234"/>
      <c r="R591" s="234"/>
      <c r="S591" s="234"/>
      <c r="T591" s="23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6" t="s">
        <v>156</v>
      </c>
      <c r="AU591" s="236" t="s">
        <v>85</v>
      </c>
      <c r="AV591" s="13" t="s">
        <v>85</v>
      </c>
      <c r="AW591" s="13" t="s">
        <v>36</v>
      </c>
      <c r="AX591" s="13" t="s">
        <v>76</v>
      </c>
      <c r="AY591" s="236" t="s">
        <v>145</v>
      </c>
    </row>
    <row r="592" s="13" customFormat="1">
      <c r="A592" s="13"/>
      <c r="B592" s="225"/>
      <c r="C592" s="226"/>
      <c r="D592" s="227" t="s">
        <v>156</v>
      </c>
      <c r="E592" s="228" t="s">
        <v>19</v>
      </c>
      <c r="F592" s="229" t="s">
        <v>853</v>
      </c>
      <c r="G592" s="226"/>
      <c r="H592" s="230">
        <v>1.5680000000000001</v>
      </c>
      <c r="I592" s="231"/>
      <c r="J592" s="226"/>
      <c r="K592" s="226"/>
      <c r="L592" s="232"/>
      <c r="M592" s="233"/>
      <c r="N592" s="234"/>
      <c r="O592" s="234"/>
      <c r="P592" s="234"/>
      <c r="Q592" s="234"/>
      <c r="R592" s="234"/>
      <c r="S592" s="234"/>
      <c r="T592" s="235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6" t="s">
        <v>156</v>
      </c>
      <c r="AU592" s="236" t="s">
        <v>85</v>
      </c>
      <c r="AV592" s="13" t="s">
        <v>85</v>
      </c>
      <c r="AW592" s="13" t="s">
        <v>36</v>
      </c>
      <c r="AX592" s="13" t="s">
        <v>76</v>
      </c>
      <c r="AY592" s="236" t="s">
        <v>145</v>
      </c>
    </row>
    <row r="593" s="13" customFormat="1">
      <c r="A593" s="13"/>
      <c r="B593" s="225"/>
      <c r="C593" s="226"/>
      <c r="D593" s="227" t="s">
        <v>156</v>
      </c>
      <c r="E593" s="228" t="s">
        <v>19</v>
      </c>
      <c r="F593" s="229" t="s">
        <v>854</v>
      </c>
      <c r="G593" s="226"/>
      <c r="H593" s="230">
        <v>0.63200000000000001</v>
      </c>
      <c r="I593" s="231"/>
      <c r="J593" s="226"/>
      <c r="K593" s="226"/>
      <c r="L593" s="232"/>
      <c r="M593" s="233"/>
      <c r="N593" s="234"/>
      <c r="O593" s="234"/>
      <c r="P593" s="234"/>
      <c r="Q593" s="234"/>
      <c r="R593" s="234"/>
      <c r="S593" s="234"/>
      <c r="T593" s="235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6" t="s">
        <v>156</v>
      </c>
      <c r="AU593" s="236" t="s">
        <v>85</v>
      </c>
      <c r="AV593" s="13" t="s">
        <v>85</v>
      </c>
      <c r="AW593" s="13" t="s">
        <v>36</v>
      </c>
      <c r="AX593" s="13" t="s">
        <v>76</v>
      </c>
      <c r="AY593" s="236" t="s">
        <v>145</v>
      </c>
    </row>
    <row r="594" s="13" customFormat="1">
      <c r="A594" s="13"/>
      <c r="B594" s="225"/>
      <c r="C594" s="226"/>
      <c r="D594" s="227" t="s">
        <v>156</v>
      </c>
      <c r="E594" s="228" t="s">
        <v>19</v>
      </c>
      <c r="F594" s="229" t="s">
        <v>855</v>
      </c>
      <c r="G594" s="226"/>
      <c r="H594" s="230">
        <v>5.2240000000000002</v>
      </c>
      <c r="I594" s="231"/>
      <c r="J594" s="226"/>
      <c r="K594" s="226"/>
      <c r="L594" s="232"/>
      <c r="M594" s="233"/>
      <c r="N594" s="234"/>
      <c r="O594" s="234"/>
      <c r="P594" s="234"/>
      <c r="Q594" s="234"/>
      <c r="R594" s="234"/>
      <c r="S594" s="234"/>
      <c r="T594" s="235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6" t="s">
        <v>156</v>
      </c>
      <c r="AU594" s="236" t="s">
        <v>85</v>
      </c>
      <c r="AV594" s="13" t="s">
        <v>85</v>
      </c>
      <c r="AW594" s="13" t="s">
        <v>36</v>
      </c>
      <c r="AX594" s="13" t="s">
        <v>76</v>
      </c>
      <c r="AY594" s="236" t="s">
        <v>145</v>
      </c>
    </row>
    <row r="595" s="14" customFormat="1">
      <c r="A595" s="14"/>
      <c r="B595" s="247"/>
      <c r="C595" s="248"/>
      <c r="D595" s="227" t="s">
        <v>156</v>
      </c>
      <c r="E595" s="249" t="s">
        <v>19</v>
      </c>
      <c r="F595" s="250" t="s">
        <v>256</v>
      </c>
      <c r="G595" s="248"/>
      <c r="H595" s="251">
        <v>22.464000000000002</v>
      </c>
      <c r="I595" s="252"/>
      <c r="J595" s="248"/>
      <c r="K595" s="248"/>
      <c r="L595" s="253"/>
      <c r="M595" s="254"/>
      <c r="N595" s="255"/>
      <c r="O595" s="255"/>
      <c r="P595" s="255"/>
      <c r="Q595" s="255"/>
      <c r="R595" s="255"/>
      <c r="S595" s="255"/>
      <c r="T595" s="256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7" t="s">
        <v>156</v>
      </c>
      <c r="AU595" s="257" t="s">
        <v>85</v>
      </c>
      <c r="AV595" s="14" t="s">
        <v>152</v>
      </c>
      <c r="AW595" s="14" t="s">
        <v>36</v>
      </c>
      <c r="AX595" s="14" t="s">
        <v>83</v>
      </c>
      <c r="AY595" s="257" t="s">
        <v>145</v>
      </c>
    </row>
    <row r="596" s="2" customFormat="1" ht="16.5" customHeight="1">
      <c r="A596" s="41"/>
      <c r="B596" s="42"/>
      <c r="C596" s="237" t="s">
        <v>856</v>
      </c>
      <c r="D596" s="237" t="s">
        <v>158</v>
      </c>
      <c r="E596" s="238" t="s">
        <v>857</v>
      </c>
      <c r="F596" s="239" t="s">
        <v>858</v>
      </c>
      <c r="G596" s="240" t="s">
        <v>196</v>
      </c>
      <c r="H596" s="241">
        <v>24.710000000000001</v>
      </c>
      <c r="I596" s="242"/>
      <c r="J596" s="243">
        <f>ROUND(I596*H596,2)</f>
        <v>0</v>
      </c>
      <c r="K596" s="239" t="s">
        <v>859</v>
      </c>
      <c r="L596" s="244"/>
      <c r="M596" s="245" t="s">
        <v>19</v>
      </c>
      <c r="N596" s="246" t="s">
        <v>47</v>
      </c>
      <c r="O596" s="87"/>
      <c r="P596" s="216">
        <f>O596*H596</f>
        <v>0</v>
      </c>
      <c r="Q596" s="216">
        <v>0.0126</v>
      </c>
      <c r="R596" s="216">
        <f>Q596*H596</f>
        <v>0.31134600000000001</v>
      </c>
      <c r="S596" s="216">
        <v>0</v>
      </c>
      <c r="T596" s="217">
        <f>S596*H596</f>
        <v>0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218" t="s">
        <v>372</v>
      </c>
      <c r="AT596" s="218" t="s">
        <v>158</v>
      </c>
      <c r="AU596" s="218" t="s">
        <v>85</v>
      </c>
      <c r="AY596" s="20" t="s">
        <v>145</v>
      </c>
      <c r="BE596" s="219">
        <f>IF(N596="základní",J596,0)</f>
        <v>0</v>
      </c>
      <c r="BF596" s="219">
        <f>IF(N596="snížená",J596,0)</f>
        <v>0</v>
      </c>
      <c r="BG596" s="219">
        <f>IF(N596="zákl. přenesená",J596,0)</f>
        <v>0</v>
      </c>
      <c r="BH596" s="219">
        <f>IF(N596="sníž. přenesená",J596,0)</f>
        <v>0</v>
      </c>
      <c r="BI596" s="219">
        <f>IF(N596="nulová",J596,0)</f>
        <v>0</v>
      </c>
      <c r="BJ596" s="20" t="s">
        <v>83</v>
      </c>
      <c r="BK596" s="219">
        <f>ROUND(I596*H596,2)</f>
        <v>0</v>
      </c>
      <c r="BL596" s="20" t="s">
        <v>270</v>
      </c>
      <c r="BM596" s="218" t="s">
        <v>860</v>
      </c>
    </row>
    <row r="597" s="13" customFormat="1">
      <c r="A597" s="13"/>
      <c r="B597" s="225"/>
      <c r="C597" s="226"/>
      <c r="D597" s="227" t="s">
        <v>156</v>
      </c>
      <c r="E597" s="226"/>
      <c r="F597" s="229" t="s">
        <v>861</v>
      </c>
      <c r="G597" s="226"/>
      <c r="H597" s="230">
        <v>24.710000000000001</v>
      </c>
      <c r="I597" s="231"/>
      <c r="J597" s="226"/>
      <c r="K597" s="226"/>
      <c r="L597" s="232"/>
      <c r="M597" s="233"/>
      <c r="N597" s="234"/>
      <c r="O597" s="234"/>
      <c r="P597" s="234"/>
      <c r="Q597" s="234"/>
      <c r="R597" s="234"/>
      <c r="S597" s="234"/>
      <c r="T597" s="235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6" t="s">
        <v>156</v>
      </c>
      <c r="AU597" s="236" t="s">
        <v>85</v>
      </c>
      <c r="AV597" s="13" t="s">
        <v>85</v>
      </c>
      <c r="AW597" s="13" t="s">
        <v>4</v>
      </c>
      <c r="AX597" s="13" t="s">
        <v>83</v>
      </c>
      <c r="AY597" s="236" t="s">
        <v>145</v>
      </c>
    </row>
    <row r="598" s="2" customFormat="1" ht="16.5" customHeight="1">
      <c r="A598" s="41"/>
      <c r="B598" s="42"/>
      <c r="C598" s="207" t="s">
        <v>862</v>
      </c>
      <c r="D598" s="207" t="s">
        <v>147</v>
      </c>
      <c r="E598" s="208" t="s">
        <v>863</v>
      </c>
      <c r="F598" s="209" t="s">
        <v>864</v>
      </c>
      <c r="G598" s="210" t="s">
        <v>196</v>
      </c>
      <c r="H598" s="211">
        <v>230.91800000000001</v>
      </c>
      <c r="I598" s="212"/>
      <c r="J598" s="213">
        <f>ROUND(I598*H598,2)</f>
        <v>0</v>
      </c>
      <c r="K598" s="209" t="s">
        <v>19</v>
      </c>
      <c r="L598" s="47"/>
      <c r="M598" s="214" t="s">
        <v>19</v>
      </c>
      <c r="N598" s="215" t="s">
        <v>47</v>
      </c>
      <c r="O598" s="87"/>
      <c r="P598" s="216">
        <f>O598*H598</f>
        <v>0</v>
      </c>
      <c r="Q598" s="216">
        <v>0</v>
      </c>
      <c r="R598" s="216">
        <f>Q598*H598</f>
        <v>0</v>
      </c>
      <c r="S598" s="216">
        <v>0</v>
      </c>
      <c r="T598" s="217">
        <f>S598*H598</f>
        <v>0</v>
      </c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R598" s="218" t="s">
        <v>270</v>
      </c>
      <c r="AT598" s="218" t="s">
        <v>147</v>
      </c>
      <c r="AU598" s="218" t="s">
        <v>85</v>
      </c>
      <c r="AY598" s="20" t="s">
        <v>145</v>
      </c>
      <c r="BE598" s="219">
        <f>IF(N598="základní",J598,0)</f>
        <v>0</v>
      </c>
      <c r="BF598" s="219">
        <f>IF(N598="snížená",J598,0)</f>
        <v>0</v>
      </c>
      <c r="BG598" s="219">
        <f>IF(N598="zákl. přenesená",J598,0)</f>
        <v>0</v>
      </c>
      <c r="BH598" s="219">
        <f>IF(N598="sníž. přenesená",J598,0)</f>
        <v>0</v>
      </c>
      <c r="BI598" s="219">
        <f>IF(N598="nulová",J598,0)</f>
        <v>0</v>
      </c>
      <c r="BJ598" s="20" t="s">
        <v>83</v>
      </c>
      <c r="BK598" s="219">
        <f>ROUND(I598*H598,2)</f>
        <v>0</v>
      </c>
      <c r="BL598" s="20" t="s">
        <v>270</v>
      </c>
      <c r="BM598" s="218" t="s">
        <v>865</v>
      </c>
    </row>
    <row r="599" s="2" customFormat="1" ht="16.5" customHeight="1">
      <c r="A599" s="41"/>
      <c r="B599" s="42"/>
      <c r="C599" s="207" t="s">
        <v>866</v>
      </c>
      <c r="D599" s="207" t="s">
        <v>147</v>
      </c>
      <c r="E599" s="208" t="s">
        <v>867</v>
      </c>
      <c r="F599" s="209" t="s">
        <v>868</v>
      </c>
      <c r="G599" s="210" t="s">
        <v>196</v>
      </c>
      <c r="H599" s="211">
        <v>230.91800000000001</v>
      </c>
      <c r="I599" s="212"/>
      <c r="J599" s="213">
        <f>ROUND(I599*H599,2)</f>
        <v>0</v>
      </c>
      <c r="K599" s="209" t="s">
        <v>151</v>
      </c>
      <c r="L599" s="47"/>
      <c r="M599" s="214" t="s">
        <v>19</v>
      </c>
      <c r="N599" s="215" t="s">
        <v>47</v>
      </c>
      <c r="O599" s="87"/>
      <c r="P599" s="216">
        <f>O599*H599</f>
        <v>0</v>
      </c>
      <c r="Q599" s="216">
        <v>5.0000000000000002E-05</v>
      </c>
      <c r="R599" s="216">
        <f>Q599*H599</f>
        <v>0.011545900000000001</v>
      </c>
      <c r="S599" s="216">
        <v>0</v>
      </c>
      <c r="T599" s="217">
        <f>S599*H599</f>
        <v>0</v>
      </c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R599" s="218" t="s">
        <v>270</v>
      </c>
      <c r="AT599" s="218" t="s">
        <v>147</v>
      </c>
      <c r="AU599" s="218" t="s">
        <v>85</v>
      </c>
      <c r="AY599" s="20" t="s">
        <v>145</v>
      </c>
      <c r="BE599" s="219">
        <f>IF(N599="základní",J599,0)</f>
        <v>0</v>
      </c>
      <c r="BF599" s="219">
        <f>IF(N599="snížená",J599,0)</f>
        <v>0</v>
      </c>
      <c r="BG599" s="219">
        <f>IF(N599="zákl. přenesená",J599,0)</f>
        <v>0</v>
      </c>
      <c r="BH599" s="219">
        <f>IF(N599="sníž. přenesená",J599,0)</f>
        <v>0</v>
      </c>
      <c r="BI599" s="219">
        <f>IF(N599="nulová",J599,0)</f>
        <v>0</v>
      </c>
      <c r="BJ599" s="20" t="s">
        <v>83</v>
      </c>
      <c r="BK599" s="219">
        <f>ROUND(I599*H599,2)</f>
        <v>0</v>
      </c>
      <c r="BL599" s="20" t="s">
        <v>270</v>
      </c>
      <c r="BM599" s="218" t="s">
        <v>869</v>
      </c>
    </row>
    <row r="600" s="2" customFormat="1">
      <c r="A600" s="41"/>
      <c r="B600" s="42"/>
      <c r="C600" s="43"/>
      <c r="D600" s="220" t="s">
        <v>154</v>
      </c>
      <c r="E600" s="43"/>
      <c r="F600" s="221" t="s">
        <v>870</v>
      </c>
      <c r="G600" s="43"/>
      <c r="H600" s="43"/>
      <c r="I600" s="222"/>
      <c r="J600" s="43"/>
      <c r="K600" s="43"/>
      <c r="L600" s="47"/>
      <c r="M600" s="223"/>
      <c r="N600" s="224"/>
      <c r="O600" s="87"/>
      <c r="P600" s="87"/>
      <c r="Q600" s="87"/>
      <c r="R600" s="87"/>
      <c r="S600" s="87"/>
      <c r="T600" s="88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T600" s="20" t="s">
        <v>154</v>
      </c>
      <c r="AU600" s="20" t="s">
        <v>85</v>
      </c>
    </row>
    <row r="601" s="13" customFormat="1">
      <c r="A601" s="13"/>
      <c r="B601" s="225"/>
      <c r="C601" s="226"/>
      <c r="D601" s="227" t="s">
        <v>156</v>
      </c>
      <c r="E601" s="228" t="s">
        <v>19</v>
      </c>
      <c r="F601" s="229" t="s">
        <v>776</v>
      </c>
      <c r="G601" s="226"/>
      <c r="H601" s="230">
        <v>10.728</v>
      </c>
      <c r="I601" s="231"/>
      <c r="J601" s="226"/>
      <c r="K601" s="226"/>
      <c r="L601" s="232"/>
      <c r="M601" s="233"/>
      <c r="N601" s="234"/>
      <c r="O601" s="234"/>
      <c r="P601" s="234"/>
      <c r="Q601" s="234"/>
      <c r="R601" s="234"/>
      <c r="S601" s="234"/>
      <c r="T601" s="235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6" t="s">
        <v>156</v>
      </c>
      <c r="AU601" s="236" t="s">
        <v>85</v>
      </c>
      <c r="AV601" s="13" t="s">
        <v>85</v>
      </c>
      <c r="AW601" s="13" t="s">
        <v>36</v>
      </c>
      <c r="AX601" s="13" t="s">
        <v>76</v>
      </c>
      <c r="AY601" s="236" t="s">
        <v>145</v>
      </c>
    </row>
    <row r="602" s="13" customFormat="1">
      <c r="A602" s="13"/>
      <c r="B602" s="225"/>
      <c r="C602" s="226"/>
      <c r="D602" s="227" t="s">
        <v>156</v>
      </c>
      <c r="E602" s="228" t="s">
        <v>19</v>
      </c>
      <c r="F602" s="229" t="s">
        <v>777</v>
      </c>
      <c r="G602" s="226"/>
      <c r="H602" s="230">
        <v>20.015999999999998</v>
      </c>
      <c r="I602" s="231"/>
      <c r="J602" s="226"/>
      <c r="K602" s="226"/>
      <c r="L602" s="232"/>
      <c r="M602" s="233"/>
      <c r="N602" s="234"/>
      <c r="O602" s="234"/>
      <c r="P602" s="234"/>
      <c r="Q602" s="234"/>
      <c r="R602" s="234"/>
      <c r="S602" s="234"/>
      <c r="T602" s="235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6" t="s">
        <v>156</v>
      </c>
      <c r="AU602" s="236" t="s">
        <v>85</v>
      </c>
      <c r="AV602" s="13" t="s">
        <v>85</v>
      </c>
      <c r="AW602" s="13" t="s">
        <v>36</v>
      </c>
      <c r="AX602" s="13" t="s">
        <v>76</v>
      </c>
      <c r="AY602" s="236" t="s">
        <v>145</v>
      </c>
    </row>
    <row r="603" s="13" customFormat="1">
      <c r="A603" s="13"/>
      <c r="B603" s="225"/>
      <c r="C603" s="226"/>
      <c r="D603" s="227" t="s">
        <v>156</v>
      </c>
      <c r="E603" s="228" t="s">
        <v>19</v>
      </c>
      <c r="F603" s="229" t="s">
        <v>778</v>
      </c>
      <c r="G603" s="226"/>
      <c r="H603" s="230">
        <v>22.359999999999999</v>
      </c>
      <c r="I603" s="231"/>
      <c r="J603" s="226"/>
      <c r="K603" s="226"/>
      <c r="L603" s="232"/>
      <c r="M603" s="233"/>
      <c r="N603" s="234"/>
      <c r="O603" s="234"/>
      <c r="P603" s="234"/>
      <c r="Q603" s="234"/>
      <c r="R603" s="234"/>
      <c r="S603" s="234"/>
      <c r="T603" s="235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6" t="s">
        <v>156</v>
      </c>
      <c r="AU603" s="236" t="s">
        <v>85</v>
      </c>
      <c r="AV603" s="13" t="s">
        <v>85</v>
      </c>
      <c r="AW603" s="13" t="s">
        <v>36</v>
      </c>
      <c r="AX603" s="13" t="s">
        <v>76</v>
      </c>
      <c r="AY603" s="236" t="s">
        <v>145</v>
      </c>
    </row>
    <row r="604" s="13" customFormat="1">
      <c r="A604" s="13"/>
      <c r="B604" s="225"/>
      <c r="C604" s="226"/>
      <c r="D604" s="227" t="s">
        <v>156</v>
      </c>
      <c r="E604" s="228" t="s">
        <v>19</v>
      </c>
      <c r="F604" s="229" t="s">
        <v>779</v>
      </c>
      <c r="G604" s="226"/>
      <c r="H604" s="230">
        <v>9.4800000000000004</v>
      </c>
      <c r="I604" s="231"/>
      <c r="J604" s="226"/>
      <c r="K604" s="226"/>
      <c r="L604" s="232"/>
      <c r="M604" s="233"/>
      <c r="N604" s="234"/>
      <c r="O604" s="234"/>
      <c r="P604" s="234"/>
      <c r="Q604" s="234"/>
      <c r="R604" s="234"/>
      <c r="S604" s="234"/>
      <c r="T604" s="235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6" t="s">
        <v>156</v>
      </c>
      <c r="AU604" s="236" t="s">
        <v>85</v>
      </c>
      <c r="AV604" s="13" t="s">
        <v>85</v>
      </c>
      <c r="AW604" s="13" t="s">
        <v>36</v>
      </c>
      <c r="AX604" s="13" t="s">
        <v>76</v>
      </c>
      <c r="AY604" s="236" t="s">
        <v>145</v>
      </c>
    </row>
    <row r="605" s="13" customFormat="1">
      <c r="A605" s="13"/>
      <c r="B605" s="225"/>
      <c r="C605" s="226"/>
      <c r="D605" s="227" t="s">
        <v>156</v>
      </c>
      <c r="E605" s="228" t="s">
        <v>19</v>
      </c>
      <c r="F605" s="229" t="s">
        <v>780</v>
      </c>
      <c r="G605" s="226"/>
      <c r="H605" s="230">
        <v>7.056</v>
      </c>
      <c r="I605" s="231"/>
      <c r="J605" s="226"/>
      <c r="K605" s="226"/>
      <c r="L605" s="232"/>
      <c r="M605" s="233"/>
      <c r="N605" s="234"/>
      <c r="O605" s="234"/>
      <c r="P605" s="234"/>
      <c r="Q605" s="234"/>
      <c r="R605" s="234"/>
      <c r="S605" s="234"/>
      <c r="T605" s="235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6" t="s">
        <v>156</v>
      </c>
      <c r="AU605" s="236" t="s">
        <v>85</v>
      </c>
      <c r="AV605" s="13" t="s">
        <v>85</v>
      </c>
      <c r="AW605" s="13" t="s">
        <v>36</v>
      </c>
      <c r="AX605" s="13" t="s">
        <v>76</v>
      </c>
      <c r="AY605" s="236" t="s">
        <v>145</v>
      </c>
    </row>
    <row r="606" s="13" customFormat="1">
      <c r="A606" s="13"/>
      <c r="B606" s="225"/>
      <c r="C606" s="226"/>
      <c r="D606" s="227" t="s">
        <v>156</v>
      </c>
      <c r="E606" s="228" t="s">
        <v>19</v>
      </c>
      <c r="F606" s="229" t="s">
        <v>781</v>
      </c>
      <c r="G606" s="226"/>
      <c r="H606" s="230">
        <v>2.3700000000000001</v>
      </c>
      <c r="I606" s="231"/>
      <c r="J606" s="226"/>
      <c r="K606" s="226"/>
      <c r="L606" s="232"/>
      <c r="M606" s="233"/>
      <c r="N606" s="234"/>
      <c r="O606" s="234"/>
      <c r="P606" s="234"/>
      <c r="Q606" s="234"/>
      <c r="R606" s="234"/>
      <c r="S606" s="234"/>
      <c r="T606" s="235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6" t="s">
        <v>156</v>
      </c>
      <c r="AU606" s="236" t="s">
        <v>85</v>
      </c>
      <c r="AV606" s="13" t="s">
        <v>85</v>
      </c>
      <c r="AW606" s="13" t="s">
        <v>36</v>
      </c>
      <c r="AX606" s="13" t="s">
        <v>76</v>
      </c>
      <c r="AY606" s="236" t="s">
        <v>145</v>
      </c>
    </row>
    <row r="607" s="13" customFormat="1">
      <c r="A607" s="13"/>
      <c r="B607" s="225"/>
      <c r="C607" s="226"/>
      <c r="D607" s="227" t="s">
        <v>156</v>
      </c>
      <c r="E607" s="228" t="s">
        <v>19</v>
      </c>
      <c r="F607" s="229" t="s">
        <v>782</v>
      </c>
      <c r="G607" s="226"/>
      <c r="H607" s="230">
        <v>23.728000000000002</v>
      </c>
      <c r="I607" s="231"/>
      <c r="J607" s="226"/>
      <c r="K607" s="226"/>
      <c r="L607" s="232"/>
      <c r="M607" s="233"/>
      <c r="N607" s="234"/>
      <c r="O607" s="234"/>
      <c r="P607" s="234"/>
      <c r="Q607" s="234"/>
      <c r="R607" s="234"/>
      <c r="S607" s="234"/>
      <c r="T607" s="235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6" t="s">
        <v>156</v>
      </c>
      <c r="AU607" s="236" t="s">
        <v>85</v>
      </c>
      <c r="AV607" s="13" t="s">
        <v>85</v>
      </c>
      <c r="AW607" s="13" t="s">
        <v>36</v>
      </c>
      <c r="AX607" s="13" t="s">
        <v>76</v>
      </c>
      <c r="AY607" s="236" t="s">
        <v>145</v>
      </c>
    </row>
    <row r="608" s="13" customFormat="1">
      <c r="A608" s="13"/>
      <c r="B608" s="225"/>
      <c r="C608" s="226"/>
      <c r="D608" s="227" t="s">
        <v>156</v>
      </c>
      <c r="E608" s="228" t="s">
        <v>19</v>
      </c>
      <c r="F608" s="229" t="s">
        <v>783</v>
      </c>
      <c r="G608" s="226"/>
      <c r="H608" s="230">
        <v>23.292000000000002</v>
      </c>
      <c r="I608" s="231"/>
      <c r="J608" s="226"/>
      <c r="K608" s="226"/>
      <c r="L608" s="232"/>
      <c r="M608" s="233"/>
      <c r="N608" s="234"/>
      <c r="O608" s="234"/>
      <c r="P608" s="234"/>
      <c r="Q608" s="234"/>
      <c r="R608" s="234"/>
      <c r="S608" s="234"/>
      <c r="T608" s="235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6" t="s">
        <v>156</v>
      </c>
      <c r="AU608" s="236" t="s">
        <v>85</v>
      </c>
      <c r="AV608" s="13" t="s">
        <v>85</v>
      </c>
      <c r="AW608" s="13" t="s">
        <v>36</v>
      </c>
      <c r="AX608" s="13" t="s">
        <v>76</v>
      </c>
      <c r="AY608" s="236" t="s">
        <v>145</v>
      </c>
    </row>
    <row r="609" s="13" customFormat="1">
      <c r="A609" s="13"/>
      <c r="B609" s="225"/>
      <c r="C609" s="226"/>
      <c r="D609" s="227" t="s">
        <v>156</v>
      </c>
      <c r="E609" s="228" t="s">
        <v>19</v>
      </c>
      <c r="F609" s="229" t="s">
        <v>784</v>
      </c>
      <c r="G609" s="226"/>
      <c r="H609" s="230">
        <v>11.880000000000001</v>
      </c>
      <c r="I609" s="231"/>
      <c r="J609" s="226"/>
      <c r="K609" s="226"/>
      <c r="L609" s="232"/>
      <c r="M609" s="233"/>
      <c r="N609" s="234"/>
      <c r="O609" s="234"/>
      <c r="P609" s="234"/>
      <c r="Q609" s="234"/>
      <c r="R609" s="234"/>
      <c r="S609" s="234"/>
      <c r="T609" s="23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6" t="s">
        <v>156</v>
      </c>
      <c r="AU609" s="236" t="s">
        <v>85</v>
      </c>
      <c r="AV609" s="13" t="s">
        <v>85</v>
      </c>
      <c r="AW609" s="13" t="s">
        <v>36</v>
      </c>
      <c r="AX609" s="13" t="s">
        <v>76</v>
      </c>
      <c r="AY609" s="236" t="s">
        <v>145</v>
      </c>
    </row>
    <row r="610" s="13" customFormat="1">
      <c r="A610" s="13"/>
      <c r="B610" s="225"/>
      <c r="C610" s="226"/>
      <c r="D610" s="227" t="s">
        <v>156</v>
      </c>
      <c r="E610" s="228" t="s">
        <v>19</v>
      </c>
      <c r="F610" s="229" t="s">
        <v>785</v>
      </c>
      <c r="G610" s="226"/>
      <c r="H610" s="230">
        <v>31.608000000000001</v>
      </c>
      <c r="I610" s="231"/>
      <c r="J610" s="226"/>
      <c r="K610" s="226"/>
      <c r="L610" s="232"/>
      <c r="M610" s="233"/>
      <c r="N610" s="234"/>
      <c r="O610" s="234"/>
      <c r="P610" s="234"/>
      <c r="Q610" s="234"/>
      <c r="R610" s="234"/>
      <c r="S610" s="234"/>
      <c r="T610" s="235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6" t="s">
        <v>156</v>
      </c>
      <c r="AU610" s="236" t="s">
        <v>85</v>
      </c>
      <c r="AV610" s="13" t="s">
        <v>85</v>
      </c>
      <c r="AW610" s="13" t="s">
        <v>36</v>
      </c>
      <c r="AX610" s="13" t="s">
        <v>76</v>
      </c>
      <c r="AY610" s="236" t="s">
        <v>145</v>
      </c>
    </row>
    <row r="611" s="13" customFormat="1">
      <c r="A611" s="13"/>
      <c r="B611" s="225"/>
      <c r="C611" s="226"/>
      <c r="D611" s="227" t="s">
        <v>156</v>
      </c>
      <c r="E611" s="228" t="s">
        <v>19</v>
      </c>
      <c r="F611" s="229" t="s">
        <v>786</v>
      </c>
      <c r="G611" s="226"/>
      <c r="H611" s="230">
        <v>38.808</v>
      </c>
      <c r="I611" s="231"/>
      <c r="J611" s="226"/>
      <c r="K611" s="226"/>
      <c r="L611" s="232"/>
      <c r="M611" s="233"/>
      <c r="N611" s="234"/>
      <c r="O611" s="234"/>
      <c r="P611" s="234"/>
      <c r="Q611" s="234"/>
      <c r="R611" s="234"/>
      <c r="S611" s="234"/>
      <c r="T611" s="23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6" t="s">
        <v>156</v>
      </c>
      <c r="AU611" s="236" t="s">
        <v>85</v>
      </c>
      <c r="AV611" s="13" t="s">
        <v>85</v>
      </c>
      <c r="AW611" s="13" t="s">
        <v>36</v>
      </c>
      <c r="AX611" s="13" t="s">
        <v>76</v>
      </c>
      <c r="AY611" s="236" t="s">
        <v>145</v>
      </c>
    </row>
    <row r="612" s="13" customFormat="1">
      <c r="A612" s="13"/>
      <c r="B612" s="225"/>
      <c r="C612" s="226"/>
      <c r="D612" s="227" t="s">
        <v>156</v>
      </c>
      <c r="E612" s="228" t="s">
        <v>19</v>
      </c>
      <c r="F612" s="229" t="s">
        <v>787</v>
      </c>
      <c r="G612" s="226"/>
      <c r="H612" s="230">
        <v>17.352</v>
      </c>
      <c r="I612" s="231"/>
      <c r="J612" s="226"/>
      <c r="K612" s="226"/>
      <c r="L612" s="232"/>
      <c r="M612" s="233"/>
      <c r="N612" s="234"/>
      <c r="O612" s="234"/>
      <c r="P612" s="234"/>
      <c r="Q612" s="234"/>
      <c r="R612" s="234"/>
      <c r="S612" s="234"/>
      <c r="T612" s="235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6" t="s">
        <v>156</v>
      </c>
      <c r="AU612" s="236" t="s">
        <v>85</v>
      </c>
      <c r="AV612" s="13" t="s">
        <v>85</v>
      </c>
      <c r="AW612" s="13" t="s">
        <v>36</v>
      </c>
      <c r="AX612" s="13" t="s">
        <v>76</v>
      </c>
      <c r="AY612" s="236" t="s">
        <v>145</v>
      </c>
    </row>
    <row r="613" s="13" customFormat="1">
      <c r="A613" s="13"/>
      <c r="B613" s="225"/>
      <c r="C613" s="226"/>
      <c r="D613" s="227" t="s">
        <v>156</v>
      </c>
      <c r="E613" s="228" t="s">
        <v>19</v>
      </c>
      <c r="F613" s="229" t="s">
        <v>788</v>
      </c>
      <c r="G613" s="226"/>
      <c r="H613" s="230">
        <v>12.24</v>
      </c>
      <c r="I613" s="231"/>
      <c r="J613" s="226"/>
      <c r="K613" s="226"/>
      <c r="L613" s="232"/>
      <c r="M613" s="233"/>
      <c r="N613" s="234"/>
      <c r="O613" s="234"/>
      <c r="P613" s="234"/>
      <c r="Q613" s="234"/>
      <c r="R613" s="234"/>
      <c r="S613" s="234"/>
      <c r="T613" s="23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6" t="s">
        <v>156</v>
      </c>
      <c r="AU613" s="236" t="s">
        <v>85</v>
      </c>
      <c r="AV613" s="13" t="s">
        <v>85</v>
      </c>
      <c r="AW613" s="13" t="s">
        <v>36</v>
      </c>
      <c r="AX613" s="13" t="s">
        <v>76</v>
      </c>
      <c r="AY613" s="236" t="s">
        <v>145</v>
      </c>
    </row>
    <row r="614" s="14" customFormat="1">
      <c r="A614" s="14"/>
      <c r="B614" s="247"/>
      <c r="C614" s="248"/>
      <c r="D614" s="227" t="s">
        <v>156</v>
      </c>
      <c r="E614" s="249" t="s">
        <v>19</v>
      </c>
      <c r="F614" s="250" t="s">
        <v>256</v>
      </c>
      <c r="G614" s="248"/>
      <c r="H614" s="251">
        <v>230.91800000000001</v>
      </c>
      <c r="I614" s="252"/>
      <c r="J614" s="248"/>
      <c r="K614" s="248"/>
      <c r="L614" s="253"/>
      <c r="M614" s="254"/>
      <c r="N614" s="255"/>
      <c r="O614" s="255"/>
      <c r="P614" s="255"/>
      <c r="Q614" s="255"/>
      <c r="R614" s="255"/>
      <c r="S614" s="255"/>
      <c r="T614" s="25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7" t="s">
        <v>156</v>
      </c>
      <c r="AU614" s="257" t="s">
        <v>85</v>
      </c>
      <c r="AV614" s="14" t="s">
        <v>152</v>
      </c>
      <c r="AW614" s="14" t="s">
        <v>36</v>
      </c>
      <c r="AX614" s="14" t="s">
        <v>83</v>
      </c>
      <c r="AY614" s="257" t="s">
        <v>145</v>
      </c>
    </row>
    <row r="615" s="2" customFormat="1" ht="24.15" customHeight="1">
      <c r="A615" s="41"/>
      <c r="B615" s="42"/>
      <c r="C615" s="207" t="s">
        <v>871</v>
      </c>
      <c r="D615" s="207" t="s">
        <v>147</v>
      </c>
      <c r="E615" s="208" t="s">
        <v>872</v>
      </c>
      <c r="F615" s="209" t="s">
        <v>873</v>
      </c>
      <c r="G615" s="210" t="s">
        <v>409</v>
      </c>
      <c r="H615" s="279"/>
      <c r="I615" s="212"/>
      <c r="J615" s="213">
        <f>ROUND(I615*H615,2)</f>
        <v>0</v>
      </c>
      <c r="K615" s="209" t="s">
        <v>151</v>
      </c>
      <c r="L615" s="47"/>
      <c r="M615" s="214" t="s">
        <v>19</v>
      </c>
      <c r="N615" s="215" t="s">
        <v>47</v>
      </c>
      <c r="O615" s="87"/>
      <c r="P615" s="216">
        <f>O615*H615</f>
        <v>0</v>
      </c>
      <c r="Q615" s="216">
        <v>0</v>
      </c>
      <c r="R615" s="216">
        <f>Q615*H615</f>
        <v>0</v>
      </c>
      <c r="S615" s="216">
        <v>0</v>
      </c>
      <c r="T615" s="217">
        <f>S615*H615</f>
        <v>0</v>
      </c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R615" s="218" t="s">
        <v>270</v>
      </c>
      <c r="AT615" s="218" t="s">
        <v>147</v>
      </c>
      <c r="AU615" s="218" t="s">
        <v>85</v>
      </c>
      <c r="AY615" s="20" t="s">
        <v>145</v>
      </c>
      <c r="BE615" s="219">
        <f>IF(N615="základní",J615,0)</f>
        <v>0</v>
      </c>
      <c r="BF615" s="219">
        <f>IF(N615="snížená",J615,0)</f>
        <v>0</v>
      </c>
      <c r="BG615" s="219">
        <f>IF(N615="zákl. přenesená",J615,0)</f>
        <v>0</v>
      </c>
      <c r="BH615" s="219">
        <f>IF(N615="sníž. přenesená",J615,0)</f>
        <v>0</v>
      </c>
      <c r="BI615" s="219">
        <f>IF(N615="nulová",J615,0)</f>
        <v>0</v>
      </c>
      <c r="BJ615" s="20" t="s">
        <v>83</v>
      </c>
      <c r="BK615" s="219">
        <f>ROUND(I615*H615,2)</f>
        <v>0</v>
      </c>
      <c r="BL615" s="20" t="s">
        <v>270</v>
      </c>
      <c r="BM615" s="218" t="s">
        <v>874</v>
      </c>
    </row>
    <row r="616" s="2" customFormat="1">
      <c r="A616" s="41"/>
      <c r="B616" s="42"/>
      <c r="C616" s="43"/>
      <c r="D616" s="220" t="s">
        <v>154</v>
      </c>
      <c r="E616" s="43"/>
      <c r="F616" s="221" t="s">
        <v>875</v>
      </c>
      <c r="G616" s="43"/>
      <c r="H616" s="43"/>
      <c r="I616" s="222"/>
      <c r="J616" s="43"/>
      <c r="K616" s="43"/>
      <c r="L616" s="47"/>
      <c r="M616" s="223"/>
      <c r="N616" s="224"/>
      <c r="O616" s="87"/>
      <c r="P616" s="87"/>
      <c r="Q616" s="87"/>
      <c r="R616" s="87"/>
      <c r="S616" s="87"/>
      <c r="T616" s="88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T616" s="20" t="s">
        <v>154</v>
      </c>
      <c r="AU616" s="20" t="s">
        <v>85</v>
      </c>
    </row>
    <row r="617" s="12" customFormat="1" ht="22.8" customHeight="1">
      <c r="A617" s="12"/>
      <c r="B617" s="191"/>
      <c r="C617" s="192"/>
      <c r="D617" s="193" t="s">
        <v>75</v>
      </c>
      <c r="E617" s="205" t="s">
        <v>876</v>
      </c>
      <c r="F617" s="205" t="s">
        <v>877</v>
      </c>
      <c r="G617" s="192"/>
      <c r="H617" s="192"/>
      <c r="I617" s="195"/>
      <c r="J617" s="206">
        <f>BK617</f>
        <v>0</v>
      </c>
      <c r="K617" s="192"/>
      <c r="L617" s="197"/>
      <c r="M617" s="198"/>
      <c r="N617" s="199"/>
      <c r="O617" s="199"/>
      <c r="P617" s="200">
        <f>SUM(P618:P649)</f>
        <v>0</v>
      </c>
      <c r="Q617" s="199"/>
      <c r="R617" s="200">
        <f>SUM(R618:R649)</f>
        <v>0.21369946000000001</v>
      </c>
      <c r="S617" s="199"/>
      <c r="T617" s="201">
        <f>SUM(T618:T649)</f>
        <v>0</v>
      </c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R617" s="202" t="s">
        <v>85</v>
      </c>
      <c r="AT617" s="203" t="s">
        <v>75</v>
      </c>
      <c r="AU617" s="203" t="s">
        <v>83</v>
      </c>
      <c r="AY617" s="202" t="s">
        <v>145</v>
      </c>
      <c r="BK617" s="204">
        <f>SUM(BK618:BK649)</f>
        <v>0</v>
      </c>
    </row>
    <row r="618" s="2" customFormat="1" ht="16.5" customHeight="1">
      <c r="A618" s="41"/>
      <c r="B618" s="42"/>
      <c r="C618" s="207" t="s">
        <v>878</v>
      </c>
      <c r="D618" s="207" t="s">
        <v>147</v>
      </c>
      <c r="E618" s="208" t="s">
        <v>879</v>
      </c>
      <c r="F618" s="209" t="s">
        <v>880</v>
      </c>
      <c r="G618" s="210" t="s">
        <v>196</v>
      </c>
      <c r="H618" s="211">
        <v>78.617000000000004</v>
      </c>
      <c r="I618" s="212"/>
      <c r="J618" s="213">
        <f>ROUND(I618*H618,2)</f>
        <v>0</v>
      </c>
      <c r="K618" s="209" t="s">
        <v>151</v>
      </c>
      <c r="L618" s="47"/>
      <c r="M618" s="214" t="s">
        <v>19</v>
      </c>
      <c r="N618" s="215" t="s">
        <v>47</v>
      </c>
      <c r="O618" s="87"/>
      <c r="P618" s="216">
        <f>O618*H618</f>
        <v>0</v>
      </c>
      <c r="Q618" s="216">
        <v>0.00021000000000000001</v>
      </c>
      <c r="R618" s="216">
        <f>Q618*H618</f>
        <v>0.016509570000000001</v>
      </c>
      <c r="S618" s="216">
        <v>0</v>
      </c>
      <c r="T618" s="217">
        <f>S618*H618</f>
        <v>0</v>
      </c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R618" s="218" t="s">
        <v>270</v>
      </c>
      <c r="AT618" s="218" t="s">
        <v>147</v>
      </c>
      <c r="AU618" s="218" t="s">
        <v>85</v>
      </c>
      <c r="AY618" s="20" t="s">
        <v>145</v>
      </c>
      <c r="BE618" s="219">
        <f>IF(N618="základní",J618,0)</f>
        <v>0</v>
      </c>
      <c r="BF618" s="219">
        <f>IF(N618="snížená",J618,0)</f>
        <v>0</v>
      </c>
      <c r="BG618" s="219">
        <f>IF(N618="zákl. přenesená",J618,0)</f>
        <v>0</v>
      </c>
      <c r="BH618" s="219">
        <f>IF(N618="sníž. přenesená",J618,0)</f>
        <v>0</v>
      </c>
      <c r="BI618" s="219">
        <f>IF(N618="nulová",J618,0)</f>
        <v>0</v>
      </c>
      <c r="BJ618" s="20" t="s">
        <v>83</v>
      </c>
      <c r="BK618" s="219">
        <f>ROUND(I618*H618,2)</f>
        <v>0</v>
      </c>
      <c r="BL618" s="20" t="s">
        <v>270</v>
      </c>
      <c r="BM618" s="218" t="s">
        <v>881</v>
      </c>
    </row>
    <row r="619" s="2" customFormat="1">
      <c r="A619" s="41"/>
      <c r="B619" s="42"/>
      <c r="C619" s="43"/>
      <c r="D619" s="220" t="s">
        <v>154</v>
      </c>
      <c r="E619" s="43"/>
      <c r="F619" s="221" t="s">
        <v>882</v>
      </c>
      <c r="G619" s="43"/>
      <c r="H619" s="43"/>
      <c r="I619" s="222"/>
      <c r="J619" s="43"/>
      <c r="K619" s="43"/>
      <c r="L619" s="47"/>
      <c r="M619" s="223"/>
      <c r="N619" s="224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154</v>
      </c>
      <c r="AU619" s="20" t="s">
        <v>85</v>
      </c>
    </row>
    <row r="620" s="13" customFormat="1">
      <c r="A620" s="13"/>
      <c r="B620" s="225"/>
      <c r="C620" s="226"/>
      <c r="D620" s="227" t="s">
        <v>156</v>
      </c>
      <c r="E620" s="228" t="s">
        <v>19</v>
      </c>
      <c r="F620" s="229" t="s">
        <v>883</v>
      </c>
      <c r="G620" s="226"/>
      <c r="H620" s="230">
        <v>73.530000000000001</v>
      </c>
      <c r="I620" s="231"/>
      <c r="J620" s="226"/>
      <c r="K620" s="226"/>
      <c r="L620" s="232"/>
      <c r="M620" s="233"/>
      <c r="N620" s="234"/>
      <c r="O620" s="234"/>
      <c r="P620" s="234"/>
      <c r="Q620" s="234"/>
      <c r="R620" s="234"/>
      <c r="S620" s="234"/>
      <c r="T620" s="235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6" t="s">
        <v>156</v>
      </c>
      <c r="AU620" s="236" t="s">
        <v>85</v>
      </c>
      <c r="AV620" s="13" t="s">
        <v>85</v>
      </c>
      <c r="AW620" s="13" t="s">
        <v>36</v>
      </c>
      <c r="AX620" s="13" t="s">
        <v>76</v>
      </c>
      <c r="AY620" s="236" t="s">
        <v>145</v>
      </c>
    </row>
    <row r="621" s="13" customFormat="1">
      <c r="A621" s="13"/>
      <c r="B621" s="225"/>
      <c r="C621" s="226"/>
      <c r="D621" s="227" t="s">
        <v>156</v>
      </c>
      <c r="E621" s="228" t="s">
        <v>19</v>
      </c>
      <c r="F621" s="229" t="s">
        <v>884</v>
      </c>
      <c r="G621" s="226"/>
      <c r="H621" s="230">
        <v>0.99199999999999999</v>
      </c>
      <c r="I621" s="231"/>
      <c r="J621" s="226"/>
      <c r="K621" s="226"/>
      <c r="L621" s="232"/>
      <c r="M621" s="233"/>
      <c r="N621" s="234"/>
      <c r="O621" s="234"/>
      <c r="P621" s="234"/>
      <c r="Q621" s="234"/>
      <c r="R621" s="234"/>
      <c r="S621" s="234"/>
      <c r="T621" s="235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6" t="s">
        <v>156</v>
      </c>
      <c r="AU621" s="236" t="s">
        <v>85</v>
      </c>
      <c r="AV621" s="13" t="s">
        <v>85</v>
      </c>
      <c r="AW621" s="13" t="s">
        <v>36</v>
      </c>
      <c r="AX621" s="13" t="s">
        <v>76</v>
      </c>
      <c r="AY621" s="236" t="s">
        <v>145</v>
      </c>
    </row>
    <row r="622" s="13" customFormat="1">
      <c r="A622" s="13"/>
      <c r="B622" s="225"/>
      <c r="C622" s="226"/>
      <c r="D622" s="227" t="s">
        <v>156</v>
      </c>
      <c r="E622" s="228" t="s">
        <v>19</v>
      </c>
      <c r="F622" s="229" t="s">
        <v>885</v>
      </c>
      <c r="G622" s="226"/>
      <c r="H622" s="230">
        <v>4.0949999999999998</v>
      </c>
      <c r="I622" s="231"/>
      <c r="J622" s="226"/>
      <c r="K622" s="226"/>
      <c r="L622" s="232"/>
      <c r="M622" s="233"/>
      <c r="N622" s="234"/>
      <c r="O622" s="234"/>
      <c r="P622" s="234"/>
      <c r="Q622" s="234"/>
      <c r="R622" s="234"/>
      <c r="S622" s="234"/>
      <c r="T622" s="235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6" t="s">
        <v>156</v>
      </c>
      <c r="AU622" s="236" t="s">
        <v>85</v>
      </c>
      <c r="AV622" s="13" t="s">
        <v>85</v>
      </c>
      <c r="AW622" s="13" t="s">
        <v>36</v>
      </c>
      <c r="AX622" s="13" t="s">
        <v>76</v>
      </c>
      <c r="AY622" s="236" t="s">
        <v>145</v>
      </c>
    </row>
    <row r="623" s="14" customFormat="1">
      <c r="A623" s="14"/>
      <c r="B623" s="247"/>
      <c r="C623" s="248"/>
      <c r="D623" s="227" t="s">
        <v>156</v>
      </c>
      <c r="E623" s="249" t="s">
        <v>19</v>
      </c>
      <c r="F623" s="250" t="s">
        <v>256</v>
      </c>
      <c r="G623" s="248"/>
      <c r="H623" s="251">
        <v>78.617000000000004</v>
      </c>
      <c r="I623" s="252"/>
      <c r="J623" s="248"/>
      <c r="K623" s="248"/>
      <c r="L623" s="253"/>
      <c r="M623" s="254"/>
      <c r="N623" s="255"/>
      <c r="O623" s="255"/>
      <c r="P623" s="255"/>
      <c r="Q623" s="255"/>
      <c r="R623" s="255"/>
      <c r="S623" s="255"/>
      <c r="T623" s="256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7" t="s">
        <v>156</v>
      </c>
      <c r="AU623" s="257" t="s">
        <v>85</v>
      </c>
      <c r="AV623" s="14" t="s">
        <v>152</v>
      </c>
      <c r="AW623" s="14" t="s">
        <v>36</v>
      </c>
      <c r="AX623" s="14" t="s">
        <v>83</v>
      </c>
      <c r="AY623" s="257" t="s">
        <v>145</v>
      </c>
    </row>
    <row r="624" s="2" customFormat="1" ht="16.5" customHeight="1">
      <c r="A624" s="41"/>
      <c r="B624" s="42"/>
      <c r="C624" s="207" t="s">
        <v>886</v>
      </c>
      <c r="D624" s="207" t="s">
        <v>147</v>
      </c>
      <c r="E624" s="208" t="s">
        <v>887</v>
      </c>
      <c r="F624" s="209" t="s">
        <v>888</v>
      </c>
      <c r="G624" s="210" t="s">
        <v>196</v>
      </c>
      <c r="H624" s="211">
        <v>78.617000000000004</v>
      </c>
      <c r="I624" s="212"/>
      <c r="J624" s="213">
        <f>ROUND(I624*H624,2)</f>
        <v>0</v>
      </c>
      <c r="K624" s="209" t="s">
        <v>151</v>
      </c>
      <c r="L624" s="47"/>
      <c r="M624" s="214" t="s">
        <v>19</v>
      </c>
      <c r="N624" s="215" t="s">
        <v>47</v>
      </c>
      <c r="O624" s="87"/>
      <c r="P624" s="216">
        <f>O624*H624</f>
        <v>0</v>
      </c>
      <c r="Q624" s="216">
        <v>0.00017000000000000001</v>
      </c>
      <c r="R624" s="216">
        <f>Q624*H624</f>
        <v>0.013364890000000003</v>
      </c>
      <c r="S624" s="216">
        <v>0</v>
      </c>
      <c r="T624" s="217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18" t="s">
        <v>270</v>
      </c>
      <c r="AT624" s="218" t="s">
        <v>147</v>
      </c>
      <c r="AU624" s="218" t="s">
        <v>85</v>
      </c>
      <c r="AY624" s="20" t="s">
        <v>145</v>
      </c>
      <c r="BE624" s="219">
        <f>IF(N624="základní",J624,0)</f>
        <v>0</v>
      </c>
      <c r="BF624" s="219">
        <f>IF(N624="snížená",J624,0)</f>
        <v>0</v>
      </c>
      <c r="BG624" s="219">
        <f>IF(N624="zákl. přenesená",J624,0)</f>
        <v>0</v>
      </c>
      <c r="BH624" s="219">
        <f>IF(N624="sníž. přenesená",J624,0)</f>
        <v>0</v>
      </c>
      <c r="BI624" s="219">
        <f>IF(N624="nulová",J624,0)</f>
        <v>0</v>
      </c>
      <c r="BJ624" s="20" t="s">
        <v>83</v>
      </c>
      <c r="BK624" s="219">
        <f>ROUND(I624*H624,2)</f>
        <v>0</v>
      </c>
      <c r="BL624" s="20" t="s">
        <v>270</v>
      </c>
      <c r="BM624" s="218" t="s">
        <v>889</v>
      </c>
    </row>
    <row r="625" s="2" customFormat="1">
      <c r="A625" s="41"/>
      <c r="B625" s="42"/>
      <c r="C625" s="43"/>
      <c r="D625" s="220" t="s">
        <v>154</v>
      </c>
      <c r="E625" s="43"/>
      <c r="F625" s="221" t="s">
        <v>890</v>
      </c>
      <c r="G625" s="43"/>
      <c r="H625" s="43"/>
      <c r="I625" s="222"/>
      <c r="J625" s="43"/>
      <c r="K625" s="43"/>
      <c r="L625" s="47"/>
      <c r="M625" s="223"/>
      <c r="N625" s="224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154</v>
      </c>
      <c r="AU625" s="20" t="s">
        <v>85</v>
      </c>
    </row>
    <row r="626" s="2" customFormat="1">
      <c r="A626" s="41"/>
      <c r="B626" s="42"/>
      <c r="C626" s="43"/>
      <c r="D626" s="227" t="s">
        <v>655</v>
      </c>
      <c r="E626" s="43"/>
      <c r="F626" s="280" t="s">
        <v>891</v>
      </c>
      <c r="G626" s="43"/>
      <c r="H626" s="43"/>
      <c r="I626" s="222"/>
      <c r="J626" s="43"/>
      <c r="K626" s="43"/>
      <c r="L626" s="47"/>
      <c r="M626" s="223"/>
      <c r="N626" s="224"/>
      <c r="O626" s="87"/>
      <c r="P626" s="87"/>
      <c r="Q626" s="87"/>
      <c r="R626" s="87"/>
      <c r="S626" s="87"/>
      <c r="T626" s="88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T626" s="20" t="s">
        <v>655</v>
      </c>
      <c r="AU626" s="20" t="s">
        <v>85</v>
      </c>
    </row>
    <row r="627" s="13" customFormat="1">
      <c r="A627" s="13"/>
      <c r="B627" s="225"/>
      <c r="C627" s="226"/>
      <c r="D627" s="227" t="s">
        <v>156</v>
      </c>
      <c r="E627" s="228" t="s">
        <v>19</v>
      </c>
      <c r="F627" s="229" t="s">
        <v>883</v>
      </c>
      <c r="G627" s="226"/>
      <c r="H627" s="230">
        <v>73.530000000000001</v>
      </c>
      <c r="I627" s="231"/>
      <c r="J627" s="226"/>
      <c r="K627" s="226"/>
      <c r="L627" s="232"/>
      <c r="M627" s="233"/>
      <c r="N627" s="234"/>
      <c r="O627" s="234"/>
      <c r="P627" s="234"/>
      <c r="Q627" s="234"/>
      <c r="R627" s="234"/>
      <c r="S627" s="234"/>
      <c r="T627" s="23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6" t="s">
        <v>156</v>
      </c>
      <c r="AU627" s="236" t="s">
        <v>85</v>
      </c>
      <c r="AV627" s="13" t="s">
        <v>85</v>
      </c>
      <c r="AW627" s="13" t="s">
        <v>36</v>
      </c>
      <c r="AX627" s="13" t="s">
        <v>76</v>
      </c>
      <c r="AY627" s="236" t="s">
        <v>145</v>
      </c>
    </row>
    <row r="628" s="13" customFormat="1">
      <c r="A628" s="13"/>
      <c r="B628" s="225"/>
      <c r="C628" s="226"/>
      <c r="D628" s="227" t="s">
        <v>156</v>
      </c>
      <c r="E628" s="228" t="s">
        <v>19</v>
      </c>
      <c r="F628" s="229" t="s">
        <v>884</v>
      </c>
      <c r="G628" s="226"/>
      <c r="H628" s="230">
        <v>0.99199999999999999</v>
      </c>
      <c r="I628" s="231"/>
      <c r="J628" s="226"/>
      <c r="K628" s="226"/>
      <c r="L628" s="232"/>
      <c r="M628" s="233"/>
      <c r="N628" s="234"/>
      <c r="O628" s="234"/>
      <c r="P628" s="234"/>
      <c r="Q628" s="234"/>
      <c r="R628" s="234"/>
      <c r="S628" s="234"/>
      <c r="T628" s="235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6" t="s">
        <v>156</v>
      </c>
      <c r="AU628" s="236" t="s">
        <v>85</v>
      </c>
      <c r="AV628" s="13" t="s">
        <v>85</v>
      </c>
      <c r="AW628" s="13" t="s">
        <v>36</v>
      </c>
      <c r="AX628" s="13" t="s">
        <v>76</v>
      </c>
      <c r="AY628" s="236" t="s">
        <v>145</v>
      </c>
    </row>
    <row r="629" s="13" customFormat="1">
      <c r="A629" s="13"/>
      <c r="B629" s="225"/>
      <c r="C629" s="226"/>
      <c r="D629" s="227" t="s">
        <v>156</v>
      </c>
      <c r="E629" s="228" t="s">
        <v>19</v>
      </c>
      <c r="F629" s="229" t="s">
        <v>885</v>
      </c>
      <c r="G629" s="226"/>
      <c r="H629" s="230">
        <v>4.0949999999999998</v>
      </c>
      <c r="I629" s="231"/>
      <c r="J629" s="226"/>
      <c r="K629" s="226"/>
      <c r="L629" s="232"/>
      <c r="M629" s="233"/>
      <c r="N629" s="234"/>
      <c r="O629" s="234"/>
      <c r="P629" s="234"/>
      <c r="Q629" s="234"/>
      <c r="R629" s="234"/>
      <c r="S629" s="234"/>
      <c r="T629" s="235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6" t="s">
        <v>156</v>
      </c>
      <c r="AU629" s="236" t="s">
        <v>85</v>
      </c>
      <c r="AV629" s="13" t="s">
        <v>85</v>
      </c>
      <c r="AW629" s="13" t="s">
        <v>36</v>
      </c>
      <c r="AX629" s="13" t="s">
        <v>76</v>
      </c>
      <c r="AY629" s="236" t="s">
        <v>145</v>
      </c>
    </row>
    <row r="630" s="14" customFormat="1">
      <c r="A630" s="14"/>
      <c r="B630" s="247"/>
      <c r="C630" s="248"/>
      <c r="D630" s="227" t="s">
        <v>156</v>
      </c>
      <c r="E630" s="249" t="s">
        <v>19</v>
      </c>
      <c r="F630" s="250" t="s">
        <v>256</v>
      </c>
      <c r="G630" s="248"/>
      <c r="H630" s="251">
        <v>78.617000000000004</v>
      </c>
      <c r="I630" s="252"/>
      <c r="J630" s="248"/>
      <c r="K630" s="248"/>
      <c r="L630" s="253"/>
      <c r="M630" s="254"/>
      <c r="N630" s="255"/>
      <c r="O630" s="255"/>
      <c r="P630" s="255"/>
      <c r="Q630" s="255"/>
      <c r="R630" s="255"/>
      <c r="S630" s="255"/>
      <c r="T630" s="256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7" t="s">
        <v>156</v>
      </c>
      <c r="AU630" s="257" t="s">
        <v>85</v>
      </c>
      <c r="AV630" s="14" t="s">
        <v>152</v>
      </c>
      <c r="AW630" s="14" t="s">
        <v>36</v>
      </c>
      <c r="AX630" s="14" t="s">
        <v>83</v>
      </c>
      <c r="AY630" s="257" t="s">
        <v>145</v>
      </c>
    </row>
    <row r="631" s="2" customFormat="1" ht="24.15" customHeight="1">
      <c r="A631" s="41"/>
      <c r="B631" s="42"/>
      <c r="C631" s="207" t="s">
        <v>892</v>
      </c>
      <c r="D631" s="207" t="s">
        <v>147</v>
      </c>
      <c r="E631" s="208" t="s">
        <v>893</v>
      </c>
      <c r="F631" s="209" t="s">
        <v>894</v>
      </c>
      <c r="G631" s="210" t="s">
        <v>196</v>
      </c>
      <c r="H631" s="211">
        <v>73.530000000000001</v>
      </c>
      <c r="I631" s="212"/>
      <c r="J631" s="213">
        <f>ROUND(I631*H631,2)</f>
        <v>0</v>
      </c>
      <c r="K631" s="209" t="s">
        <v>151</v>
      </c>
      <c r="L631" s="47"/>
      <c r="M631" s="214" t="s">
        <v>19</v>
      </c>
      <c r="N631" s="215" t="s">
        <v>47</v>
      </c>
      <c r="O631" s="87"/>
      <c r="P631" s="216">
        <f>O631*H631</f>
        <v>0</v>
      </c>
      <c r="Q631" s="216">
        <v>0.0025000000000000001</v>
      </c>
      <c r="R631" s="216">
        <f>Q631*H631</f>
        <v>0.18382500000000002</v>
      </c>
      <c r="S631" s="216">
        <v>0</v>
      </c>
      <c r="T631" s="217">
        <f>S631*H631</f>
        <v>0</v>
      </c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R631" s="218" t="s">
        <v>270</v>
      </c>
      <c r="AT631" s="218" t="s">
        <v>147</v>
      </c>
      <c r="AU631" s="218" t="s">
        <v>85</v>
      </c>
      <c r="AY631" s="20" t="s">
        <v>145</v>
      </c>
      <c r="BE631" s="219">
        <f>IF(N631="základní",J631,0)</f>
        <v>0</v>
      </c>
      <c r="BF631" s="219">
        <f>IF(N631="snížená",J631,0)</f>
        <v>0</v>
      </c>
      <c r="BG631" s="219">
        <f>IF(N631="zákl. přenesená",J631,0)</f>
        <v>0</v>
      </c>
      <c r="BH631" s="219">
        <f>IF(N631="sníž. přenesená",J631,0)</f>
        <v>0</v>
      </c>
      <c r="BI631" s="219">
        <f>IF(N631="nulová",J631,0)</f>
        <v>0</v>
      </c>
      <c r="BJ631" s="20" t="s">
        <v>83</v>
      </c>
      <c r="BK631" s="219">
        <f>ROUND(I631*H631,2)</f>
        <v>0</v>
      </c>
      <c r="BL631" s="20" t="s">
        <v>270</v>
      </c>
      <c r="BM631" s="218" t="s">
        <v>895</v>
      </c>
    </row>
    <row r="632" s="2" customFormat="1">
      <c r="A632" s="41"/>
      <c r="B632" s="42"/>
      <c r="C632" s="43"/>
      <c r="D632" s="220" t="s">
        <v>154</v>
      </c>
      <c r="E632" s="43"/>
      <c r="F632" s="221" t="s">
        <v>896</v>
      </c>
      <c r="G632" s="43"/>
      <c r="H632" s="43"/>
      <c r="I632" s="222"/>
      <c r="J632" s="43"/>
      <c r="K632" s="43"/>
      <c r="L632" s="47"/>
      <c r="M632" s="223"/>
      <c r="N632" s="224"/>
      <c r="O632" s="87"/>
      <c r="P632" s="87"/>
      <c r="Q632" s="87"/>
      <c r="R632" s="87"/>
      <c r="S632" s="87"/>
      <c r="T632" s="88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T632" s="20" t="s">
        <v>154</v>
      </c>
      <c r="AU632" s="20" t="s">
        <v>85</v>
      </c>
    </row>
    <row r="633" s="2" customFormat="1">
      <c r="A633" s="41"/>
      <c r="B633" s="42"/>
      <c r="C633" s="43"/>
      <c r="D633" s="227" t="s">
        <v>655</v>
      </c>
      <c r="E633" s="43"/>
      <c r="F633" s="280" t="s">
        <v>897</v>
      </c>
      <c r="G633" s="43"/>
      <c r="H633" s="43"/>
      <c r="I633" s="222"/>
      <c r="J633" s="43"/>
      <c r="K633" s="43"/>
      <c r="L633" s="47"/>
      <c r="M633" s="223"/>
      <c r="N633" s="224"/>
      <c r="O633" s="87"/>
      <c r="P633" s="87"/>
      <c r="Q633" s="87"/>
      <c r="R633" s="87"/>
      <c r="S633" s="87"/>
      <c r="T633" s="88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T633" s="20" t="s">
        <v>655</v>
      </c>
      <c r="AU633" s="20" t="s">
        <v>85</v>
      </c>
    </row>
    <row r="634" s="13" customFormat="1">
      <c r="A634" s="13"/>
      <c r="B634" s="225"/>
      <c r="C634" s="226"/>
      <c r="D634" s="227" t="s">
        <v>156</v>
      </c>
      <c r="E634" s="228" t="s">
        <v>19</v>
      </c>
      <c r="F634" s="229" t="s">
        <v>883</v>
      </c>
      <c r="G634" s="226"/>
      <c r="H634" s="230">
        <v>73.530000000000001</v>
      </c>
      <c r="I634" s="231"/>
      <c r="J634" s="226"/>
      <c r="K634" s="226"/>
      <c r="L634" s="232"/>
      <c r="M634" s="233"/>
      <c r="N634" s="234"/>
      <c r="O634" s="234"/>
      <c r="P634" s="234"/>
      <c r="Q634" s="234"/>
      <c r="R634" s="234"/>
      <c r="S634" s="234"/>
      <c r="T634" s="23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6" t="s">
        <v>156</v>
      </c>
      <c r="AU634" s="236" t="s">
        <v>85</v>
      </c>
      <c r="AV634" s="13" t="s">
        <v>85</v>
      </c>
      <c r="AW634" s="13" t="s">
        <v>36</v>
      </c>
      <c r="AX634" s="13" t="s">
        <v>83</v>
      </c>
      <c r="AY634" s="236" t="s">
        <v>145</v>
      </c>
    </row>
    <row r="635" s="2" customFormat="1" ht="16.5" customHeight="1">
      <c r="A635" s="41"/>
      <c r="B635" s="42"/>
      <c r="C635" s="207" t="s">
        <v>898</v>
      </c>
      <c r="D635" s="207" t="s">
        <v>147</v>
      </c>
      <c r="E635" s="208" t="s">
        <v>899</v>
      </c>
      <c r="F635" s="209" t="s">
        <v>900</v>
      </c>
      <c r="G635" s="210" t="s">
        <v>307</v>
      </c>
      <c r="H635" s="211">
        <v>29</v>
      </c>
      <c r="I635" s="212"/>
      <c r="J635" s="213">
        <f>ROUND(I635*H635,2)</f>
        <v>0</v>
      </c>
      <c r="K635" s="209" t="s">
        <v>19</v>
      </c>
      <c r="L635" s="47"/>
      <c r="M635" s="214" t="s">
        <v>19</v>
      </c>
      <c r="N635" s="215" t="s">
        <v>47</v>
      </c>
      <c r="O635" s="87"/>
      <c r="P635" s="216">
        <f>O635*H635</f>
        <v>0</v>
      </c>
      <c r="Q635" s="216">
        <v>0</v>
      </c>
      <c r="R635" s="216">
        <f>Q635*H635</f>
        <v>0</v>
      </c>
      <c r="S635" s="216">
        <v>0</v>
      </c>
      <c r="T635" s="217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18" t="s">
        <v>270</v>
      </c>
      <c r="AT635" s="218" t="s">
        <v>147</v>
      </c>
      <c r="AU635" s="218" t="s">
        <v>85</v>
      </c>
      <c r="AY635" s="20" t="s">
        <v>145</v>
      </c>
      <c r="BE635" s="219">
        <f>IF(N635="základní",J635,0)</f>
        <v>0</v>
      </c>
      <c r="BF635" s="219">
        <f>IF(N635="snížená",J635,0)</f>
        <v>0</v>
      </c>
      <c r="BG635" s="219">
        <f>IF(N635="zákl. přenesená",J635,0)</f>
        <v>0</v>
      </c>
      <c r="BH635" s="219">
        <f>IF(N635="sníž. přenesená",J635,0)</f>
        <v>0</v>
      </c>
      <c r="BI635" s="219">
        <f>IF(N635="nulová",J635,0)</f>
        <v>0</v>
      </c>
      <c r="BJ635" s="20" t="s">
        <v>83</v>
      </c>
      <c r="BK635" s="219">
        <f>ROUND(I635*H635,2)</f>
        <v>0</v>
      </c>
      <c r="BL635" s="20" t="s">
        <v>270</v>
      </c>
      <c r="BM635" s="218" t="s">
        <v>901</v>
      </c>
    </row>
    <row r="636" s="13" customFormat="1">
      <c r="A636" s="13"/>
      <c r="B636" s="225"/>
      <c r="C636" s="226"/>
      <c r="D636" s="227" t="s">
        <v>156</v>
      </c>
      <c r="E636" s="228" t="s">
        <v>19</v>
      </c>
      <c r="F636" s="229" t="s">
        <v>512</v>
      </c>
      <c r="G636" s="226"/>
      <c r="H636" s="230">
        <v>6</v>
      </c>
      <c r="I636" s="231"/>
      <c r="J636" s="226"/>
      <c r="K636" s="226"/>
      <c r="L636" s="232"/>
      <c r="M636" s="233"/>
      <c r="N636" s="234"/>
      <c r="O636" s="234"/>
      <c r="P636" s="234"/>
      <c r="Q636" s="234"/>
      <c r="R636" s="234"/>
      <c r="S636" s="234"/>
      <c r="T636" s="235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6" t="s">
        <v>156</v>
      </c>
      <c r="AU636" s="236" t="s">
        <v>85</v>
      </c>
      <c r="AV636" s="13" t="s">
        <v>85</v>
      </c>
      <c r="AW636" s="13" t="s">
        <v>36</v>
      </c>
      <c r="AX636" s="13" t="s">
        <v>76</v>
      </c>
      <c r="AY636" s="236" t="s">
        <v>145</v>
      </c>
    </row>
    <row r="637" s="13" customFormat="1">
      <c r="A637" s="13"/>
      <c r="B637" s="225"/>
      <c r="C637" s="226"/>
      <c r="D637" s="227" t="s">
        <v>156</v>
      </c>
      <c r="E637" s="228" t="s">
        <v>19</v>
      </c>
      <c r="F637" s="229" t="s">
        <v>513</v>
      </c>
      <c r="G637" s="226"/>
      <c r="H637" s="230">
        <v>5</v>
      </c>
      <c r="I637" s="231"/>
      <c r="J637" s="226"/>
      <c r="K637" s="226"/>
      <c r="L637" s="232"/>
      <c r="M637" s="233"/>
      <c r="N637" s="234"/>
      <c r="O637" s="234"/>
      <c r="P637" s="234"/>
      <c r="Q637" s="234"/>
      <c r="R637" s="234"/>
      <c r="S637" s="234"/>
      <c r="T637" s="235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6" t="s">
        <v>156</v>
      </c>
      <c r="AU637" s="236" t="s">
        <v>85</v>
      </c>
      <c r="AV637" s="13" t="s">
        <v>85</v>
      </c>
      <c r="AW637" s="13" t="s">
        <v>36</v>
      </c>
      <c r="AX637" s="13" t="s">
        <v>76</v>
      </c>
      <c r="AY637" s="236" t="s">
        <v>145</v>
      </c>
    </row>
    <row r="638" s="13" customFormat="1">
      <c r="A638" s="13"/>
      <c r="B638" s="225"/>
      <c r="C638" s="226"/>
      <c r="D638" s="227" t="s">
        <v>156</v>
      </c>
      <c r="E638" s="228" t="s">
        <v>19</v>
      </c>
      <c r="F638" s="229" t="s">
        <v>514</v>
      </c>
      <c r="G638" s="226"/>
      <c r="H638" s="230">
        <v>2</v>
      </c>
      <c r="I638" s="231"/>
      <c r="J638" s="226"/>
      <c r="K638" s="226"/>
      <c r="L638" s="232"/>
      <c r="M638" s="233"/>
      <c r="N638" s="234"/>
      <c r="O638" s="234"/>
      <c r="P638" s="234"/>
      <c r="Q638" s="234"/>
      <c r="R638" s="234"/>
      <c r="S638" s="234"/>
      <c r="T638" s="235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6" t="s">
        <v>156</v>
      </c>
      <c r="AU638" s="236" t="s">
        <v>85</v>
      </c>
      <c r="AV638" s="13" t="s">
        <v>85</v>
      </c>
      <c r="AW638" s="13" t="s">
        <v>36</v>
      </c>
      <c r="AX638" s="13" t="s">
        <v>76</v>
      </c>
      <c r="AY638" s="236" t="s">
        <v>145</v>
      </c>
    </row>
    <row r="639" s="13" customFormat="1">
      <c r="A639" s="13"/>
      <c r="B639" s="225"/>
      <c r="C639" s="226"/>
      <c r="D639" s="227" t="s">
        <v>156</v>
      </c>
      <c r="E639" s="228" t="s">
        <v>19</v>
      </c>
      <c r="F639" s="229" t="s">
        <v>515</v>
      </c>
      <c r="G639" s="226"/>
      <c r="H639" s="230">
        <v>2</v>
      </c>
      <c r="I639" s="231"/>
      <c r="J639" s="226"/>
      <c r="K639" s="226"/>
      <c r="L639" s="232"/>
      <c r="M639" s="233"/>
      <c r="N639" s="234"/>
      <c r="O639" s="234"/>
      <c r="P639" s="234"/>
      <c r="Q639" s="234"/>
      <c r="R639" s="234"/>
      <c r="S639" s="234"/>
      <c r="T639" s="235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6" t="s">
        <v>156</v>
      </c>
      <c r="AU639" s="236" t="s">
        <v>85</v>
      </c>
      <c r="AV639" s="13" t="s">
        <v>85</v>
      </c>
      <c r="AW639" s="13" t="s">
        <v>36</v>
      </c>
      <c r="AX639" s="13" t="s">
        <v>76</v>
      </c>
      <c r="AY639" s="236" t="s">
        <v>145</v>
      </c>
    </row>
    <row r="640" s="13" customFormat="1">
      <c r="A640" s="13"/>
      <c r="B640" s="225"/>
      <c r="C640" s="226"/>
      <c r="D640" s="227" t="s">
        <v>156</v>
      </c>
      <c r="E640" s="228" t="s">
        <v>19</v>
      </c>
      <c r="F640" s="229" t="s">
        <v>532</v>
      </c>
      <c r="G640" s="226"/>
      <c r="H640" s="230">
        <v>2</v>
      </c>
      <c r="I640" s="231"/>
      <c r="J640" s="226"/>
      <c r="K640" s="226"/>
      <c r="L640" s="232"/>
      <c r="M640" s="233"/>
      <c r="N640" s="234"/>
      <c r="O640" s="234"/>
      <c r="P640" s="234"/>
      <c r="Q640" s="234"/>
      <c r="R640" s="234"/>
      <c r="S640" s="234"/>
      <c r="T640" s="235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6" t="s">
        <v>156</v>
      </c>
      <c r="AU640" s="236" t="s">
        <v>85</v>
      </c>
      <c r="AV640" s="13" t="s">
        <v>85</v>
      </c>
      <c r="AW640" s="13" t="s">
        <v>36</v>
      </c>
      <c r="AX640" s="13" t="s">
        <v>76</v>
      </c>
      <c r="AY640" s="236" t="s">
        <v>145</v>
      </c>
    </row>
    <row r="641" s="13" customFormat="1">
      <c r="A641" s="13"/>
      <c r="B641" s="225"/>
      <c r="C641" s="226"/>
      <c r="D641" s="227" t="s">
        <v>156</v>
      </c>
      <c r="E641" s="228" t="s">
        <v>19</v>
      </c>
      <c r="F641" s="229" t="s">
        <v>533</v>
      </c>
      <c r="G641" s="226"/>
      <c r="H641" s="230">
        <v>2</v>
      </c>
      <c r="I641" s="231"/>
      <c r="J641" s="226"/>
      <c r="K641" s="226"/>
      <c r="L641" s="232"/>
      <c r="M641" s="233"/>
      <c r="N641" s="234"/>
      <c r="O641" s="234"/>
      <c r="P641" s="234"/>
      <c r="Q641" s="234"/>
      <c r="R641" s="234"/>
      <c r="S641" s="234"/>
      <c r="T641" s="235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6" t="s">
        <v>156</v>
      </c>
      <c r="AU641" s="236" t="s">
        <v>85</v>
      </c>
      <c r="AV641" s="13" t="s">
        <v>85</v>
      </c>
      <c r="AW641" s="13" t="s">
        <v>36</v>
      </c>
      <c r="AX641" s="13" t="s">
        <v>76</v>
      </c>
      <c r="AY641" s="236" t="s">
        <v>145</v>
      </c>
    </row>
    <row r="642" s="13" customFormat="1">
      <c r="A642" s="13"/>
      <c r="B642" s="225"/>
      <c r="C642" s="226"/>
      <c r="D642" s="227" t="s">
        <v>156</v>
      </c>
      <c r="E642" s="228" t="s">
        <v>19</v>
      </c>
      <c r="F642" s="229" t="s">
        <v>534</v>
      </c>
      <c r="G642" s="226"/>
      <c r="H642" s="230">
        <v>2</v>
      </c>
      <c r="I642" s="231"/>
      <c r="J642" s="226"/>
      <c r="K642" s="226"/>
      <c r="L642" s="232"/>
      <c r="M642" s="233"/>
      <c r="N642" s="234"/>
      <c r="O642" s="234"/>
      <c r="P642" s="234"/>
      <c r="Q642" s="234"/>
      <c r="R642" s="234"/>
      <c r="S642" s="234"/>
      <c r="T642" s="235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6" t="s">
        <v>156</v>
      </c>
      <c r="AU642" s="236" t="s">
        <v>85</v>
      </c>
      <c r="AV642" s="13" t="s">
        <v>85</v>
      </c>
      <c r="AW642" s="13" t="s">
        <v>36</v>
      </c>
      <c r="AX642" s="13" t="s">
        <v>76</v>
      </c>
      <c r="AY642" s="236" t="s">
        <v>145</v>
      </c>
    </row>
    <row r="643" s="13" customFormat="1">
      <c r="A643" s="13"/>
      <c r="B643" s="225"/>
      <c r="C643" s="226"/>
      <c r="D643" s="227" t="s">
        <v>156</v>
      </c>
      <c r="E643" s="228" t="s">
        <v>19</v>
      </c>
      <c r="F643" s="229" t="s">
        <v>535</v>
      </c>
      <c r="G643" s="226"/>
      <c r="H643" s="230">
        <v>1</v>
      </c>
      <c r="I643" s="231"/>
      <c r="J643" s="226"/>
      <c r="K643" s="226"/>
      <c r="L643" s="232"/>
      <c r="M643" s="233"/>
      <c r="N643" s="234"/>
      <c r="O643" s="234"/>
      <c r="P643" s="234"/>
      <c r="Q643" s="234"/>
      <c r="R643" s="234"/>
      <c r="S643" s="234"/>
      <c r="T643" s="235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6" t="s">
        <v>156</v>
      </c>
      <c r="AU643" s="236" t="s">
        <v>85</v>
      </c>
      <c r="AV643" s="13" t="s">
        <v>85</v>
      </c>
      <c r="AW643" s="13" t="s">
        <v>36</v>
      </c>
      <c r="AX643" s="13" t="s">
        <v>76</v>
      </c>
      <c r="AY643" s="236" t="s">
        <v>145</v>
      </c>
    </row>
    <row r="644" s="13" customFormat="1">
      <c r="A644" s="13"/>
      <c r="B644" s="225"/>
      <c r="C644" s="226"/>
      <c r="D644" s="227" t="s">
        <v>156</v>
      </c>
      <c r="E644" s="228" t="s">
        <v>19</v>
      </c>
      <c r="F644" s="229" t="s">
        <v>537</v>
      </c>
      <c r="G644" s="226"/>
      <c r="H644" s="230">
        <v>1</v>
      </c>
      <c r="I644" s="231"/>
      <c r="J644" s="226"/>
      <c r="K644" s="226"/>
      <c r="L644" s="232"/>
      <c r="M644" s="233"/>
      <c r="N644" s="234"/>
      <c r="O644" s="234"/>
      <c r="P644" s="234"/>
      <c r="Q644" s="234"/>
      <c r="R644" s="234"/>
      <c r="S644" s="234"/>
      <c r="T644" s="235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6" t="s">
        <v>156</v>
      </c>
      <c r="AU644" s="236" t="s">
        <v>85</v>
      </c>
      <c r="AV644" s="13" t="s">
        <v>85</v>
      </c>
      <c r="AW644" s="13" t="s">
        <v>36</v>
      </c>
      <c r="AX644" s="13" t="s">
        <v>76</v>
      </c>
      <c r="AY644" s="236" t="s">
        <v>145</v>
      </c>
    </row>
    <row r="645" s="13" customFormat="1">
      <c r="A645" s="13"/>
      <c r="B645" s="225"/>
      <c r="C645" s="226"/>
      <c r="D645" s="227" t="s">
        <v>156</v>
      </c>
      <c r="E645" s="228" t="s">
        <v>19</v>
      </c>
      <c r="F645" s="229" t="s">
        <v>538</v>
      </c>
      <c r="G645" s="226"/>
      <c r="H645" s="230">
        <v>2</v>
      </c>
      <c r="I645" s="231"/>
      <c r="J645" s="226"/>
      <c r="K645" s="226"/>
      <c r="L645" s="232"/>
      <c r="M645" s="233"/>
      <c r="N645" s="234"/>
      <c r="O645" s="234"/>
      <c r="P645" s="234"/>
      <c r="Q645" s="234"/>
      <c r="R645" s="234"/>
      <c r="S645" s="234"/>
      <c r="T645" s="235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6" t="s">
        <v>156</v>
      </c>
      <c r="AU645" s="236" t="s">
        <v>85</v>
      </c>
      <c r="AV645" s="13" t="s">
        <v>85</v>
      </c>
      <c r="AW645" s="13" t="s">
        <v>36</v>
      </c>
      <c r="AX645" s="13" t="s">
        <v>76</v>
      </c>
      <c r="AY645" s="236" t="s">
        <v>145</v>
      </c>
    </row>
    <row r="646" s="13" customFormat="1">
      <c r="A646" s="13"/>
      <c r="B646" s="225"/>
      <c r="C646" s="226"/>
      <c r="D646" s="227" t="s">
        <v>156</v>
      </c>
      <c r="E646" s="228" t="s">
        <v>19</v>
      </c>
      <c r="F646" s="229" t="s">
        <v>539</v>
      </c>
      <c r="G646" s="226"/>
      <c r="H646" s="230">
        <v>1</v>
      </c>
      <c r="I646" s="231"/>
      <c r="J646" s="226"/>
      <c r="K646" s="226"/>
      <c r="L646" s="232"/>
      <c r="M646" s="233"/>
      <c r="N646" s="234"/>
      <c r="O646" s="234"/>
      <c r="P646" s="234"/>
      <c r="Q646" s="234"/>
      <c r="R646" s="234"/>
      <c r="S646" s="234"/>
      <c r="T646" s="235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6" t="s">
        <v>156</v>
      </c>
      <c r="AU646" s="236" t="s">
        <v>85</v>
      </c>
      <c r="AV646" s="13" t="s">
        <v>85</v>
      </c>
      <c r="AW646" s="13" t="s">
        <v>36</v>
      </c>
      <c r="AX646" s="13" t="s">
        <v>76</v>
      </c>
      <c r="AY646" s="236" t="s">
        <v>145</v>
      </c>
    </row>
    <row r="647" s="13" customFormat="1">
      <c r="A647" s="13"/>
      <c r="B647" s="225"/>
      <c r="C647" s="226"/>
      <c r="D647" s="227" t="s">
        <v>156</v>
      </c>
      <c r="E647" s="228" t="s">
        <v>19</v>
      </c>
      <c r="F647" s="229" t="s">
        <v>540</v>
      </c>
      <c r="G647" s="226"/>
      <c r="H647" s="230">
        <v>2</v>
      </c>
      <c r="I647" s="231"/>
      <c r="J647" s="226"/>
      <c r="K647" s="226"/>
      <c r="L647" s="232"/>
      <c r="M647" s="233"/>
      <c r="N647" s="234"/>
      <c r="O647" s="234"/>
      <c r="P647" s="234"/>
      <c r="Q647" s="234"/>
      <c r="R647" s="234"/>
      <c r="S647" s="234"/>
      <c r="T647" s="235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6" t="s">
        <v>156</v>
      </c>
      <c r="AU647" s="236" t="s">
        <v>85</v>
      </c>
      <c r="AV647" s="13" t="s">
        <v>85</v>
      </c>
      <c r="AW647" s="13" t="s">
        <v>36</v>
      </c>
      <c r="AX647" s="13" t="s">
        <v>76</v>
      </c>
      <c r="AY647" s="236" t="s">
        <v>145</v>
      </c>
    </row>
    <row r="648" s="13" customFormat="1">
      <c r="A648" s="13"/>
      <c r="B648" s="225"/>
      <c r="C648" s="226"/>
      <c r="D648" s="227" t="s">
        <v>156</v>
      </c>
      <c r="E648" s="228" t="s">
        <v>19</v>
      </c>
      <c r="F648" s="229" t="s">
        <v>541</v>
      </c>
      <c r="G648" s="226"/>
      <c r="H648" s="230">
        <v>1</v>
      </c>
      <c r="I648" s="231"/>
      <c r="J648" s="226"/>
      <c r="K648" s="226"/>
      <c r="L648" s="232"/>
      <c r="M648" s="233"/>
      <c r="N648" s="234"/>
      <c r="O648" s="234"/>
      <c r="P648" s="234"/>
      <c r="Q648" s="234"/>
      <c r="R648" s="234"/>
      <c r="S648" s="234"/>
      <c r="T648" s="235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6" t="s">
        <v>156</v>
      </c>
      <c r="AU648" s="236" t="s">
        <v>85</v>
      </c>
      <c r="AV648" s="13" t="s">
        <v>85</v>
      </c>
      <c r="AW648" s="13" t="s">
        <v>36</v>
      </c>
      <c r="AX648" s="13" t="s">
        <v>76</v>
      </c>
      <c r="AY648" s="236" t="s">
        <v>145</v>
      </c>
    </row>
    <row r="649" s="14" customFormat="1">
      <c r="A649" s="14"/>
      <c r="B649" s="247"/>
      <c r="C649" s="248"/>
      <c r="D649" s="227" t="s">
        <v>156</v>
      </c>
      <c r="E649" s="249" t="s">
        <v>19</v>
      </c>
      <c r="F649" s="250" t="s">
        <v>256</v>
      </c>
      <c r="G649" s="248"/>
      <c r="H649" s="251">
        <v>29</v>
      </c>
      <c r="I649" s="252"/>
      <c r="J649" s="248"/>
      <c r="K649" s="248"/>
      <c r="L649" s="253"/>
      <c r="M649" s="254"/>
      <c r="N649" s="255"/>
      <c r="O649" s="255"/>
      <c r="P649" s="255"/>
      <c r="Q649" s="255"/>
      <c r="R649" s="255"/>
      <c r="S649" s="255"/>
      <c r="T649" s="25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7" t="s">
        <v>156</v>
      </c>
      <c r="AU649" s="257" t="s">
        <v>85</v>
      </c>
      <c r="AV649" s="14" t="s">
        <v>152</v>
      </c>
      <c r="AW649" s="14" t="s">
        <v>36</v>
      </c>
      <c r="AX649" s="14" t="s">
        <v>83</v>
      </c>
      <c r="AY649" s="257" t="s">
        <v>145</v>
      </c>
    </row>
    <row r="650" s="12" customFormat="1" ht="22.8" customHeight="1">
      <c r="A650" s="12"/>
      <c r="B650" s="191"/>
      <c r="C650" s="192"/>
      <c r="D650" s="193" t="s">
        <v>75</v>
      </c>
      <c r="E650" s="205" t="s">
        <v>902</v>
      </c>
      <c r="F650" s="205" t="s">
        <v>903</v>
      </c>
      <c r="G650" s="192"/>
      <c r="H650" s="192"/>
      <c r="I650" s="195"/>
      <c r="J650" s="206">
        <f>BK650</f>
        <v>0</v>
      </c>
      <c r="K650" s="192"/>
      <c r="L650" s="197"/>
      <c r="M650" s="198"/>
      <c r="N650" s="199"/>
      <c r="O650" s="199"/>
      <c r="P650" s="200">
        <f>SUM(P651:P674)</f>
        <v>0</v>
      </c>
      <c r="Q650" s="199"/>
      <c r="R650" s="200">
        <f>SUM(R651:R674)</f>
        <v>2.3502692600000001</v>
      </c>
      <c r="S650" s="199"/>
      <c r="T650" s="201">
        <f>SUM(T651:T674)</f>
        <v>0.50003403000000002</v>
      </c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R650" s="202" t="s">
        <v>85</v>
      </c>
      <c r="AT650" s="203" t="s">
        <v>75</v>
      </c>
      <c r="AU650" s="203" t="s">
        <v>83</v>
      </c>
      <c r="AY650" s="202" t="s">
        <v>145</v>
      </c>
      <c r="BK650" s="204">
        <f>SUM(BK651:BK674)</f>
        <v>0</v>
      </c>
    </row>
    <row r="651" s="2" customFormat="1" ht="16.5" customHeight="1">
      <c r="A651" s="41"/>
      <c r="B651" s="42"/>
      <c r="C651" s="207" t="s">
        <v>904</v>
      </c>
      <c r="D651" s="207" t="s">
        <v>147</v>
      </c>
      <c r="E651" s="208" t="s">
        <v>905</v>
      </c>
      <c r="F651" s="209" t="s">
        <v>906</v>
      </c>
      <c r="G651" s="210" t="s">
        <v>196</v>
      </c>
      <c r="H651" s="211">
        <v>174.24000000000001</v>
      </c>
      <c r="I651" s="212"/>
      <c r="J651" s="213">
        <f>ROUND(I651*H651,2)</f>
        <v>0</v>
      </c>
      <c r="K651" s="209" t="s">
        <v>19</v>
      </c>
      <c r="L651" s="47"/>
      <c r="M651" s="214" t="s">
        <v>19</v>
      </c>
      <c r="N651" s="215" t="s">
        <v>47</v>
      </c>
      <c r="O651" s="87"/>
      <c r="P651" s="216">
        <f>O651*H651</f>
        <v>0</v>
      </c>
      <c r="Q651" s="216">
        <v>0</v>
      </c>
      <c r="R651" s="216">
        <f>Q651*H651</f>
        <v>0</v>
      </c>
      <c r="S651" s="216">
        <v>0</v>
      </c>
      <c r="T651" s="217">
        <f>S651*H651</f>
        <v>0</v>
      </c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R651" s="218" t="s">
        <v>270</v>
      </c>
      <c r="AT651" s="218" t="s">
        <v>147</v>
      </c>
      <c r="AU651" s="218" t="s">
        <v>85</v>
      </c>
      <c r="AY651" s="20" t="s">
        <v>145</v>
      </c>
      <c r="BE651" s="219">
        <f>IF(N651="základní",J651,0)</f>
        <v>0</v>
      </c>
      <c r="BF651" s="219">
        <f>IF(N651="snížená",J651,0)</f>
        <v>0</v>
      </c>
      <c r="BG651" s="219">
        <f>IF(N651="zákl. přenesená",J651,0)</f>
        <v>0</v>
      </c>
      <c r="BH651" s="219">
        <f>IF(N651="sníž. přenesená",J651,0)</f>
        <v>0</v>
      </c>
      <c r="BI651" s="219">
        <f>IF(N651="nulová",J651,0)</f>
        <v>0</v>
      </c>
      <c r="BJ651" s="20" t="s">
        <v>83</v>
      </c>
      <c r="BK651" s="219">
        <f>ROUND(I651*H651,2)</f>
        <v>0</v>
      </c>
      <c r="BL651" s="20" t="s">
        <v>270</v>
      </c>
      <c r="BM651" s="218" t="s">
        <v>907</v>
      </c>
    </row>
    <row r="652" s="13" customFormat="1">
      <c r="A652" s="13"/>
      <c r="B652" s="225"/>
      <c r="C652" s="226"/>
      <c r="D652" s="227" t="s">
        <v>156</v>
      </c>
      <c r="E652" s="228" t="s">
        <v>19</v>
      </c>
      <c r="F652" s="229" t="s">
        <v>908</v>
      </c>
      <c r="G652" s="226"/>
      <c r="H652" s="230">
        <v>13.949999999999999</v>
      </c>
      <c r="I652" s="231"/>
      <c r="J652" s="226"/>
      <c r="K652" s="226"/>
      <c r="L652" s="232"/>
      <c r="M652" s="233"/>
      <c r="N652" s="234"/>
      <c r="O652" s="234"/>
      <c r="P652" s="234"/>
      <c r="Q652" s="234"/>
      <c r="R652" s="234"/>
      <c r="S652" s="234"/>
      <c r="T652" s="235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6" t="s">
        <v>156</v>
      </c>
      <c r="AU652" s="236" t="s">
        <v>85</v>
      </c>
      <c r="AV652" s="13" t="s">
        <v>85</v>
      </c>
      <c r="AW652" s="13" t="s">
        <v>36</v>
      </c>
      <c r="AX652" s="13" t="s">
        <v>76</v>
      </c>
      <c r="AY652" s="236" t="s">
        <v>145</v>
      </c>
    </row>
    <row r="653" s="13" customFormat="1">
      <c r="A653" s="13"/>
      <c r="B653" s="225"/>
      <c r="C653" s="226"/>
      <c r="D653" s="227" t="s">
        <v>156</v>
      </c>
      <c r="E653" s="228" t="s">
        <v>19</v>
      </c>
      <c r="F653" s="229" t="s">
        <v>909</v>
      </c>
      <c r="G653" s="226"/>
      <c r="H653" s="230">
        <v>15.960000000000001</v>
      </c>
      <c r="I653" s="231"/>
      <c r="J653" s="226"/>
      <c r="K653" s="226"/>
      <c r="L653" s="232"/>
      <c r="M653" s="233"/>
      <c r="N653" s="234"/>
      <c r="O653" s="234"/>
      <c r="P653" s="234"/>
      <c r="Q653" s="234"/>
      <c r="R653" s="234"/>
      <c r="S653" s="234"/>
      <c r="T653" s="235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6" t="s">
        <v>156</v>
      </c>
      <c r="AU653" s="236" t="s">
        <v>85</v>
      </c>
      <c r="AV653" s="13" t="s">
        <v>85</v>
      </c>
      <c r="AW653" s="13" t="s">
        <v>36</v>
      </c>
      <c r="AX653" s="13" t="s">
        <v>76</v>
      </c>
      <c r="AY653" s="236" t="s">
        <v>145</v>
      </c>
    </row>
    <row r="654" s="13" customFormat="1">
      <c r="A654" s="13"/>
      <c r="B654" s="225"/>
      <c r="C654" s="226"/>
      <c r="D654" s="227" t="s">
        <v>156</v>
      </c>
      <c r="E654" s="228" t="s">
        <v>19</v>
      </c>
      <c r="F654" s="229" t="s">
        <v>910</v>
      </c>
      <c r="G654" s="226"/>
      <c r="H654" s="230">
        <v>9.1500000000000004</v>
      </c>
      <c r="I654" s="231"/>
      <c r="J654" s="226"/>
      <c r="K654" s="226"/>
      <c r="L654" s="232"/>
      <c r="M654" s="233"/>
      <c r="N654" s="234"/>
      <c r="O654" s="234"/>
      <c r="P654" s="234"/>
      <c r="Q654" s="234"/>
      <c r="R654" s="234"/>
      <c r="S654" s="234"/>
      <c r="T654" s="235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6" t="s">
        <v>156</v>
      </c>
      <c r="AU654" s="236" t="s">
        <v>85</v>
      </c>
      <c r="AV654" s="13" t="s">
        <v>85</v>
      </c>
      <c r="AW654" s="13" t="s">
        <v>36</v>
      </c>
      <c r="AX654" s="13" t="s">
        <v>76</v>
      </c>
      <c r="AY654" s="236" t="s">
        <v>145</v>
      </c>
    </row>
    <row r="655" s="13" customFormat="1">
      <c r="A655" s="13"/>
      <c r="B655" s="225"/>
      <c r="C655" s="226"/>
      <c r="D655" s="227" t="s">
        <v>156</v>
      </c>
      <c r="E655" s="228" t="s">
        <v>19</v>
      </c>
      <c r="F655" s="229" t="s">
        <v>911</v>
      </c>
      <c r="G655" s="226"/>
      <c r="H655" s="230">
        <v>17.010000000000002</v>
      </c>
      <c r="I655" s="231"/>
      <c r="J655" s="226"/>
      <c r="K655" s="226"/>
      <c r="L655" s="232"/>
      <c r="M655" s="233"/>
      <c r="N655" s="234"/>
      <c r="O655" s="234"/>
      <c r="P655" s="234"/>
      <c r="Q655" s="234"/>
      <c r="R655" s="234"/>
      <c r="S655" s="234"/>
      <c r="T655" s="235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6" t="s">
        <v>156</v>
      </c>
      <c r="AU655" s="236" t="s">
        <v>85</v>
      </c>
      <c r="AV655" s="13" t="s">
        <v>85</v>
      </c>
      <c r="AW655" s="13" t="s">
        <v>36</v>
      </c>
      <c r="AX655" s="13" t="s">
        <v>76</v>
      </c>
      <c r="AY655" s="236" t="s">
        <v>145</v>
      </c>
    </row>
    <row r="656" s="13" customFormat="1">
      <c r="A656" s="13"/>
      <c r="B656" s="225"/>
      <c r="C656" s="226"/>
      <c r="D656" s="227" t="s">
        <v>156</v>
      </c>
      <c r="E656" s="228" t="s">
        <v>19</v>
      </c>
      <c r="F656" s="229" t="s">
        <v>912</v>
      </c>
      <c r="G656" s="226"/>
      <c r="H656" s="230">
        <v>43.259999999999998</v>
      </c>
      <c r="I656" s="231"/>
      <c r="J656" s="226"/>
      <c r="K656" s="226"/>
      <c r="L656" s="232"/>
      <c r="M656" s="233"/>
      <c r="N656" s="234"/>
      <c r="O656" s="234"/>
      <c r="P656" s="234"/>
      <c r="Q656" s="234"/>
      <c r="R656" s="234"/>
      <c r="S656" s="234"/>
      <c r="T656" s="235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6" t="s">
        <v>156</v>
      </c>
      <c r="AU656" s="236" t="s">
        <v>85</v>
      </c>
      <c r="AV656" s="13" t="s">
        <v>85</v>
      </c>
      <c r="AW656" s="13" t="s">
        <v>36</v>
      </c>
      <c r="AX656" s="13" t="s">
        <v>76</v>
      </c>
      <c r="AY656" s="236" t="s">
        <v>145</v>
      </c>
    </row>
    <row r="657" s="13" customFormat="1">
      <c r="A657" s="13"/>
      <c r="B657" s="225"/>
      <c r="C657" s="226"/>
      <c r="D657" s="227" t="s">
        <v>156</v>
      </c>
      <c r="E657" s="228" t="s">
        <v>19</v>
      </c>
      <c r="F657" s="229" t="s">
        <v>913</v>
      </c>
      <c r="G657" s="226"/>
      <c r="H657" s="230">
        <v>21.84</v>
      </c>
      <c r="I657" s="231"/>
      <c r="J657" s="226"/>
      <c r="K657" s="226"/>
      <c r="L657" s="232"/>
      <c r="M657" s="233"/>
      <c r="N657" s="234"/>
      <c r="O657" s="234"/>
      <c r="P657" s="234"/>
      <c r="Q657" s="234"/>
      <c r="R657" s="234"/>
      <c r="S657" s="234"/>
      <c r="T657" s="235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6" t="s">
        <v>156</v>
      </c>
      <c r="AU657" s="236" t="s">
        <v>85</v>
      </c>
      <c r="AV657" s="13" t="s">
        <v>85</v>
      </c>
      <c r="AW657" s="13" t="s">
        <v>36</v>
      </c>
      <c r="AX657" s="13" t="s">
        <v>76</v>
      </c>
      <c r="AY657" s="236" t="s">
        <v>145</v>
      </c>
    </row>
    <row r="658" s="13" customFormat="1">
      <c r="A658" s="13"/>
      <c r="B658" s="225"/>
      <c r="C658" s="226"/>
      <c r="D658" s="227" t="s">
        <v>156</v>
      </c>
      <c r="E658" s="228" t="s">
        <v>19</v>
      </c>
      <c r="F658" s="229" t="s">
        <v>914</v>
      </c>
      <c r="G658" s="226"/>
      <c r="H658" s="230">
        <v>6.8399999999999999</v>
      </c>
      <c r="I658" s="231"/>
      <c r="J658" s="226"/>
      <c r="K658" s="226"/>
      <c r="L658" s="232"/>
      <c r="M658" s="233"/>
      <c r="N658" s="234"/>
      <c r="O658" s="234"/>
      <c r="P658" s="234"/>
      <c r="Q658" s="234"/>
      <c r="R658" s="234"/>
      <c r="S658" s="234"/>
      <c r="T658" s="23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6" t="s">
        <v>156</v>
      </c>
      <c r="AU658" s="236" t="s">
        <v>85</v>
      </c>
      <c r="AV658" s="13" t="s">
        <v>85</v>
      </c>
      <c r="AW658" s="13" t="s">
        <v>36</v>
      </c>
      <c r="AX658" s="13" t="s">
        <v>76</v>
      </c>
      <c r="AY658" s="236" t="s">
        <v>145</v>
      </c>
    </row>
    <row r="659" s="13" customFormat="1">
      <c r="A659" s="13"/>
      <c r="B659" s="225"/>
      <c r="C659" s="226"/>
      <c r="D659" s="227" t="s">
        <v>156</v>
      </c>
      <c r="E659" s="228" t="s">
        <v>19</v>
      </c>
      <c r="F659" s="229" t="s">
        <v>915</v>
      </c>
      <c r="G659" s="226"/>
      <c r="H659" s="230">
        <v>17.100000000000001</v>
      </c>
      <c r="I659" s="231"/>
      <c r="J659" s="226"/>
      <c r="K659" s="226"/>
      <c r="L659" s="232"/>
      <c r="M659" s="233"/>
      <c r="N659" s="234"/>
      <c r="O659" s="234"/>
      <c r="P659" s="234"/>
      <c r="Q659" s="234"/>
      <c r="R659" s="234"/>
      <c r="S659" s="234"/>
      <c r="T659" s="235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6" t="s">
        <v>156</v>
      </c>
      <c r="AU659" s="236" t="s">
        <v>85</v>
      </c>
      <c r="AV659" s="13" t="s">
        <v>85</v>
      </c>
      <c r="AW659" s="13" t="s">
        <v>36</v>
      </c>
      <c r="AX659" s="13" t="s">
        <v>76</v>
      </c>
      <c r="AY659" s="236" t="s">
        <v>145</v>
      </c>
    </row>
    <row r="660" s="13" customFormat="1">
      <c r="A660" s="13"/>
      <c r="B660" s="225"/>
      <c r="C660" s="226"/>
      <c r="D660" s="227" t="s">
        <v>156</v>
      </c>
      <c r="E660" s="228" t="s">
        <v>19</v>
      </c>
      <c r="F660" s="229" t="s">
        <v>916</v>
      </c>
      <c r="G660" s="226"/>
      <c r="H660" s="230">
        <v>29.129999999999999</v>
      </c>
      <c r="I660" s="231"/>
      <c r="J660" s="226"/>
      <c r="K660" s="226"/>
      <c r="L660" s="232"/>
      <c r="M660" s="233"/>
      <c r="N660" s="234"/>
      <c r="O660" s="234"/>
      <c r="P660" s="234"/>
      <c r="Q660" s="234"/>
      <c r="R660" s="234"/>
      <c r="S660" s="234"/>
      <c r="T660" s="235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6" t="s">
        <v>156</v>
      </c>
      <c r="AU660" s="236" t="s">
        <v>85</v>
      </c>
      <c r="AV660" s="13" t="s">
        <v>85</v>
      </c>
      <c r="AW660" s="13" t="s">
        <v>36</v>
      </c>
      <c r="AX660" s="13" t="s">
        <v>76</v>
      </c>
      <c r="AY660" s="236" t="s">
        <v>145</v>
      </c>
    </row>
    <row r="661" s="14" customFormat="1">
      <c r="A661" s="14"/>
      <c r="B661" s="247"/>
      <c r="C661" s="248"/>
      <c r="D661" s="227" t="s">
        <v>156</v>
      </c>
      <c r="E661" s="249" t="s">
        <v>19</v>
      </c>
      <c r="F661" s="250" t="s">
        <v>256</v>
      </c>
      <c r="G661" s="248"/>
      <c r="H661" s="251">
        <v>174.24000000000001</v>
      </c>
      <c r="I661" s="252"/>
      <c r="J661" s="248"/>
      <c r="K661" s="248"/>
      <c r="L661" s="253"/>
      <c r="M661" s="254"/>
      <c r="N661" s="255"/>
      <c r="O661" s="255"/>
      <c r="P661" s="255"/>
      <c r="Q661" s="255"/>
      <c r="R661" s="255"/>
      <c r="S661" s="255"/>
      <c r="T661" s="256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7" t="s">
        <v>156</v>
      </c>
      <c r="AU661" s="257" t="s">
        <v>85</v>
      </c>
      <c r="AV661" s="14" t="s">
        <v>152</v>
      </c>
      <c r="AW661" s="14" t="s">
        <v>36</v>
      </c>
      <c r="AX661" s="14" t="s">
        <v>83</v>
      </c>
      <c r="AY661" s="257" t="s">
        <v>145</v>
      </c>
    </row>
    <row r="662" s="2" customFormat="1" ht="16.5" customHeight="1">
      <c r="A662" s="41"/>
      <c r="B662" s="42"/>
      <c r="C662" s="207" t="s">
        <v>917</v>
      </c>
      <c r="D662" s="207" t="s">
        <v>147</v>
      </c>
      <c r="E662" s="208" t="s">
        <v>918</v>
      </c>
      <c r="F662" s="209" t="s">
        <v>919</v>
      </c>
      <c r="G662" s="210" t="s">
        <v>196</v>
      </c>
      <c r="H662" s="211">
        <v>1613.0129999999999</v>
      </c>
      <c r="I662" s="212"/>
      <c r="J662" s="213">
        <f>ROUND(I662*H662,2)</f>
        <v>0</v>
      </c>
      <c r="K662" s="209" t="s">
        <v>151</v>
      </c>
      <c r="L662" s="47"/>
      <c r="M662" s="214" t="s">
        <v>19</v>
      </c>
      <c r="N662" s="215" t="s">
        <v>47</v>
      </c>
      <c r="O662" s="87"/>
      <c r="P662" s="216">
        <f>O662*H662</f>
        <v>0</v>
      </c>
      <c r="Q662" s="216">
        <v>0.001</v>
      </c>
      <c r="R662" s="216">
        <f>Q662*H662</f>
        <v>1.613013</v>
      </c>
      <c r="S662" s="216">
        <v>0.00031</v>
      </c>
      <c r="T662" s="217">
        <f>S662*H662</f>
        <v>0.50003403000000002</v>
      </c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R662" s="218" t="s">
        <v>270</v>
      </c>
      <c r="AT662" s="218" t="s">
        <v>147</v>
      </c>
      <c r="AU662" s="218" t="s">
        <v>85</v>
      </c>
      <c r="AY662" s="20" t="s">
        <v>145</v>
      </c>
      <c r="BE662" s="219">
        <f>IF(N662="základní",J662,0)</f>
        <v>0</v>
      </c>
      <c r="BF662" s="219">
        <f>IF(N662="snížená",J662,0)</f>
        <v>0</v>
      </c>
      <c r="BG662" s="219">
        <f>IF(N662="zákl. přenesená",J662,0)</f>
        <v>0</v>
      </c>
      <c r="BH662" s="219">
        <f>IF(N662="sníž. přenesená",J662,0)</f>
        <v>0</v>
      </c>
      <c r="BI662" s="219">
        <f>IF(N662="nulová",J662,0)</f>
        <v>0</v>
      </c>
      <c r="BJ662" s="20" t="s">
        <v>83</v>
      </c>
      <c r="BK662" s="219">
        <f>ROUND(I662*H662,2)</f>
        <v>0</v>
      </c>
      <c r="BL662" s="20" t="s">
        <v>270</v>
      </c>
      <c r="BM662" s="218" t="s">
        <v>920</v>
      </c>
    </row>
    <row r="663" s="2" customFormat="1">
      <c r="A663" s="41"/>
      <c r="B663" s="42"/>
      <c r="C663" s="43"/>
      <c r="D663" s="220" t="s">
        <v>154</v>
      </c>
      <c r="E663" s="43"/>
      <c r="F663" s="221" t="s">
        <v>921</v>
      </c>
      <c r="G663" s="43"/>
      <c r="H663" s="43"/>
      <c r="I663" s="222"/>
      <c r="J663" s="43"/>
      <c r="K663" s="43"/>
      <c r="L663" s="47"/>
      <c r="M663" s="223"/>
      <c r="N663" s="224"/>
      <c r="O663" s="87"/>
      <c r="P663" s="87"/>
      <c r="Q663" s="87"/>
      <c r="R663" s="87"/>
      <c r="S663" s="87"/>
      <c r="T663" s="88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T663" s="20" t="s">
        <v>154</v>
      </c>
      <c r="AU663" s="20" t="s">
        <v>85</v>
      </c>
    </row>
    <row r="664" s="13" customFormat="1">
      <c r="A664" s="13"/>
      <c r="B664" s="225"/>
      <c r="C664" s="226"/>
      <c r="D664" s="227" t="s">
        <v>156</v>
      </c>
      <c r="E664" s="228" t="s">
        <v>19</v>
      </c>
      <c r="F664" s="229" t="s">
        <v>922</v>
      </c>
      <c r="G664" s="226"/>
      <c r="H664" s="230">
        <v>1613.0129999999999</v>
      </c>
      <c r="I664" s="231"/>
      <c r="J664" s="226"/>
      <c r="K664" s="226"/>
      <c r="L664" s="232"/>
      <c r="M664" s="233"/>
      <c r="N664" s="234"/>
      <c r="O664" s="234"/>
      <c r="P664" s="234"/>
      <c r="Q664" s="234"/>
      <c r="R664" s="234"/>
      <c r="S664" s="234"/>
      <c r="T664" s="235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6" t="s">
        <v>156</v>
      </c>
      <c r="AU664" s="236" t="s">
        <v>85</v>
      </c>
      <c r="AV664" s="13" t="s">
        <v>85</v>
      </c>
      <c r="AW664" s="13" t="s">
        <v>36</v>
      </c>
      <c r="AX664" s="13" t="s">
        <v>83</v>
      </c>
      <c r="AY664" s="236" t="s">
        <v>145</v>
      </c>
    </row>
    <row r="665" s="2" customFormat="1" ht="16.5" customHeight="1">
      <c r="A665" s="41"/>
      <c r="B665" s="42"/>
      <c r="C665" s="207" t="s">
        <v>923</v>
      </c>
      <c r="D665" s="207" t="s">
        <v>147</v>
      </c>
      <c r="E665" s="208" t="s">
        <v>924</v>
      </c>
      <c r="F665" s="209" t="s">
        <v>925</v>
      </c>
      <c r="G665" s="210" t="s">
        <v>196</v>
      </c>
      <c r="H665" s="211">
        <v>1602.731</v>
      </c>
      <c r="I665" s="212"/>
      <c r="J665" s="213">
        <f>ROUND(I665*H665,2)</f>
        <v>0</v>
      </c>
      <c r="K665" s="209" t="s">
        <v>151</v>
      </c>
      <c r="L665" s="47"/>
      <c r="M665" s="214" t="s">
        <v>19</v>
      </c>
      <c r="N665" s="215" t="s">
        <v>47</v>
      </c>
      <c r="O665" s="87"/>
      <c r="P665" s="216">
        <f>O665*H665</f>
        <v>0</v>
      </c>
      <c r="Q665" s="216">
        <v>0.00020000000000000001</v>
      </c>
      <c r="R665" s="216">
        <f>Q665*H665</f>
        <v>0.3205462</v>
      </c>
      <c r="S665" s="216">
        <v>0</v>
      </c>
      <c r="T665" s="217">
        <f>S665*H665</f>
        <v>0</v>
      </c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R665" s="218" t="s">
        <v>270</v>
      </c>
      <c r="AT665" s="218" t="s">
        <v>147</v>
      </c>
      <c r="AU665" s="218" t="s">
        <v>85</v>
      </c>
      <c r="AY665" s="20" t="s">
        <v>145</v>
      </c>
      <c r="BE665" s="219">
        <f>IF(N665="základní",J665,0)</f>
        <v>0</v>
      </c>
      <c r="BF665" s="219">
        <f>IF(N665="snížená",J665,0)</f>
        <v>0</v>
      </c>
      <c r="BG665" s="219">
        <f>IF(N665="zákl. přenesená",J665,0)</f>
        <v>0</v>
      </c>
      <c r="BH665" s="219">
        <f>IF(N665="sníž. přenesená",J665,0)</f>
        <v>0</v>
      </c>
      <c r="BI665" s="219">
        <f>IF(N665="nulová",J665,0)</f>
        <v>0</v>
      </c>
      <c r="BJ665" s="20" t="s">
        <v>83</v>
      </c>
      <c r="BK665" s="219">
        <f>ROUND(I665*H665,2)</f>
        <v>0</v>
      </c>
      <c r="BL665" s="20" t="s">
        <v>270</v>
      </c>
      <c r="BM665" s="218" t="s">
        <v>926</v>
      </c>
    </row>
    <row r="666" s="2" customFormat="1">
      <c r="A666" s="41"/>
      <c r="B666" s="42"/>
      <c r="C666" s="43"/>
      <c r="D666" s="220" t="s">
        <v>154</v>
      </c>
      <c r="E666" s="43"/>
      <c r="F666" s="221" t="s">
        <v>927</v>
      </c>
      <c r="G666" s="43"/>
      <c r="H666" s="43"/>
      <c r="I666" s="222"/>
      <c r="J666" s="43"/>
      <c r="K666" s="43"/>
      <c r="L666" s="47"/>
      <c r="M666" s="223"/>
      <c r="N666" s="224"/>
      <c r="O666" s="87"/>
      <c r="P666" s="87"/>
      <c r="Q666" s="87"/>
      <c r="R666" s="87"/>
      <c r="S666" s="87"/>
      <c r="T666" s="88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T666" s="20" t="s">
        <v>154</v>
      </c>
      <c r="AU666" s="20" t="s">
        <v>85</v>
      </c>
    </row>
    <row r="667" s="13" customFormat="1">
      <c r="A667" s="13"/>
      <c r="B667" s="225"/>
      <c r="C667" s="226"/>
      <c r="D667" s="227" t="s">
        <v>156</v>
      </c>
      <c r="E667" s="228" t="s">
        <v>19</v>
      </c>
      <c r="F667" s="229" t="s">
        <v>928</v>
      </c>
      <c r="G667" s="226"/>
      <c r="H667" s="230">
        <v>1382.095</v>
      </c>
      <c r="I667" s="231"/>
      <c r="J667" s="226"/>
      <c r="K667" s="226"/>
      <c r="L667" s="232"/>
      <c r="M667" s="233"/>
      <c r="N667" s="234"/>
      <c r="O667" s="234"/>
      <c r="P667" s="234"/>
      <c r="Q667" s="234"/>
      <c r="R667" s="234"/>
      <c r="S667" s="234"/>
      <c r="T667" s="235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6" t="s">
        <v>156</v>
      </c>
      <c r="AU667" s="236" t="s">
        <v>85</v>
      </c>
      <c r="AV667" s="13" t="s">
        <v>85</v>
      </c>
      <c r="AW667" s="13" t="s">
        <v>36</v>
      </c>
      <c r="AX667" s="13" t="s">
        <v>76</v>
      </c>
      <c r="AY667" s="236" t="s">
        <v>145</v>
      </c>
    </row>
    <row r="668" s="13" customFormat="1">
      <c r="A668" s="13"/>
      <c r="B668" s="225"/>
      <c r="C668" s="226"/>
      <c r="D668" s="227" t="s">
        <v>156</v>
      </c>
      <c r="E668" s="228" t="s">
        <v>19</v>
      </c>
      <c r="F668" s="229" t="s">
        <v>929</v>
      </c>
      <c r="G668" s="226"/>
      <c r="H668" s="230">
        <v>220.636</v>
      </c>
      <c r="I668" s="231"/>
      <c r="J668" s="226"/>
      <c r="K668" s="226"/>
      <c r="L668" s="232"/>
      <c r="M668" s="233"/>
      <c r="N668" s="234"/>
      <c r="O668" s="234"/>
      <c r="P668" s="234"/>
      <c r="Q668" s="234"/>
      <c r="R668" s="234"/>
      <c r="S668" s="234"/>
      <c r="T668" s="23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6" t="s">
        <v>156</v>
      </c>
      <c r="AU668" s="236" t="s">
        <v>85</v>
      </c>
      <c r="AV668" s="13" t="s">
        <v>85</v>
      </c>
      <c r="AW668" s="13" t="s">
        <v>36</v>
      </c>
      <c r="AX668" s="13" t="s">
        <v>76</v>
      </c>
      <c r="AY668" s="236" t="s">
        <v>145</v>
      </c>
    </row>
    <row r="669" s="14" customFormat="1">
      <c r="A669" s="14"/>
      <c r="B669" s="247"/>
      <c r="C669" s="248"/>
      <c r="D669" s="227" t="s">
        <v>156</v>
      </c>
      <c r="E669" s="249" t="s">
        <v>19</v>
      </c>
      <c r="F669" s="250" t="s">
        <v>256</v>
      </c>
      <c r="G669" s="248"/>
      <c r="H669" s="251">
        <v>1602.731</v>
      </c>
      <c r="I669" s="252"/>
      <c r="J669" s="248"/>
      <c r="K669" s="248"/>
      <c r="L669" s="253"/>
      <c r="M669" s="254"/>
      <c r="N669" s="255"/>
      <c r="O669" s="255"/>
      <c r="P669" s="255"/>
      <c r="Q669" s="255"/>
      <c r="R669" s="255"/>
      <c r="S669" s="255"/>
      <c r="T669" s="256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7" t="s">
        <v>156</v>
      </c>
      <c r="AU669" s="257" t="s">
        <v>85</v>
      </c>
      <c r="AV669" s="14" t="s">
        <v>152</v>
      </c>
      <c r="AW669" s="14" t="s">
        <v>36</v>
      </c>
      <c r="AX669" s="14" t="s">
        <v>83</v>
      </c>
      <c r="AY669" s="257" t="s">
        <v>145</v>
      </c>
    </row>
    <row r="670" s="2" customFormat="1" ht="24.15" customHeight="1">
      <c r="A670" s="41"/>
      <c r="B670" s="42"/>
      <c r="C670" s="207" t="s">
        <v>930</v>
      </c>
      <c r="D670" s="207" t="s">
        <v>147</v>
      </c>
      <c r="E670" s="208" t="s">
        <v>931</v>
      </c>
      <c r="F670" s="209" t="s">
        <v>932</v>
      </c>
      <c r="G670" s="210" t="s">
        <v>196</v>
      </c>
      <c r="H670" s="211">
        <v>1602.731</v>
      </c>
      <c r="I670" s="212"/>
      <c r="J670" s="213">
        <f>ROUND(I670*H670,2)</f>
        <v>0</v>
      </c>
      <c r="K670" s="209" t="s">
        <v>151</v>
      </c>
      <c r="L670" s="47"/>
      <c r="M670" s="214" t="s">
        <v>19</v>
      </c>
      <c r="N670" s="215" t="s">
        <v>47</v>
      </c>
      <c r="O670" s="87"/>
      <c r="P670" s="216">
        <f>O670*H670</f>
        <v>0</v>
      </c>
      <c r="Q670" s="216">
        <v>0.00025999999999999998</v>
      </c>
      <c r="R670" s="216">
        <f>Q670*H670</f>
        <v>0.41671005999999994</v>
      </c>
      <c r="S670" s="216">
        <v>0</v>
      </c>
      <c r="T670" s="217">
        <f>S670*H670</f>
        <v>0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218" t="s">
        <v>270</v>
      </c>
      <c r="AT670" s="218" t="s">
        <v>147</v>
      </c>
      <c r="AU670" s="218" t="s">
        <v>85</v>
      </c>
      <c r="AY670" s="20" t="s">
        <v>145</v>
      </c>
      <c r="BE670" s="219">
        <f>IF(N670="základní",J670,0)</f>
        <v>0</v>
      </c>
      <c r="BF670" s="219">
        <f>IF(N670="snížená",J670,0)</f>
        <v>0</v>
      </c>
      <c r="BG670" s="219">
        <f>IF(N670="zákl. přenesená",J670,0)</f>
        <v>0</v>
      </c>
      <c r="BH670" s="219">
        <f>IF(N670="sníž. přenesená",J670,0)</f>
        <v>0</v>
      </c>
      <c r="BI670" s="219">
        <f>IF(N670="nulová",J670,0)</f>
        <v>0</v>
      </c>
      <c r="BJ670" s="20" t="s">
        <v>83</v>
      </c>
      <c r="BK670" s="219">
        <f>ROUND(I670*H670,2)</f>
        <v>0</v>
      </c>
      <c r="BL670" s="20" t="s">
        <v>270</v>
      </c>
      <c r="BM670" s="218" t="s">
        <v>933</v>
      </c>
    </row>
    <row r="671" s="2" customFormat="1">
      <c r="A671" s="41"/>
      <c r="B671" s="42"/>
      <c r="C671" s="43"/>
      <c r="D671" s="220" t="s">
        <v>154</v>
      </c>
      <c r="E671" s="43"/>
      <c r="F671" s="221" t="s">
        <v>934</v>
      </c>
      <c r="G671" s="43"/>
      <c r="H671" s="43"/>
      <c r="I671" s="222"/>
      <c r="J671" s="43"/>
      <c r="K671" s="43"/>
      <c r="L671" s="47"/>
      <c r="M671" s="223"/>
      <c r="N671" s="224"/>
      <c r="O671" s="87"/>
      <c r="P671" s="87"/>
      <c r="Q671" s="87"/>
      <c r="R671" s="87"/>
      <c r="S671" s="87"/>
      <c r="T671" s="88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T671" s="20" t="s">
        <v>154</v>
      </c>
      <c r="AU671" s="20" t="s">
        <v>85</v>
      </c>
    </row>
    <row r="672" s="13" customFormat="1">
      <c r="A672" s="13"/>
      <c r="B672" s="225"/>
      <c r="C672" s="226"/>
      <c r="D672" s="227" t="s">
        <v>156</v>
      </c>
      <c r="E672" s="228" t="s">
        <v>19</v>
      </c>
      <c r="F672" s="229" t="s">
        <v>928</v>
      </c>
      <c r="G672" s="226"/>
      <c r="H672" s="230">
        <v>1382.095</v>
      </c>
      <c r="I672" s="231"/>
      <c r="J672" s="226"/>
      <c r="K672" s="226"/>
      <c r="L672" s="232"/>
      <c r="M672" s="233"/>
      <c r="N672" s="234"/>
      <c r="O672" s="234"/>
      <c r="P672" s="234"/>
      <c r="Q672" s="234"/>
      <c r="R672" s="234"/>
      <c r="S672" s="234"/>
      <c r="T672" s="235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6" t="s">
        <v>156</v>
      </c>
      <c r="AU672" s="236" t="s">
        <v>85</v>
      </c>
      <c r="AV672" s="13" t="s">
        <v>85</v>
      </c>
      <c r="AW672" s="13" t="s">
        <v>36</v>
      </c>
      <c r="AX672" s="13" t="s">
        <v>76</v>
      </c>
      <c r="AY672" s="236" t="s">
        <v>145</v>
      </c>
    </row>
    <row r="673" s="13" customFormat="1">
      <c r="A673" s="13"/>
      <c r="B673" s="225"/>
      <c r="C673" s="226"/>
      <c r="D673" s="227" t="s">
        <v>156</v>
      </c>
      <c r="E673" s="228" t="s">
        <v>19</v>
      </c>
      <c r="F673" s="229" t="s">
        <v>929</v>
      </c>
      <c r="G673" s="226"/>
      <c r="H673" s="230">
        <v>220.636</v>
      </c>
      <c r="I673" s="231"/>
      <c r="J673" s="226"/>
      <c r="K673" s="226"/>
      <c r="L673" s="232"/>
      <c r="M673" s="233"/>
      <c r="N673" s="234"/>
      <c r="O673" s="234"/>
      <c r="P673" s="234"/>
      <c r="Q673" s="234"/>
      <c r="R673" s="234"/>
      <c r="S673" s="234"/>
      <c r="T673" s="235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6" t="s">
        <v>156</v>
      </c>
      <c r="AU673" s="236" t="s">
        <v>85</v>
      </c>
      <c r="AV673" s="13" t="s">
        <v>85</v>
      </c>
      <c r="AW673" s="13" t="s">
        <v>36</v>
      </c>
      <c r="AX673" s="13" t="s">
        <v>76</v>
      </c>
      <c r="AY673" s="236" t="s">
        <v>145</v>
      </c>
    </row>
    <row r="674" s="14" customFormat="1">
      <c r="A674" s="14"/>
      <c r="B674" s="247"/>
      <c r="C674" s="248"/>
      <c r="D674" s="227" t="s">
        <v>156</v>
      </c>
      <c r="E674" s="249" t="s">
        <v>19</v>
      </c>
      <c r="F674" s="250" t="s">
        <v>256</v>
      </c>
      <c r="G674" s="248"/>
      <c r="H674" s="251">
        <v>1602.731</v>
      </c>
      <c r="I674" s="252"/>
      <c r="J674" s="248"/>
      <c r="K674" s="248"/>
      <c r="L674" s="253"/>
      <c r="M674" s="254"/>
      <c r="N674" s="255"/>
      <c r="O674" s="255"/>
      <c r="P674" s="255"/>
      <c r="Q674" s="255"/>
      <c r="R674" s="255"/>
      <c r="S674" s="255"/>
      <c r="T674" s="256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7" t="s">
        <v>156</v>
      </c>
      <c r="AU674" s="257" t="s">
        <v>85</v>
      </c>
      <c r="AV674" s="14" t="s">
        <v>152</v>
      </c>
      <c r="AW674" s="14" t="s">
        <v>36</v>
      </c>
      <c r="AX674" s="14" t="s">
        <v>83</v>
      </c>
      <c r="AY674" s="257" t="s">
        <v>145</v>
      </c>
    </row>
    <row r="675" s="12" customFormat="1" ht="25.92" customHeight="1">
      <c r="A675" s="12"/>
      <c r="B675" s="191"/>
      <c r="C675" s="192"/>
      <c r="D675" s="193" t="s">
        <v>75</v>
      </c>
      <c r="E675" s="194" t="s">
        <v>935</v>
      </c>
      <c r="F675" s="194" t="s">
        <v>936</v>
      </c>
      <c r="G675" s="192"/>
      <c r="H675" s="192"/>
      <c r="I675" s="195"/>
      <c r="J675" s="196">
        <f>BK675</f>
        <v>0</v>
      </c>
      <c r="K675" s="192"/>
      <c r="L675" s="197"/>
      <c r="M675" s="198"/>
      <c r="N675" s="199"/>
      <c r="O675" s="199"/>
      <c r="P675" s="200">
        <f>P676+P680</f>
        <v>0</v>
      </c>
      <c r="Q675" s="199"/>
      <c r="R675" s="200">
        <f>R676+R680</f>
        <v>0</v>
      </c>
      <c r="S675" s="199"/>
      <c r="T675" s="201">
        <f>T676+T680</f>
        <v>0</v>
      </c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R675" s="202" t="s">
        <v>179</v>
      </c>
      <c r="AT675" s="203" t="s">
        <v>75</v>
      </c>
      <c r="AU675" s="203" t="s">
        <v>76</v>
      </c>
      <c r="AY675" s="202" t="s">
        <v>145</v>
      </c>
      <c r="BK675" s="204">
        <f>BK676+BK680</f>
        <v>0</v>
      </c>
    </row>
    <row r="676" s="12" customFormat="1" ht="22.8" customHeight="1">
      <c r="A676" s="12"/>
      <c r="B676" s="191"/>
      <c r="C676" s="192"/>
      <c r="D676" s="193" t="s">
        <v>75</v>
      </c>
      <c r="E676" s="205" t="s">
        <v>937</v>
      </c>
      <c r="F676" s="205" t="s">
        <v>938</v>
      </c>
      <c r="G676" s="192"/>
      <c r="H676" s="192"/>
      <c r="I676" s="195"/>
      <c r="J676" s="206">
        <f>BK676</f>
        <v>0</v>
      </c>
      <c r="K676" s="192"/>
      <c r="L676" s="197"/>
      <c r="M676" s="198"/>
      <c r="N676" s="199"/>
      <c r="O676" s="199"/>
      <c r="P676" s="200">
        <f>SUM(P677:P679)</f>
        <v>0</v>
      </c>
      <c r="Q676" s="199"/>
      <c r="R676" s="200">
        <f>SUM(R677:R679)</f>
        <v>0</v>
      </c>
      <c r="S676" s="199"/>
      <c r="T676" s="201">
        <f>SUM(T677:T679)</f>
        <v>0</v>
      </c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R676" s="202" t="s">
        <v>179</v>
      </c>
      <c r="AT676" s="203" t="s">
        <v>75</v>
      </c>
      <c r="AU676" s="203" t="s">
        <v>83</v>
      </c>
      <c r="AY676" s="202" t="s">
        <v>145</v>
      </c>
      <c r="BK676" s="204">
        <f>SUM(BK677:BK679)</f>
        <v>0</v>
      </c>
    </row>
    <row r="677" s="2" customFormat="1" ht="16.5" customHeight="1">
      <c r="A677" s="41"/>
      <c r="B677" s="42"/>
      <c r="C677" s="207" t="s">
        <v>939</v>
      </c>
      <c r="D677" s="207" t="s">
        <v>147</v>
      </c>
      <c r="E677" s="208" t="s">
        <v>940</v>
      </c>
      <c r="F677" s="209" t="s">
        <v>938</v>
      </c>
      <c r="G677" s="210" t="s">
        <v>279</v>
      </c>
      <c r="H677" s="211">
        <v>1</v>
      </c>
      <c r="I677" s="212"/>
      <c r="J677" s="213">
        <f>ROUND(I677*H677,2)</f>
        <v>0</v>
      </c>
      <c r="K677" s="209" t="s">
        <v>151</v>
      </c>
      <c r="L677" s="47"/>
      <c r="M677" s="214" t="s">
        <v>19</v>
      </c>
      <c r="N677" s="215" t="s">
        <v>47</v>
      </c>
      <c r="O677" s="87"/>
      <c r="P677" s="216">
        <f>O677*H677</f>
        <v>0</v>
      </c>
      <c r="Q677" s="216">
        <v>0</v>
      </c>
      <c r="R677" s="216">
        <f>Q677*H677</f>
        <v>0</v>
      </c>
      <c r="S677" s="216">
        <v>0</v>
      </c>
      <c r="T677" s="217">
        <f>S677*H677</f>
        <v>0</v>
      </c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R677" s="218" t="s">
        <v>941</v>
      </c>
      <c r="AT677" s="218" t="s">
        <v>147</v>
      </c>
      <c r="AU677" s="218" t="s">
        <v>85</v>
      </c>
      <c r="AY677" s="20" t="s">
        <v>145</v>
      </c>
      <c r="BE677" s="219">
        <f>IF(N677="základní",J677,0)</f>
        <v>0</v>
      </c>
      <c r="BF677" s="219">
        <f>IF(N677="snížená",J677,0)</f>
        <v>0</v>
      </c>
      <c r="BG677" s="219">
        <f>IF(N677="zákl. přenesená",J677,0)</f>
        <v>0</v>
      </c>
      <c r="BH677" s="219">
        <f>IF(N677="sníž. přenesená",J677,0)</f>
        <v>0</v>
      </c>
      <c r="BI677" s="219">
        <f>IF(N677="nulová",J677,0)</f>
        <v>0</v>
      </c>
      <c r="BJ677" s="20" t="s">
        <v>83</v>
      </c>
      <c r="BK677" s="219">
        <f>ROUND(I677*H677,2)</f>
        <v>0</v>
      </c>
      <c r="BL677" s="20" t="s">
        <v>941</v>
      </c>
      <c r="BM677" s="218" t="s">
        <v>942</v>
      </c>
    </row>
    <row r="678" s="2" customFormat="1">
      <c r="A678" s="41"/>
      <c r="B678" s="42"/>
      <c r="C678" s="43"/>
      <c r="D678" s="220" t="s">
        <v>154</v>
      </c>
      <c r="E678" s="43"/>
      <c r="F678" s="221" t="s">
        <v>943</v>
      </c>
      <c r="G678" s="43"/>
      <c r="H678" s="43"/>
      <c r="I678" s="222"/>
      <c r="J678" s="43"/>
      <c r="K678" s="43"/>
      <c r="L678" s="47"/>
      <c r="M678" s="223"/>
      <c r="N678" s="224"/>
      <c r="O678" s="87"/>
      <c r="P678" s="87"/>
      <c r="Q678" s="87"/>
      <c r="R678" s="87"/>
      <c r="S678" s="87"/>
      <c r="T678" s="88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T678" s="20" t="s">
        <v>154</v>
      </c>
      <c r="AU678" s="20" t="s">
        <v>85</v>
      </c>
    </row>
    <row r="679" s="2" customFormat="1" ht="16.5" customHeight="1">
      <c r="A679" s="41"/>
      <c r="B679" s="42"/>
      <c r="C679" s="207" t="s">
        <v>944</v>
      </c>
      <c r="D679" s="207" t="s">
        <v>147</v>
      </c>
      <c r="E679" s="208" t="s">
        <v>945</v>
      </c>
      <c r="F679" s="209" t="s">
        <v>946</v>
      </c>
      <c r="G679" s="210" t="s">
        <v>279</v>
      </c>
      <c r="H679" s="211">
        <v>1</v>
      </c>
      <c r="I679" s="212"/>
      <c r="J679" s="213">
        <f>ROUND(I679*H679,2)</f>
        <v>0</v>
      </c>
      <c r="K679" s="209" t="s">
        <v>19</v>
      </c>
      <c r="L679" s="47"/>
      <c r="M679" s="214" t="s">
        <v>19</v>
      </c>
      <c r="N679" s="215" t="s">
        <v>47</v>
      </c>
      <c r="O679" s="87"/>
      <c r="P679" s="216">
        <f>O679*H679</f>
        <v>0</v>
      </c>
      <c r="Q679" s="216">
        <v>0</v>
      </c>
      <c r="R679" s="216">
        <f>Q679*H679</f>
        <v>0</v>
      </c>
      <c r="S679" s="216">
        <v>0</v>
      </c>
      <c r="T679" s="217">
        <f>S679*H679</f>
        <v>0</v>
      </c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R679" s="218" t="s">
        <v>941</v>
      </c>
      <c r="AT679" s="218" t="s">
        <v>147</v>
      </c>
      <c r="AU679" s="218" t="s">
        <v>85</v>
      </c>
      <c r="AY679" s="20" t="s">
        <v>145</v>
      </c>
      <c r="BE679" s="219">
        <f>IF(N679="základní",J679,0)</f>
        <v>0</v>
      </c>
      <c r="BF679" s="219">
        <f>IF(N679="snížená",J679,0)</f>
        <v>0</v>
      </c>
      <c r="BG679" s="219">
        <f>IF(N679="zákl. přenesená",J679,0)</f>
        <v>0</v>
      </c>
      <c r="BH679" s="219">
        <f>IF(N679="sníž. přenesená",J679,0)</f>
        <v>0</v>
      </c>
      <c r="BI679" s="219">
        <f>IF(N679="nulová",J679,0)</f>
        <v>0</v>
      </c>
      <c r="BJ679" s="20" t="s">
        <v>83</v>
      </c>
      <c r="BK679" s="219">
        <f>ROUND(I679*H679,2)</f>
        <v>0</v>
      </c>
      <c r="BL679" s="20" t="s">
        <v>941</v>
      </c>
      <c r="BM679" s="218" t="s">
        <v>947</v>
      </c>
    </row>
    <row r="680" s="12" customFormat="1" ht="22.8" customHeight="1">
      <c r="A680" s="12"/>
      <c r="B680" s="191"/>
      <c r="C680" s="192"/>
      <c r="D680" s="193" t="s">
        <v>75</v>
      </c>
      <c r="E680" s="205" t="s">
        <v>948</v>
      </c>
      <c r="F680" s="205" t="s">
        <v>949</v>
      </c>
      <c r="G680" s="192"/>
      <c r="H680" s="192"/>
      <c r="I680" s="195"/>
      <c r="J680" s="206">
        <f>BK680</f>
        <v>0</v>
      </c>
      <c r="K680" s="192"/>
      <c r="L680" s="197"/>
      <c r="M680" s="198"/>
      <c r="N680" s="199"/>
      <c r="O680" s="199"/>
      <c r="P680" s="200">
        <f>SUM(P681:P684)</f>
        <v>0</v>
      </c>
      <c r="Q680" s="199"/>
      <c r="R680" s="200">
        <f>SUM(R681:R684)</f>
        <v>0</v>
      </c>
      <c r="S680" s="199"/>
      <c r="T680" s="201">
        <f>SUM(T681:T684)</f>
        <v>0</v>
      </c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R680" s="202" t="s">
        <v>179</v>
      </c>
      <c r="AT680" s="203" t="s">
        <v>75</v>
      </c>
      <c r="AU680" s="203" t="s">
        <v>83</v>
      </c>
      <c r="AY680" s="202" t="s">
        <v>145</v>
      </c>
      <c r="BK680" s="204">
        <f>SUM(BK681:BK684)</f>
        <v>0</v>
      </c>
    </row>
    <row r="681" s="2" customFormat="1" ht="16.5" customHeight="1">
      <c r="A681" s="41"/>
      <c r="B681" s="42"/>
      <c r="C681" s="207" t="s">
        <v>950</v>
      </c>
      <c r="D681" s="207" t="s">
        <v>147</v>
      </c>
      <c r="E681" s="208" t="s">
        <v>951</v>
      </c>
      <c r="F681" s="209" t="s">
        <v>952</v>
      </c>
      <c r="G681" s="210" t="s">
        <v>409</v>
      </c>
      <c r="H681" s="279"/>
      <c r="I681" s="212"/>
      <c r="J681" s="213">
        <f>ROUND(I681*H681,2)</f>
        <v>0</v>
      </c>
      <c r="K681" s="209" t="s">
        <v>151</v>
      </c>
      <c r="L681" s="47"/>
      <c r="M681" s="214" t="s">
        <v>19</v>
      </c>
      <c r="N681" s="215" t="s">
        <v>47</v>
      </c>
      <c r="O681" s="87"/>
      <c r="P681" s="216">
        <f>O681*H681</f>
        <v>0</v>
      </c>
      <c r="Q681" s="216">
        <v>0</v>
      </c>
      <c r="R681" s="216">
        <f>Q681*H681</f>
        <v>0</v>
      </c>
      <c r="S681" s="216">
        <v>0</v>
      </c>
      <c r="T681" s="217">
        <f>S681*H681</f>
        <v>0</v>
      </c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R681" s="218" t="s">
        <v>941</v>
      </c>
      <c r="AT681" s="218" t="s">
        <v>147</v>
      </c>
      <c r="AU681" s="218" t="s">
        <v>85</v>
      </c>
      <c r="AY681" s="20" t="s">
        <v>145</v>
      </c>
      <c r="BE681" s="219">
        <f>IF(N681="základní",J681,0)</f>
        <v>0</v>
      </c>
      <c r="BF681" s="219">
        <f>IF(N681="snížená",J681,0)</f>
        <v>0</v>
      </c>
      <c r="BG681" s="219">
        <f>IF(N681="zákl. přenesená",J681,0)</f>
        <v>0</v>
      </c>
      <c r="BH681" s="219">
        <f>IF(N681="sníž. přenesená",J681,0)</f>
        <v>0</v>
      </c>
      <c r="BI681" s="219">
        <f>IF(N681="nulová",J681,0)</f>
        <v>0</v>
      </c>
      <c r="BJ681" s="20" t="s">
        <v>83</v>
      </c>
      <c r="BK681" s="219">
        <f>ROUND(I681*H681,2)</f>
        <v>0</v>
      </c>
      <c r="BL681" s="20" t="s">
        <v>941</v>
      </c>
      <c r="BM681" s="218" t="s">
        <v>953</v>
      </c>
    </row>
    <row r="682" s="2" customFormat="1">
      <c r="A682" s="41"/>
      <c r="B682" s="42"/>
      <c r="C682" s="43"/>
      <c r="D682" s="220" t="s">
        <v>154</v>
      </c>
      <c r="E682" s="43"/>
      <c r="F682" s="221" t="s">
        <v>954</v>
      </c>
      <c r="G682" s="43"/>
      <c r="H682" s="43"/>
      <c r="I682" s="222"/>
      <c r="J682" s="43"/>
      <c r="K682" s="43"/>
      <c r="L682" s="47"/>
      <c r="M682" s="223"/>
      <c r="N682" s="224"/>
      <c r="O682" s="87"/>
      <c r="P682" s="87"/>
      <c r="Q682" s="87"/>
      <c r="R682" s="87"/>
      <c r="S682" s="87"/>
      <c r="T682" s="88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T682" s="20" t="s">
        <v>154</v>
      </c>
      <c r="AU682" s="20" t="s">
        <v>85</v>
      </c>
    </row>
    <row r="683" s="2" customFormat="1" ht="16.5" customHeight="1">
      <c r="A683" s="41"/>
      <c r="B683" s="42"/>
      <c r="C683" s="207" t="s">
        <v>955</v>
      </c>
      <c r="D683" s="207" t="s">
        <v>147</v>
      </c>
      <c r="E683" s="208" t="s">
        <v>956</v>
      </c>
      <c r="F683" s="209" t="s">
        <v>957</v>
      </c>
      <c r="G683" s="210" t="s">
        <v>409</v>
      </c>
      <c r="H683" s="279"/>
      <c r="I683" s="212"/>
      <c r="J683" s="213">
        <f>ROUND(I683*H683,2)</f>
        <v>0</v>
      </c>
      <c r="K683" s="209" t="s">
        <v>151</v>
      </c>
      <c r="L683" s="47"/>
      <c r="M683" s="214" t="s">
        <v>19</v>
      </c>
      <c r="N683" s="215" t="s">
        <v>47</v>
      </c>
      <c r="O683" s="87"/>
      <c r="P683" s="216">
        <f>O683*H683</f>
        <v>0</v>
      </c>
      <c r="Q683" s="216">
        <v>0</v>
      </c>
      <c r="R683" s="216">
        <f>Q683*H683</f>
        <v>0</v>
      </c>
      <c r="S683" s="216">
        <v>0</v>
      </c>
      <c r="T683" s="217">
        <f>S683*H683</f>
        <v>0</v>
      </c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R683" s="218" t="s">
        <v>941</v>
      </c>
      <c r="AT683" s="218" t="s">
        <v>147</v>
      </c>
      <c r="AU683" s="218" t="s">
        <v>85</v>
      </c>
      <c r="AY683" s="20" t="s">
        <v>145</v>
      </c>
      <c r="BE683" s="219">
        <f>IF(N683="základní",J683,0)</f>
        <v>0</v>
      </c>
      <c r="BF683" s="219">
        <f>IF(N683="snížená",J683,0)</f>
        <v>0</v>
      </c>
      <c r="BG683" s="219">
        <f>IF(N683="zákl. přenesená",J683,0)</f>
        <v>0</v>
      </c>
      <c r="BH683" s="219">
        <f>IF(N683="sníž. přenesená",J683,0)</f>
        <v>0</v>
      </c>
      <c r="BI683" s="219">
        <f>IF(N683="nulová",J683,0)</f>
        <v>0</v>
      </c>
      <c r="BJ683" s="20" t="s">
        <v>83</v>
      </c>
      <c r="BK683" s="219">
        <f>ROUND(I683*H683,2)</f>
        <v>0</v>
      </c>
      <c r="BL683" s="20" t="s">
        <v>941</v>
      </c>
      <c r="BM683" s="218" t="s">
        <v>958</v>
      </c>
    </row>
    <row r="684" s="2" customFormat="1">
      <c r="A684" s="41"/>
      <c r="B684" s="42"/>
      <c r="C684" s="43"/>
      <c r="D684" s="220" t="s">
        <v>154</v>
      </c>
      <c r="E684" s="43"/>
      <c r="F684" s="221" t="s">
        <v>959</v>
      </c>
      <c r="G684" s="43"/>
      <c r="H684" s="43"/>
      <c r="I684" s="222"/>
      <c r="J684" s="43"/>
      <c r="K684" s="43"/>
      <c r="L684" s="47"/>
      <c r="M684" s="281"/>
      <c r="N684" s="282"/>
      <c r="O684" s="283"/>
      <c r="P684" s="283"/>
      <c r="Q684" s="283"/>
      <c r="R684" s="283"/>
      <c r="S684" s="283"/>
      <c r="T684" s="284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T684" s="20" t="s">
        <v>154</v>
      </c>
      <c r="AU684" s="20" t="s">
        <v>85</v>
      </c>
    </row>
    <row r="685" s="2" customFormat="1" ht="6.96" customHeight="1">
      <c r="A685" s="41"/>
      <c r="B685" s="62"/>
      <c r="C685" s="63"/>
      <c r="D685" s="63"/>
      <c r="E685" s="63"/>
      <c r="F685" s="63"/>
      <c r="G685" s="63"/>
      <c r="H685" s="63"/>
      <c r="I685" s="63"/>
      <c r="J685" s="63"/>
      <c r="K685" s="63"/>
      <c r="L685" s="47"/>
      <c r="M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</sheetData>
  <sheetProtection sheet="1" autoFilter="0" formatColumns="0" formatRows="0" objects="1" scenarios="1" spinCount="100000" saltValue="7gGbc/FsPELqc0azAVRHUcwc+r25pGw06nzPEzqIAStBZQYywo96VeXHywkJGAgXi/hJkn4L0O9mfU8hRzdgLg==" hashValue="pikpO693sAGQfcGdHuWKxNnJLXc0SR4d3qbAshY0liTZ55jXsVEKKtBm0uUJCmN/HugRUsP0QZtvmZUtvJ/daw==" algorithmName="SHA-512" password="E907"/>
  <autoFilter ref="C100:K684"/>
  <mergeCells count="9">
    <mergeCell ref="E7:H7"/>
    <mergeCell ref="E9:H9"/>
    <mergeCell ref="E18:H18"/>
    <mergeCell ref="E27:H27"/>
    <mergeCell ref="E48:H48"/>
    <mergeCell ref="E50:H50"/>
    <mergeCell ref="E91:H91"/>
    <mergeCell ref="E93:H93"/>
    <mergeCell ref="L2:V2"/>
  </mergeCells>
  <hyperlinks>
    <hyperlink ref="F105" r:id="rId1" display="https://podminky.urs.cz/item/CS_URS_2025_01/174111102"/>
    <hyperlink ref="F111" r:id="rId2" display="https://podminky.urs.cz/item/CS_URS_2025_01/273321411"/>
    <hyperlink ref="F114" r:id="rId3" display="https://podminky.urs.cz/item/CS_URS_2025_01/273362021"/>
    <hyperlink ref="F119" r:id="rId4" display="https://podminky.urs.cz/item/CS_URS_2025_01/310237241"/>
    <hyperlink ref="F121" r:id="rId5" display="https://podminky.urs.cz/item/CS_URS_2025_01/317121251"/>
    <hyperlink ref="F124" r:id="rId6" display="https://podminky.urs.cz/item/CS_URS_2025_01/340271025"/>
    <hyperlink ref="F127" r:id="rId7" display="https://podminky.urs.cz/item/CS_URS_2025_01/340271045"/>
    <hyperlink ref="F131" r:id="rId8" display="https://podminky.urs.cz/item/CS_URS_2025_01/631311115"/>
    <hyperlink ref="F134" r:id="rId9" display="https://podminky.urs.cz/item/CS_URS_2025_01/631319222"/>
    <hyperlink ref="F138" r:id="rId10" display="https://podminky.urs.cz/item/CS_URS_2025_01/611325412"/>
    <hyperlink ref="F141" r:id="rId11" display="https://podminky.urs.cz/item/CS_URS_2025_01/612325412"/>
    <hyperlink ref="F170" r:id="rId12" display="https://podminky.urs.cz/item/CS_URS_2025_01/611321131"/>
    <hyperlink ref="F173" r:id="rId13" display="https://podminky.urs.cz/item/CS_URS_2025_01/612321131"/>
    <hyperlink ref="F179" r:id="rId14" display="https://podminky.urs.cz/item/CS_URS_2025_01/949101112"/>
    <hyperlink ref="F184" r:id="rId15" display="https://podminky.urs.cz/item/CS_URS_2025_01/952901111"/>
    <hyperlink ref="F187" r:id="rId16" display="https://podminky.urs.cz/item/CS_URS_2025_01/968082015"/>
    <hyperlink ref="F190" r:id="rId17" display="https://podminky.urs.cz/item/CS_URS_2025_01/968082017"/>
    <hyperlink ref="F193" r:id="rId18" display="https://podminky.urs.cz/item/CS_URS_2025_01/968082021"/>
    <hyperlink ref="F197" r:id="rId19" display="https://podminky.urs.cz/item/CS_URS_2025_01/971033561"/>
    <hyperlink ref="F200" r:id="rId20" display="https://podminky.urs.cz/item/CS_URS_2025_01/977151123"/>
    <hyperlink ref="F203" r:id="rId21" display="https://podminky.urs.cz/item/CS_URS_2025_01/985311311"/>
    <hyperlink ref="F215" r:id="rId22" display="https://podminky.urs.cz/item/CS_URS_2025_01/985312134"/>
    <hyperlink ref="F228" r:id="rId23" display="https://podminky.urs.cz/item/CS_URS_2025_01/997013211"/>
    <hyperlink ref="F230" r:id="rId24" display="https://podminky.urs.cz/item/CS_URS_2025_01/997013219"/>
    <hyperlink ref="F233" r:id="rId25" display="https://podminky.urs.cz/item/CS_URS_2025_01/997013501"/>
    <hyperlink ref="F235" r:id="rId26" display="https://podminky.urs.cz/item/CS_URS_2025_01/997013509"/>
    <hyperlink ref="F238" r:id="rId27" display="https://podminky.urs.cz/item/CS_URS_2025_01/997013631"/>
    <hyperlink ref="F241" r:id="rId28" display="https://podminky.urs.cz/item/CS_URS_2025_01/998018001"/>
    <hyperlink ref="F247" r:id="rId29" display="https://podminky.urs.cz/item/CS_URS_2025_01/711111001"/>
    <hyperlink ref="F251" r:id="rId30" display="https://podminky.urs.cz/item/CS_URS_2025_01/711141559"/>
    <hyperlink ref="F255" r:id="rId31" display="https://podminky.urs.cz/item/CS_URS_2025_01/998711311"/>
    <hyperlink ref="F258" r:id="rId32" display="https://podminky.urs.cz/item/CS_URS_2025_01/725110811"/>
    <hyperlink ref="F260" r:id="rId33" display="https://podminky.urs.cz/item/CS_URS_2025_01/725122817"/>
    <hyperlink ref="F262" r:id="rId34" display="https://podminky.urs.cz/item/CS_URS_2025_01/725210821"/>
    <hyperlink ref="F264" r:id="rId35" display="https://podminky.urs.cz/item/CS_URS_2025_01/725310828"/>
    <hyperlink ref="F266" r:id="rId36" display="https://podminky.urs.cz/item/CS_URS_2025_01/725330820"/>
    <hyperlink ref="F268" r:id="rId37" display="https://podminky.urs.cz/item/CS_URS_2025_01/725820801"/>
    <hyperlink ref="F270" r:id="rId38" display="https://podminky.urs.cz/item/CS_URS_2025_01/725840850"/>
    <hyperlink ref="F273" r:id="rId39" display="https://podminky.urs.cz/item/CS_URS_2025_01/763131411"/>
    <hyperlink ref="F276" r:id="rId40" display="https://podminky.urs.cz/item/CS_URS_2025_01/763131451"/>
    <hyperlink ref="F279" r:id="rId41" display="https://podminky.urs.cz/item/CS_URS_2025_01/763131722"/>
    <hyperlink ref="F283" r:id="rId42" display="https://podminky.urs.cz/item/CS_URS_2025_01/763135101"/>
    <hyperlink ref="F287" r:id="rId43" display="https://podminky.urs.cz/item/CS_URS_2025_01/763131721"/>
    <hyperlink ref="F290" r:id="rId44" display="https://podminky.urs.cz/item/CS_URS_2025_01/763131731"/>
    <hyperlink ref="F293" r:id="rId45" display="https://podminky.urs.cz/item/CS_URS_2025_01/742111101"/>
    <hyperlink ref="F296" r:id="rId46" display="https://podminky.urs.cz/item/CS_URS_2025_01/998763200"/>
    <hyperlink ref="F299" r:id="rId47" display="https://podminky.urs.cz/item/CS_URS_2025_01/766691914"/>
    <hyperlink ref="F309" r:id="rId48" display="https://podminky.urs.cz/item/CS_URS_2025_01/766691915"/>
    <hyperlink ref="F315" r:id="rId49" display="https://podminky.urs.cz/item/CS_URS_2025_01/766695212"/>
    <hyperlink ref="F381" r:id="rId50" display="https://podminky.urs.cz/item/CS_URS_2025_01/998766201"/>
    <hyperlink ref="F386" r:id="rId51" display="https://podminky.urs.cz/item/CS_URS_2025_01/767641800"/>
    <hyperlink ref="F393" r:id="rId52" display="https://podminky.urs.cz/item/CS_URS_2025_01/767641805"/>
    <hyperlink ref="F400" r:id="rId53" display="https://podminky.urs.cz/item/CS_URS_2025_01/998767201"/>
    <hyperlink ref="F403" r:id="rId54" display="https://podminky.urs.cz/item/CS_URS_2025_01/771111011"/>
    <hyperlink ref="F410" r:id="rId55" display="https://podminky.urs.cz/item/CS_URS_2025_01/771121011"/>
    <hyperlink ref="F417" r:id="rId56" display="https://podminky.urs.cz/item/CS_URS_2025_01/771474113"/>
    <hyperlink ref="F450" r:id="rId57" display="https://podminky.urs.cz/item/CS_URS_2025_01/771573810"/>
    <hyperlink ref="F455" r:id="rId58" display="https://podminky.urs.cz/item/CS_URS_2025_01/771574479"/>
    <hyperlink ref="F473" r:id="rId59" display="https://podminky.urs.cz/item/CS_URS_2025_01/771591112"/>
    <hyperlink ref="F478" r:id="rId60" display="https://podminky.urs.cz/item/CS_URS_2025_01/771592011"/>
    <hyperlink ref="F485" r:id="rId61" display="https://podminky.urs.cz/item/CS_URS_2025_01/998771201"/>
    <hyperlink ref="F488" r:id="rId62" display="https://podminky.urs.cz/item/CS_URS_2025_01/781111011"/>
    <hyperlink ref="F504" r:id="rId63" display="https://podminky.urs.cz/item/CS_URS_2025_01/781121011"/>
    <hyperlink ref="F520" r:id="rId64" display="https://podminky.urs.cz/item/CS_URS_2025_01/781131112"/>
    <hyperlink ref="F551" r:id="rId65" display="https://podminky.urs.cz/item/CS_URS_2025_01/781472214"/>
    <hyperlink ref="F557" r:id="rId66" display="https://podminky.urs.cz/item/CS_URS_2025_01/781472217"/>
    <hyperlink ref="F574" r:id="rId67" display="https://podminky.urs.cz/item/CS_URS_2025_01/781473810"/>
    <hyperlink ref="F587" r:id="rId68" display="https://podminky.urs.cz/item/CS_URS_2025_01/781474115"/>
    <hyperlink ref="F600" r:id="rId69" display="https://podminky.urs.cz/item/CS_URS_2025_01/781495211"/>
    <hyperlink ref="F616" r:id="rId70" display="https://podminky.urs.cz/item/CS_URS_2025_01/998781201"/>
    <hyperlink ref="F619" r:id="rId71" display="https://podminky.urs.cz/item/CS_URS_2025_01/783923161"/>
    <hyperlink ref="F625" r:id="rId72" display="https://podminky.urs.cz/item/CS_URS_2025_01/783927151"/>
    <hyperlink ref="F632" r:id="rId73" display="https://podminky.urs.cz/item/CS_URS_2025_01/783997151"/>
    <hyperlink ref="F663" r:id="rId74" display="https://podminky.urs.cz/item/CS_URS_2025_01/784121001"/>
    <hyperlink ref="F666" r:id="rId75" display="https://podminky.urs.cz/item/CS_URS_2025_01/784181101"/>
    <hyperlink ref="F671" r:id="rId76" display="https://podminky.urs.cz/item/CS_URS_2025_01/784211101"/>
    <hyperlink ref="F678" r:id="rId77" display="https://podminky.urs.cz/item/CS_URS_2025_01/030001000"/>
    <hyperlink ref="F682" r:id="rId78" display="https://podminky.urs.cz/item/CS_URS_2025_01/045203000"/>
    <hyperlink ref="F684" r:id="rId79" display="https://podminky.urs.cz/item/CS_URS_2025_01/045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101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jídelny a sociálního zařízení jídelny SUPŠSK Hořice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960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14. 4. 2025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39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ROUND(J91,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ROUND((SUM(BE91:BE129)),  2)</f>
        <v>0</v>
      </c>
      <c r="G33" s="41"/>
      <c r="H33" s="41"/>
      <c r="I33" s="151">
        <v>0.20999999999999999</v>
      </c>
      <c r="J33" s="150">
        <f>ROUND(((SUM(BE91:BE129))*I33),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ROUND((SUM(BF91:BF129)),  2)</f>
        <v>0</v>
      </c>
      <c r="G34" s="41"/>
      <c r="H34" s="41"/>
      <c r="I34" s="151">
        <v>0.12</v>
      </c>
      <c r="J34" s="150">
        <f>ROUND(((SUM(BF91:BF129))*I34),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ROUND((SUM(BG91:BG129)),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ROUND((SUM(BH91:BH129)),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ROUND((SUM(BI91:BI129)),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jídelny a sociálního zařízení jídelny SUPŠSK Hořice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SO-02 - Elektroinstalace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Hořice</v>
      </c>
      <c r="G52" s="43"/>
      <c r="H52" s="43"/>
      <c r="I52" s="35" t="s">
        <v>23</v>
      </c>
      <c r="J52" s="75" t="str">
        <f>IF(J12="","",J12)</f>
        <v>14. 4. 2025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Střední uměleckoprůmyslová škola sochařská</v>
      </c>
      <c r="G54" s="43"/>
      <c r="H54" s="43"/>
      <c r="I54" s="35" t="s">
        <v>33</v>
      </c>
      <c r="J54" s="39" t="str">
        <f>E21</f>
        <v>Ing. David Pour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 Ladislav Kopecký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105</v>
      </c>
      <c r="D57" s="165"/>
      <c r="E57" s="165"/>
      <c r="F57" s="165"/>
      <c r="G57" s="165"/>
      <c r="H57" s="165"/>
      <c r="I57" s="165"/>
      <c r="J57" s="166" t="s">
        <v>106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J91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107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961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962</v>
      </c>
      <c r="E62" s="177"/>
      <c r="F62" s="177"/>
      <c r="G62" s="177"/>
      <c r="H62" s="177"/>
      <c r="I62" s="177"/>
      <c r="J62" s="178">
        <f>J102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963</v>
      </c>
      <c r="E63" s="177"/>
      <c r="F63" s="177"/>
      <c r="G63" s="177"/>
      <c r="H63" s="177"/>
      <c r="I63" s="177"/>
      <c r="J63" s="178">
        <f>J104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964</v>
      </c>
      <c r="E64" s="177"/>
      <c r="F64" s="177"/>
      <c r="G64" s="177"/>
      <c r="H64" s="177"/>
      <c r="I64" s="177"/>
      <c r="J64" s="178">
        <f>J108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965</v>
      </c>
      <c r="E65" s="177"/>
      <c r="F65" s="177"/>
      <c r="G65" s="177"/>
      <c r="H65" s="177"/>
      <c r="I65" s="177"/>
      <c r="J65" s="178">
        <f>J110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966</v>
      </c>
      <c r="E66" s="177"/>
      <c r="F66" s="177"/>
      <c r="G66" s="177"/>
      <c r="H66" s="177"/>
      <c r="I66" s="177"/>
      <c r="J66" s="178">
        <f>J112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967</v>
      </c>
      <c r="E67" s="177"/>
      <c r="F67" s="177"/>
      <c r="G67" s="177"/>
      <c r="H67" s="177"/>
      <c r="I67" s="177"/>
      <c r="J67" s="178">
        <f>J114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968</v>
      </c>
      <c r="E68" s="177"/>
      <c r="F68" s="177"/>
      <c r="G68" s="177"/>
      <c r="H68" s="177"/>
      <c r="I68" s="177"/>
      <c r="J68" s="178">
        <f>J116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969</v>
      </c>
      <c r="E69" s="177"/>
      <c r="F69" s="177"/>
      <c r="G69" s="177"/>
      <c r="H69" s="177"/>
      <c r="I69" s="177"/>
      <c r="J69" s="178">
        <f>J122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970</v>
      </c>
      <c r="E70" s="177"/>
      <c r="F70" s="177"/>
      <c r="G70" s="177"/>
      <c r="H70" s="177"/>
      <c r="I70" s="177"/>
      <c r="J70" s="178">
        <f>J124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971</v>
      </c>
      <c r="E71" s="177"/>
      <c r="F71" s="177"/>
      <c r="G71" s="177"/>
      <c r="H71" s="177"/>
      <c r="I71" s="177"/>
      <c r="J71" s="178">
        <f>J126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130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63" t="str">
        <f>E7</f>
        <v>Stavební úpravy jídelny a sociálního zařízení jídelny SUPŠSK Hořice</v>
      </c>
      <c r="F81" s="35"/>
      <c r="G81" s="35"/>
      <c r="H81" s="35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102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E9</f>
        <v>SO-02 - Elektroinstalace</v>
      </c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F12</f>
        <v>Hořice</v>
      </c>
      <c r="G85" s="43"/>
      <c r="H85" s="43"/>
      <c r="I85" s="35" t="s">
        <v>23</v>
      </c>
      <c r="J85" s="75" t="str">
        <f>IF(J12="","",J12)</f>
        <v>14. 4. 2025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E15</f>
        <v>Střední uměleckoprůmyslová škola sochařská</v>
      </c>
      <c r="G87" s="43"/>
      <c r="H87" s="43"/>
      <c r="I87" s="35" t="s">
        <v>33</v>
      </c>
      <c r="J87" s="39" t="str">
        <f>E21</f>
        <v>Ing. David Pour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31</v>
      </c>
      <c r="D88" s="43"/>
      <c r="E88" s="43"/>
      <c r="F88" s="30" t="str">
        <f>IF(E18="","",E18)</f>
        <v>Vyplň údaj</v>
      </c>
      <c r="G88" s="43"/>
      <c r="H88" s="43"/>
      <c r="I88" s="35" t="s">
        <v>37</v>
      </c>
      <c r="J88" s="39" t="str">
        <f>E24</f>
        <v>Ing. Ladislav Kopecký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0"/>
      <c r="B90" s="181"/>
      <c r="C90" s="182" t="s">
        <v>131</v>
      </c>
      <c r="D90" s="183" t="s">
        <v>61</v>
      </c>
      <c r="E90" s="183" t="s">
        <v>57</v>
      </c>
      <c r="F90" s="183" t="s">
        <v>58</v>
      </c>
      <c r="G90" s="183" t="s">
        <v>132</v>
      </c>
      <c r="H90" s="183" t="s">
        <v>133</v>
      </c>
      <c r="I90" s="183" t="s">
        <v>134</v>
      </c>
      <c r="J90" s="183" t="s">
        <v>106</v>
      </c>
      <c r="K90" s="184" t="s">
        <v>135</v>
      </c>
      <c r="L90" s="185"/>
      <c r="M90" s="95" t="s">
        <v>19</v>
      </c>
      <c r="N90" s="96" t="s">
        <v>46</v>
      </c>
      <c r="O90" s="96" t="s">
        <v>136</v>
      </c>
      <c r="P90" s="96" t="s">
        <v>137</v>
      </c>
      <c r="Q90" s="96" t="s">
        <v>138</v>
      </c>
      <c r="R90" s="96" t="s">
        <v>139</v>
      </c>
      <c r="S90" s="96" t="s">
        <v>140</v>
      </c>
      <c r="T90" s="97" t="s">
        <v>141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1"/>
      <c r="B91" s="42"/>
      <c r="C91" s="102" t="s">
        <v>142</v>
      </c>
      <c r="D91" s="43"/>
      <c r="E91" s="43"/>
      <c r="F91" s="43"/>
      <c r="G91" s="43"/>
      <c r="H91" s="43"/>
      <c r="I91" s="43"/>
      <c r="J91" s="186">
        <f>BK91</f>
        <v>0</v>
      </c>
      <c r="K91" s="43"/>
      <c r="L91" s="47"/>
      <c r="M91" s="98"/>
      <c r="N91" s="187"/>
      <c r="O91" s="99"/>
      <c r="P91" s="188">
        <f>P92</f>
        <v>0</v>
      </c>
      <c r="Q91" s="99"/>
      <c r="R91" s="188">
        <f>R92</f>
        <v>0</v>
      </c>
      <c r="S91" s="99"/>
      <c r="T91" s="189">
        <f>T92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75</v>
      </c>
      <c r="AU91" s="20" t="s">
        <v>107</v>
      </c>
      <c r="BK91" s="190">
        <f>BK92</f>
        <v>0</v>
      </c>
    </row>
    <row r="92" s="12" customFormat="1" ht="25.92" customHeight="1">
      <c r="A92" s="12"/>
      <c r="B92" s="191"/>
      <c r="C92" s="192"/>
      <c r="D92" s="193" t="s">
        <v>75</v>
      </c>
      <c r="E92" s="194" t="s">
        <v>377</v>
      </c>
      <c r="F92" s="194" t="s">
        <v>378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P93+P102+P104+P108+P110+P112+P114+P116+P122+P124+P126</f>
        <v>0</v>
      </c>
      <c r="Q92" s="199"/>
      <c r="R92" s="200">
        <f>R93+R102+R104+R108+R110+R112+R114+R116+R122+R124+R126</f>
        <v>0</v>
      </c>
      <c r="S92" s="199"/>
      <c r="T92" s="201">
        <f>T93+T102+T104+T108+T110+T112+T114+T116+T122+T124+T126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85</v>
      </c>
      <c r="AT92" s="203" t="s">
        <v>75</v>
      </c>
      <c r="AU92" s="203" t="s">
        <v>76</v>
      </c>
      <c r="AY92" s="202" t="s">
        <v>145</v>
      </c>
      <c r="BK92" s="204">
        <f>BK93+BK102+BK104+BK108+BK110+BK112+BK114+BK116+BK122+BK124+BK126</f>
        <v>0</v>
      </c>
    </row>
    <row r="93" s="12" customFormat="1" ht="22.8" customHeight="1">
      <c r="A93" s="12"/>
      <c r="B93" s="191"/>
      <c r="C93" s="192"/>
      <c r="D93" s="193" t="s">
        <v>75</v>
      </c>
      <c r="E93" s="205" t="s">
        <v>972</v>
      </c>
      <c r="F93" s="205" t="s">
        <v>973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SUM(P94:P101)</f>
        <v>0</v>
      </c>
      <c r="Q93" s="199"/>
      <c r="R93" s="200">
        <f>SUM(R94:R101)</f>
        <v>0</v>
      </c>
      <c r="S93" s="199"/>
      <c r="T93" s="201">
        <f>SUM(T94:T101)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83</v>
      </c>
      <c r="AT93" s="203" t="s">
        <v>75</v>
      </c>
      <c r="AU93" s="203" t="s">
        <v>83</v>
      </c>
      <c r="AY93" s="202" t="s">
        <v>145</v>
      </c>
      <c r="BK93" s="204">
        <f>SUM(BK94:BK101)</f>
        <v>0</v>
      </c>
    </row>
    <row r="94" s="2" customFormat="1" ht="16.5" customHeight="1">
      <c r="A94" s="41"/>
      <c r="B94" s="42"/>
      <c r="C94" s="207" t="s">
        <v>83</v>
      </c>
      <c r="D94" s="207" t="s">
        <v>147</v>
      </c>
      <c r="E94" s="208" t="s">
        <v>974</v>
      </c>
      <c r="F94" s="209" t="s">
        <v>975</v>
      </c>
      <c r="G94" s="210" t="s">
        <v>307</v>
      </c>
      <c r="H94" s="211">
        <v>9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47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270</v>
      </c>
      <c r="AT94" s="218" t="s">
        <v>147</v>
      </c>
      <c r="AU94" s="218" t="s">
        <v>85</v>
      </c>
      <c r="AY94" s="20" t="s">
        <v>145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270</v>
      </c>
      <c r="BM94" s="218" t="s">
        <v>976</v>
      </c>
    </row>
    <row r="95" s="2" customFormat="1" ht="16.5" customHeight="1">
      <c r="A95" s="41"/>
      <c r="B95" s="42"/>
      <c r="C95" s="207" t="s">
        <v>85</v>
      </c>
      <c r="D95" s="207" t="s">
        <v>147</v>
      </c>
      <c r="E95" s="208" t="s">
        <v>977</v>
      </c>
      <c r="F95" s="209" t="s">
        <v>978</v>
      </c>
      <c r="G95" s="210" t="s">
        <v>307</v>
      </c>
      <c r="H95" s="211">
        <v>2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47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270</v>
      </c>
      <c r="AT95" s="218" t="s">
        <v>147</v>
      </c>
      <c r="AU95" s="218" t="s">
        <v>85</v>
      </c>
      <c r="AY95" s="20" t="s">
        <v>145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270</v>
      </c>
      <c r="BM95" s="218" t="s">
        <v>979</v>
      </c>
    </row>
    <row r="96" s="2" customFormat="1" ht="16.5" customHeight="1">
      <c r="A96" s="41"/>
      <c r="B96" s="42"/>
      <c r="C96" s="207" t="s">
        <v>166</v>
      </c>
      <c r="D96" s="207" t="s">
        <v>147</v>
      </c>
      <c r="E96" s="208" t="s">
        <v>980</v>
      </c>
      <c r="F96" s="209" t="s">
        <v>981</v>
      </c>
      <c r="G96" s="210" t="s">
        <v>307</v>
      </c>
      <c r="H96" s="211">
        <v>3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47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270</v>
      </c>
      <c r="AT96" s="218" t="s">
        <v>147</v>
      </c>
      <c r="AU96" s="218" t="s">
        <v>85</v>
      </c>
      <c r="AY96" s="20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270</v>
      </c>
      <c r="BM96" s="218" t="s">
        <v>982</v>
      </c>
    </row>
    <row r="97" s="2" customFormat="1" ht="16.5" customHeight="1">
      <c r="A97" s="41"/>
      <c r="B97" s="42"/>
      <c r="C97" s="207" t="s">
        <v>152</v>
      </c>
      <c r="D97" s="207" t="s">
        <v>147</v>
      </c>
      <c r="E97" s="208" t="s">
        <v>983</v>
      </c>
      <c r="F97" s="209" t="s">
        <v>984</v>
      </c>
      <c r="G97" s="210" t="s">
        <v>307</v>
      </c>
      <c r="H97" s="211">
        <v>10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47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270</v>
      </c>
      <c r="AT97" s="218" t="s">
        <v>147</v>
      </c>
      <c r="AU97" s="218" t="s">
        <v>85</v>
      </c>
      <c r="AY97" s="20" t="s">
        <v>145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270</v>
      </c>
      <c r="BM97" s="218" t="s">
        <v>985</v>
      </c>
    </row>
    <row r="98" s="2" customFormat="1" ht="16.5" customHeight="1">
      <c r="A98" s="41"/>
      <c r="B98" s="42"/>
      <c r="C98" s="207" t="s">
        <v>179</v>
      </c>
      <c r="D98" s="207" t="s">
        <v>147</v>
      </c>
      <c r="E98" s="208" t="s">
        <v>986</v>
      </c>
      <c r="F98" s="209" t="s">
        <v>987</v>
      </c>
      <c r="G98" s="210" t="s">
        <v>307</v>
      </c>
      <c r="H98" s="211">
        <v>1</v>
      </c>
      <c r="I98" s="212"/>
      <c r="J98" s="213">
        <f>ROUND(I98*H98,2)</f>
        <v>0</v>
      </c>
      <c r="K98" s="209" t="s">
        <v>19</v>
      </c>
      <c r="L98" s="47"/>
      <c r="M98" s="214" t="s">
        <v>19</v>
      </c>
      <c r="N98" s="215" t="s">
        <v>47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270</v>
      </c>
      <c r="AT98" s="218" t="s">
        <v>147</v>
      </c>
      <c r="AU98" s="218" t="s">
        <v>85</v>
      </c>
      <c r="AY98" s="20" t="s">
        <v>145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270</v>
      </c>
      <c r="BM98" s="218" t="s">
        <v>988</v>
      </c>
    </row>
    <row r="99" s="2" customFormat="1" ht="16.5" customHeight="1">
      <c r="A99" s="41"/>
      <c r="B99" s="42"/>
      <c r="C99" s="207" t="s">
        <v>185</v>
      </c>
      <c r="D99" s="207" t="s">
        <v>147</v>
      </c>
      <c r="E99" s="208" t="s">
        <v>989</v>
      </c>
      <c r="F99" s="209" t="s">
        <v>990</v>
      </c>
      <c r="G99" s="210" t="s">
        <v>307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47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270</v>
      </c>
      <c r="AT99" s="218" t="s">
        <v>147</v>
      </c>
      <c r="AU99" s="218" t="s">
        <v>85</v>
      </c>
      <c r="AY99" s="20" t="s">
        <v>145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83</v>
      </c>
      <c r="BK99" s="219">
        <f>ROUND(I99*H99,2)</f>
        <v>0</v>
      </c>
      <c r="BL99" s="20" t="s">
        <v>270</v>
      </c>
      <c r="BM99" s="218" t="s">
        <v>991</v>
      </c>
    </row>
    <row r="100" s="2" customFormat="1" ht="16.5" customHeight="1">
      <c r="A100" s="41"/>
      <c r="B100" s="42"/>
      <c r="C100" s="207" t="s">
        <v>190</v>
      </c>
      <c r="D100" s="207" t="s">
        <v>147</v>
      </c>
      <c r="E100" s="208" t="s">
        <v>992</v>
      </c>
      <c r="F100" s="209" t="s">
        <v>993</v>
      </c>
      <c r="G100" s="210" t="s">
        <v>307</v>
      </c>
      <c r="H100" s="211">
        <v>18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47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270</v>
      </c>
      <c r="AT100" s="218" t="s">
        <v>147</v>
      </c>
      <c r="AU100" s="218" t="s">
        <v>85</v>
      </c>
      <c r="AY100" s="20" t="s">
        <v>145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270</v>
      </c>
      <c r="BM100" s="218" t="s">
        <v>994</v>
      </c>
    </row>
    <row r="101" s="2" customFormat="1" ht="16.5" customHeight="1">
      <c r="A101" s="41"/>
      <c r="B101" s="42"/>
      <c r="C101" s="207" t="s">
        <v>162</v>
      </c>
      <c r="D101" s="207" t="s">
        <v>147</v>
      </c>
      <c r="E101" s="208" t="s">
        <v>995</v>
      </c>
      <c r="F101" s="209" t="s">
        <v>996</v>
      </c>
      <c r="G101" s="210" t="s">
        <v>307</v>
      </c>
      <c r="H101" s="211">
        <v>8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47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270</v>
      </c>
      <c r="AT101" s="218" t="s">
        <v>147</v>
      </c>
      <c r="AU101" s="218" t="s">
        <v>85</v>
      </c>
      <c r="AY101" s="20" t="s">
        <v>145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83</v>
      </c>
      <c r="BK101" s="219">
        <f>ROUND(I101*H101,2)</f>
        <v>0</v>
      </c>
      <c r="BL101" s="20" t="s">
        <v>270</v>
      </c>
      <c r="BM101" s="218" t="s">
        <v>997</v>
      </c>
    </row>
    <row r="102" s="12" customFormat="1" ht="22.8" customHeight="1">
      <c r="A102" s="12"/>
      <c r="B102" s="191"/>
      <c r="C102" s="192"/>
      <c r="D102" s="193" t="s">
        <v>75</v>
      </c>
      <c r="E102" s="205" t="s">
        <v>998</v>
      </c>
      <c r="F102" s="205" t="s">
        <v>999</v>
      </c>
      <c r="G102" s="192"/>
      <c r="H102" s="192"/>
      <c r="I102" s="195"/>
      <c r="J102" s="206">
        <f>BK102</f>
        <v>0</v>
      </c>
      <c r="K102" s="192"/>
      <c r="L102" s="197"/>
      <c r="M102" s="198"/>
      <c r="N102" s="199"/>
      <c r="O102" s="199"/>
      <c r="P102" s="200">
        <f>P103</f>
        <v>0</v>
      </c>
      <c r="Q102" s="199"/>
      <c r="R102" s="200">
        <f>R103</f>
        <v>0</v>
      </c>
      <c r="S102" s="199"/>
      <c r="T102" s="201">
        <f>T103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83</v>
      </c>
      <c r="AT102" s="203" t="s">
        <v>75</v>
      </c>
      <c r="AU102" s="203" t="s">
        <v>83</v>
      </c>
      <c r="AY102" s="202" t="s">
        <v>145</v>
      </c>
      <c r="BK102" s="204">
        <f>BK103</f>
        <v>0</v>
      </c>
    </row>
    <row r="103" s="2" customFormat="1" ht="16.5" customHeight="1">
      <c r="A103" s="41"/>
      <c r="B103" s="42"/>
      <c r="C103" s="207" t="s">
        <v>200</v>
      </c>
      <c r="D103" s="207" t="s">
        <v>147</v>
      </c>
      <c r="E103" s="208" t="s">
        <v>1000</v>
      </c>
      <c r="F103" s="209" t="s">
        <v>1001</v>
      </c>
      <c r="G103" s="210" t="s">
        <v>318</v>
      </c>
      <c r="H103" s="211">
        <v>22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47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270</v>
      </c>
      <c r="AT103" s="218" t="s">
        <v>147</v>
      </c>
      <c r="AU103" s="218" t="s">
        <v>85</v>
      </c>
      <c r="AY103" s="20" t="s">
        <v>145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270</v>
      </c>
      <c r="BM103" s="218" t="s">
        <v>1002</v>
      </c>
    </row>
    <row r="104" s="12" customFormat="1" ht="22.8" customHeight="1">
      <c r="A104" s="12"/>
      <c r="B104" s="191"/>
      <c r="C104" s="192"/>
      <c r="D104" s="193" t="s">
        <v>75</v>
      </c>
      <c r="E104" s="205" t="s">
        <v>1003</v>
      </c>
      <c r="F104" s="205" t="s">
        <v>1004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SUM(P105:P107)</f>
        <v>0</v>
      </c>
      <c r="Q104" s="199"/>
      <c r="R104" s="200">
        <f>SUM(R105:R107)</f>
        <v>0</v>
      </c>
      <c r="S104" s="199"/>
      <c r="T104" s="201">
        <f>SUM(T105:T107)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83</v>
      </c>
      <c r="AT104" s="203" t="s">
        <v>75</v>
      </c>
      <c r="AU104" s="203" t="s">
        <v>83</v>
      </c>
      <c r="AY104" s="202" t="s">
        <v>145</v>
      </c>
      <c r="BK104" s="204">
        <f>SUM(BK105:BK107)</f>
        <v>0</v>
      </c>
    </row>
    <row r="105" s="2" customFormat="1" ht="16.5" customHeight="1">
      <c r="A105" s="41"/>
      <c r="B105" s="42"/>
      <c r="C105" s="207" t="s">
        <v>207</v>
      </c>
      <c r="D105" s="207" t="s">
        <v>147</v>
      </c>
      <c r="E105" s="208" t="s">
        <v>1005</v>
      </c>
      <c r="F105" s="209" t="s">
        <v>1006</v>
      </c>
      <c r="G105" s="210" t="s">
        <v>318</v>
      </c>
      <c r="H105" s="211">
        <v>175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47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270</v>
      </c>
      <c r="AT105" s="218" t="s">
        <v>147</v>
      </c>
      <c r="AU105" s="218" t="s">
        <v>85</v>
      </c>
      <c r="AY105" s="20" t="s">
        <v>145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83</v>
      </c>
      <c r="BK105" s="219">
        <f>ROUND(I105*H105,2)</f>
        <v>0</v>
      </c>
      <c r="BL105" s="20" t="s">
        <v>270</v>
      </c>
      <c r="BM105" s="218" t="s">
        <v>1007</v>
      </c>
    </row>
    <row r="106" s="2" customFormat="1" ht="16.5" customHeight="1">
      <c r="A106" s="41"/>
      <c r="B106" s="42"/>
      <c r="C106" s="207" t="s">
        <v>213</v>
      </c>
      <c r="D106" s="207" t="s">
        <v>147</v>
      </c>
      <c r="E106" s="208" t="s">
        <v>1008</v>
      </c>
      <c r="F106" s="209" t="s">
        <v>1009</v>
      </c>
      <c r="G106" s="210" t="s">
        <v>318</v>
      </c>
      <c r="H106" s="211">
        <v>405</v>
      </c>
      <c r="I106" s="212"/>
      <c r="J106" s="213">
        <f>ROUND(I106*H106,2)</f>
        <v>0</v>
      </c>
      <c r="K106" s="209" t="s">
        <v>19</v>
      </c>
      <c r="L106" s="47"/>
      <c r="M106" s="214" t="s">
        <v>19</v>
      </c>
      <c r="N106" s="215" t="s">
        <v>47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270</v>
      </c>
      <c r="AT106" s="218" t="s">
        <v>147</v>
      </c>
      <c r="AU106" s="218" t="s">
        <v>85</v>
      </c>
      <c r="AY106" s="20" t="s">
        <v>145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270</v>
      </c>
      <c r="BM106" s="218" t="s">
        <v>1010</v>
      </c>
    </row>
    <row r="107" s="2" customFormat="1" ht="16.5" customHeight="1">
      <c r="A107" s="41"/>
      <c r="B107" s="42"/>
      <c r="C107" s="207" t="s">
        <v>8</v>
      </c>
      <c r="D107" s="207" t="s">
        <v>147</v>
      </c>
      <c r="E107" s="208" t="s">
        <v>1011</v>
      </c>
      <c r="F107" s="209" t="s">
        <v>1012</v>
      </c>
      <c r="G107" s="210" t="s">
        <v>318</v>
      </c>
      <c r="H107" s="211">
        <v>189</v>
      </c>
      <c r="I107" s="212"/>
      <c r="J107" s="213">
        <f>ROUND(I107*H107,2)</f>
        <v>0</v>
      </c>
      <c r="K107" s="209" t="s">
        <v>19</v>
      </c>
      <c r="L107" s="47"/>
      <c r="M107" s="214" t="s">
        <v>19</v>
      </c>
      <c r="N107" s="215" t="s">
        <v>47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270</v>
      </c>
      <c r="AT107" s="218" t="s">
        <v>147</v>
      </c>
      <c r="AU107" s="218" t="s">
        <v>85</v>
      </c>
      <c r="AY107" s="20" t="s">
        <v>145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83</v>
      </c>
      <c r="BK107" s="219">
        <f>ROUND(I107*H107,2)</f>
        <v>0</v>
      </c>
      <c r="BL107" s="20" t="s">
        <v>270</v>
      </c>
      <c r="BM107" s="218" t="s">
        <v>1013</v>
      </c>
    </row>
    <row r="108" s="12" customFormat="1" ht="22.8" customHeight="1">
      <c r="A108" s="12"/>
      <c r="B108" s="191"/>
      <c r="C108" s="192"/>
      <c r="D108" s="193" t="s">
        <v>75</v>
      </c>
      <c r="E108" s="205" t="s">
        <v>1014</v>
      </c>
      <c r="F108" s="205" t="s">
        <v>1015</v>
      </c>
      <c r="G108" s="192"/>
      <c r="H108" s="192"/>
      <c r="I108" s="195"/>
      <c r="J108" s="206">
        <f>BK108</f>
        <v>0</v>
      </c>
      <c r="K108" s="192"/>
      <c r="L108" s="197"/>
      <c r="M108" s="198"/>
      <c r="N108" s="199"/>
      <c r="O108" s="199"/>
      <c r="P108" s="200">
        <f>P109</f>
        <v>0</v>
      </c>
      <c r="Q108" s="199"/>
      <c r="R108" s="200">
        <f>R109</f>
        <v>0</v>
      </c>
      <c r="S108" s="199"/>
      <c r="T108" s="201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83</v>
      </c>
      <c r="AT108" s="203" t="s">
        <v>75</v>
      </c>
      <c r="AU108" s="203" t="s">
        <v>83</v>
      </c>
      <c r="AY108" s="202" t="s">
        <v>145</v>
      </c>
      <c r="BK108" s="204">
        <f>BK109</f>
        <v>0</v>
      </c>
    </row>
    <row r="109" s="2" customFormat="1" ht="16.5" customHeight="1">
      <c r="A109" s="41"/>
      <c r="B109" s="42"/>
      <c r="C109" s="207" t="s">
        <v>225</v>
      </c>
      <c r="D109" s="207" t="s">
        <v>147</v>
      </c>
      <c r="E109" s="208" t="s">
        <v>1016</v>
      </c>
      <c r="F109" s="209" t="s">
        <v>1017</v>
      </c>
      <c r="G109" s="210" t="s">
        <v>318</v>
      </c>
      <c r="H109" s="211">
        <v>63</v>
      </c>
      <c r="I109" s="212"/>
      <c r="J109" s="213">
        <f>ROUND(I109*H109,2)</f>
        <v>0</v>
      </c>
      <c r="K109" s="209" t="s">
        <v>19</v>
      </c>
      <c r="L109" s="47"/>
      <c r="M109" s="214" t="s">
        <v>19</v>
      </c>
      <c r="N109" s="215" t="s">
        <v>47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270</v>
      </c>
      <c r="AT109" s="218" t="s">
        <v>147</v>
      </c>
      <c r="AU109" s="218" t="s">
        <v>85</v>
      </c>
      <c r="AY109" s="20" t="s">
        <v>145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270</v>
      </c>
      <c r="BM109" s="218" t="s">
        <v>1018</v>
      </c>
    </row>
    <row r="110" s="12" customFormat="1" ht="22.8" customHeight="1">
      <c r="A110" s="12"/>
      <c r="B110" s="191"/>
      <c r="C110" s="192"/>
      <c r="D110" s="193" t="s">
        <v>75</v>
      </c>
      <c r="E110" s="205" t="s">
        <v>1019</v>
      </c>
      <c r="F110" s="205" t="s">
        <v>1020</v>
      </c>
      <c r="G110" s="192"/>
      <c r="H110" s="192"/>
      <c r="I110" s="195"/>
      <c r="J110" s="206">
        <f>BK110</f>
        <v>0</v>
      </c>
      <c r="K110" s="192"/>
      <c r="L110" s="197"/>
      <c r="M110" s="198"/>
      <c r="N110" s="199"/>
      <c r="O110" s="199"/>
      <c r="P110" s="200">
        <f>P111</f>
        <v>0</v>
      </c>
      <c r="Q110" s="199"/>
      <c r="R110" s="200">
        <f>R111</f>
        <v>0</v>
      </c>
      <c r="S110" s="199"/>
      <c r="T110" s="201">
        <f>T111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2" t="s">
        <v>83</v>
      </c>
      <c r="AT110" s="203" t="s">
        <v>75</v>
      </c>
      <c r="AU110" s="203" t="s">
        <v>83</v>
      </c>
      <c r="AY110" s="202" t="s">
        <v>145</v>
      </c>
      <c r="BK110" s="204">
        <f>BK111</f>
        <v>0</v>
      </c>
    </row>
    <row r="111" s="2" customFormat="1" ht="16.5" customHeight="1">
      <c r="A111" s="41"/>
      <c r="B111" s="42"/>
      <c r="C111" s="207" t="s">
        <v>257</v>
      </c>
      <c r="D111" s="207" t="s">
        <v>147</v>
      </c>
      <c r="E111" s="208" t="s">
        <v>1021</v>
      </c>
      <c r="F111" s="209" t="s">
        <v>1022</v>
      </c>
      <c r="G111" s="210" t="s">
        <v>307</v>
      </c>
      <c r="H111" s="211">
        <v>12</v>
      </c>
      <c r="I111" s="212"/>
      <c r="J111" s="213">
        <f>ROUND(I111*H111,2)</f>
        <v>0</v>
      </c>
      <c r="K111" s="209" t="s">
        <v>19</v>
      </c>
      <c r="L111" s="47"/>
      <c r="M111" s="214" t="s">
        <v>19</v>
      </c>
      <c r="N111" s="215" t="s">
        <v>47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270</v>
      </c>
      <c r="AT111" s="218" t="s">
        <v>147</v>
      </c>
      <c r="AU111" s="218" t="s">
        <v>85</v>
      </c>
      <c r="AY111" s="20" t="s">
        <v>145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270</v>
      </c>
      <c r="BM111" s="218" t="s">
        <v>1023</v>
      </c>
    </row>
    <row r="112" s="12" customFormat="1" ht="22.8" customHeight="1">
      <c r="A112" s="12"/>
      <c r="B112" s="191"/>
      <c r="C112" s="192"/>
      <c r="D112" s="193" t="s">
        <v>75</v>
      </c>
      <c r="E112" s="205" t="s">
        <v>1024</v>
      </c>
      <c r="F112" s="205" t="s">
        <v>1025</v>
      </c>
      <c r="G112" s="192"/>
      <c r="H112" s="192"/>
      <c r="I112" s="195"/>
      <c r="J112" s="206">
        <f>BK112</f>
        <v>0</v>
      </c>
      <c r="K112" s="192"/>
      <c r="L112" s="197"/>
      <c r="M112" s="198"/>
      <c r="N112" s="199"/>
      <c r="O112" s="199"/>
      <c r="P112" s="200">
        <f>P113</f>
        <v>0</v>
      </c>
      <c r="Q112" s="199"/>
      <c r="R112" s="200">
        <f>R113</f>
        <v>0</v>
      </c>
      <c r="S112" s="199"/>
      <c r="T112" s="201">
        <f>T113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83</v>
      </c>
      <c r="AT112" s="203" t="s">
        <v>75</v>
      </c>
      <c r="AU112" s="203" t="s">
        <v>83</v>
      </c>
      <c r="AY112" s="202" t="s">
        <v>145</v>
      </c>
      <c r="BK112" s="204">
        <f>BK113</f>
        <v>0</v>
      </c>
    </row>
    <row r="113" s="2" customFormat="1" ht="16.5" customHeight="1">
      <c r="A113" s="41"/>
      <c r="B113" s="42"/>
      <c r="C113" s="207" t="s">
        <v>262</v>
      </c>
      <c r="D113" s="207" t="s">
        <v>147</v>
      </c>
      <c r="E113" s="208" t="s">
        <v>1026</v>
      </c>
      <c r="F113" s="209" t="s">
        <v>1027</v>
      </c>
      <c r="G113" s="210" t="s">
        <v>279</v>
      </c>
      <c r="H113" s="211">
        <v>1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47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270</v>
      </c>
      <c r="AT113" s="218" t="s">
        <v>147</v>
      </c>
      <c r="AU113" s="218" t="s">
        <v>85</v>
      </c>
      <c r="AY113" s="20" t="s">
        <v>145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83</v>
      </c>
      <c r="BK113" s="219">
        <f>ROUND(I113*H113,2)</f>
        <v>0</v>
      </c>
      <c r="BL113" s="20" t="s">
        <v>270</v>
      </c>
      <c r="BM113" s="218" t="s">
        <v>1028</v>
      </c>
    </row>
    <row r="114" s="12" customFormat="1" ht="22.8" customHeight="1">
      <c r="A114" s="12"/>
      <c r="B114" s="191"/>
      <c r="C114" s="192"/>
      <c r="D114" s="193" t="s">
        <v>75</v>
      </c>
      <c r="E114" s="205" t="s">
        <v>1029</v>
      </c>
      <c r="F114" s="205" t="s">
        <v>1030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f>P115</f>
        <v>0</v>
      </c>
      <c r="Q114" s="199"/>
      <c r="R114" s="200">
        <f>R115</f>
        <v>0</v>
      </c>
      <c r="S114" s="199"/>
      <c r="T114" s="201">
        <f>T115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83</v>
      </c>
      <c r="AT114" s="203" t="s">
        <v>75</v>
      </c>
      <c r="AU114" s="203" t="s">
        <v>83</v>
      </c>
      <c r="AY114" s="202" t="s">
        <v>145</v>
      </c>
      <c r="BK114" s="204">
        <f>BK115</f>
        <v>0</v>
      </c>
    </row>
    <row r="115" s="2" customFormat="1" ht="16.5" customHeight="1">
      <c r="A115" s="41"/>
      <c r="B115" s="42"/>
      <c r="C115" s="207" t="s">
        <v>270</v>
      </c>
      <c r="D115" s="207" t="s">
        <v>147</v>
      </c>
      <c r="E115" s="208" t="s">
        <v>1031</v>
      </c>
      <c r="F115" s="209" t="s">
        <v>1032</v>
      </c>
      <c r="G115" s="210" t="s">
        <v>307</v>
      </c>
      <c r="H115" s="211">
        <v>8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47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270</v>
      </c>
      <c r="AT115" s="218" t="s">
        <v>147</v>
      </c>
      <c r="AU115" s="218" t="s">
        <v>85</v>
      </c>
      <c r="AY115" s="20" t="s">
        <v>145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83</v>
      </c>
      <c r="BK115" s="219">
        <f>ROUND(I115*H115,2)</f>
        <v>0</v>
      </c>
      <c r="BL115" s="20" t="s">
        <v>270</v>
      </c>
      <c r="BM115" s="218" t="s">
        <v>1033</v>
      </c>
    </row>
    <row r="116" s="12" customFormat="1" ht="22.8" customHeight="1">
      <c r="A116" s="12"/>
      <c r="B116" s="191"/>
      <c r="C116" s="192"/>
      <c r="D116" s="193" t="s">
        <v>75</v>
      </c>
      <c r="E116" s="205" t="s">
        <v>1034</v>
      </c>
      <c r="F116" s="205" t="s">
        <v>1035</v>
      </c>
      <c r="G116" s="192"/>
      <c r="H116" s="192"/>
      <c r="I116" s="195"/>
      <c r="J116" s="206">
        <f>BK116</f>
        <v>0</v>
      </c>
      <c r="K116" s="192"/>
      <c r="L116" s="197"/>
      <c r="M116" s="198"/>
      <c r="N116" s="199"/>
      <c r="O116" s="199"/>
      <c r="P116" s="200">
        <f>SUM(P117:P121)</f>
        <v>0</v>
      </c>
      <c r="Q116" s="199"/>
      <c r="R116" s="200">
        <f>SUM(R117:R121)</f>
        <v>0</v>
      </c>
      <c r="S116" s="199"/>
      <c r="T116" s="201">
        <f>SUM(T117:T121)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2" t="s">
        <v>83</v>
      </c>
      <c r="AT116" s="203" t="s">
        <v>75</v>
      </c>
      <c r="AU116" s="203" t="s">
        <v>83</v>
      </c>
      <c r="AY116" s="202" t="s">
        <v>145</v>
      </c>
      <c r="BK116" s="204">
        <f>SUM(BK117:BK121)</f>
        <v>0</v>
      </c>
    </row>
    <row r="117" s="2" customFormat="1" ht="16.5" customHeight="1">
      <c r="A117" s="41"/>
      <c r="B117" s="42"/>
      <c r="C117" s="207" t="s">
        <v>276</v>
      </c>
      <c r="D117" s="207" t="s">
        <v>147</v>
      </c>
      <c r="E117" s="208" t="s">
        <v>1036</v>
      </c>
      <c r="F117" s="209" t="s">
        <v>1037</v>
      </c>
      <c r="G117" s="210" t="s">
        <v>307</v>
      </c>
      <c r="H117" s="211">
        <v>12</v>
      </c>
      <c r="I117" s="212"/>
      <c r="J117" s="213">
        <f>ROUND(I117*H117,2)</f>
        <v>0</v>
      </c>
      <c r="K117" s="209" t="s">
        <v>19</v>
      </c>
      <c r="L117" s="47"/>
      <c r="M117" s="214" t="s">
        <v>19</v>
      </c>
      <c r="N117" s="215" t="s">
        <v>47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270</v>
      </c>
      <c r="AT117" s="218" t="s">
        <v>147</v>
      </c>
      <c r="AU117" s="218" t="s">
        <v>85</v>
      </c>
      <c r="AY117" s="20" t="s">
        <v>145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270</v>
      </c>
      <c r="BM117" s="218" t="s">
        <v>1038</v>
      </c>
    </row>
    <row r="118" s="2" customFormat="1" ht="16.5" customHeight="1">
      <c r="A118" s="41"/>
      <c r="B118" s="42"/>
      <c r="C118" s="207" t="s">
        <v>282</v>
      </c>
      <c r="D118" s="207" t="s">
        <v>147</v>
      </c>
      <c r="E118" s="208" t="s">
        <v>1039</v>
      </c>
      <c r="F118" s="209" t="s">
        <v>1040</v>
      </c>
      <c r="G118" s="210" t="s">
        <v>307</v>
      </c>
      <c r="H118" s="211">
        <v>14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47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270</v>
      </c>
      <c r="AT118" s="218" t="s">
        <v>147</v>
      </c>
      <c r="AU118" s="218" t="s">
        <v>85</v>
      </c>
      <c r="AY118" s="20" t="s">
        <v>145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270</v>
      </c>
      <c r="BM118" s="218" t="s">
        <v>1041</v>
      </c>
    </row>
    <row r="119" s="2" customFormat="1" ht="16.5" customHeight="1">
      <c r="A119" s="41"/>
      <c r="B119" s="42"/>
      <c r="C119" s="207" t="s">
        <v>287</v>
      </c>
      <c r="D119" s="207" t="s">
        <v>147</v>
      </c>
      <c r="E119" s="208" t="s">
        <v>1042</v>
      </c>
      <c r="F119" s="209" t="s">
        <v>1043</v>
      </c>
      <c r="G119" s="210" t="s">
        <v>307</v>
      </c>
      <c r="H119" s="211">
        <v>30</v>
      </c>
      <c r="I119" s="212"/>
      <c r="J119" s="213">
        <f>ROUND(I119*H119,2)</f>
        <v>0</v>
      </c>
      <c r="K119" s="209" t="s">
        <v>19</v>
      </c>
      <c r="L119" s="47"/>
      <c r="M119" s="214" t="s">
        <v>19</v>
      </c>
      <c r="N119" s="215" t="s">
        <v>47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270</v>
      </c>
      <c r="AT119" s="218" t="s">
        <v>147</v>
      </c>
      <c r="AU119" s="218" t="s">
        <v>85</v>
      </c>
      <c r="AY119" s="20" t="s">
        <v>145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270</v>
      </c>
      <c r="BM119" s="218" t="s">
        <v>1044</v>
      </c>
    </row>
    <row r="120" s="2" customFormat="1" ht="16.5" customHeight="1">
      <c r="A120" s="41"/>
      <c r="B120" s="42"/>
      <c r="C120" s="207" t="s">
        <v>293</v>
      </c>
      <c r="D120" s="207" t="s">
        <v>147</v>
      </c>
      <c r="E120" s="208" t="s">
        <v>1045</v>
      </c>
      <c r="F120" s="209" t="s">
        <v>1046</v>
      </c>
      <c r="G120" s="210" t="s">
        <v>307</v>
      </c>
      <c r="H120" s="211">
        <v>4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47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270</v>
      </c>
      <c r="AT120" s="218" t="s">
        <v>147</v>
      </c>
      <c r="AU120" s="218" t="s">
        <v>85</v>
      </c>
      <c r="AY120" s="20" t="s">
        <v>145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270</v>
      </c>
      <c r="BM120" s="218" t="s">
        <v>1047</v>
      </c>
    </row>
    <row r="121" s="2" customFormat="1" ht="16.5" customHeight="1">
      <c r="A121" s="41"/>
      <c r="B121" s="42"/>
      <c r="C121" s="207" t="s">
        <v>7</v>
      </c>
      <c r="D121" s="207" t="s">
        <v>147</v>
      </c>
      <c r="E121" s="208" t="s">
        <v>1048</v>
      </c>
      <c r="F121" s="209" t="s">
        <v>1049</v>
      </c>
      <c r="G121" s="210" t="s">
        <v>307</v>
      </c>
      <c r="H121" s="211">
        <v>6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47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270</v>
      </c>
      <c r="AT121" s="218" t="s">
        <v>147</v>
      </c>
      <c r="AU121" s="218" t="s">
        <v>85</v>
      </c>
      <c r="AY121" s="20" t="s">
        <v>145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270</v>
      </c>
      <c r="BM121" s="218" t="s">
        <v>1050</v>
      </c>
    </row>
    <row r="122" s="12" customFormat="1" ht="22.8" customHeight="1">
      <c r="A122" s="12"/>
      <c r="B122" s="191"/>
      <c r="C122" s="192"/>
      <c r="D122" s="193" t="s">
        <v>75</v>
      </c>
      <c r="E122" s="205" t="s">
        <v>1051</v>
      </c>
      <c r="F122" s="205" t="s">
        <v>1052</v>
      </c>
      <c r="G122" s="192"/>
      <c r="H122" s="192"/>
      <c r="I122" s="195"/>
      <c r="J122" s="206">
        <f>BK122</f>
        <v>0</v>
      </c>
      <c r="K122" s="192"/>
      <c r="L122" s="197"/>
      <c r="M122" s="198"/>
      <c r="N122" s="199"/>
      <c r="O122" s="199"/>
      <c r="P122" s="200">
        <f>P123</f>
        <v>0</v>
      </c>
      <c r="Q122" s="199"/>
      <c r="R122" s="200">
        <f>R123</f>
        <v>0</v>
      </c>
      <c r="S122" s="199"/>
      <c r="T122" s="201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02" t="s">
        <v>83</v>
      </c>
      <c r="AT122" s="203" t="s">
        <v>75</v>
      </c>
      <c r="AU122" s="203" t="s">
        <v>83</v>
      </c>
      <c r="AY122" s="202" t="s">
        <v>145</v>
      </c>
      <c r="BK122" s="204">
        <f>BK123</f>
        <v>0</v>
      </c>
    </row>
    <row r="123" s="2" customFormat="1" ht="16.5" customHeight="1">
      <c r="A123" s="41"/>
      <c r="B123" s="42"/>
      <c r="C123" s="207" t="s">
        <v>304</v>
      </c>
      <c r="D123" s="207" t="s">
        <v>147</v>
      </c>
      <c r="E123" s="208" t="s">
        <v>1053</v>
      </c>
      <c r="F123" s="209" t="s">
        <v>1054</v>
      </c>
      <c r="G123" s="210" t="s">
        <v>318</v>
      </c>
      <c r="H123" s="211">
        <v>10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47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270</v>
      </c>
      <c r="AT123" s="218" t="s">
        <v>147</v>
      </c>
      <c r="AU123" s="218" t="s">
        <v>85</v>
      </c>
      <c r="AY123" s="20" t="s">
        <v>145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83</v>
      </c>
      <c r="BK123" s="219">
        <f>ROUND(I123*H123,2)</f>
        <v>0</v>
      </c>
      <c r="BL123" s="20" t="s">
        <v>270</v>
      </c>
      <c r="BM123" s="218" t="s">
        <v>1055</v>
      </c>
    </row>
    <row r="124" s="12" customFormat="1" ht="22.8" customHeight="1">
      <c r="A124" s="12"/>
      <c r="B124" s="191"/>
      <c r="C124" s="192"/>
      <c r="D124" s="193" t="s">
        <v>75</v>
      </c>
      <c r="E124" s="205" t="s">
        <v>1056</v>
      </c>
      <c r="F124" s="205" t="s">
        <v>1057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P125</f>
        <v>0</v>
      </c>
      <c r="Q124" s="199"/>
      <c r="R124" s="200">
        <f>R125</f>
        <v>0</v>
      </c>
      <c r="S124" s="199"/>
      <c r="T124" s="201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83</v>
      </c>
      <c r="AT124" s="203" t="s">
        <v>75</v>
      </c>
      <c r="AU124" s="203" t="s">
        <v>83</v>
      </c>
      <c r="AY124" s="202" t="s">
        <v>145</v>
      </c>
      <c r="BK124" s="204">
        <f>BK125</f>
        <v>0</v>
      </c>
    </row>
    <row r="125" s="2" customFormat="1" ht="16.5" customHeight="1">
      <c r="A125" s="41"/>
      <c r="B125" s="42"/>
      <c r="C125" s="207" t="s">
        <v>309</v>
      </c>
      <c r="D125" s="207" t="s">
        <v>147</v>
      </c>
      <c r="E125" s="208" t="s">
        <v>1058</v>
      </c>
      <c r="F125" s="209" t="s">
        <v>1059</v>
      </c>
      <c r="G125" s="210" t="s">
        <v>307</v>
      </c>
      <c r="H125" s="211">
        <v>1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47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270</v>
      </c>
      <c r="AT125" s="218" t="s">
        <v>147</v>
      </c>
      <c r="AU125" s="218" t="s">
        <v>85</v>
      </c>
      <c r="AY125" s="20" t="s">
        <v>145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270</v>
      </c>
      <c r="BM125" s="218" t="s">
        <v>1060</v>
      </c>
    </row>
    <row r="126" s="12" customFormat="1" ht="22.8" customHeight="1">
      <c r="A126" s="12"/>
      <c r="B126" s="191"/>
      <c r="C126" s="192"/>
      <c r="D126" s="193" t="s">
        <v>75</v>
      </c>
      <c r="E126" s="205" t="s">
        <v>1061</v>
      </c>
      <c r="F126" s="205" t="s">
        <v>1062</v>
      </c>
      <c r="G126" s="192"/>
      <c r="H126" s="192"/>
      <c r="I126" s="195"/>
      <c r="J126" s="206">
        <f>BK126</f>
        <v>0</v>
      </c>
      <c r="K126" s="192"/>
      <c r="L126" s="197"/>
      <c r="M126" s="198"/>
      <c r="N126" s="199"/>
      <c r="O126" s="199"/>
      <c r="P126" s="200">
        <f>SUM(P127:P129)</f>
        <v>0</v>
      </c>
      <c r="Q126" s="199"/>
      <c r="R126" s="200">
        <f>SUM(R127:R129)</f>
        <v>0</v>
      </c>
      <c r="S126" s="199"/>
      <c r="T126" s="201">
        <f>SUM(T127:T129)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2" t="s">
        <v>83</v>
      </c>
      <c r="AT126" s="203" t="s">
        <v>75</v>
      </c>
      <c r="AU126" s="203" t="s">
        <v>83</v>
      </c>
      <c r="AY126" s="202" t="s">
        <v>145</v>
      </c>
      <c r="BK126" s="204">
        <f>SUM(BK127:BK129)</f>
        <v>0</v>
      </c>
    </row>
    <row r="127" s="2" customFormat="1" ht="16.5" customHeight="1">
      <c r="A127" s="41"/>
      <c r="B127" s="42"/>
      <c r="C127" s="207" t="s">
        <v>315</v>
      </c>
      <c r="D127" s="207" t="s">
        <v>147</v>
      </c>
      <c r="E127" s="208" t="s">
        <v>1063</v>
      </c>
      <c r="F127" s="209" t="s">
        <v>1064</v>
      </c>
      <c r="G127" s="210" t="s">
        <v>279</v>
      </c>
      <c r="H127" s="211">
        <v>1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47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270</v>
      </c>
      <c r="AT127" s="218" t="s">
        <v>147</v>
      </c>
      <c r="AU127" s="218" t="s">
        <v>85</v>
      </c>
      <c r="AY127" s="20" t="s">
        <v>145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270</v>
      </c>
      <c r="BM127" s="218" t="s">
        <v>1065</v>
      </c>
    </row>
    <row r="128" s="2" customFormat="1" ht="16.5" customHeight="1">
      <c r="A128" s="41"/>
      <c r="B128" s="42"/>
      <c r="C128" s="207" t="s">
        <v>322</v>
      </c>
      <c r="D128" s="207" t="s">
        <v>147</v>
      </c>
      <c r="E128" s="208" t="s">
        <v>1066</v>
      </c>
      <c r="F128" s="209" t="s">
        <v>1067</v>
      </c>
      <c r="G128" s="210" t="s">
        <v>279</v>
      </c>
      <c r="H128" s="211">
        <v>1</v>
      </c>
      <c r="I128" s="212"/>
      <c r="J128" s="213">
        <f>ROUND(I128*H128,2)</f>
        <v>0</v>
      </c>
      <c r="K128" s="209" t="s">
        <v>19</v>
      </c>
      <c r="L128" s="47"/>
      <c r="M128" s="214" t="s">
        <v>19</v>
      </c>
      <c r="N128" s="215" t="s">
        <v>47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270</v>
      </c>
      <c r="AT128" s="218" t="s">
        <v>147</v>
      </c>
      <c r="AU128" s="218" t="s">
        <v>85</v>
      </c>
      <c r="AY128" s="20" t="s">
        <v>145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83</v>
      </c>
      <c r="BK128" s="219">
        <f>ROUND(I128*H128,2)</f>
        <v>0</v>
      </c>
      <c r="BL128" s="20" t="s">
        <v>270</v>
      </c>
      <c r="BM128" s="218" t="s">
        <v>1068</v>
      </c>
    </row>
    <row r="129" s="2" customFormat="1" ht="16.5" customHeight="1">
      <c r="A129" s="41"/>
      <c r="B129" s="42"/>
      <c r="C129" s="207" t="s">
        <v>335</v>
      </c>
      <c r="D129" s="207" t="s">
        <v>147</v>
      </c>
      <c r="E129" s="208" t="s">
        <v>1069</v>
      </c>
      <c r="F129" s="209" t="s">
        <v>1070</v>
      </c>
      <c r="G129" s="210" t="s">
        <v>279</v>
      </c>
      <c r="H129" s="211">
        <v>1</v>
      </c>
      <c r="I129" s="212"/>
      <c r="J129" s="213">
        <f>ROUND(I129*H129,2)</f>
        <v>0</v>
      </c>
      <c r="K129" s="209" t="s">
        <v>19</v>
      </c>
      <c r="L129" s="47"/>
      <c r="M129" s="285" t="s">
        <v>19</v>
      </c>
      <c r="N129" s="286" t="s">
        <v>47</v>
      </c>
      <c r="O129" s="283"/>
      <c r="P129" s="287">
        <f>O129*H129</f>
        <v>0</v>
      </c>
      <c r="Q129" s="287">
        <v>0</v>
      </c>
      <c r="R129" s="287">
        <f>Q129*H129</f>
        <v>0</v>
      </c>
      <c r="S129" s="287">
        <v>0</v>
      </c>
      <c r="T129" s="288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270</v>
      </c>
      <c r="AT129" s="218" t="s">
        <v>147</v>
      </c>
      <c r="AU129" s="218" t="s">
        <v>85</v>
      </c>
      <c r="AY129" s="20" t="s">
        <v>145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270</v>
      </c>
      <c r="BM129" s="218" t="s">
        <v>1071</v>
      </c>
    </row>
    <row r="130" s="2" customFormat="1" ht="6.96" customHeight="1">
      <c r="A130" s="41"/>
      <c r="B130" s="62"/>
      <c r="C130" s="63"/>
      <c r="D130" s="63"/>
      <c r="E130" s="63"/>
      <c r="F130" s="63"/>
      <c r="G130" s="63"/>
      <c r="H130" s="63"/>
      <c r="I130" s="63"/>
      <c r="J130" s="63"/>
      <c r="K130" s="63"/>
      <c r="L130" s="47"/>
      <c r="M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</sheetData>
  <sheetProtection sheet="1" autoFilter="0" formatColumns="0" formatRows="0" objects="1" scenarios="1" spinCount="100000" saltValue="fQY4VSrIvrJInTdwKazn2hawDRG6Rd3Qbfkma0fKGZPqKjaQAhOwOfe5h9/twm4Y1MMcSIOrHxQFopk4INQ01g==" hashValue="wm3VdshiwPgwbyxqvRT5BIfEOAqaLPci4fFF/p2erqF4sRTrgl8Y+R5y7x2fa/yngVXpAfjCA8mkTKJVYQ82oA==" algorithmName="SHA-512" password="E907"/>
  <autoFilter ref="C90:K129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101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jídelny a sociálního zařízení jídelny SUPŠSK Hořice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1072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14. 4. 2025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39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ROUND((SUM(BE85:BE167)),  2)</f>
        <v>0</v>
      </c>
      <c r="G33" s="41"/>
      <c r="H33" s="41"/>
      <c r="I33" s="151">
        <v>0.20999999999999999</v>
      </c>
      <c r="J33" s="150">
        <f>ROUND(((SUM(BE85:BE167))*I33),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ROUND((SUM(BF85:BF167)),  2)</f>
        <v>0</v>
      </c>
      <c r="G34" s="41"/>
      <c r="H34" s="41"/>
      <c r="I34" s="151">
        <v>0.12</v>
      </c>
      <c r="J34" s="150">
        <f>ROUND(((SUM(BF85:BF167))*I34),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ROUND((SUM(BG85:BG167)),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ROUND((SUM(BH85:BH167)),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ROUND((SUM(BI85:BI167)),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jídelny a sociálního zařízení jídelny SUPŠSK Hořice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SO-03 - Vytápění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Hořice</v>
      </c>
      <c r="G52" s="43"/>
      <c r="H52" s="43"/>
      <c r="I52" s="35" t="s">
        <v>23</v>
      </c>
      <c r="J52" s="75" t="str">
        <f>IF(J12="","",J12)</f>
        <v>14. 4. 2025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Střední uměleckoprůmyslová škola sochařská</v>
      </c>
      <c r="G54" s="43"/>
      <c r="H54" s="43"/>
      <c r="I54" s="35" t="s">
        <v>33</v>
      </c>
      <c r="J54" s="39" t="str">
        <f>E21</f>
        <v>Ing. David Pour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 Ladislav Kopecký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105</v>
      </c>
      <c r="D57" s="165"/>
      <c r="E57" s="165"/>
      <c r="F57" s="165"/>
      <c r="G57" s="165"/>
      <c r="H57" s="165"/>
      <c r="I57" s="165"/>
      <c r="J57" s="166" t="s">
        <v>106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107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1073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1074</v>
      </c>
      <c r="E62" s="177"/>
      <c r="F62" s="177"/>
      <c r="G62" s="177"/>
      <c r="H62" s="177"/>
      <c r="I62" s="177"/>
      <c r="J62" s="178">
        <f>J120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1075</v>
      </c>
      <c r="E63" s="177"/>
      <c r="F63" s="177"/>
      <c r="G63" s="177"/>
      <c r="H63" s="177"/>
      <c r="I63" s="177"/>
      <c r="J63" s="178">
        <f>J135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1076</v>
      </c>
      <c r="E64" s="177"/>
      <c r="F64" s="177"/>
      <c r="G64" s="177"/>
      <c r="H64" s="177"/>
      <c r="I64" s="177"/>
      <c r="J64" s="178">
        <f>J162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1077</v>
      </c>
      <c r="E65" s="171"/>
      <c r="F65" s="171"/>
      <c r="G65" s="171"/>
      <c r="H65" s="171"/>
      <c r="I65" s="171"/>
      <c r="J65" s="172">
        <f>J165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130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Stavební úpravy jídelny a sociálního zařízení jídelny SUPŠSK Hořice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SO-03 - Vytápění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Hořice</v>
      </c>
      <c r="G79" s="43"/>
      <c r="H79" s="43"/>
      <c r="I79" s="35" t="s">
        <v>23</v>
      </c>
      <c r="J79" s="75" t="str">
        <f>IF(J12="","",J12)</f>
        <v>14. 4. 2025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Střední uměleckoprůmyslová škola sochařská</v>
      </c>
      <c r="G81" s="43"/>
      <c r="H81" s="43"/>
      <c r="I81" s="35" t="s">
        <v>33</v>
      </c>
      <c r="J81" s="39" t="str">
        <f>E21</f>
        <v>Ing. David Pour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37</v>
      </c>
      <c r="J82" s="39" t="str">
        <f>E24</f>
        <v>Ing. Ladislav Kopecký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131</v>
      </c>
      <c r="D84" s="183" t="s">
        <v>61</v>
      </c>
      <c r="E84" s="183" t="s">
        <v>57</v>
      </c>
      <c r="F84" s="183" t="s">
        <v>58</v>
      </c>
      <c r="G84" s="183" t="s">
        <v>132</v>
      </c>
      <c r="H84" s="183" t="s">
        <v>133</v>
      </c>
      <c r="I84" s="183" t="s">
        <v>134</v>
      </c>
      <c r="J84" s="183" t="s">
        <v>106</v>
      </c>
      <c r="K84" s="184" t="s">
        <v>135</v>
      </c>
      <c r="L84" s="185"/>
      <c r="M84" s="95" t="s">
        <v>19</v>
      </c>
      <c r="N84" s="96" t="s">
        <v>46</v>
      </c>
      <c r="O84" s="96" t="s">
        <v>136</v>
      </c>
      <c r="P84" s="96" t="s">
        <v>137</v>
      </c>
      <c r="Q84" s="96" t="s">
        <v>138</v>
      </c>
      <c r="R84" s="96" t="s">
        <v>139</v>
      </c>
      <c r="S84" s="96" t="s">
        <v>140</v>
      </c>
      <c r="T84" s="97" t="s">
        <v>141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142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P86+P165</f>
        <v>0</v>
      </c>
      <c r="Q85" s="99"/>
      <c r="R85" s="188">
        <f>R86+R165</f>
        <v>0</v>
      </c>
      <c r="S85" s="99"/>
      <c r="T85" s="189">
        <f>T86+T165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75</v>
      </c>
      <c r="AU85" s="20" t="s">
        <v>107</v>
      </c>
      <c r="BK85" s="190">
        <f>BK86+BK165</f>
        <v>0</v>
      </c>
    </row>
    <row r="86" s="12" customFormat="1" ht="25.92" customHeight="1">
      <c r="A86" s="12"/>
      <c r="B86" s="191"/>
      <c r="C86" s="192"/>
      <c r="D86" s="193" t="s">
        <v>75</v>
      </c>
      <c r="E86" s="194" t="s">
        <v>377</v>
      </c>
      <c r="F86" s="194" t="s">
        <v>378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P87+P120+P135+P162</f>
        <v>0</v>
      </c>
      <c r="Q86" s="199"/>
      <c r="R86" s="200">
        <f>R87+R120+R135+R162</f>
        <v>0</v>
      </c>
      <c r="S86" s="199"/>
      <c r="T86" s="201">
        <f>T87+T120+T135+T162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85</v>
      </c>
      <c r="AT86" s="203" t="s">
        <v>75</v>
      </c>
      <c r="AU86" s="203" t="s">
        <v>76</v>
      </c>
      <c r="AY86" s="202" t="s">
        <v>145</v>
      </c>
      <c r="BK86" s="204">
        <f>BK87+BK120+BK135+BK162</f>
        <v>0</v>
      </c>
    </row>
    <row r="87" s="12" customFormat="1" ht="22.8" customHeight="1">
      <c r="A87" s="12"/>
      <c r="B87" s="191"/>
      <c r="C87" s="192"/>
      <c r="D87" s="193" t="s">
        <v>75</v>
      </c>
      <c r="E87" s="205" t="s">
        <v>1078</v>
      </c>
      <c r="F87" s="205" t="s">
        <v>1079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SUM(P88:P119)</f>
        <v>0</v>
      </c>
      <c r="Q87" s="199"/>
      <c r="R87" s="200">
        <f>SUM(R88:R119)</f>
        <v>0</v>
      </c>
      <c r="S87" s="199"/>
      <c r="T87" s="201">
        <f>SUM(T88:T119)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85</v>
      </c>
      <c r="AT87" s="203" t="s">
        <v>75</v>
      </c>
      <c r="AU87" s="203" t="s">
        <v>83</v>
      </c>
      <c r="AY87" s="202" t="s">
        <v>145</v>
      </c>
      <c r="BK87" s="204">
        <f>SUM(BK88:BK119)</f>
        <v>0</v>
      </c>
    </row>
    <row r="88" s="2" customFormat="1" ht="16.5" customHeight="1">
      <c r="A88" s="41"/>
      <c r="B88" s="42"/>
      <c r="C88" s="207" t="s">
        <v>83</v>
      </c>
      <c r="D88" s="207" t="s">
        <v>147</v>
      </c>
      <c r="E88" s="208" t="s">
        <v>1080</v>
      </c>
      <c r="F88" s="209" t="s">
        <v>1081</v>
      </c>
      <c r="G88" s="210" t="s">
        <v>318</v>
      </c>
      <c r="H88" s="211">
        <v>57</v>
      </c>
      <c r="I88" s="212"/>
      <c r="J88" s="213">
        <f>ROUND(I88*H88,2)</f>
        <v>0</v>
      </c>
      <c r="K88" s="209" t="s">
        <v>151</v>
      </c>
      <c r="L88" s="47"/>
      <c r="M88" s="214" t="s">
        <v>19</v>
      </c>
      <c r="N88" s="215" t="s">
        <v>47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270</v>
      </c>
      <c r="AT88" s="218" t="s">
        <v>147</v>
      </c>
      <c r="AU88" s="218" t="s">
        <v>85</v>
      </c>
      <c r="AY88" s="20" t="s">
        <v>145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270</v>
      </c>
      <c r="BM88" s="218" t="s">
        <v>85</v>
      </c>
    </row>
    <row r="89" s="2" customFormat="1">
      <c r="A89" s="41"/>
      <c r="B89" s="42"/>
      <c r="C89" s="43"/>
      <c r="D89" s="220" t="s">
        <v>154</v>
      </c>
      <c r="E89" s="43"/>
      <c r="F89" s="221" t="s">
        <v>1082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154</v>
      </c>
      <c r="AU89" s="20" t="s">
        <v>85</v>
      </c>
    </row>
    <row r="90" s="2" customFormat="1" ht="16.5" customHeight="1">
      <c r="A90" s="41"/>
      <c r="B90" s="42"/>
      <c r="C90" s="207" t="s">
        <v>85</v>
      </c>
      <c r="D90" s="207" t="s">
        <v>147</v>
      </c>
      <c r="E90" s="208" t="s">
        <v>1083</v>
      </c>
      <c r="F90" s="209" t="s">
        <v>1084</v>
      </c>
      <c r="G90" s="210" t="s">
        <v>318</v>
      </c>
      <c r="H90" s="211">
        <v>90</v>
      </c>
      <c r="I90" s="212"/>
      <c r="J90" s="213">
        <f>ROUND(I90*H90,2)</f>
        <v>0</v>
      </c>
      <c r="K90" s="209" t="s">
        <v>151</v>
      </c>
      <c r="L90" s="47"/>
      <c r="M90" s="214" t="s">
        <v>19</v>
      </c>
      <c r="N90" s="215" t="s">
        <v>47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270</v>
      </c>
      <c r="AT90" s="218" t="s">
        <v>147</v>
      </c>
      <c r="AU90" s="218" t="s">
        <v>85</v>
      </c>
      <c r="AY90" s="20" t="s">
        <v>145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270</v>
      </c>
      <c r="BM90" s="218" t="s">
        <v>152</v>
      </c>
    </row>
    <row r="91" s="2" customFormat="1">
      <c r="A91" s="41"/>
      <c r="B91" s="42"/>
      <c r="C91" s="43"/>
      <c r="D91" s="220" t="s">
        <v>154</v>
      </c>
      <c r="E91" s="43"/>
      <c r="F91" s="221" t="s">
        <v>1085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154</v>
      </c>
      <c r="AU91" s="20" t="s">
        <v>85</v>
      </c>
    </row>
    <row r="92" s="2" customFormat="1" ht="24.15" customHeight="1">
      <c r="A92" s="41"/>
      <c r="B92" s="42"/>
      <c r="C92" s="207" t="s">
        <v>166</v>
      </c>
      <c r="D92" s="207" t="s">
        <v>147</v>
      </c>
      <c r="E92" s="208" t="s">
        <v>1086</v>
      </c>
      <c r="F92" s="209" t="s">
        <v>1087</v>
      </c>
      <c r="G92" s="210" t="s">
        <v>318</v>
      </c>
      <c r="H92" s="211">
        <v>2</v>
      </c>
      <c r="I92" s="212"/>
      <c r="J92" s="213">
        <f>ROUND(I92*H92,2)</f>
        <v>0</v>
      </c>
      <c r="K92" s="209" t="s">
        <v>859</v>
      </c>
      <c r="L92" s="47"/>
      <c r="M92" s="214" t="s">
        <v>19</v>
      </c>
      <c r="N92" s="215" t="s">
        <v>47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270</v>
      </c>
      <c r="AT92" s="218" t="s">
        <v>147</v>
      </c>
      <c r="AU92" s="218" t="s">
        <v>85</v>
      </c>
      <c r="AY92" s="20" t="s">
        <v>145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270</v>
      </c>
      <c r="BM92" s="218" t="s">
        <v>185</v>
      </c>
    </row>
    <row r="93" s="2" customFormat="1">
      <c r="A93" s="41"/>
      <c r="B93" s="42"/>
      <c r="C93" s="43"/>
      <c r="D93" s="220" t="s">
        <v>154</v>
      </c>
      <c r="E93" s="43"/>
      <c r="F93" s="221" t="s">
        <v>1088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154</v>
      </c>
      <c r="AU93" s="20" t="s">
        <v>85</v>
      </c>
    </row>
    <row r="94" s="2" customFormat="1" ht="24.15" customHeight="1">
      <c r="A94" s="41"/>
      <c r="B94" s="42"/>
      <c r="C94" s="207" t="s">
        <v>152</v>
      </c>
      <c r="D94" s="207" t="s">
        <v>147</v>
      </c>
      <c r="E94" s="208" t="s">
        <v>1089</v>
      </c>
      <c r="F94" s="209" t="s">
        <v>1090</v>
      </c>
      <c r="G94" s="210" t="s">
        <v>318</v>
      </c>
      <c r="H94" s="211">
        <v>40</v>
      </c>
      <c r="I94" s="212"/>
      <c r="J94" s="213">
        <f>ROUND(I94*H94,2)</f>
        <v>0</v>
      </c>
      <c r="K94" s="209" t="s">
        <v>859</v>
      </c>
      <c r="L94" s="47"/>
      <c r="M94" s="214" t="s">
        <v>19</v>
      </c>
      <c r="N94" s="215" t="s">
        <v>47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270</v>
      </c>
      <c r="AT94" s="218" t="s">
        <v>147</v>
      </c>
      <c r="AU94" s="218" t="s">
        <v>85</v>
      </c>
      <c r="AY94" s="20" t="s">
        <v>145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270</v>
      </c>
      <c r="BM94" s="218" t="s">
        <v>162</v>
      </c>
    </row>
    <row r="95" s="2" customFormat="1">
      <c r="A95" s="41"/>
      <c r="B95" s="42"/>
      <c r="C95" s="43"/>
      <c r="D95" s="220" t="s">
        <v>154</v>
      </c>
      <c r="E95" s="43"/>
      <c r="F95" s="221" t="s">
        <v>1091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154</v>
      </c>
      <c r="AU95" s="20" t="s">
        <v>85</v>
      </c>
    </row>
    <row r="96" s="2" customFormat="1" ht="24.15" customHeight="1">
      <c r="A96" s="41"/>
      <c r="B96" s="42"/>
      <c r="C96" s="207" t="s">
        <v>179</v>
      </c>
      <c r="D96" s="207" t="s">
        <v>147</v>
      </c>
      <c r="E96" s="208" t="s">
        <v>1092</v>
      </c>
      <c r="F96" s="209" t="s">
        <v>1093</v>
      </c>
      <c r="G96" s="210" t="s">
        <v>318</v>
      </c>
      <c r="H96" s="211">
        <v>50</v>
      </c>
      <c r="I96" s="212"/>
      <c r="J96" s="213">
        <f>ROUND(I96*H96,2)</f>
        <v>0</v>
      </c>
      <c r="K96" s="209" t="s">
        <v>859</v>
      </c>
      <c r="L96" s="47"/>
      <c r="M96" s="214" t="s">
        <v>19</v>
      </c>
      <c r="N96" s="215" t="s">
        <v>47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270</v>
      </c>
      <c r="AT96" s="218" t="s">
        <v>147</v>
      </c>
      <c r="AU96" s="218" t="s">
        <v>85</v>
      </c>
      <c r="AY96" s="20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270</v>
      </c>
      <c r="BM96" s="218" t="s">
        <v>207</v>
      </c>
    </row>
    <row r="97" s="2" customFormat="1">
      <c r="A97" s="41"/>
      <c r="B97" s="42"/>
      <c r="C97" s="43"/>
      <c r="D97" s="220" t="s">
        <v>154</v>
      </c>
      <c r="E97" s="43"/>
      <c r="F97" s="221" t="s">
        <v>1094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154</v>
      </c>
      <c r="AU97" s="20" t="s">
        <v>85</v>
      </c>
    </row>
    <row r="98" s="2" customFormat="1" ht="24.15" customHeight="1">
      <c r="A98" s="41"/>
      <c r="B98" s="42"/>
      <c r="C98" s="207" t="s">
        <v>185</v>
      </c>
      <c r="D98" s="207" t="s">
        <v>147</v>
      </c>
      <c r="E98" s="208" t="s">
        <v>1095</v>
      </c>
      <c r="F98" s="209" t="s">
        <v>1096</v>
      </c>
      <c r="G98" s="210" t="s">
        <v>318</v>
      </c>
      <c r="H98" s="211">
        <v>20</v>
      </c>
      <c r="I98" s="212"/>
      <c r="J98" s="213">
        <f>ROUND(I98*H98,2)</f>
        <v>0</v>
      </c>
      <c r="K98" s="209" t="s">
        <v>859</v>
      </c>
      <c r="L98" s="47"/>
      <c r="M98" s="214" t="s">
        <v>19</v>
      </c>
      <c r="N98" s="215" t="s">
        <v>47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270</v>
      </c>
      <c r="AT98" s="218" t="s">
        <v>147</v>
      </c>
      <c r="AU98" s="218" t="s">
        <v>85</v>
      </c>
      <c r="AY98" s="20" t="s">
        <v>145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270</v>
      </c>
      <c r="BM98" s="218" t="s">
        <v>8</v>
      </c>
    </row>
    <row r="99" s="2" customFormat="1">
      <c r="A99" s="41"/>
      <c r="B99" s="42"/>
      <c r="C99" s="43"/>
      <c r="D99" s="220" t="s">
        <v>154</v>
      </c>
      <c r="E99" s="43"/>
      <c r="F99" s="221" t="s">
        <v>1097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154</v>
      </c>
      <c r="AU99" s="20" t="s">
        <v>85</v>
      </c>
    </row>
    <row r="100" s="2" customFormat="1" ht="24.15" customHeight="1">
      <c r="A100" s="41"/>
      <c r="B100" s="42"/>
      <c r="C100" s="207" t="s">
        <v>190</v>
      </c>
      <c r="D100" s="207" t="s">
        <v>147</v>
      </c>
      <c r="E100" s="208" t="s">
        <v>1098</v>
      </c>
      <c r="F100" s="209" t="s">
        <v>1099</v>
      </c>
      <c r="G100" s="210" t="s">
        <v>318</v>
      </c>
      <c r="H100" s="211">
        <v>40</v>
      </c>
      <c r="I100" s="212"/>
      <c r="J100" s="213">
        <f>ROUND(I100*H100,2)</f>
        <v>0</v>
      </c>
      <c r="K100" s="209" t="s">
        <v>859</v>
      </c>
      <c r="L100" s="47"/>
      <c r="M100" s="214" t="s">
        <v>19</v>
      </c>
      <c r="N100" s="215" t="s">
        <v>47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270</v>
      </c>
      <c r="AT100" s="218" t="s">
        <v>147</v>
      </c>
      <c r="AU100" s="218" t="s">
        <v>85</v>
      </c>
      <c r="AY100" s="20" t="s">
        <v>145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270</v>
      </c>
      <c r="BM100" s="218" t="s">
        <v>257</v>
      </c>
    </row>
    <row r="101" s="2" customFormat="1">
      <c r="A101" s="41"/>
      <c r="B101" s="42"/>
      <c r="C101" s="43"/>
      <c r="D101" s="220" t="s">
        <v>154</v>
      </c>
      <c r="E101" s="43"/>
      <c r="F101" s="221" t="s">
        <v>1100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154</v>
      </c>
      <c r="AU101" s="20" t="s">
        <v>85</v>
      </c>
    </row>
    <row r="102" s="2" customFormat="1" ht="24.15" customHeight="1">
      <c r="A102" s="41"/>
      <c r="B102" s="42"/>
      <c r="C102" s="207" t="s">
        <v>162</v>
      </c>
      <c r="D102" s="207" t="s">
        <v>147</v>
      </c>
      <c r="E102" s="208" t="s">
        <v>1101</v>
      </c>
      <c r="F102" s="209" t="s">
        <v>1102</v>
      </c>
      <c r="G102" s="210" t="s">
        <v>318</v>
      </c>
      <c r="H102" s="211">
        <v>50</v>
      </c>
      <c r="I102" s="212"/>
      <c r="J102" s="213">
        <f>ROUND(I102*H102,2)</f>
        <v>0</v>
      </c>
      <c r="K102" s="209" t="s">
        <v>859</v>
      </c>
      <c r="L102" s="47"/>
      <c r="M102" s="214" t="s">
        <v>19</v>
      </c>
      <c r="N102" s="215" t="s">
        <v>47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270</v>
      </c>
      <c r="AT102" s="218" t="s">
        <v>147</v>
      </c>
      <c r="AU102" s="218" t="s">
        <v>85</v>
      </c>
      <c r="AY102" s="20" t="s">
        <v>145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270</v>
      </c>
      <c r="BM102" s="218" t="s">
        <v>270</v>
      </c>
    </row>
    <row r="103" s="2" customFormat="1">
      <c r="A103" s="41"/>
      <c r="B103" s="42"/>
      <c r="C103" s="43"/>
      <c r="D103" s="220" t="s">
        <v>154</v>
      </c>
      <c r="E103" s="43"/>
      <c r="F103" s="221" t="s">
        <v>1103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154</v>
      </c>
      <c r="AU103" s="20" t="s">
        <v>85</v>
      </c>
    </row>
    <row r="104" s="2" customFormat="1" ht="24.15" customHeight="1">
      <c r="A104" s="41"/>
      <c r="B104" s="42"/>
      <c r="C104" s="207" t="s">
        <v>200</v>
      </c>
      <c r="D104" s="207" t="s">
        <v>147</v>
      </c>
      <c r="E104" s="208" t="s">
        <v>1104</v>
      </c>
      <c r="F104" s="209" t="s">
        <v>1105</v>
      </c>
      <c r="G104" s="210" t="s">
        <v>318</v>
      </c>
      <c r="H104" s="211">
        <v>152</v>
      </c>
      <c r="I104" s="212"/>
      <c r="J104" s="213">
        <f>ROUND(I104*H104,2)</f>
        <v>0</v>
      </c>
      <c r="K104" s="209" t="s">
        <v>151</v>
      </c>
      <c r="L104" s="47"/>
      <c r="M104" s="214" t="s">
        <v>19</v>
      </c>
      <c r="N104" s="215" t="s">
        <v>47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270</v>
      </c>
      <c r="AT104" s="218" t="s">
        <v>147</v>
      </c>
      <c r="AU104" s="218" t="s">
        <v>85</v>
      </c>
      <c r="AY104" s="20" t="s">
        <v>145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270</v>
      </c>
      <c r="BM104" s="218" t="s">
        <v>282</v>
      </c>
    </row>
    <row r="105" s="2" customFormat="1">
      <c r="A105" s="41"/>
      <c r="B105" s="42"/>
      <c r="C105" s="43"/>
      <c r="D105" s="220" t="s">
        <v>154</v>
      </c>
      <c r="E105" s="43"/>
      <c r="F105" s="221" t="s">
        <v>1106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154</v>
      </c>
      <c r="AU105" s="20" t="s">
        <v>85</v>
      </c>
    </row>
    <row r="106" s="2" customFormat="1" ht="24.15" customHeight="1">
      <c r="A106" s="41"/>
      <c r="B106" s="42"/>
      <c r="C106" s="207" t="s">
        <v>207</v>
      </c>
      <c r="D106" s="207" t="s">
        <v>147</v>
      </c>
      <c r="E106" s="208" t="s">
        <v>1107</v>
      </c>
      <c r="F106" s="209" t="s">
        <v>1108</v>
      </c>
      <c r="G106" s="210" t="s">
        <v>318</v>
      </c>
      <c r="H106" s="211">
        <v>50</v>
      </c>
      <c r="I106" s="212"/>
      <c r="J106" s="213">
        <f>ROUND(I106*H106,2)</f>
        <v>0</v>
      </c>
      <c r="K106" s="209" t="s">
        <v>859</v>
      </c>
      <c r="L106" s="47"/>
      <c r="M106" s="214" t="s">
        <v>19</v>
      </c>
      <c r="N106" s="215" t="s">
        <v>47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270</v>
      </c>
      <c r="AT106" s="218" t="s">
        <v>147</v>
      </c>
      <c r="AU106" s="218" t="s">
        <v>85</v>
      </c>
      <c r="AY106" s="20" t="s">
        <v>145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270</v>
      </c>
      <c r="BM106" s="218" t="s">
        <v>293</v>
      </c>
    </row>
    <row r="107" s="2" customFormat="1">
      <c r="A107" s="41"/>
      <c r="B107" s="42"/>
      <c r="C107" s="43"/>
      <c r="D107" s="220" t="s">
        <v>154</v>
      </c>
      <c r="E107" s="43"/>
      <c r="F107" s="221" t="s">
        <v>1109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154</v>
      </c>
      <c r="AU107" s="20" t="s">
        <v>85</v>
      </c>
    </row>
    <row r="108" s="2" customFormat="1" ht="24.15" customHeight="1">
      <c r="A108" s="41"/>
      <c r="B108" s="42"/>
      <c r="C108" s="207" t="s">
        <v>213</v>
      </c>
      <c r="D108" s="207" t="s">
        <v>147</v>
      </c>
      <c r="E108" s="208" t="s">
        <v>1110</v>
      </c>
      <c r="F108" s="209" t="s">
        <v>1111</v>
      </c>
      <c r="G108" s="210" t="s">
        <v>182</v>
      </c>
      <c r="H108" s="211">
        <v>2</v>
      </c>
      <c r="I108" s="212"/>
      <c r="J108" s="213">
        <f>ROUND(I108*H108,2)</f>
        <v>0</v>
      </c>
      <c r="K108" s="209" t="s">
        <v>859</v>
      </c>
      <c r="L108" s="47"/>
      <c r="M108" s="214" t="s">
        <v>19</v>
      </c>
      <c r="N108" s="215" t="s">
        <v>47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270</v>
      </c>
      <c r="AT108" s="218" t="s">
        <v>147</v>
      </c>
      <c r="AU108" s="218" t="s">
        <v>85</v>
      </c>
      <c r="AY108" s="20" t="s">
        <v>145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270</v>
      </c>
      <c r="BM108" s="218" t="s">
        <v>304</v>
      </c>
    </row>
    <row r="109" s="2" customFormat="1">
      <c r="A109" s="41"/>
      <c r="B109" s="42"/>
      <c r="C109" s="43"/>
      <c r="D109" s="220" t="s">
        <v>154</v>
      </c>
      <c r="E109" s="43"/>
      <c r="F109" s="221" t="s">
        <v>1112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154</v>
      </c>
      <c r="AU109" s="20" t="s">
        <v>85</v>
      </c>
    </row>
    <row r="110" s="2" customFormat="1" ht="24.15" customHeight="1">
      <c r="A110" s="41"/>
      <c r="B110" s="42"/>
      <c r="C110" s="207" t="s">
        <v>8</v>
      </c>
      <c r="D110" s="207" t="s">
        <v>147</v>
      </c>
      <c r="E110" s="208" t="s">
        <v>1113</v>
      </c>
      <c r="F110" s="209" t="s">
        <v>1114</v>
      </c>
      <c r="G110" s="210" t="s">
        <v>182</v>
      </c>
      <c r="H110" s="211">
        <v>3</v>
      </c>
      <c r="I110" s="212"/>
      <c r="J110" s="213">
        <f>ROUND(I110*H110,2)</f>
        <v>0</v>
      </c>
      <c r="K110" s="209" t="s">
        <v>151</v>
      </c>
      <c r="L110" s="47"/>
      <c r="M110" s="214" t="s">
        <v>19</v>
      </c>
      <c r="N110" s="215" t="s">
        <v>47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270</v>
      </c>
      <c r="AT110" s="218" t="s">
        <v>147</v>
      </c>
      <c r="AU110" s="218" t="s">
        <v>85</v>
      </c>
      <c r="AY110" s="20" t="s">
        <v>145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270</v>
      </c>
      <c r="BM110" s="218" t="s">
        <v>315</v>
      </c>
    </row>
    <row r="111" s="2" customFormat="1">
      <c r="A111" s="41"/>
      <c r="B111" s="42"/>
      <c r="C111" s="43"/>
      <c r="D111" s="220" t="s">
        <v>154</v>
      </c>
      <c r="E111" s="43"/>
      <c r="F111" s="221" t="s">
        <v>1115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85</v>
      </c>
    </row>
    <row r="112" s="2" customFormat="1" ht="24.15" customHeight="1">
      <c r="A112" s="41"/>
      <c r="B112" s="42"/>
      <c r="C112" s="207" t="s">
        <v>225</v>
      </c>
      <c r="D112" s="207" t="s">
        <v>147</v>
      </c>
      <c r="E112" s="208" t="s">
        <v>1116</v>
      </c>
      <c r="F112" s="209" t="s">
        <v>1117</v>
      </c>
      <c r="G112" s="210" t="s">
        <v>182</v>
      </c>
      <c r="H112" s="211">
        <v>1</v>
      </c>
      <c r="I112" s="212"/>
      <c r="J112" s="213">
        <f>ROUND(I112*H112,2)</f>
        <v>0</v>
      </c>
      <c r="K112" s="209" t="s">
        <v>151</v>
      </c>
      <c r="L112" s="47"/>
      <c r="M112" s="214" t="s">
        <v>19</v>
      </c>
      <c r="N112" s="215" t="s">
        <v>47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270</v>
      </c>
      <c r="AT112" s="218" t="s">
        <v>147</v>
      </c>
      <c r="AU112" s="218" t="s">
        <v>85</v>
      </c>
      <c r="AY112" s="20" t="s">
        <v>145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270</v>
      </c>
      <c r="BM112" s="218" t="s">
        <v>335</v>
      </c>
    </row>
    <row r="113" s="2" customFormat="1">
      <c r="A113" s="41"/>
      <c r="B113" s="42"/>
      <c r="C113" s="43"/>
      <c r="D113" s="220" t="s">
        <v>154</v>
      </c>
      <c r="E113" s="43"/>
      <c r="F113" s="221" t="s">
        <v>1118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154</v>
      </c>
      <c r="AU113" s="20" t="s">
        <v>85</v>
      </c>
    </row>
    <row r="114" s="2" customFormat="1" ht="24.15" customHeight="1">
      <c r="A114" s="41"/>
      <c r="B114" s="42"/>
      <c r="C114" s="207" t="s">
        <v>257</v>
      </c>
      <c r="D114" s="207" t="s">
        <v>147</v>
      </c>
      <c r="E114" s="208" t="s">
        <v>1119</v>
      </c>
      <c r="F114" s="209" t="s">
        <v>1120</v>
      </c>
      <c r="G114" s="210" t="s">
        <v>182</v>
      </c>
      <c r="H114" s="211">
        <v>6</v>
      </c>
      <c r="I114" s="212"/>
      <c r="J114" s="213">
        <f>ROUND(I114*H114,2)</f>
        <v>0</v>
      </c>
      <c r="K114" s="209" t="s">
        <v>151</v>
      </c>
      <c r="L114" s="47"/>
      <c r="M114" s="214" t="s">
        <v>19</v>
      </c>
      <c r="N114" s="215" t="s">
        <v>47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270</v>
      </c>
      <c r="AT114" s="218" t="s">
        <v>147</v>
      </c>
      <c r="AU114" s="218" t="s">
        <v>85</v>
      </c>
      <c r="AY114" s="20" t="s">
        <v>145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270</v>
      </c>
      <c r="BM114" s="218" t="s">
        <v>348</v>
      </c>
    </row>
    <row r="115" s="2" customFormat="1">
      <c r="A115" s="41"/>
      <c r="B115" s="42"/>
      <c r="C115" s="43"/>
      <c r="D115" s="220" t="s">
        <v>154</v>
      </c>
      <c r="E115" s="43"/>
      <c r="F115" s="221" t="s">
        <v>1121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85</v>
      </c>
    </row>
    <row r="116" s="2" customFormat="1" ht="33" customHeight="1">
      <c r="A116" s="41"/>
      <c r="B116" s="42"/>
      <c r="C116" s="207" t="s">
        <v>262</v>
      </c>
      <c r="D116" s="207" t="s">
        <v>147</v>
      </c>
      <c r="E116" s="208" t="s">
        <v>1122</v>
      </c>
      <c r="F116" s="209" t="s">
        <v>1123</v>
      </c>
      <c r="G116" s="210" t="s">
        <v>318</v>
      </c>
      <c r="H116" s="211">
        <v>117</v>
      </c>
      <c r="I116" s="212"/>
      <c r="J116" s="213">
        <f>ROUND(I116*H116,2)</f>
        <v>0</v>
      </c>
      <c r="K116" s="209" t="s">
        <v>859</v>
      </c>
      <c r="L116" s="47"/>
      <c r="M116" s="214" t="s">
        <v>19</v>
      </c>
      <c r="N116" s="215" t="s">
        <v>47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270</v>
      </c>
      <c r="AT116" s="218" t="s">
        <v>147</v>
      </c>
      <c r="AU116" s="218" t="s">
        <v>85</v>
      </c>
      <c r="AY116" s="20" t="s">
        <v>145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270</v>
      </c>
      <c r="BM116" s="218" t="s">
        <v>359</v>
      </c>
    </row>
    <row r="117" s="2" customFormat="1">
      <c r="A117" s="41"/>
      <c r="B117" s="42"/>
      <c r="C117" s="43"/>
      <c r="D117" s="220" t="s">
        <v>154</v>
      </c>
      <c r="E117" s="43"/>
      <c r="F117" s="221" t="s">
        <v>1124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154</v>
      </c>
      <c r="AU117" s="20" t="s">
        <v>85</v>
      </c>
    </row>
    <row r="118" s="2" customFormat="1" ht="24.15" customHeight="1">
      <c r="A118" s="41"/>
      <c r="B118" s="42"/>
      <c r="C118" s="207" t="s">
        <v>270</v>
      </c>
      <c r="D118" s="207" t="s">
        <v>147</v>
      </c>
      <c r="E118" s="208" t="s">
        <v>1125</v>
      </c>
      <c r="F118" s="209" t="s">
        <v>1126</v>
      </c>
      <c r="G118" s="210" t="s">
        <v>161</v>
      </c>
      <c r="H118" s="211">
        <v>0.30599999999999999</v>
      </c>
      <c r="I118" s="212"/>
      <c r="J118" s="213">
        <f>ROUND(I118*H118,2)</f>
        <v>0</v>
      </c>
      <c r="K118" s="209" t="s">
        <v>151</v>
      </c>
      <c r="L118" s="47"/>
      <c r="M118" s="214" t="s">
        <v>19</v>
      </c>
      <c r="N118" s="215" t="s">
        <v>47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270</v>
      </c>
      <c r="AT118" s="218" t="s">
        <v>147</v>
      </c>
      <c r="AU118" s="218" t="s">
        <v>85</v>
      </c>
      <c r="AY118" s="20" t="s">
        <v>145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270</v>
      </c>
      <c r="BM118" s="218" t="s">
        <v>372</v>
      </c>
    </row>
    <row r="119" s="2" customFormat="1">
      <c r="A119" s="41"/>
      <c r="B119" s="42"/>
      <c r="C119" s="43"/>
      <c r="D119" s="220" t="s">
        <v>154</v>
      </c>
      <c r="E119" s="43"/>
      <c r="F119" s="221" t="s">
        <v>1127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154</v>
      </c>
      <c r="AU119" s="20" t="s">
        <v>85</v>
      </c>
    </row>
    <row r="120" s="12" customFormat="1" ht="22.8" customHeight="1">
      <c r="A120" s="12"/>
      <c r="B120" s="191"/>
      <c r="C120" s="192"/>
      <c r="D120" s="193" t="s">
        <v>75</v>
      </c>
      <c r="E120" s="205" t="s">
        <v>1128</v>
      </c>
      <c r="F120" s="205" t="s">
        <v>1129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SUM(P121:P134)</f>
        <v>0</v>
      </c>
      <c r="Q120" s="199"/>
      <c r="R120" s="200">
        <f>SUM(R121:R134)</f>
        <v>0</v>
      </c>
      <c r="S120" s="199"/>
      <c r="T120" s="201">
        <f>SUM(T121:T134)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85</v>
      </c>
      <c r="AT120" s="203" t="s">
        <v>75</v>
      </c>
      <c r="AU120" s="203" t="s">
        <v>83</v>
      </c>
      <c r="AY120" s="202" t="s">
        <v>145</v>
      </c>
      <c r="BK120" s="204">
        <f>SUM(BK121:BK134)</f>
        <v>0</v>
      </c>
    </row>
    <row r="121" s="2" customFormat="1" ht="16.5" customHeight="1">
      <c r="A121" s="41"/>
      <c r="B121" s="42"/>
      <c r="C121" s="207" t="s">
        <v>276</v>
      </c>
      <c r="D121" s="207" t="s">
        <v>147</v>
      </c>
      <c r="E121" s="208" t="s">
        <v>1130</v>
      </c>
      <c r="F121" s="209" t="s">
        <v>1131</v>
      </c>
      <c r="G121" s="210" t="s">
        <v>182</v>
      </c>
      <c r="H121" s="211">
        <v>22</v>
      </c>
      <c r="I121" s="212"/>
      <c r="J121" s="213">
        <f>ROUND(I121*H121,2)</f>
        <v>0</v>
      </c>
      <c r="K121" s="209" t="s">
        <v>151</v>
      </c>
      <c r="L121" s="47"/>
      <c r="M121" s="214" t="s">
        <v>19</v>
      </c>
      <c r="N121" s="215" t="s">
        <v>47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270</v>
      </c>
      <c r="AT121" s="218" t="s">
        <v>147</v>
      </c>
      <c r="AU121" s="218" t="s">
        <v>85</v>
      </c>
      <c r="AY121" s="20" t="s">
        <v>145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270</v>
      </c>
      <c r="BM121" s="218" t="s">
        <v>386</v>
      </c>
    </row>
    <row r="122" s="2" customFormat="1">
      <c r="A122" s="41"/>
      <c r="B122" s="42"/>
      <c r="C122" s="43"/>
      <c r="D122" s="220" t="s">
        <v>154</v>
      </c>
      <c r="E122" s="43"/>
      <c r="F122" s="221" t="s">
        <v>1132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154</v>
      </c>
      <c r="AU122" s="20" t="s">
        <v>85</v>
      </c>
    </row>
    <row r="123" s="2" customFormat="1" ht="16.5" customHeight="1">
      <c r="A123" s="41"/>
      <c r="B123" s="42"/>
      <c r="C123" s="207" t="s">
        <v>282</v>
      </c>
      <c r="D123" s="207" t="s">
        <v>147</v>
      </c>
      <c r="E123" s="208" t="s">
        <v>1133</v>
      </c>
      <c r="F123" s="209" t="s">
        <v>1134</v>
      </c>
      <c r="G123" s="210" t="s">
        <v>182</v>
      </c>
      <c r="H123" s="211">
        <v>4</v>
      </c>
      <c r="I123" s="212"/>
      <c r="J123" s="213">
        <f>ROUND(I123*H123,2)</f>
        <v>0</v>
      </c>
      <c r="K123" s="209" t="s">
        <v>151</v>
      </c>
      <c r="L123" s="47"/>
      <c r="M123" s="214" t="s">
        <v>19</v>
      </c>
      <c r="N123" s="215" t="s">
        <v>47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270</v>
      </c>
      <c r="AT123" s="218" t="s">
        <v>147</v>
      </c>
      <c r="AU123" s="218" t="s">
        <v>85</v>
      </c>
      <c r="AY123" s="20" t="s">
        <v>145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83</v>
      </c>
      <c r="BK123" s="219">
        <f>ROUND(I123*H123,2)</f>
        <v>0</v>
      </c>
      <c r="BL123" s="20" t="s">
        <v>270</v>
      </c>
      <c r="BM123" s="218" t="s">
        <v>396</v>
      </c>
    </row>
    <row r="124" s="2" customFormat="1">
      <c r="A124" s="41"/>
      <c r="B124" s="42"/>
      <c r="C124" s="43"/>
      <c r="D124" s="220" t="s">
        <v>154</v>
      </c>
      <c r="E124" s="43"/>
      <c r="F124" s="221" t="s">
        <v>1135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154</v>
      </c>
      <c r="AU124" s="20" t="s">
        <v>85</v>
      </c>
    </row>
    <row r="125" s="2" customFormat="1" ht="16.5" customHeight="1">
      <c r="A125" s="41"/>
      <c r="B125" s="42"/>
      <c r="C125" s="207" t="s">
        <v>287</v>
      </c>
      <c r="D125" s="207" t="s">
        <v>147</v>
      </c>
      <c r="E125" s="208" t="s">
        <v>1136</v>
      </c>
      <c r="F125" s="209" t="s">
        <v>1137</v>
      </c>
      <c r="G125" s="210" t="s">
        <v>182</v>
      </c>
      <c r="H125" s="211">
        <v>2</v>
      </c>
      <c r="I125" s="212"/>
      <c r="J125" s="213">
        <f>ROUND(I125*H125,2)</f>
        <v>0</v>
      </c>
      <c r="K125" s="209" t="s">
        <v>859</v>
      </c>
      <c r="L125" s="47"/>
      <c r="M125" s="214" t="s">
        <v>19</v>
      </c>
      <c r="N125" s="215" t="s">
        <v>47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270</v>
      </c>
      <c r="AT125" s="218" t="s">
        <v>147</v>
      </c>
      <c r="AU125" s="218" t="s">
        <v>85</v>
      </c>
      <c r="AY125" s="20" t="s">
        <v>145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83</v>
      </c>
      <c r="BK125" s="219">
        <f>ROUND(I125*H125,2)</f>
        <v>0</v>
      </c>
      <c r="BL125" s="20" t="s">
        <v>270</v>
      </c>
      <c r="BM125" s="218" t="s">
        <v>406</v>
      </c>
    </row>
    <row r="126" s="2" customFormat="1">
      <c r="A126" s="41"/>
      <c r="B126" s="42"/>
      <c r="C126" s="43"/>
      <c r="D126" s="220" t="s">
        <v>154</v>
      </c>
      <c r="E126" s="43"/>
      <c r="F126" s="221" t="s">
        <v>1138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154</v>
      </c>
      <c r="AU126" s="20" t="s">
        <v>85</v>
      </c>
    </row>
    <row r="127" s="2" customFormat="1" ht="21.75" customHeight="1">
      <c r="A127" s="41"/>
      <c r="B127" s="42"/>
      <c r="C127" s="207" t="s">
        <v>293</v>
      </c>
      <c r="D127" s="207" t="s">
        <v>147</v>
      </c>
      <c r="E127" s="208" t="s">
        <v>1139</v>
      </c>
      <c r="F127" s="209" t="s">
        <v>1140</v>
      </c>
      <c r="G127" s="210" t="s">
        <v>182</v>
      </c>
      <c r="H127" s="211">
        <v>13</v>
      </c>
      <c r="I127" s="212"/>
      <c r="J127" s="213">
        <f>ROUND(I127*H127,2)</f>
        <v>0</v>
      </c>
      <c r="K127" s="209" t="s">
        <v>151</v>
      </c>
      <c r="L127" s="47"/>
      <c r="M127" s="214" t="s">
        <v>19</v>
      </c>
      <c r="N127" s="215" t="s">
        <v>47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270</v>
      </c>
      <c r="AT127" s="218" t="s">
        <v>147</v>
      </c>
      <c r="AU127" s="218" t="s">
        <v>85</v>
      </c>
      <c r="AY127" s="20" t="s">
        <v>145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270</v>
      </c>
      <c r="BM127" s="218" t="s">
        <v>420</v>
      </c>
    </row>
    <row r="128" s="2" customFormat="1">
      <c r="A128" s="41"/>
      <c r="B128" s="42"/>
      <c r="C128" s="43"/>
      <c r="D128" s="220" t="s">
        <v>154</v>
      </c>
      <c r="E128" s="43"/>
      <c r="F128" s="221" t="s">
        <v>1141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154</v>
      </c>
      <c r="AU128" s="20" t="s">
        <v>85</v>
      </c>
    </row>
    <row r="129" s="2" customFormat="1" ht="21.75" customHeight="1">
      <c r="A129" s="41"/>
      <c r="B129" s="42"/>
      <c r="C129" s="207" t="s">
        <v>7</v>
      </c>
      <c r="D129" s="207" t="s">
        <v>147</v>
      </c>
      <c r="E129" s="208" t="s">
        <v>1142</v>
      </c>
      <c r="F129" s="209" t="s">
        <v>1143</v>
      </c>
      <c r="G129" s="210" t="s">
        <v>182</v>
      </c>
      <c r="H129" s="211">
        <v>1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47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270</v>
      </c>
      <c r="AT129" s="218" t="s">
        <v>147</v>
      </c>
      <c r="AU129" s="218" t="s">
        <v>85</v>
      </c>
      <c r="AY129" s="20" t="s">
        <v>145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270</v>
      </c>
      <c r="BM129" s="218" t="s">
        <v>430</v>
      </c>
    </row>
    <row r="130" s="2" customFormat="1" ht="24.15" customHeight="1">
      <c r="A130" s="41"/>
      <c r="B130" s="42"/>
      <c r="C130" s="207" t="s">
        <v>304</v>
      </c>
      <c r="D130" s="207" t="s">
        <v>147</v>
      </c>
      <c r="E130" s="208" t="s">
        <v>1144</v>
      </c>
      <c r="F130" s="209" t="s">
        <v>1145</v>
      </c>
      <c r="G130" s="210" t="s">
        <v>182</v>
      </c>
      <c r="H130" s="211">
        <v>12</v>
      </c>
      <c r="I130" s="212"/>
      <c r="J130" s="213">
        <f>ROUND(I130*H130,2)</f>
        <v>0</v>
      </c>
      <c r="K130" s="209" t="s">
        <v>19</v>
      </c>
      <c r="L130" s="47"/>
      <c r="M130" s="214" t="s">
        <v>19</v>
      </c>
      <c r="N130" s="215" t="s">
        <v>47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270</v>
      </c>
      <c r="AT130" s="218" t="s">
        <v>147</v>
      </c>
      <c r="AU130" s="218" t="s">
        <v>85</v>
      </c>
      <c r="AY130" s="20" t="s">
        <v>145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83</v>
      </c>
      <c r="BK130" s="219">
        <f>ROUND(I130*H130,2)</f>
        <v>0</v>
      </c>
      <c r="BL130" s="20" t="s">
        <v>270</v>
      </c>
      <c r="BM130" s="218" t="s">
        <v>440</v>
      </c>
    </row>
    <row r="131" s="2" customFormat="1" ht="16.5" customHeight="1">
      <c r="A131" s="41"/>
      <c r="B131" s="42"/>
      <c r="C131" s="207" t="s">
        <v>309</v>
      </c>
      <c r="D131" s="207" t="s">
        <v>147</v>
      </c>
      <c r="E131" s="208" t="s">
        <v>1146</v>
      </c>
      <c r="F131" s="209" t="s">
        <v>1147</v>
      </c>
      <c r="G131" s="210" t="s">
        <v>182</v>
      </c>
      <c r="H131" s="211">
        <v>13</v>
      </c>
      <c r="I131" s="212"/>
      <c r="J131" s="213">
        <f>ROUND(I131*H131,2)</f>
        <v>0</v>
      </c>
      <c r="K131" s="209" t="s">
        <v>151</v>
      </c>
      <c r="L131" s="47"/>
      <c r="M131" s="214" t="s">
        <v>19</v>
      </c>
      <c r="N131" s="215" t="s">
        <v>47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270</v>
      </c>
      <c r="AT131" s="218" t="s">
        <v>147</v>
      </c>
      <c r="AU131" s="218" t="s">
        <v>85</v>
      </c>
      <c r="AY131" s="20" t="s">
        <v>145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270</v>
      </c>
      <c r="BM131" s="218" t="s">
        <v>452</v>
      </c>
    </row>
    <row r="132" s="2" customFormat="1">
      <c r="A132" s="41"/>
      <c r="B132" s="42"/>
      <c r="C132" s="43"/>
      <c r="D132" s="220" t="s">
        <v>154</v>
      </c>
      <c r="E132" s="43"/>
      <c r="F132" s="221" t="s">
        <v>1148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154</v>
      </c>
      <c r="AU132" s="20" t="s">
        <v>85</v>
      </c>
    </row>
    <row r="133" s="2" customFormat="1" ht="24.15" customHeight="1">
      <c r="A133" s="41"/>
      <c r="B133" s="42"/>
      <c r="C133" s="207" t="s">
        <v>315</v>
      </c>
      <c r="D133" s="207" t="s">
        <v>147</v>
      </c>
      <c r="E133" s="208" t="s">
        <v>1149</v>
      </c>
      <c r="F133" s="209" t="s">
        <v>1150</v>
      </c>
      <c r="G133" s="210" t="s">
        <v>161</v>
      </c>
      <c r="H133" s="211">
        <v>0.01</v>
      </c>
      <c r="I133" s="212"/>
      <c r="J133" s="213">
        <f>ROUND(I133*H133,2)</f>
        <v>0</v>
      </c>
      <c r="K133" s="209" t="s">
        <v>151</v>
      </c>
      <c r="L133" s="47"/>
      <c r="M133" s="214" t="s">
        <v>19</v>
      </c>
      <c r="N133" s="215" t="s">
        <v>47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270</v>
      </c>
      <c r="AT133" s="218" t="s">
        <v>147</v>
      </c>
      <c r="AU133" s="218" t="s">
        <v>85</v>
      </c>
      <c r="AY133" s="20" t="s">
        <v>145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270</v>
      </c>
      <c r="BM133" s="218" t="s">
        <v>464</v>
      </c>
    </row>
    <row r="134" s="2" customFormat="1">
      <c r="A134" s="41"/>
      <c r="B134" s="42"/>
      <c r="C134" s="43"/>
      <c r="D134" s="220" t="s">
        <v>154</v>
      </c>
      <c r="E134" s="43"/>
      <c r="F134" s="221" t="s">
        <v>1151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154</v>
      </c>
      <c r="AU134" s="20" t="s">
        <v>85</v>
      </c>
    </row>
    <row r="135" s="12" customFormat="1" ht="22.8" customHeight="1">
      <c r="A135" s="12"/>
      <c r="B135" s="191"/>
      <c r="C135" s="192"/>
      <c r="D135" s="193" t="s">
        <v>75</v>
      </c>
      <c r="E135" s="205" t="s">
        <v>1152</v>
      </c>
      <c r="F135" s="205" t="s">
        <v>1153</v>
      </c>
      <c r="G135" s="192"/>
      <c r="H135" s="192"/>
      <c r="I135" s="195"/>
      <c r="J135" s="206">
        <f>BK135</f>
        <v>0</v>
      </c>
      <c r="K135" s="192"/>
      <c r="L135" s="197"/>
      <c r="M135" s="198"/>
      <c r="N135" s="199"/>
      <c r="O135" s="199"/>
      <c r="P135" s="200">
        <f>SUM(P136:P161)</f>
        <v>0</v>
      </c>
      <c r="Q135" s="199"/>
      <c r="R135" s="200">
        <f>SUM(R136:R161)</f>
        <v>0</v>
      </c>
      <c r="S135" s="199"/>
      <c r="T135" s="201">
        <f>SUM(T136:T161)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2" t="s">
        <v>85</v>
      </c>
      <c r="AT135" s="203" t="s">
        <v>75</v>
      </c>
      <c r="AU135" s="203" t="s">
        <v>83</v>
      </c>
      <c r="AY135" s="202" t="s">
        <v>145</v>
      </c>
      <c r="BK135" s="204">
        <f>SUM(BK136:BK161)</f>
        <v>0</v>
      </c>
    </row>
    <row r="136" s="2" customFormat="1" ht="24.15" customHeight="1">
      <c r="A136" s="41"/>
      <c r="B136" s="42"/>
      <c r="C136" s="207" t="s">
        <v>322</v>
      </c>
      <c r="D136" s="207" t="s">
        <v>147</v>
      </c>
      <c r="E136" s="208" t="s">
        <v>1154</v>
      </c>
      <c r="F136" s="209" t="s">
        <v>1155</v>
      </c>
      <c r="G136" s="210" t="s">
        <v>182</v>
      </c>
      <c r="H136" s="211">
        <v>26</v>
      </c>
      <c r="I136" s="212"/>
      <c r="J136" s="213">
        <f>ROUND(I136*H136,2)</f>
        <v>0</v>
      </c>
      <c r="K136" s="209" t="s">
        <v>151</v>
      </c>
      <c r="L136" s="47"/>
      <c r="M136" s="214" t="s">
        <v>19</v>
      </c>
      <c r="N136" s="215" t="s">
        <v>47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270</v>
      </c>
      <c r="AT136" s="218" t="s">
        <v>147</v>
      </c>
      <c r="AU136" s="218" t="s">
        <v>85</v>
      </c>
      <c r="AY136" s="20" t="s">
        <v>145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83</v>
      </c>
      <c r="BK136" s="219">
        <f>ROUND(I136*H136,2)</f>
        <v>0</v>
      </c>
      <c r="BL136" s="20" t="s">
        <v>270</v>
      </c>
      <c r="BM136" s="218" t="s">
        <v>475</v>
      </c>
    </row>
    <row r="137" s="2" customFormat="1">
      <c r="A137" s="41"/>
      <c r="B137" s="42"/>
      <c r="C137" s="43"/>
      <c r="D137" s="220" t="s">
        <v>154</v>
      </c>
      <c r="E137" s="43"/>
      <c r="F137" s="221" t="s">
        <v>1156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154</v>
      </c>
      <c r="AU137" s="20" t="s">
        <v>85</v>
      </c>
    </row>
    <row r="138" s="2" customFormat="1" ht="24.15" customHeight="1">
      <c r="A138" s="41"/>
      <c r="B138" s="42"/>
      <c r="C138" s="207" t="s">
        <v>335</v>
      </c>
      <c r="D138" s="207" t="s">
        <v>147</v>
      </c>
      <c r="E138" s="208" t="s">
        <v>1157</v>
      </c>
      <c r="F138" s="209" t="s">
        <v>1158</v>
      </c>
      <c r="G138" s="210" t="s">
        <v>182</v>
      </c>
      <c r="H138" s="211">
        <v>3</v>
      </c>
      <c r="I138" s="212"/>
      <c r="J138" s="213">
        <f>ROUND(I138*H138,2)</f>
        <v>0</v>
      </c>
      <c r="K138" s="209" t="s">
        <v>151</v>
      </c>
      <c r="L138" s="47"/>
      <c r="M138" s="214" t="s">
        <v>19</v>
      </c>
      <c r="N138" s="215" t="s">
        <v>47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270</v>
      </c>
      <c r="AT138" s="218" t="s">
        <v>147</v>
      </c>
      <c r="AU138" s="218" t="s">
        <v>85</v>
      </c>
      <c r="AY138" s="20" t="s">
        <v>145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83</v>
      </c>
      <c r="BK138" s="219">
        <f>ROUND(I138*H138,2)</f>
        <v>0</v>
      </c>
      <c r="BL138" s="20" t="s">
        <v>270</v>
      </c>
      <c r="BM138" s="218" t="s">
        <v>486</v>
      </c>
    </row>
    <row r="139" s="2" customFormat="1">
      <c r="A139" s="41"/>
      <c r="B139" s="42"/>
      <c r="C139" s="43"/>
      <c r="D139" s="220" t="s">
        <v>154</v>
      </c>
      <c r="E139" s="43"/>
      <c r="F139" s="221" t="s">
        <v>1159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154</v>
      </c>
      <c r="AU139" s="20" t="s">
        <v>85</v>
      </c>
    </row>
    <row r="140" s="2" customFormat="1" ht="24.15" customHeight="1">
      <c r="A140" s="41"/>
      <c r="B140" s="42"/>
      <c r="C140" s="207" t="s">
        <v>343</v>
      </c>
      <c r="D140" s="207" t="s">
        <v>147</v>
      </c>
      <c r="E140" s="208" t="s">
        <v>1160</v>
      </c>
      <c r="F140" s="209" t="s">
        <v>1161</v>
      </c>
      <c r="G140" s="210" t="s">
        <v>182</v>
      </c>
      <c r="H140" s="211">
        <v>1</v>
      </c>
      <c r="I140" s="212"/>
      <c r="J140" s="213">
        <f>ROUND(I140*H140,2)</f>
        <v>0</v>
      </c>
      <c r="K140" s="209" t="s">
        <v>151</v>
      </c>
      <c r="L140" s="47"/>
      <c r="M140" s="214" t="s">
        <v>19</v>
      </c>
      <c r="N140" s="215" t="s">
        <v>47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270</v>
      </c>
      <c r="AT140" s="218" t="s">
        <v>147</v>
      </c>
      <c r="AU140" s="218" t="s">
        <v>85</v>
      </c>
      <c r="AY140" s="20" t="s">
        <v>145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83</v>
      </c>
      <c r="BK140" s="219">
        <f>ROUND(I140*H140,2)</f>
        <v>0</v>
      </c>
      <c r="BL140" s="20" t="s">
        <v>270</v>
      </c>
      <c r="BM140" s="218" t="s">
        <v>496</v>
      </c>
    </row>
    <row r="141" s="2" customFormat="1">
      <c r="A141" s="41"/>
      <c r="B141" s="42"/>
      <c r="C141" s="43"/>
      <c r="D141" s="220" t="s">
        <v>154</v>
      </c>
      <c r="E141" s="43"/>
      <c r="F141" s="221" t="s">
        <v>1162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154</v>
      </c>
      <c r="AU141" s="20" t="s">
        <v>85</v>
      </c>
    </row>
    <row r="142" s="2" customFormat="1" ht="24.15" customHeight="1">
      <c r="A142" s="41"/>
      <c r="B142" s="42"/>
      <c r="C142" s="207" t="s">
        <v>348</v>
      </c>
      <c r="D142" s="207" t="s">
        <v>147</v>
      </c>
      <c r="E142" s="208" t="s">
        <v>1163</v>
      </c>
      <c r="F142" s="209" t="s">
        <v>1164</v>
      </c>
      <c r="G142" s="210" t="s">
        <v>182</v>
      </c>
      <c r="H142" s="211">
        <v>1</v>
      </c>
      <c r="I142" s="212"/>
      <c r="J142" s="213">
        <f>ROUND(I142*H142,2)</f>
        <v>0</v>
      </c>
      <c r="K142" s="209" t="s">
        <v>151</v>
      </c>
      <c r="L142" s="47"/>
      <c r="M142" s="214" t="s">
        <v>19</v>
      </c>
      <c r="N142" s="215" t="s">
        <v>47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270</v>
      </c>
      <c r="AT142" s="218" t="s">
        <v>147</v>
      </c>
      <c r="AU142" s="218" t="s">
        <v>85</v>
      </c>
      <c r="AY142" s="20" t="s">
        <v>145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83</v>
      </c>
      <c r="BK142" s="219">
        <f>ROUND(I142*H142,2)</f>
        <v>0</v>
      </c>
      <c r="BL142" s="20" t="s">
        <v>270</v>
      </c>
      <c r="BM142" s="218" t="s">
        <v>507</v>
      </c>
    </row>
    <row r="143" s="2" customFormat="1">
      <c r="A143" s="41"/>
      <c r="B143" s="42"/>
      <c r="C143" s="43"/>
      <c r="D143" s="220" t="s">
        <v>154</v>
      </c>
      <c r="E143" s="43"/>
      <c r="F143" s="221" t="s">
        <v>1165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154</v>
      </c>
      <c r="AU143" s="20" t="s">
        <v>85</v>
      </c>
    </row>
    <row r="144" s="2" customFormat="1" ht="24.15" customHeight="1">
      <c r="A144" s="41"/>
      <c r="B144" s="42"/>
      <c r="C144" s="207" t="s">
        <v>354</v>
      </c>
      <c r="D144" s="207" t="s">
        <v>147</v>
      </c>
      <c r="E144" s="208" t="s">
        <v>1166</v>
      </c>
      <c r="F144" s="209" t="s">
        <v>1167</v>
      </c>
      <c r="G144" s="210" t="s">
        <v>182</v>
      </c>
      <c r="H144" s="211">
        <v>6</v>
      </c>
      <c r="I144" s="212"/>
      <c r="J144" s="213">
        <f>ROUND(I144*H144,2)</f>
        <v>0</v>
      </c>
      <c r="K144" s="209" t="s">
        <v>151</v>
      </c>
      <c r="L144" s="47"/>
      <c r="M144" s="214" t="s">
        <v>19</v>
      </c>
      <c r="N144" s="215" t="s">
        <v>47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270</v>
      </c>
      <c r="AT144" s="218" t="s">
        <v>147</v>
      </c>
      <c r="AU144" s="218" t="s">
        <v>85</v>
      </c>
      <c r="AY144" s="20" t="s">
        <v>145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83</v>
      </c>
      <c r="BK144" s="219">
        <f>ROUND(I144*H144,2)</f>
        <v>0</v>
      </c>
      <c r="BL144" s="20" t="s">
        <v>270</v>
      </c>
      <c r="BM144" s="218" t="s">
        <v>527</v>
      </c>
    </row>
    <row r="145" s="2" customFormat="1">
      <c r="A145" s="41"/>
      <c r="B145" s="42"/>
      <c r="C145" s="43"/>
      <c r="D145" s="220" t="s">
        <v>154</v>
      </c>
      <c r="E145" s="43"/>
      <c r="F145" s="221" t="s">
        <v>1168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154</v>
      </c>
      <c r="AU145" s="20" t="s">
        <v>85</v>
      </c>
    </row>
    <row r="146" s="2" customFormat="1" ht="24.15" customHeight="1">
      <c r="A146" s="41"/>
      <c r="B146" s="42"/>
      <c r="C146" s="207" t="s">
        <v>359</v>
      </c>
      <c r="D146" s="207" t="s">
        <v>147</v>
      </c>
      <c r="E146" s="208" t="s">
        <v>1169</v>
      </c>
      <c r="F146" s="209" t="s">
        <v>1170</v>
      </c>
      <c r="G146" s="210" t="s">
        <v>182</v>
      </c>
      <c r="H146" s="211">
        <v>1</v>
      </c>
      <c r="I146" s="212"/>
      <c r="J146" s="213">
        <f>ROUND(I146*H146,2)</f>
        <v>0</v>
      </c>
      <c r="K146" s="209" t="s">
        <v>151</v>
      </c>
      <c r="L146" s="47"/>
      <c r="M146" s="214" t="s">
        <v>19</v>
      </c>
      <c r="N146" s="215" t="s">
        <v>47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270</v>
      </c>
      <c r="AT146" s="218" t="s">
        <v>147</v>
      </c>
      <c r="AU146" s="218" t="s">
        <v>85</v>
      </c>
      <c r="AY146" s="20" t="s">
        <v>145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83</v>
      </c>
      <c r="BK146" s="219">
        <f>ROUND(I146*H146,2)</f>
        <v>0</v>
      </c>
      <c r="BL146" s="20" t="s">
        <v>270</v>
      </c>
      <c r="BM146" s="218" t="s">
        <v>547</v>
      </c>
    </row>
    <row r="147" s="2" customFormat="1">
      <c r="A147" s="41"/>
      <c r="B147" s="42"/>
      <c r="C147" s="43"/>
      <c r="D147" s="220" t="s">
        <v>154</v>
      </c>
      <c r="E147" s="43"/>
      <c r="F147" s="221" t="s">
        <v>1171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154</v>
      </c>
      <c r="AU147" s="20" t="s">
        <v>85</v>
      </c>
    </row>
    <row r="148" s="2" customFormat="1" ht="16.5" customHeight="1">
      <c r="A148" s="41"/>
      <c r="B148" s="42"/>
      <c r="C148" s="207" t="s">
        <v>365</v>
      </c>
      <c r="D148" s="207" t="s">
        <v>147</v>
      </c>
      <c r="E148" s="208" t="s">
        <v>1172</v>
      </c>
      <c r="F148" s="209" t="s">
        <v>1173</v>
      </c>
      <c r="G148" s="210" t="s">
        <v>182</v>
      </c>
      <c r="H148" s="211">
        <v>3</v>
      </c>
      <c r="I148" s="212"/>
      <c r="J148" s="213">
        <f>ROUND(I148*H148,2)</f>
        <v>0</v>
      </c>
      <c r="K148" s="209" t="s">
        <v>151</v>
      </c>
      <c r="L148" s="47"/>
      <c r="M148" s="214" t="s">
        <v>19</v>
      </c>
      <c r="N148" s="215" t="s">
        <v>47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270</v>
      </c>
      <c r="AT148" s="218" t="s">
        <v>147</v>
      </c>
      <c r="AU148" s="218" t="s">
        <v>85</v>
      </c>
      <c r="AY148" s="20" t="s">
        <v>145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83</v>
      </c>
      <c r="BK148" s="219">
        <f>ROUND(I148*H148,2)</f>
        <v>0</v>
      </c>
      <c r="BL148" s="20" t="s">
        <v>270</v>
      </c>
      <c r="BM148" s="218" t="s">
        <v>554</v>
      </c>
    </row>
    <row r="149" s="2" customFormat="1">
      <c r="A149" s="41"/>
      <c r="B149" s="42"/>
      <c r="C149" s="43"/>
      <c r="D149" s="220" t="s">
        <v>154</v>
      </c>
      <c r="E149" s="43"/>
      <c r="F149" s="221" t="s">
        <v>1174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154</v>
      </c>
      <c r="AU149" s="20" t="s">
        <v>85</v>
      </c>
    </row>
    <row r="150" s="2" customFormat="1" ht="16.5" customHeight="1">
      <c r="A150" s="41"/>
      <c r="B150" s="42"/>
      <c r="C150" s="207" t="s">
        <v>372</v>
      </c>
      <c r="D150" s="207" t="s">
        <v>147</v>
      </c>
      <c r="E150" s="208" t="s">
        <v>1175</v>
      </c>
      <c r="F150" s="209" t="s">
        <v>1176</v>
      </c>
      <c r="G150" s="210" t="s">
        <v>182</v>
      </c>
      <c r="H150" s="211">
        <v>7</v>
      </c>
      <c r="I150" s="212"/>
      <c r="J150" s="213">
        <f>ROUND(I150*H150,2)</f>
        <v>0</v>
      </c>
      <c r="K150" s="209" t="s">
        <v>151</v>
      </c>
      <c r="L150" s="47"/>
      <c r="M150" s="214" t="s">
        <v>19</v>
      </c>
      <c r="N150" s="215" t="s">
        <v>47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270</v>
      </c>
      <c r="AT150" s="218" t="s">
        <v>147</v>
      </c>
      <c r="AU150" s="218" t="s">
        <v>85</v>
      </c>
      <c r="AY150" s="20" t="s">
        <v>145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83</v>
      </c>
      <c r="BK150" s="219">
        <f>ROUND(I150*H150,2)</f>
        <v>0</v>
      </c>
      <c r="BL150" s="20" t="s">
        <v>270</v>
      </c>
      <c r="BM150" s="218" t="s">
        <v>563</v>
      </c>
    </row>
    <row r="151" s="2" customFormat="1">
      <c r="A151" s="41"/>
      <c r="B151" s="42"/>
      <c r="C151" s="43"/>
      <c r="D151" s="220" t="s">
        <v>154</v>
      </c>
      <c r="E151" s="43"/>
      <c r="F151" s="221" t="s">
        <v>1177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154</v>
      </c>
      <c r="AU151" s="20" t="s">
        <v>85</v>
      </c>
    </row>
    <row r="152" s="2" customFormat="1" ht="16.5" customHeight="1">
      <c r="A152" s="41"/>
      <c r="B152" s="42"/>
      <c r="C152" s="207" t="s">
        <v>381</v>
      </c>
      <c r="D152" s="207" t="s">
        <v>147</v>
      </c>
      <c r="E152" s="208" t="s">
        <v>1178</v>
      </c>
      <c r="F152" s="209" t="s">
        <v>1179</v>
      </c>
      <c r="G152" s="210" t="s">
        <v>182</v>
      </c>
      <c r="H152" s="211">
        <v>1</v>
      </c>
      <c r="I152" s="212"/>
      <c r="J152" s="213">
        <f>ROUND(I152*H152,2)</f>
        <v>0</v>
      </c>
      <c r="K152" s="209" t="s">
        <v>151</v>
      </c>
      <c r="L152" s="47"/>
      <c r="M152" s="214" t="s">
        <v>19</v>
      </c>
      <c r="N152" s="215" t="s">
        <v>47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270</v>
      </c>
      <c r="AT152" s="218" t="s">
        <v>147</v>
      </c>
      <c r="AU152" s="218" t="s">
        <v>85</v>
      </c>
      <c r="AY152" s="20" t="s">
        <v>145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83</v>
      </c>
      <c r="BK152" s="219">
        <f>ROUND(I152*H152,2)</f>
        <v>0</v>
      </c>
      <c r="BL152" s="20" t="s">
        <v>270</v>
      </c>
      <c r="BM152" s="218" t="s">
        <v>571</v>
      </c>
    </row>
    <row r="153" s="2" customFormat="1">
      <c r="A153" s="41"/>
      <c r="B153" s="42"/>
      <c r="C153" s="43"/>
      <c r="D153" s="220" t="s">
        <v>154</v>
      </c>
      <c r="E153" s="43"/>
      <c r="F153" s="221" t="s">
        <v>1180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154</v>
      </c>
      <c r="AU153" s="20" t="s">
        <v>85</v>
      </c>
    </row>
    <row r="154" s="2" customFormat="1" ht="16.5" customHeight="1">
      <c r="A154" s="41"/>
      <c r="B154" s="42"/>
      <c r="C154" s="207" t="s">
        <v>386</v>
      </c>
      <c r="D154" s="207" t="s">
        <v>147</v>
      </c>
      <c r="E154" s="208" t="s">
        <v>1181</v>
      </c>
      <c r="F154" s="209" t="s">
        <v>1182</v>
      </c>
      <c r="G154" s="210" t="s">
        <v>182</v>
      </c>
      <c r="H154" s="211">
        <v>13</v>
      </c>
      <c r="I154" s="212"/>
      <c r="J154" s="213">
        <f>ROUND(I154*H154,2)</f>
        <v>0</v>
      </c>
      <c r="K154" s="209" t="s">
        <v>151</v>
      </c>
      <c r="L154" s="47"/>
      <c r="M154" s="214" t="s">
        <v>19</v>
      </c>
      <c r="N154" s="215" t="s">
        <v>47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270</v>
      </c>
      <c r="AT154" s="218" t="s">
        <v>147</v>
      </c>
      <c r="AU154" s="218" t="s">
        <v>85</v>
      </c>
      <c r="AY154" s="20" t="s">
        <v>145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83</v>
      </c>
      <c r="BK154" s="219">
        <f>ROUND(I154*H154,2)</f>
        <v>0</v>
      </c>
      <c r="BL154" s="20" t="s">
        <v>270</v>
      </c>
      <c r="BM154" s="218" t="s">
        <v>579</v>
      </c>
    </row>
    <row r="155" s="2" customFormat="1">
      <c r="A155" s="41"/>
      <c r="B155" s="42"/>
      <c r="C155" s="43"/>
      <c r="D155" s="220" t="s">
        <v>154</v>
      </c>
      <c r="E155" s="43"/>
      <c r="F155" s="221" t="s">
        <v>1183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154</v>
      </c>
      <c r="AU155" s="20" t="s">
        <v>85</v>
      </c>
    </row>
    <row r="156" s="2" customFormat="1" ht="21.75" customHeight="1">
      <c r="A156" s="41"/>
      <c r="B156" s="42"/>
      <c r="C156" s="207" t="s">
        <v>391</v>
      </c>
      <c r="D156" s="207" t="s">
        <v>147</v>
      </c>
      <c r="E156" s="208" t="s">
        <v>1184</v>
      </c>
      <c r="F156" s="209" t="s">
        <v>1185</v>
      </c>
      <c r="G156" s="210" t="s">
        <v>182</v>
      </c>
      <c r="H156" s="211">
        <v>1</v>
      </c>
      <c r="I156" s="212"/>
      <c r="J156" s="213">
        <f>ROUND(I156*H156,2)</f>
        <v>0</v>
      </c>
      <c r="K156" s="209" t="s">
        <v>151</v>
      </c>
      <c r="L156" s="47"/>
      <c r="M156" s="214" t="s">
        <v>19</v>
      </c>
      <c r="N156" s="215" t="s">
        <v>47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270</v>
      </c>
      <c r="AT156" s="218" t="s">
        <v>147</v>
      </c>
      <c r="AU156" s="218" t="s">
        <v>85</v>
      </c>
      <c r="AY156" s="20" t="s">
        <v>145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83</v>
      </c>
      <c r="BK156" s="219">
        <f>ROUND(I156*H156,2)</f>
        <v>0</v>
      </c>
      <c r="BL156" s="20" t="s">
        <v>270</v>
      </c>
      <c r="BM156" s="218" t="s">
        <v>587</v>
      </c>
    </row>
    <row r="157" s="2" customFormat="1">
      <c r="A157" s="41"/>
      <c r="B157" s="42"/>
      <c r="C157" s="43"/>
      <c r="D157" s="220" t="s">
        <v>154</v>
      </c>
      <c r="E157" s="43"/>
      <c r="F157" s="221" t="s">
        <v>1186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154</v>
      </c>
      <c r="AU157" s="20" t="s">
        <v>85</v>
      </c>
    </row>
    <row r="158" s="2" customFormat="1" ht="16.5" customHeight="1">
      <c r="A158" s="41"/>
      <c r="B158" s="42"/>
      <c r="C158" s="207" t="s">
        <v>396</v>
      </c>
      <c r="D158" s="207" t="s">
        <v>147</v>
      </c>
      <c r="E158" s="208" t="s">
        <v>1187</v>
      </c>
      <c r="F158" s="209" t="s">
        <v>1188</v>
      </c>
      <c r="G158" s="210" t="s">
        <v>196</v>
      </c>
      <c r="H158" s="211">
        <v>100</v>
      </c>
      <c r="I158" s="212"/>
      <c r="J158" s="213">
        <f>ROUND(I158*H158,2)</f>
        <v>0</v>
      </c>
      <c r="K158" s="209" t="s">
        <v>151</v>
      </c>
      <c r="L158" s="47"/>
      <c r="M158" s="214" t="s">
        <v>19</v>
      </c>
      <c r="N158" s="215" t="s">
        <v>47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270</v>
      </c>
      <c r="AT158" s="218" t="s">
        <v>147</v>
      </c>
      <c r="AU158" s="218" t="s">
        <v>85</v>
      </c>
      <c r="AY158" s="20" t="s">
        <v>145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83</v>
      </c>
      <c r="BK158" s="219">
        <f>ROUND(I158*H158,2)</f>
        <v>0</v>
      </c>
      <c r="BL158" s="20" t="s">
        <v>270</v>
      </c>
      <c r="BM158" s="218" t="s">
        <v>595</v>
      </c>
    </row>
    <row r="159" s="2" customFormat="1">
      <c r="A159" s="41"/>
      <c r="B159" s="42"/>
      <c r="C159" s="43"/>
      <c r="D159" s="220" t="s">
        <v>154</v>
      </c>
      <c r="E159" s="43"/>
      <c r="F159" s="221" t="s">
        <v>1189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154</v>
      </c>
      <c r="AU159" s="20" t="s">
        <v>85</v>
      </c>
    </row>
    <row r="160" s="2" customFormat="1" ht="24.15" customHeight="1">
      <c r="A160" s="41"/>
      <c r="B160" s="42"/>
      <c r="C160" s="207" t="s">
        <v>401</v>
      </c>
      <c r="D160" s="207" t="s">
        <v>147</v>
      </c>
      <c r="E160" s="208" t="s">
        <v>1190</v>
      </c>
      <c r="F160" s="209" t="s">
        <v>1191</v>
      </c>
      <c r="G160" s="210" t="s">
        <v>161</v>
      </c>
      <c r="H160" s="211">
        <v>0.59599999999999997</v>
      </c>
      <c r="I160" s="212"/>
      <c r="J160" s="213">
        <f>ROUND(I160*H160,2)</f>
        <v>0</v>
      </c>
      <c r="K160" s="209" t="s">
        <v>151</v>
      </c>
      <c r="L160" s="47"/>
      <c r="M160" s="214" t="s">
        <v>19</v>
      </c>
      <c r="N160" s="215" t="s">
        <v>47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270</v>
      </c>
      <c r="AT160" s="218" t="s">
        <v>147</v>
      </c>
      <c r="AU160" s="218" t="s">
        <v>85</v>
      </c>
      <c r="AY160" s="20" t="s">
        <v>145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83</v>
      </c>
      <c r="BK160" s="219">
        <f>ROUND(I160*H160,2)</f>
        <v>0</v>
      </c>
      <c r="BL160" s="20" t="s">
        <v>270</v>
      </c>
      <c r="BM160" s="218" t="s">
        <v>603</v>
      </c>
    </row>
    <row r="161" s="2" customFormat="1">
      <c r="A161" s="41"/>
      <c r="B161" s="42"/>
      <c r="C161" s="43"/>
      <c r="D161" s="220" t="s">
        <v>154</v>
      </c>
      <c r="E161" s="43"/>
      <c r="F161" s="221" t="s">
        <v>1192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154</v>
      </c>
      <c r="AU161" s="20" t="s">
        <v>85</v>
      </c>
    </row>
    <row r="162" s="12" customFormat="1" ht="22.8" customHeight="1">
      <c r="A162" s="12"/>
      <c r="B162" s="191"/>
      <c r="C162" s="192"/>
      <c r="D162" s="193" t="s">
        <v>75</v>
      </c>
      <c r="E162" s="205" t="s">
        <v>1193</v>
      </c>
      <c r="F162" s="205" t="s">
        <v>93</v>
      </c>
      <c r="G162" s="192"/>
      <c r="H162" s="192"/>
      <c r="I162" s="195"/>
      <c r="J162" s="206">
        <f>BK162</f>
        <v>0</v>
      </c>
      <c r="K162" s="192"/>
      <c r="L162" s="197"/>
      <c r="M162" s="198"/>
      <c r="N162" s="199"/>
      <c r="O162" s="199"/>
      <c r="P162" s="200">
        <f>SUM(P163:P164)</f>
        <v>0</v>
      </c>
      <c r="Q162" s="199"/>
      <c r="R162" s="200">
        <f>SUM(R163:R164)</f>
        <v>0</v>
      </c>
      <c r="S162" s="199"/>
      <c r="T162" s="201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2" t="s">
        <v>85</v>
      </c>
      <c r="AT162" s="203" t="s">
        <v>75</v>
      </c>
      <c r="AU162" s="203" t="s">
        <v>83</v>
      </c>
      <c r="AY162" s="202" t="s">
        <v>145</v>
      </c>
      <c r="BK162" s="204">
        <f>SUM(BK163:BK164)</f>
        <v>0</v>
      </c>
    </row>
    <row r="163" s="2" customFormat="1" ht="16.5" customHeight="1">
      <c r="A163" s="41"/>
      <c r="B163" s="42"/>
      <c r="C163" s="207" t="s">
        <v>406</v>
      </c>
      <c r="D163" s="207" t="s">
        <v>147</v>
      </c>
      <c r="E163" s="208" t="s">
        <v>1194</v>
      </c>
      <c r="F163" s="209" t="s">
        <v>1195</v>
      </c>
      <c r="G163" s="210" t="s">
        <v>182</v>
      </c>
      <c r="H163" s="211">
        <v>2</v>
      </c>
      <c r="I163" s="212"/>
      <c r="J163" s="213">
        <f>ROUND(I163*H163,2)</f>
        <v>0</v>
      </c>
      <c r="K163" s="209" t="s">
        <v>151</v>
      </c>
      <c r="L163" s="47"/>
      <c r="M163" s="214" t="s">
        <v>19</v>
      </c>
      <c r="N163" s="215" t="s">
        <v>47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270</v>
      </c>
      <c r="AT163" s="218" t="s">
        <v>147</v>
      </c>
      <c r="AU163" s="218" t="s">
        <v>85</v>
      </c>
      <c r="AY163" s="20" t="s">
        <v>145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270</v>
      </c>
      <c r="BM163" s="218" t="s">
        <v>611</v>
      </c>
    </row>
    <row r="164" s="2" customFormat="1">
      <c r="A164" s="41"/>
      <c r="B164" s="42"/>
      <c r="C164" s="43"/>
      <c r="D164" s="220" t="s">
        <v>154</v>
      </c>
      <c r="E164" s="43"/>
      <c r="F164" s="221" t="s">
        <v>1196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154</v>
      </c>
      <c r="AU164" s="20" t="s">
        <v>85</v>
      </c>
    </row>
    <row r="165" s="12" customFormat="1" ht="25.92" customHeight="1">
      <c r="A165" s="12"/>
      <c r="B165" s="191"/>
      <c r="C165" s="192"/>
      <c r="D165" s="193" t="s">
        <v>75</v>
      </c>
      <c r="E165" s="194" t="s">
        <v>1197</v>
      </c>
      <c r="F165" s="194" t="s">
        <v>1198</v>
      </c>
      <c r="G165" s="192"/>
      <c r="H165" s="192"/>
      <c r="I165" s="195"/>
      <c r="J165" s="196">
        <f>BK165</f>
        <v>0</v>
      </c>
      <c r="K165" s="192"/>
      <c r="L165" s="197"/>
      <c r="M165" s="198"/>
      <c r="N165" s="199"/>
      <c r="O165" s="199"/>
      <c r="P165" s="200">
        <f>SUM(P166:P167)</f>
        <v>0</v>
      </c>
      <c r="Q165" s="199"/>
      <c r="R165" s="200">
        <f>SUM(R166:R167)</f>
        <v>0</v>
      </c>
      <c r="S165" s="199"/>
      <c r="T165" s="201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2" t="s">
        <v>152</v>
      </c>
      <c r="AT165" s="203" t="s">
        <v>75</v>
      </c>
      <c r="AU165" s="203" t="s">
        <v>76</v>
      </c>
      <c r="AY165" s="202" t="s">
        <v>145</v>
      </c>
      <c r="BK165" s="204">
        <f>SUM(BK166:BK167)</f>
        <v>0</v>
      </c>
    </row>
    <row r="166" s="2" customFormat="1" ht="16.5" customHeight="1">
      <c r="A166" s="41"/>
      <c r="B166" s="42"/>
      <c r="C166" s="207" t="s">
        <v>414</v>
      </c>
      <c r="D166" s="207" t="s">
        <v>147</v>
      </c>
      <c r="E166" s="208" t="s">
        <v>1199</v>
      </c>
      <c r="F166" s="209" t="s">
        <v>1200</v>
      </c>
      <c r="G166" s="210" t="s">
        <v>1201</v>
      </c>
      <c r="H166" s="211">
        <v>20</v>
      </c>
      <c r="I166" s="212"/>
      <c r="J166" s="213">
        <f>ROUND(I166*H166,2)</f>
        <v>0</v>
      </c>
      <c r="K166" s="209" t="s">
        <v>151</v>
      </c>
      <c r="L166" s="47"/>
      <c r="M166" s="214" t="s">
        <v>19</v>
      </c>
      <c r="N166" s="215" t="s">
        <v>47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1202</v>
      </c>
      <c r="AT166" s="218" t="s">
        <v>147</v>
      </c>
      <c r="AU166" s="218" t="s">
        <v>83</v>
      </c>
      <c r="AY166" s="20" t="s">
        <v>145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83</v>
      </c>
      <c r="BK166" s="219">
        <f>ROUND(I166*H166,2)</f>
        <v>0</v>
      </c>
      <c r="BL166" s="20" t="s">
        <v>1202</v>
      </c>
      <c r="BM166" s="218" t="s">
        <v>619</v>
      </c>
    </row>
    <row r="167" s="2" customFormat="1">
      <c r="A167" s="41"/>
      <c r="B167" s="42"/>
      <c r="C167" s="43"/>
      <c r="D167" s="220" t="s">
        <v>154</v>
      </c>
      <c r="E167" s="43"/>
      <c r="F167" s="221" t="s">
        <v>1203</v>
      </c>
      <c r="G167" s="43"/>
      <c r="H167" s="43"/>
      <c r="I167" s="222"/>
      <c r="J167" s="43"/>
      <c r="K167" s="43"/>
      <c r="L167" s="47"/>
      <c r="M167" s="281"/>
      <c r="N167" s="282"/>
      <c r="O167" s="283"/>
      <c r="P167" s="283"/>
      <c r="Q167" s="283"/>
      <c r="R167" s="283"/>
      <c r="S167" s="283"/>
      <c r="T167" s="284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154</v>
      </c>
      <c r="AU167" s="20" t="s">
        <v>83</v>
      </c>
    </row>
    <row r="168" s="2" customFormat="1" ht="6.96" customHeight="1">
      <c r="A168" s="41"/>
      <c r="B168" s="62"/>
      <c r="C168" s="63"/>
      <c r="D168" s="63"/>
      <c r="E168" s="63"/>
      <c r="F168" s="63"/>
      <c r="G168" s="63"/>
      <c r="H168" s="63"/>
      <c r="I168" s="63"/>
      <c r="J168" s="63"/>
      <c r="K168" s="63"/>
      <c r="L168" s="47"/>
      <c r="M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</sheetData>
  <sheetProtection sheet="1" autoFilter="0" formatColumns="0" formatRows="0" objects="1" scenarios="1" spinCount="100000" saltValue="C9SIvckHchWfa23i4MyyR5w2D95ekCXtUEzIbUaSWtv0zo+Vq6H9tk3szYzojK7BrOpE2DE6aSkWJOy6c2rLSQ==" hashValue="rv2kXl33Bw9LIYBCr7z7M/yDtbZ9L+NGQMzgHsYuZQN8juBK8TIFTpUBnDk3gNgMZ/G2PotE0LVnZhM915BG7g==" algorithmName="SHA-512" password="E907"/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733110806"/>
    <hyperlink ref="F91" r:id="rId2" display="https://podminky.urs.cz/item/CS_URS_2025_01/733110808"/>
    <hyperlink ref="F93" r:id="rId3" display="https://podminky.urs.cz/item/CS_URS_2023_01/733122221"/>
    <hyperlink ref="F95" r:id="rId4" display="https://podminky.urs.cz/item/CS_URS_2023_01/733122222"/>
    <hyperlink ref="F97" r:id="rId5" display="https://podminky.urs.cz/item/CS_URS_2023_01/733122223"/>
    <hyperlink ref="F99" r:id="rId6" display="https://podminky.urs.cz/item/CS_URS_2023_01/733122224"/>
    <hyperlink ref="F101" r:id="rId7" display="https://podminky.urs.cz/item/CS_URS_2023_01/733122226"/>
    <hyperlink ref="F103" r:id="rId8" display="https://podminky.urs.cz/item/CS_URS_2023_01/733122228"/>
    <hyperlink ref="F105" r:id="rId9" display="https://podminky.urs.cz/item/CS_URS_2025_01/733190107"/>
    <hyperlink ref="F107" r:id="rId10" display="https://podminky.urs.cz/item/CS_URS_2023_01/733190108"/>
    <hyperlink ref="F109" r:id="rId11" display="https://podminky.urs.cz/item/CS_URS_2023_01/733191922"/>
    <hyperlink ref="F111" r:id="rId12" display="https://podminky.urs.cz/item/CS_URS_2025_01/733191924"/>
    <hyperlink ref="F113" r:id="rId13" display="https://podminky.urs.cz/item/CS_URS_2025_01/733191926"/>
    <hyperlink ref="F115" r:id="rId14" display="https://podminky.urs.cz/item/CS_URS_2025_01/733191928"/>
    <hyperlink ref="F117" r:id="rId15" display="https://podminky.urs.cz/item/CS_URS_2023_01/733811252"/>
    <hyperlink ref="F119" r:id="rId16" display="https://podminky.urs.cz/item/CS_URS_2025_01/998733101"/>
    <hyperlink ref="F122" r:id="rId17" display="https://podminky.urs.cz/item/CS_URS_2025_01/734200811"/>
    <hyperlink ref="F124" r:id="rId18" display="https://podminky.urs.cz/item/CS_URS_2025_01/734200812"/>
    <hyperlink ref="F126" r:id="rId19" display="https://podminky.urs.cz/item/CS_URS_2023_01/734211126"/>
    <hyperlink ref="F128" r:id="rId20" display="https://podminky.urs.cz/item/CS_URS_2025_01/734221536"/>
    <hyperlink ref="F132" r:id="rId21" display="https://podminky.urs.cz/item/CS_URS_2025_01/734261417"/>
    <hyperlink ref="F134" r:id="rId22" display="https://podminky.urs.cz/item/CS_URS_2025_01/998734101"/>
    <hyperlink ref="F137" r:id="rId23" display="https://podminky.urs.cz/item/CS_URS_2025_01/735000912"/>
    <hyperlink ref="F139" r:id="rId24" display="https://podminky.urs.cz/item/CS_URS_2025_01/735151573"/>
    <hyperlink ref="F141" r:id="rId25" display="https://podminky.urs.cz/item/CS_URS_2025_01/735151577"/>
    <hyperlink ref="F143" r:id="rId26" display="https://podminky.urs.cz/item/CS_URS_2025_01/735151581"/>
    <hyperlink ref="F145" r:id="rId27" display="https://podminky.urs.cz/item/CS_URS_2025_01/735151583"/>
    <hyperlink ref="F147" r:id="rId28" display="https://podminky.urs.cz/item/CS_URS_2025_01/735151591"/>
    <hyperlink ref="F149" r:id="rId29" display="https://podminky.urs.cz/item/CS_URS_2025_01/735151811"/>
    <hyperlink ref="F151" r:id="rId30" display="https://podminky.urs.cz/item/CS_URS_2025_01/735151812"/>
    <hyperlink ref="F153" r:id="rId31" display="https://podminky.urs.cz/item/CS_URS_2025_01/735160113"/>
    <hyperlink ref="F155" r:id="rId32" display="https://podminky.urs.cz/item/CS_URS_2025_01/735191905"/>
    <hyperlink ref="F157" r:id="rId33" display="https://podminky.urs.cz/item/CS_URS_2025_01/735221812"/>
    <hyperlink ref="F159" r:id="rId34" display="https://podminky.urs.cz/item/CS_URS_2025_01/735494811"/>
    <hyperlink ref="F161" r:id="rId35" display="https://podminky.urs.cz/item/CS_URS_2025_01/998735101"/>
    <hyperlink ref="F164" r:id="rId36" display="https://podminky.urs.cz/item/CS_URS_2025_01/751731851"/>
    <hyperlink ref="F167" r:id="rId37" display="https://podminky.urs.cz/item/CS_URS_2025_01/HZS2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8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101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jídelny a sociálního zařízení jídelny SUPŠSK Hořice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1204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14. 4. 2025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39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ROUND((SUM(BE85:BE125)),  2)</f>
        <v>0</v>
      </c>
      <c r="G33" s="41"/>
      <c r="H33" s="41"/>
      <c r="I33" s="151">
        <v>0.20999999999999999</v>
      </c>
      <c r="J33" s="150">
        <f>ROUND(((SUM(BE85:BE125))*I33),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ROUND((SUM(BF85:BF125)),  2)</f>
        <v>0</v>
      </c>
      <c r="G34" s="41"/>
      <c r="H34" s="41"/>
      <c r="I34" s="151">
        <v>0.12</v>
      </c>
      <c r="J34" s="150">
        <f>ROUND(((SUM(BF85:BF125))*I34),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ROUND((SUM(BG85:BG125)),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ROUND((SUM(BH85:BH125)),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ROUND((SUM(BI85:BI125)),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jídelny a sociálního zařízení jídelny SUPŠSK Hořice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SO-04 - Vzduchotechnika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Hořice</v>
      </c>
      <c r="G52" s="43"/>
      <c r="H52" s="43"/>
      <c r="I52" s="35" t="s">
        <v>23</v>
      </c>
      <c r="J52" s="75" t="str">
        <f>IF(J12="","",J12)</f>
        <v>14. 4. 2025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Střední uměleckoprůmyslová škola sochařská</v>
      </c>
      <c r="G54" s="43"/>
      <c r="H54" s="43"/>
      <c r="I54" s="35" t="s">
        <v>33</v>
      </c>
      <c r="J54" s="39" t="str">
        <f>E21</f>
        <v>Ing. David Pour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 Ladislav Kopecký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105</v>
      </c>
      <c r="D57" s="165"/>
      <c r="E57" s="165"/>
      <c r="F57" s="165"/>
      <c r="G57" s="165"/>
      <c r="H57" s="165"/>
      <c r="I57" s="165"/>
      <c r="J57" s="166" t="s">
        <v>106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107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1076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1205</v>
      </c>
      <c r="E62" s="177"/>
      <c r="F62" s="177"/>
      <c r="G62" s="177"/>
      <c r="H62" s="177"/>
      <c r="I62" s="177"/>
      <c r="J62" s="178">
        <f>J88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1206</v>
      </c>
      <c r="E63" s="177"/>
      <c r="F63" s="177"/>
      <c r="G63" s="177"/>
      <c r="H63" s="177"/>
      <c r="I63" s="177"/>
      <c r="J63" s="178">
        <f>J105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1207</v>
      </c>
      <c r="E64" s="171"/>
      <c r="F64" s="171"/>
      <c r="G64" s="171"/>
      <c r="H64" s="171"/>
      <c r="I64" s="171"/>
      <c r="J64" s="172">
        <f>J112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1077</v>
      </c>
      <c r="E65" s="171"/>
      <c r="F65" s="171"/>
      <c r="G65" s="171"/>
      <c r="H65" s="171"/>
      <c r="I65" s="171"/>
      <c r="J65" s="172">
        <f>J123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130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Stavební úpravy jídelny a sociálního zařízení jídelny SUPŠSK Hořice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SO-04 - Vzduchotechnika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Hořice</v>
      </c>
      <c r="G79" s="43"/>
      <c r="H79" s="43"/>
      <c r="I79" s="35" t="s">
        <v>23</v>
      </c>
      <c r="J79" s="75" t="str">
        <f>IF(J12="","",J12)</f>
        <v>14. 4. 2025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Střední uměleckoprůmyslová škola sochařská</v>
      </c>
      <c r="G81" s="43"/>
      <c r="H81" s="43"/>
      <c r="I81" s="35" t="s">
        <v>33</v>
      </c>
      <c r="J81" s="39" t="str">
        <f>E21</f>
        <v>Ing. David Pour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37</v>
      </c>
      <c r="J82" s="39" t="str">
        <f>E24</f>
        <v>Ing. Ladislav Kopecký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131</v>
      </c>
      <c r="D84" s="183" t="s">
        <v>61</v>
      </c>
      <c r="E84" s="183" t="s">
        <v>57</v>
      </c>
      <c r="F84" s="183" t="s">
        <v>58</v>
      </c>
      <c r="G84" s="183" t="s">
        <v>132</v>
      </c>
      <c r="H84" s="183" t="s">
        <v>133</v>
      </c>
      <c r="I84" s="183" t="s">
        <v>134</v>
      </c>
      <c r="J84" s="183" t="s">
        <v>106</v>
      </c>
      <c r="K84" s="184" t="s">
        <v>135</v>
      </c>
      <c r="L84" s="185"/>
      <c r="M84" s="95" t="s">
        <v>19</v>
      </c>
      <c r="N84" s="96" t="s">
        <v>46</v>
      </c>
      <c r="O84" s="96" t="s">
        <v>136</v>
      </c>
      <c r="P84" s="96" t="s">
        <v>137</v>
      </c>
      <c r="Q84" s="96" t="s">
        <v>138</v>
      </c>
      <c r="R84" s="96" t="s">
        <v>139</v>
      </c>
      <c r="S84" s="96" t="s">
        <v>140</v>
      </c>
      <c r="T84" s="97" t="s">
        <v>141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142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P86+P112+P123</f>
        <v>0</v>
      </c>
      <c r="Q85" s="99"/>
      <c r="R85" s="188">
        <f>R86+R112+R123</f>
        <v>0</v>
      </c>
      <c r="S85" s="99"/>
      <c r="T85" s="189">
        <f>T86+T112+T123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75</v>
      </c>
      <c r="AU85" s="20" t="s">
        <v>107</v>
      </c>
      <c r="BK85" s="190">
        <f>BK86+BK112+BK123</f>
        <v>0</v>
      </c>
    </row>
    <row r="86" s="12" customFormat="1" ht="25.92" customHeight="1">
      <c r="A86" s="12"/>
      <c r="B86" s="191"/>
      <c r="C86" s="192"/>
      <c r="D86" s="193" t="s">
        <v>75</v>
      </c>
      <c r="E86" s="194" t="s">
        <v>377</v>
      </c>
      <c r="F86" s="194" t="s">
        <v>378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P87+P88+P105</f>
        <v>0</v>
      </c>
      <c r="Q86" s="199"/>
      <c r="R86" s="200">
        <f>R87+R88+R105</f>
        <v>0</v>
      </c>
      <c r="S86" s="199"/>
      <c r="T86" s="201">
        <f>T87+T88+T105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85</v>
      </c>
      <c r="AT86" s="203" t="s">
        <v>75</v>
      </c>
      <c r="AU86" s="203" t="s">
        <v>76</v>
      </c>
      <c r="AY86" s="202" t="s">
        <v>145</v>
      </c>
      <c r="BK86" s="204">
        <f>BK87+BK88+BK105</f>
        <v>0</v>
      </c>
    </row>
    <row r="87" s="12" customFormat="1" ht="22.8" customHeight="1">
      <c r="A87" s="12"/>
      <c r="B87" s="191"/>
      <c r="C87" s="192"/>
      <c r="D87" s="193" t="s">
        <v>75</v>
      </c>
      <c r="E87" s="205" t="s">
        <v>1193</v>
      </c>
      <c r="F87" s="205" t="s">
        <v>93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v>0</v>
      </c>
      <c r="Q87" s="199"/>
      <c r="R87" s="200">
        <v>0</v>
      </c>
      <c r="S87" s="199"/>
      <c r="T87" s="201"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85</v>
      </c>
      <c r="AT87" s="203" t="s">
        <v>75</v>
      </c>
      <c r="AU87" s="203" t="s">
        <v>83</v>
      </c>
      <c r="AY87" s="202" t="s">
        <v>145</v>
      </c>
      <c r="BK87" s="204">
        <v>0</v>
      </c>
    </row>
    <row r="88" s="12" customFormat="1" ht="22.8" customHeight="1">
      <c r="A88" s="12"/>
      <c r="B88" s="191"/>
      <c r="C88" s="192"/>
      <c r="D88" s="193" t="s">
        <v>75</v>
      </c>
      <c r="E88" s="205" t="s">
        <v>1208</v>
      </c>
      <c r="F88" s="205" t="s">
        <v>1209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SUM(P89:P104)</f>
        <v>0</v>
      </c>
      <c r="Q88" s="199"/>
      <c r="R88" s="200">
        <f>SUM(R89:R104)</f>
        <v>0</v>
      </c>
      <c r="S88" s="199"/>
      <c r="T88" s="201">
        <f>SUM(T89:T104)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75</v>
      </c>
      <c r="AU88" s="203" t="s">
        <v>83</v>
      </c>
      <c r="AY88" s="202" t="s">
        <v>145</v>
      </c>
      <c r="BK88" s="204">
        <f>SUM(BK89:BK104)</f>
        <v>0</v>
      </c>
    </row>
    <row r="89" s="2" customFormat="1" ht="16.5" customHeight="1">
      <c r="A89" s="41"/>
      <c r="B89" s="42"/>
      <c r="C89" s="207" t="s">
        <v>83</v>
      </c>
      <c r="D89" s="207" t="s">
        <v>147</v>
      </c>
      <c r="E89" s="208" t="s">
        <v>1210</v>
      </c>
      <c r="F89" s="209" t="s">
        <v>1211</v>
      </c>
      <c r="G89" s="210" t="s">
        <v>182</v>
      </c>
      <c r="H89" s="211">
        <v>1</v>
      </c>
      <c r="I89" s="212"/>
      <c r="J89" s="213">
        <f>ROUND(I89*H89,2)</f>
        <v>0</v>
      </c>
      <c r="K89" s="209" t="s">
        <v>1212</v>
      </c>
      <c r="L89" s="47"/>
      <c r="M89" s="214" t="s">
        <v>19</v>
      </c>
      <c r="N89" s="215" t="s">
        <v>47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152</v>
      </c>
      <c r="AT89" s="218" t="s">
        <v>147</v>
      </c>
      <c r="AU89" s="218" t="s">
        <v>85</v>
      </c>
      <c r="AY89" s="20" t="s">
        <v>145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83</v>
      </c>
      <c r="BK89" s="219">
        <f>ROUND(I89*H89,2)</f>
        <v>0</v>
      </c>
      <c r="BL89" s="20" t="s">
        <v>152</v>
      </c>
      <c r="BM89" s="218" t="s">
        <v>85</v>
      </c>
    </row>
    <row r="90" s="2" customFormat="1" ht="66.75" customHeight="1">
      <c r="A90" s="41"/>
      <c r="B90" s="42"/>
      <c r="C90" s="237" t="s">
        <v>85</v>
      </c>
      <c r="D90" s="237" t="s">
        <v>158</v>
      </c>
      <c r="E90" s="238" t="s">
        <v>1213</v>
      </c>
      <c r="F90" s="239" t="s">
        <v>1214</v>
      </c>
      <c r="G90" s="240" t="s">
        <v>182</v>
      </c>
      <c r="H90" s="241">
        <v>1</v>
      </c>
      <c r="I90" s="242"/>
      <c r="J90" s="243">
        <f>ROUND(I90*H90,2)</f>
        <v>0</v>
      </c>
      <c r="K90" s="239" t="s">
        <v>19</v>
      </c>
      <c r="L90" s="244"/>
      <c r="M90" s="245" t="s">
        <v>19</v>
      </c>
      <c r="N90" s="246" t="s">
        <v>47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162</v>
      </c>
      <c r="AT90" s="218" t="s">
        <v>158</v>
      </c>
      <c r="AU90" s="218" t="s">
        <v>85</v>
      </c>
      <c r="AY90" s="20" t="s">
        <v>145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152</v>
      </c>
      <c r="BM90" s="218" t="s">
        <v>152</v>
      </c>
    </row>
    <row r="91" s="2" customFormat="1" ht="16.5" customHeight="1">
      <c r="A91" s="41"/>
      <c r="B91" s="42"/>
      <c r="C91" s="237" t="s">
        <v>166</v>
      </c>
      <c r="D91" s="237" t="s">
        <v>158</v>
      </c>
      <c r="E91" s="238" t="s">
        <v>1215</v>
      </c>
      <c r="F91" s="239" t="s">
        <v>1216</v>
      </c>
      <c r="G91" s="240" t="s">
        <v>182</v>
      </c>
      <c r="H91" s="241">
        <v>1</v>
      </c>
      <c r="I91" s="242"/>
      <c r="J91" s="243">
        <f>ROUND(I91*H91,2)</f>
        <v>0</v>
      </c>
      <c r="K91" s="239" t="s">
        <v>19</v>
      </c>
      <c r="L91" s="244"/>
      <c r="M91" s="245" t="s">
        <v>19</v>
      </c>
      <c r="N91" s="246" t="s">
        <v>47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162</v>
      </c>
      <c r="AT91" s="218" t="s">
        <v>158</v>
      </c>
      <c r="AU91" s="218" t="s">
        <v>85</v>
      </c>
      <c r="AY91" s="20" t="s">
        <v>145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83</v>
      </c>
      <c r="BK91" s="219">
        <f>ROUND(I91*H91,2)</f>
        <v>0</v>
      </c>
      <c r="BL91" s="20" t="s">
        <v>152</v>
      </c>
      <c r="BM91" s="218" t="s">
        <v>185</v>
      </c>
    </row>
    <row r="92" s="2" customFormat="1" ht="16.5" customHeight="1">
      <c r="A92" s="41"/>
      <c r="B92" s="42"/>
      <c r="C92" s="207" t="s">
        <v>152</v>
      </c>
      <c r="D92" s="207" t="s">
        <v>147</v>
      </c>
      <c r="E92" s="208" t="s">
        <v>1217</v>
      </c>
      <c r="F92" s="209" t="s">
        <v>1218</v>
      </c>
      <c r="G92" s="210" t="s">
        <v>196</v>
      </c>
      <c r="H92" s="211">
        <v>10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47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152</v>
      </c>
      <c r="AT92" s="218" t="s">
        <v>147</v>
      </c>
      <c r="AU92" s="218" t="s">
        <v>85</v>
      </c>
      <c r="AY92" s="20" t="s">
        <v>145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152</v>
      </c>
      <c r="BM92" s="218" t="s">
        <v>162</v>
      </c>
    </row>
    <row r="93" s="2" customFormat="1" ht="16.5" customHeight="1">
      <c r="A93" s="41"/>
      <c r="B93" s="42"/>
      <c r="C93" s="207" t="s">
        <v>179</v>
      </c>
      <c r="D93" s="207" t="s">
        <v>147</v>
      </c>
      <c r="E93" s="208" t="s">
        <v>1219</v>
      </c>
      <c r="F93" s="209" t="s">
        <v>1220</v>
      </c>
      <c r="G93" s="210" t="s">
        <v>182</v>
      </c>
      <c r="H93" s="211">
        <v>18</v>
      </c>
      <c r="I93" s="212"/>
      <c r="J93" s="213">
        <f>ROUND(I93*H93,2)</f>
        <v>0</v>
      </c>
      <c r="K93" s="209" t="s">
        <v>1212</v>
      </c>
      <c r="L93" s="47"/>
      <c r="M93" s="214" t="s">
        <v>19</v>
      </c>
      <c r="N93" s="215" t="s">
        <v>47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152</v>
      </c>
      <c r="AT93" s="218" t="s">
        <v>147</v>
      </c>
      <c r="AU93" s="218" t="s">
        <v>85</v>
      </c>
      <c r="AY93" s="20" t="s">
        <v>145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83</v>
      </c>
      <c r="BK93" s="219">
        <f>ROUND(I93*H93,2)</f>
        <v>0</v>
      </c>
      <c r="BL93" s="20" t="s">
        <v>152</v>
      </c>
      <c r="BM93" s="218" t="s">
        <v>207</v>
      </c>
    </row>
    <row r="94" s="2" customFormat="1" ht="16.5" customHeight="1">
      <c r="A94" s="41"/>
      <c r="B94" s="42"/>
      <c r="C94" s="207" t="s">
        <v>185</v>
      </c>
      <c r="D94" s="207" t="s">
        <v>147</v>
      </c>
      <c r="E94" s="208" t="s">
        <v>1221</v>
      </c>
      <c r="F94" s="209" t="s">
        <v>1222</v>
      </c>
      <c r="G94" s="210" t="s">
        <v>307</v>
      </c>
      <c r="H94" s="211">
        <v>9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47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152</v>
      </c>
      <c r="AT94" s="218" t="s">
        <v>147</v>
      </c>
      <c r="AU94" s="218" t="s">
        <v>85</v>
      </c>
      <c r="AY94" s="20" t="s">
        <v>145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152</v>
      </c>
      <c r="BM94" s="218" t="s">
        <v>8</v>
      </c>
    </row>
    <row r="95" s="2" customFormat="1" ht="16.5" customHeight="1">
      <c r="A95" s="41"/>
      <c r="B95" s="42"/>
      <c r="C95" s="207" t="s">
        <v>190</v>
      </c>
      <c r="D95" s="207" t="s">
        <v>147</v>
      </c>
      <c r="E95" s="208" t="s">
        <v>1223</v>
      </c>
      <c r="F95" s="209" t="s">
        <v>1224</v>
      </c>
      <c r="G95" s="210" t="s">
        <v>307</v>
      </c>
      <c r="H95" s="211">
        <v>9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47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152</v>
      </c>
      <c r="AT95" s="218" t="s">
        <v>147</v>
      </c>
      <c r="AU95" s="218" t="s">
        <v>85</v>
      </c>
      <c r="AY95" s="20" t="s">
        <v>145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83</v>
      </c>
      <c r="BK95" s="219">
        <f>ROUND(I95*H95,2)</f>
        <v>0</v>
      </c>
      <c r="BL95" s="20" t="s">
        <v>152</v>
      </c>
      <c r="BM95" s="218" t="s">
        <v>257</v>
      </c>
    </row>
    <row r="96" s="2" customFormat="1" ht="21.75" customHeight="1">
      <c r="A96" s="41"/>
      <c r="B96" s="42"/>
      <c r="C96" s="207" t="s">
        <v>162</v>
      </c>
      <c r="D96" s="207" t="s">
        <v>147</v>
      </c>
      <c r="E96" s="208" t="s">
        <v>1225</v>
      </c>
      <c r="F96" s="209" t="s">
        <v>1226</v>
      </c>
      <c r="G96" s="210" t="s">
        <v>318</v>
      </c>
      <c r="H96" s="211">
        <v>30</v>
      </c>
      <c r="I96" s="212"/>
      <c r="J96" s="213">
        <f>ROUND(I96*H96,2)</f>
        <v>0</v>
      </c>
      <c r="K96" s="209" t="s">
        <v>1212</v>
      </c>
      <c r="L96" s="47"/>
      <c r="M96" s="214" t="s">
        <v>19</v>
      </c>
      <c r="N96" s="215" t="s">
        <v>47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152</v>
      </c>
      <c r="AT96" s="218" t="s">
        <v>147</v>
      </c>
      <c r="AU96" s="218" t="s">
        <v>85</v>
      </c>
      <c r="AY96" s="20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152</v>
      </c>
      <c r="BM96" s="218" t="s">
        <v>270</v>
      </c>
    </row>
    <row r="97" s="2" customFormat="1" ht="21.75" customHeight="1">
      <c r="A97" s="41"/>
      <c r="B97" s="42"/>
      <c r="C97" s="207" t="s">
        <v>200</v>
      </c>
      <c r="D97" s="207" t="s">
        <v>147</v>
      </c>
      <c r="E97" s="208" t="s">
        <v>1227</v>
      </c>
      <c r="F97" s="209" t="s">
        <v>1228</v>
      </c>
      <c r="G97" s="210" t="s">
        <v>318</v>
      </c>
      <c r="H97" s="211">
        <v>10</v>
      </c>
      <c r="I97" s="212"/>
      <c r="J97" s="213">
        <f>ROUND(I97*H97,2)</f>
        <v>0</v>
      </c>
      <c r="K97" s="209" t="s">
        <v>1212</v>
      </c>
      <c r="L97" s="47"/>
      <c r="M97" s="214" t="s">
        <v>19</v>
      </c>
      <c r="N97" s="215" t="s">
        <v>47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152</v>
      </c>
      <c r="AT97" s="218" t="s">
        <v>147</v>
      </c>
      <c r="AU97" s="218" t="s">
        <v>85</v>
      </c>
      <c r="AY97" s="20" t="s">
        <v>145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83</v>
      </c>
      <c r="BK97" s="219">
        <f>ROUND(I97*H97,2)</f>
        <v>0</v>
      </c>
      <c r="BL97" s="20" t="s">
        <v>152</v>
      </c>
      <c r="BM97" s="218" t="s">
        <v>282</v>
      </c>
    </row>
    <row r="98" s="2" customFormat="1" ht="24.15" customHeight="1">
      <c r="A98" s="41"/>
      <c r="B98" s="42"/>
      <c r="C98" s="207" t="s">
        <v>207</v>
      </c>
      <c r="D98" s="207" t="s">
        <v>147</v>
      </c>
      <c r="E98" s="208" t="s">
        <v>1229</v>
      </c>
      <c r="F98" s="209" t="s">
        <v>1230</v>
      </c>
      <c r="G98" s="210" t="s">
        <v>182</v>
      </c>
      <c r="H98" s="211">
        <v>2</v>
      </c>
      <c r="I98" s="212"/>
      <c r="J98" s="213">
        <f>ROUND(I98*H98,2)</f>
        <v>0</v>
      </c>
      <c r="K98" s="209" t="s">
        <v>151</v>
      </c>
      <c r="L98" s="47"/>
      <c r="M98" s="214" t="s">
        <v>19</v>
      </c>
      <c r="N98" s="215" t="s">
        <v>47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152</v>
      </c>
      <c r="AT98" s="218" t="s">
        <v>147</v>
      </c>
      <c r="AU98" s="218" t="s">
        <v>85</v>
      </c>
      <c r="AY98" s="20" t="s">
        <v>145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152</v>
      </c>
      <c r="BM98" s="218" t="s">
        <v>293</v>
      </c>
    </row>
    <row r="99" s="2" customFormat="1">
      <c r="A99" s="41"/>
      <c r="B99" s="42"/>
      <c r="C99" s="43"/>
      <c r="D99" s="220" t="s">
        <v>154</v>
      </c>
      <c r="E99" s="43"/>
      <c r="F99" s="221" t="s">
        <v>1231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154</v>
      </c>
      <c r="AU99" s="20" t="s">
        <v>85</v>
      </c>
    </row>
    <row r="100" s="2" customFormat="1" ht="16.5" customHeight="1">
      <c r="A100" s="41"/>
      <c r="B100" s="42"/>
      <c r="C100" s="237" t="s">
        <v>213</v>
      </c>
      <c r="D100" s="237" t="s">
        <v>158</v>
      </c>
      <c r="E100" s="238" t="s">
        <v>1232</v>
      </c>
      <c r="F100" s="239" t="s">
        <v>1233</v>
      </c>
      <c r="G100" s="240" t="s">
        <v>182</v>
      </c>
      <c r="H100" s="241">
        <v>1</v>
      </c>
      <c r="I100" s="242"/>
      <c r="J100" s="243">
        <f>ROUND(I100*H100,2)</f>
        <v>0</v>
      </c>
      <c r="K100" s="239" t="s">
        <v>19</v>
      </c>
      <c r="L100" s="244"/>
      <c r="M100" s="245" t="s">
        <v>19</v>
      </c>
      <c r="N100" s="246" t="s">
        <v>47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162</v>
      </c>
      <c r="AT100" s="218" t="s">
        <v>158</v>
      </c>
      <c r="AU100" s="218" t="s">
        <v>85</v>
      </c>
      <c r="AY100" s="20" t="s">
        <v>145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152</v>
      </c>
      <c r="BM100" s="218" t="s">
        <v>304</v>
      </c>
    </row>
    <row r="101" s="2" customFormat="1" ht="16.5" customHeight="1">
      <c r="A101" s="41"/>
      <c r="B101" s="42"/>
      <c r="C101" s="237" t="s">
        <v>8</v>
      </c>
      <c r="D101" s="237" t="s">
        <v>158</v>
      </c>
      <c r="E101" s="238" t="s">
        <v>1234</v>
      </c>
      <c r="F101" s="239" t="s">
        <v>1235</v>
      </c>
      <c r="G101" s="240" t="s">
        <v>182</v>
      </c>
      <c r="H101" s="241">
        <v>1</v>
      </c>
      <c r="I101" s="242"/>
      <c r="J101" s="243">
        <f>ROUND(I101*H101,2)</f>
        <v>0</v>
      </c>
      <c r="K101" s="239" t="s">
        <v>19</v>
      </c>
      <c r="L101" s="244"/>
      <c r="M101" s="245" t="s">
        <v>19</v>
      </c>
      <c r="N101" s="246" t="s">
        <v>47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162</v>
      </c>
      <c r="AT101" s="218" t="s">
        <v>158</v>
      </c>
      <c r="AU101" s="218" t="s">
        <v>85</v>
      </c>
      <c r="AY101" s="20" t="s">
        <v>145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83</v>
      </c>
      <c r="BK101" s="219">
        <f>ROUND(I101*H101,2)</f>
        <v>0</v>
      </c>
      <c r="BL101" s="20" t="s">
        <v>152</v>
      </c>
      <c r="BM101" s="218" t="s">
        <v>315</v>
      </c>
    </row>
    <row r="102" s="2" customFormat="1" ht="16.5" customHeight="1">
      <c r="A102" s="41"/>
      <c r="B102" s="42"/>
      <c r="C102" s="207" t="s">
        <v>225</v>
      </c>
      <c r="D102" s="207" t="s">
        <v>147</v>
      </c>
      <c r="E102" s="208" t="s">
        <v>1236</v>
      </c>
      <c r="F102" s="209" t="s">
        <v>1218</v>
      </c>
      <c r="G102" s="210" t="s">
        <v>196</v>
      </c>
      <c r="H102" s="211">
        <v>15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47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152</v>
      </c>
      <c r="AT102" s="218" t="s">
        <v>147</v>
      </c>
      <c r="AU102" s="218" t="s">
        <v>85</v>
      </c>
      <c r="AY102" s="20" t="s">
        <v>145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152</v>
      </c>
      <c r="BM102" s="218" t="s">
        <v>335</v>
      </c>
    </row>
    <row r="103" s="2" customFormat="1" ht="16.5" customHeight="1">
      <c r="A103" s="41"/>
      <c r="B103" s="42"/>
      <c r="C103" s="237" t="s">
        <v>257</v>
      </c>
      <c r="D103" s="237" t="s">
        <v>158</v>
      </c>
      <c r="E103" s="238" t="s">
        <v>1237</v>
      </c>
      <c r="F103" s="239" t="s">
        <v>1238</v>
      </c>
      <c r="G103" s="240" t="s">
        <v>182</v>
      </c>
      <c r="H103" s="241">
        <v>1</v>
      </c>
      <c r="I103" s="242"/>
      <c r="J103" s="243">
        <f>ROUND(I103*H103,2)</f>
        <v>0</v>
      </c>
      <c r="K103" s="239" t="s">
        <v>19</v>
      </c>
      <c r="L103" s="244"/>
      <c r="M103" s="245" t="s">
        <v>19</v>
      </c>
      <c r="N103" s="246" t="s">
        <v>47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162</v>
      </c>
      <c r="AT103" s="218" t="s">
        <v>158</v>
      </c>
      <c r="AU103" s="218" t="s">
        <v>85</v>
      </c>
      <c r="AY103" s="20" t="s">
        <v>145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83</v>
      </c>
      <c r="BK103" s="219">
        <f>ROUND(I103*H103,2)</f>
        <v>0</v>
      </c>
      <c r="BL103" s="20" t="s">
        <v>152</v>
      </c>
      <c r="BM103" s="218" t="s">
        <v>348</v>
      </c>
    </row>
    <row r="104" s="2" customFormat="1" ht="16.5" customHeight="1">
      <c r="A104" s="41"/>
      <c r="B104" s="42"/>
      <c r="C104" s="237" t="s">
        <v>262</v>
      </c>
      <c r="D104" s="237" t="s">
        <v>158</v>
      </c>
      <c r="E104" s="238" t="s">
        <v>1239</v>
      </c>
      <c r="F104" s="239" t="s">
        <v>1240</v>
      </c>
      <c r="G104" s="240" t="s">
        <v>182</v>
      </c>
      <c r="H104" s="241">
        <v>1</v>
      </c>
      <c r="I104" s="242"/>
      <c r="J104" s="243">
        <f>ROUND(I104*H104,2)</f>
        <v>0</v>
      </c>
      <c r="K104" s="239" t="s">
        <v>19</v>
      </c>
      <c r="L104" s="244"/>
      <c r="M104" s="245" t="s">
        <v>19</v>
      </c>
      <c r="N104" s="246" t="s">
        <v>47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162</v>
      </c>
      <c r="AT104" s="218" t="s">
        <v>158</v>
      </c>
      <c r="AU104" s="218" t="s">
        <v>85</v>
      </c>
      <c r="AY104" s="20" t="s">
        <v>145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152</v>
      </c>
      <c r="BM104" s="218" t="s">
        <v>359</v>
      </c>
    </row>
    <row r="105" s="12" customFormat="1" ht="22.8" customHeight="1">
      <c r="A105" s="12"/>
      <c r="B105" s="191"/>
      <c r="C105" s="192"/>
      <c r="D105" s="193" t="s">
        <v>75</v>
      </c>
      <c r="E105" s="205" t="s">
        <v>1241</v>
      </c>
      <c r="F105" s="205" t="s">
        <v>1242</v>
      </c>
      <c r="G105" s="192"/>
      <c r="H105" s="192"/>
      <c r="I105" s="195"/>
      <c r="J105" s="206">
        <f>BK105</f>
        <v>0</v>
      </c>
      <c r="K105" s="192"/>
      <c r="L105" s="197"/>
      <c r="M105" s="198"/>
      <c r="N105" s="199"/>
      <c r="O105" s="199"/>
      <c r="P105" s="200">
        <f>SUM(P106:P111)</f>
        <v>0</v>
      </c>
      <c r="Q105" s="199"/>
      <c r="R105" s="200">
        <f>SUM(R106:R111)</f>
        <v>0</v>
      </c>
      <c r="S105" s="199"/>
      <c r="T105" s="201">
        <f>SUM(T106:T111)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2" t="s">
        <v>83</v>
      </c>
      <c r="AT105" s="203" t="s">
        <v>75</v>
      </c>
      <c r="AU105" s="203" t="s">
        <v>83</v>
      </c>
      <c r="AY105" s="202" t="s">
        <v>145</v>
      </c>
      <c r="BK105" s="204">
        <f>SUM(BK106:BK111)</f>
        <v>0</v>
      </c>
    </row>
    <row r="106" s="2" customFormat="1" ht="16.5" customHeight="1">
      <c r="A106" s="41"/>
      <c r="B106" s="42"/>
      <c r="C106" s="207" t="s">
        <v>270</v>
      </c>
      <c r="D106" s="207" t="s">
        <v>147</v>
      </c>
      <c r="E106" s="208" t="s">
        <v>1243</v>
      </c>
      <c r="F106" s="209" t="s">
        <v>1244</v>
      </c>
      <c r="G106" s="210" t="s">
        <v>182</v>
      </c>
      <c r="H106" s="211">
        <v>1</v>
      </c>
      <c r="I106" s="212"/>
      <c r="J106" s="213">
        <f>ROUND(I106*H106,2)</f>
        <v>0</v>
      </c>
      <c r="K106" s="209" t="s">
        <v>151</v>
      </c>
      <c r="L106" s="47"/>
      <c r="M106" s="214" t="s">
        <v>19</v>
      </c>
      <c r="N106" s="215" t="s">
        <v>47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152</v>
      </c>
      <c r="AT106" s="218" t="s">
        <v>147</v>
      </c>
      <c r="AU106" s="218" t="s">
        <v>85</v>
      </c>
      <c r="AY106" s="20" t="s">
        <v>145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152</v>
      </c>
      <c r="BM106" s="218" t="s">
        <v>372</v>
      </c>
    </row>
    <row r="107" s="2" customFormat="1">
      <c r="A107" s="41"/>
      <c r="B107" s="42"/>
      <c r="C107" s="43"/>
      <c r="D107" s="220" t="s">
        <v>154</v>
      </c>
      <c r="E107" s="43"/>
      <c r="F107" s="221" t="s">
        <v>1245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154</v>
      </c>
      <c r="AU107" s="20" t="s">
        <v>85</v>
      </c>
    </row>
    <row r="108" s="2" customFormat="1" ht="16.5" customHeight="1">
      <c r="A108" s="41"/>
      <c r="B108" s="42"/>
      <c r="C108" s="237" t="s">
        <v>276</v>
      </c>
      <c r="D108" s="237" t="s">
        <v>158</v>
      </c>
      <c r="E108" s="238" t="s">
        <v>1246</v>
      </c>
      <c r="F108" s="239" t="s">
        <v>1247</v>
      </c>
      <c r="G108" s="240" t="s">
        <v>182</v>
      </c>
      <c r="H108" s="241">
        <v>1</v>
      </c>
      <c r="I108" s="242"/>
      <c r="J108" s="243">
        <f>ROUND(I108*H108,2)</f>
        <v>0</v>
      </c>
      <c r="K108" s="239" t="s">
        <v>151</v>
      </c>
      <c r="L108" s="244"/>
      <c r="M108" s="245" t="s">
        <v>19</v>
      </c>
      <c r="N108" s="246" t="s">
        <v>47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162</v>
      </c>
      <c r="AT108" s="218" t="s">
        <v>158</v>
      </c>
      <c r="AU108" s="218" t="s">
        <v>85</v>
      </c>
      <c r="AY108" s="20" t="s">
        <v>145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152</v>
      </c>
      <c r="BM108" s="218" t="s">
        <v>386</v>
      </c>
    </row>
    <row r="109" s="2" customFormat="1" ht="21.75" customHeight="1">
      <c r="A109" s="41"/>
      <c r="B109" s="42"/>
      <c r="C109" s="207" t="s">
        <v>282</v>
      </c>
      <c r="D109" s="207" t="s">
        <v>147</v>
      </c>
      <c r="E109" s="208" t="s">
        <v>1248</v>
      </c>
      <c r="F109" s="209" t="s">
        <v>1249</v>
      </c>
      <c r="G109" s="210" t="s">
        <v>182</v>
      </c>
      <c r="H109" s="211">
        <v>1</v>
      </c>
      <c r="I109" s="212"/>
      <c r="J109" s="213">
        <f>ROUND(I109*H109,2)</f>
        <v>0</v>
      </c>
      <c r="K109" s="209" t="s">
        <v>1212</v>
      </c>
      <c r="L109" s="47"/>
      <c r="M109" s="214" t="s">
        <v>19</v>
      </c>
      <c r="N109" s="215" t="s">
        <v>47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152</v>
      </c>
      <c r="AT109" s="218" t="s">
        <v>147</v>
      </c>
      <c r="AU109" s="218" t="s">
        <v>85</v>
      </c>
      <c r="AY109" s="20" t="s">
        <v>145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83</v>
      </c>
      <c r="BK109" s="219">
        <f>ROUND(I109*H109,2)</f>
        <v>0</v>
      </c>
      <c r="BL109" s="20" t="s">
        <v>152</v>
      </c>
      <c r="BM109" s="218" t="s">
        <v>396</v>
      </c>
    </row>
    <row r="110" s="2" customFormat="1" ht="16.5" customHeight="1">
      <c r="A110" s="41"/>
      <c r="B110" s="42"/>
      <c r="C110" s="237" t="s">
        <v>287</v>
      </c>
      <c r="D110" s="237" t="s">
        <v>158</v>
      </c>
      <c r="E110" s="238" t="s">
        <v>1250</v>
      </c>
      <c r="F110" s="239" t="s">
        <v>1251</v>
      </c>
      <c r="G110" s="240" t="s">
        <v>182</v>
      </c>
      <c r="H110" s="241">
        <v>2</v>
      </c>
      <c r="I110" s="242"/>
      <c r="J110" s="243">
        <f>ROUND(I110*H110,2)</f>
        <v>0</v>
      </c>
      <c r="K110" s="239" t="s">
        <v>19</v>
      </c>
      <c r="L110" s="244"/>
      <c r="M110" s="245" t="s">
        <v>19</v>
      </c>
      <c r="N110" s="246" t="s">
        <v>47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162</v>
      </c>
      <c r="AT110" s="218" t="s">
        <v>158</v>
      </c>
      <c r="AU110" s="218" t="s">
        <v>85</v>
      </c>
      <c r="AY110" s="20" t="s">
        <v>145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152</v>
      </c>
      <c r="BM110" s="218" t="s">
        <v>406</v>
      </c>
    </row>
    <row r="111" s="2" customFormat="1" ht="24.15" customHeight="1">
      <c r="A111" s="41"/>
      <c r="B111" s="42"/>
      <c r="C111" s="207" t="s">
        <v>293</v>
      </c>
      <c r="D111" s="207" t="s">
        <v>147</v>
      </c>
      <c r="E111" s="208" t="s">
        <v>1252</v>
      </c>
      <c r="F111" s="209" t="s">
        <v>1253</v>
      </c>
      <c r="G111" s="210" t="s">
        <v>318</v>
      </c>
      <c r="H111" s="211">
        <v>2.5</v>
      </c>
      <c r="I111" s="212"/>
      <c r="J111" s="213">
        <f>ROUND(I111*H111,2)</f>
        <v>0</v>
      </c>
      <c r="K111" s="209" t="s">
        <v>1254</v>
      </c>
      <c r="L111" s="47"/>
      <c r="M111" s="214" t="s">
        <v>19</v>
      </c>
      <c r="N111" s="215" t="s">
        <v>47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152</v>
      </c>
      <c r="AT111" s="218" t="s">
        <v>147</v>
      </c>
      <c r="AU111" s="218" t="s">
        <v>85</v>
      </c>
      <c r="AY111" s="20" t="s">
        <v>145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83</v>
      </c>
      <c r="BK111" s="219">
        <f>ROUND(I111*H111,2)</f>
        <v>0</v>
      </c>
      <c r="BL111" s="20" t="s">
        <v>152</v>
      </c>
      <c r="BM111" s="218" t="s">
        <v>420</v>
      </c>
    </row>
    <row r="112" s="12" customFormat="1" ht="25.92" customHeight="1">
      <c r="A112" s="12"/>
      <c r="B112" s="191"/>
      <c r="C112" s="192"/>
      <c r="D112" s="193" t="s">
        <v>75</v>
      </c>
      <c r="E112" s="194" t="s">
        <v>1062</v>
      </c>
      <c r="F112" s="194" t="s">
        <v>1062</v>
      </c>
      <c r="G112" s="192"/>
      <c r="H112" s="192"/>
      <c r="I112" s="195"/>
      <c r="J112" s="196">
        <f>BK112</f>
        <v>0</v>
      </c>
      <c r="K112" s="192"/>
      <c r="L112" s="197"/>
      <c r="M112" s="198"/>
      <c r="N112" s="199"/>
      <c r="O112" s="199"/>
      <c r="P112" s="200">
        <f>SUM(P113:P122)</f>
        <v>0</v>
      </c>
      <c r="Q112" s="199"/>
      <c r="R112" s="200">
        <f>SUM(R113:R122)</f>
        <v>0</v>
      </c>
      <c r="S112" s="199"/>
      <c r="T112" s="201">
        <f>SUM(T113:T122)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2" t="s">
        <v>83</v>
      </c>
      <c r="AT112" s="203" t="s">
        <v>75</v>
      </c>
      <c r="AU112" s="203" t="s">
        <v>76</v>
      </c>
      <c r="AY112" s="202" t="s">
        <v>145</v>
      </c>
      <c r="BK112" s="204">
        <f>SUM(BK113:BK122)</f>
        <v>0</v>
      </c>
    </row>
    <row r="113" s="2" customFormat="1" ht="16.5" customHeight="1">
      <c r="A113" s="41"/>
      <c r="B113" s="42"/>
      <c r="C113" s="207" t="s">
        <v>7</v>
      </c>
      <c r="D113" s="207" t="s">
        <v>147</v>
      </c>
      <c r="E113" s="208" t="s">
        <v>904</v>
      </c>
      <c r="F113" s="209" t="s">
        <v>1255</v>
      </c>
      <c r="G113" s="210" t="s">
        <v>1256</v>
      </c>
      <c r="H113" s="211">
        <v>25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47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152</v>
      </c>
      <c r="AT113" s="218" t="s">
        <v>147</v>
      </c>
      <c r="AU113" s="218" t="s">
        <v>83</v>
      </c>
      <c r="AY113" s="20" t="s">
        <v>145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83</v>
      </c>
      <c r="BK113" s="219">
        <f>ROUND(I113*H113,2)</f>
        <v>0</v>
      </c>
      <c r="BL113" s="20" t="s">
        <v>152</v>
      </c>
      <c r="BM113" s="218" t="s">
        <v>430</v>
      </c>
    </row>
    <row r="114" s="2" customFormat="1" ht="16.5" customHeight="1">
      <c r="A114" s="41"/>
      <c r="B114" s="42"/>
      <c r="C114" s="207" t="s">
        <v>304</v>
      </c>
      <c r="D114" s="207" t="s">
        <v>147</v>
      </c>
      <c r="E114" s="208" t="s">
        <v>917</v>
      </c>
      <c r="F114" s="209" t="s">
        <v>1257</v>
      </c>
      <c r="G114" s="210" t="s">
        <v>1256</v>
      </c>
      <c r="H114" s="211">
        <v>25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47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152</v>
      </c>
      <c r="AT114" s="218" t="s">
        <v>147</v>
      </c>
      <c r="AU114" s="218" t="s">
        <v>83</v>
      </c>
      <c r="AY114" s="20" t="s">
        <v>145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152</v>
      </c>
      <c r="BM114" s="218" t="s">
        <v>440</v>
      </c>
    </row>
    <row r="115" s="2" customFormat="1" ht="16.5" customHeight="1">
      <c r="A115" s="41"/>
      <c r="B115" s="42"/>
      <c r="C115" s="207" t="s">
        <v>309</v>
      </c>
      <c r="D115" s="207" t="s">
        <v>147</v>
      </c>
      <c r="E115" s="208" t="s">
        <v>923</v>
      </c>
      <c r="F115" s="209" t="s">
        <v>1258</v>
      </c>
      <c r="G115" s="210" t="s">
        <v>1256</v>
      </c>
      <c r="H115" s="211">
        <v>50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47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152</v>
      </c>
      <c r="AT115" s="218" t="s">
        <v>147</v>
      </c>
      <c r="AU115" s="218" t="s">
        <v>83</v>
      </c>
      <c r="AY115" s="20" t="s">
        <v>145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83</v>
      </c>
      <c r="BK115" s="219">
        <f>ROUND(I115*H115,2)</f>
        <v>0</v>
      </c>
      <c r="BL115" s="20" t="s">
        <v>152</v>
      </c>
      <c r="BM115" s="218" t="s">
        <v>452</v>
      </c>
    </row>
    <row r="116" s="2" customFormat="1" ht="16.5" customHeight="1">
      <c r="A116" s="41"/>
      <c r="B116" s="42"/>
      <c r="C116" s="207" t="s">
        <v>315</v>
      </c>
      <c r="D116" s="207" t="s">
        <v>147</v>
      </c>
      <c r="E116" s="208" t="s">
        <v>930</v>
      </c>
      <c r="F116" s="209" t="s">
        <v>1259</v>
      </c>
      <c r="G116" s="210" t="s">
        <v>1256</v>
      </c>
      <c r="H116" s="211">
        <v>25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47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152</v>
      </c>
      <c r="AT116" s="218" t="s">
        <v>147</v>
      </c>
      <c r="AU116" s="218" t="s">
        <v>83</v>
      </c>
      <c r="AY116" s="20" t="s">
        <v>145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152</v>
      </c>
      <c r="BM116" s="218" t="s">
        <v>464</v>
      </c>
    </row>
    <row r="117" s="2" customFormat="1" ht="16.5" customHeight="1">
      <c r="A117" s="41"/>
      <c r="B117" s="42"/>
      <c r="C117" s="207" t="s">
        <v>322</v>
      </c>
      <c r="D117" s="207" t="s">
        <v>147</v>
      </c>
      <c r="E117" s="208" t="s">
        <v>950</v>
      </c>
      <c r="F117" s="209" t="s">
        <v>1260</v>
      </c>
      <c r="G117" s="210" t="s">
        <v>1261</v>
      </c>
      <c r="H117" s="211">
        <v>1</v>
      </c>
      <c r="I117" s="212"/>
      <c r="J117" s="213">
        <f>ROUND(I117*H117,2)</f>
        <v>0</v>
      </c>
      <c r="K117" s="209" t="s">
        <v>19</v>
      </c>
      <c r="L117" s="47"/>
      <c r="M117" s="214" t="s">
        <v>19</v>
      </c>
      <c r="N117" s="215" t="s">
        <v>47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152</v>
      </c>
      <c r="AT117" s="218" t="s">
        <v>147</v>
      </c>
      <c r="AU117" s="218" t="s">
        <v>83</v>
      </c>
      <c r="AY117" s="20" t="s">
        <v>145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83</v>
      </c>
      <c r="BK117" s="219">
        <f>ROUND(I117*H117,2)</f>
        <v>0</v>
      </c>
      <c r="BL117" s="20" t="s">
        <v>152</v>
      </c>
      <c r="BM117" s="218" t="s">
        <v>475</v>
      </c>
    </row>
    <row r="118" s="2" customFormat="1" ht="16.5" customHeight="1">
      <c r="A118" s="41"/>
      <c r="B118" s="42"/>
      <c r="C118" s="207" t="s">
        <v>335</v>
      </c>
      <c r="D118" s="207" t="s">
        <v>147</v>
      </c>
      <c r="E118" s="208" t="s">
        <v>955</v>
      </c>
      <c r="F118" s="209" t="s">
        <v>1262</v>
      </c>
      <c r="G118" s="210" t="s">
        <v>1261</v>
      </c>
      <c r="H118" s="211">
        <v>1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47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152</v>
      </c>
      <c r="AT118" s="218" t="s">
        <v>147</v>
      </c>
      <c r="AU118" s="218" t="s">
        <v>83</v>
      </c>
      <c r="AY118" s="20" t="s">
        <v>145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152</v>
      </c>
      <c r="BM118" s="218" t="s">
        <v>486</v>
      </c>
    </row>
    <row r="119" s="2" customFormat="1" ht="16.5" customHeight="1">
      <c r="A119" s="41"/>
      <c r="B119" s="42"/>
      <c r="C119" s="207" t="s">
        <v>343</v>
      </c>
      <c r="D119" s="207" t="s">
        <v>147</v>
      </c>
      <c r="E119" s="208" t="s">
        <v>1263</v>
      </c>
      <c r="F119" s="209" t="s">
        <v>1264</v>
      </c>
      <c r="G119" s="210" t="s">
        <v>1261</v>
      </c>
      <c r="H119" s="211">
        <v>1</v>
      </c>
      <c r="I119" s="212"/>
      <c r="J119" s="213">
        <f>ROUND(I119*H119,2)</f>
        <v>0</v>
      </c>
      <c r="K119" s="209" t="s">
        <v>19</v>
      </c>
      <c r="L119" s="47"/>
      <c r="M119" s="214" t="s">
        <v>19</v>
      </c>
      <c r="N119" s="215" t="s">
        <v>47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152</v>
      </c>
      <c r="AT119" s="218" t="s">
        <v>147</v>
      </c>
      <c r="AU119" s="218" t="s">
        <v>83</v>
      </c>
      <c r="AY119" s="20" t="s">
        <v>145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83</v>
      </c>
      <c r="BK119" s="219">
        <f>ROUND(I119*H119,2)</f>
        <v>0</v>
      </c>
      <c r="BL119" s="20" t="s">
        <v>152</v>
      </c>
      <c r="BM119" s="218" t="s">
        <v>496</v>
      </c>
    </row>
    <row r="120" s="2" customFormat="1" ht="16.5" customHeight="1">
      <c r="A120" s="41"/>
      <c r="B120" s="42"/>
      <c r="C120" s="207" t="s">
        <v>348</v>
      </c>
      <c r="D120" s="207" t="s">
        <v>147</v>
      </c>
      <c r="E120" s="208" t="s">
        <v>1265</v>
      </c>
      <c r="F120" s="209" t="s">
        <v>1266</v>
      </c>
      <c r="G120" s="210" t="s">
        <v>1261</v>
      </c>
      <c r="H120" s="211">
        <v>1</v>
      </c>
      <c r="I120" s="212"/>
      <c r="J120" s="213">
        <f>ROUND(I120*H120,2)</f>
        <v>0</v>
      </c>
      <c r="K120" s="209" t="s">
        <v>19</v>
      </c>
      <c r="L120" s="47"/>
      <c r="M120" s="214" t="s">
        <v>19</v>
      </c>
      <c r="N120" s="215" t="s">
        <v>47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152</v>
      </c>
      <c r="AT120" s="218" t="s">
        <v>147</v>
      </c>
      <c r="AU120" s="218" t="s">
        <v>83</v>
      </c>
      <c r="AY120" s="20" t="s">
        <v>145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152</v>
      </c>
      <c r="BM120" s="218" t="s">
        <v>507</v>
      </c>
    </row>
    <row r="121" s="2" customFormat="1" ht="16.5" customHeight="1">
      <c r="A121" s="41"/>
      <c r="B121" s="42"/>
      <c r="C121" s="207" t="s">
        <v>354</v>
      </c>
      <c r="D121" s="207" t="s">
        <v>147</v>
      </c>
      <c r="E121" s="208" t="s">
        <v>1267</v>
      </c>
      <c r="F121" s="209" t="s">
        <v>1268</v>
      </c>
      <c r="G121" s="210" t="s">
        <v>196</v>
      </c>
      <c r="H121" s="211">
        <v>20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47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152</v>
      </c>
      <c r="AT121" s="218" t="s">
        <v>147</v>
      </c>
      <c r="AU121" s="218" t="s">
        <v>83</v>
      </c>
      <c r="AY121" s="20" t="s">
        <v>145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83</v>
      </c>
      <c r="BK121" s="219">
        <f>ROUND(I121*H121,2)</f>
        <v>0</v>
      </c>
      <c r="BL121" s="20" t="s">
        <v>152</v>
      </c>
      <c r="BM121" s="218" t="s">
        <v>527</v>
      </c>
    </row>
    <row r="122" s="2" customFormat="1" ht="16.5" customHeight="1">
      <c r="A122" s="41"/>
      <c r="B122" s="42"/>
      <c r="C122" s="207" t="s">
        <v>359</v>
      </c>
      <c r="D122" s="207" t="s">
        <v>147</v>
      </c>
      <c r="E122" s="208" t="s">
        <v>1269</v>
      </c>
      <c r="F122" s="209" t="s">
        <v>1270</v>
      </c>
      <c r="G122" s="210" t="s">
        <v>182</v>
      </c>
      <c r="H122" s="211">
        <v>2</v>
      </c>
      <c r="I122" s="212"/>
      <c r="J122" s="213">
        <f>ROUND(I122*H122,2)</f>
        <v>0</v>
      </c>
      <c r="K122" s="209" t="s">
        <v>19</v>
      </c>
      <c r="L122" s="47"/>
      <c r="M122" s="214" t="s">
        <v>19</v>
      </c>
      <c r="N122" s="215" t="s">
        <v>47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152</v>
      </c>
      <c r="AT122" s="218" t="s">
        <v>147</v>
      </c>
      <c r="AU122" s="218" t="s">
        <v>83</v>
      </c>
      <c r="AY122" s="20" t="s">
        <v>145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152</v>
      </c>
      <c r="BM122" s="218" t="s">
        <v>547</v>
      </c>
    </row>
    <row r="123" s="12" customFormat="1" ht="25.92" customHeight="1">
      <c r="A123" s="12"/>
      <c r="B123" s="191"/>
      <c r="C123" s="192"/>
      <c r="D123" s="193" t="s">
        <v>75</v>
      </c>
      <c r="E123" s="194" t="s">
        <v>1197</v>
      </c>
      <c r="F123" s="194" t="s">
        <v>1198</v>
      </c>
      <c r="G123" s="192"/>
      <c r="H123" s="192"/>
      <c r="I123" s="195"/>
      <c r="J123" s="196">
        <f>BK123</f>
        <v>0</v>
      </c>
      <c r="K123" s="192"/>
      <c r="L123" s="197"/>
      <c r="M123" s="198"/>
      <c r="N123" s="199"/>
      <c r="O123" s="199"/>
      <c r="P123" s="200">
        <f>SUM(P124:P125)</f>
        <v>0</v>
      </c>
      <c r="Q123" s="199"/>
      <c r="R123" s="200">
        <f>SUM(R124:R125)</f>
        <v>0</v>
      </c>
      <c r="S123" s="199"/>
      <c r="T123" s="201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152</v>
      </c>
      <c r="AT123" s="203" t="s">
        <v>75</v>
      </c>
      <c r="AU123" s="203" t="s">
        <v>76</v>
      </c>
      <c r="AY123" s="202" t="s">
        <v>145</v>
      </c>
      <c r="BK123" s="204">
        <f>SUM(BK124:BK125)</f>
        <v>0</v>
      </c>
    </row>
    <row r="124" s="2" customFormat="1" ht="24.15" customHeight="1">
      <c r="A124" s="41"/>
      <c r="B124" s="42"/>
      <c r="C124" s="207" t="s">
        <v>365</v>
      </c>
      <c r="D124" s="207" t="s">
        <v>147</v>
      </c>
      <c r="E124" s="208" t="s">
        <v>1271</v>
      </c>
      <c r="F124" s="209" t="s">
        <v>1272</v>
      </c>
      <c r="G124" s="210" t="s">
        <v>1201</v>
      </c>
      <c r="H124" s="211">
        <v>20</v>
      </c>
      <c r="I124" s="212"/>
      <c r="J124" s="213">
        <f>ROUND(I124*H124,2)</f>
        <v>0</v>
      </c>
      <c r="K124" s="209" t="s">
        <v>151</v>
      </c>
      <c r="L124" s="47"/>
      <c r="M124" s="214" t="s">
        <v>19</v>
      </c>
      <c r="N124" s="215" t="s">
        <v>47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1202</v>
      </c>
      <c r="AT124" s="218" t="s">
        <v>147</v>
      </c>
      <c r="AU124" s="218" t="s">
        <v>83</v>
      </c>
      <c r="AY124" s="20" t="s">
        <v>145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1202</v>
      </c>
      <c r="BM124" s="218" t="s">
        <v>554</v>
      </c>
    </row>
    <row r="125" s="2" customFormat="1">
      <c r="A125" s="41"/>
      <c r="B125" s="42"/>
      <c r="C125" s="43"/>
      <c r="D125" s="220" t="s">
        <v>154</v>
      </c>
      <c r="E125" s="43"/>
      <c r="F125" s="221" t="s">
        <v>1273</v>
      </c>
      <c r="G125" s="43"/>
      <c r="H125" s="43"/>
      <c r="I125" s="222"/>
      <c r="J125" s="43"/>
      <c r="K125" s="43"/>
      <c r="L125" s="47"/>
      <c r="M125" s="281"/>
      <c r="N125" s="282"/>
      <c r="O125" s="283"/>
      <c r="P125" s="283"/>
      <c r="Q125" s="283"/>
      <c r="R125" s="283"/>
      <c r="S125" s="283"/>
      <c r="T125" s="284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154</v>
      </c>
      <c r="AU125" s="20" t="s">
        <v>83</v>
      </c>
    </row>
    <row r="126" s="2" customFormat="1" ht="6.96" customHeight="1">
      <c r="A126" s="41"/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47"/>
      <c r="M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</sheetData>
  <sheetProtection sheet="1" autoFilter="0" formatColumns="0" formatRows="0" objects="1" scenarios="1" spinCount="100000" saltValue="TvNpZNeOgGbRxHuhSYyztWWfi3EHYkagcoc78AhHaul/Vnz163Y9BksHDr64veF7GMjd2U+6oi5i7wboHVUCuw==" hashValue="WKsAmmf6Ui6cVyrIPHBt4AU2zfKQy7cSPJi+Qx9PAN8rD6BRtk3pkh+7CME2oraffg0KpDCdShOatHM+8vxnnQ==" algorithmName="SHA-512" password="E907"/>
  <autoFilter ref="C84:K125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9" r:id="rId1" display="https://podminky.urs.cz/item/CS_URS_2025_01/751398052"/>
    <hyperlink ref="F107" r:id="rId2" display="https://podminky.urs.cz/item/CS_URS_2025_01/751111011"/>
    <hyperlink ref="F125" r:id="rId3" display="https://podminky.urs.cz/item/CS_URS_2025_01/HZS3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101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jídelny a sociálního zařízení jídelny SUPŠSK Hořice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1274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14. 4. 2025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39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ROUND((SUM(BE85:BE227)),  2)</f>
        <v>0</v>
      </c>
      <c r="G33" s="41"/>
      <c r="H33" s="41"/>
      <c r="I33" s="151">
        <v>0.20999999999999999</v>
      </c>
      <c r="J33" s="150">
        <f>ROUND(((SUM(BE85:BE227))*I33),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ROUND((SUM(BF85:BF227)),  2)</f>
        <v>0</v>
      </c>
      <c r="G34" s="41"/>
      <c r="H34" s="41"/>
      <c r="I34" s="151">
        <v>0.12</v>
      </c>
      <c r="J34" s="150">
        <f>ROUND(((SUM(BF85:BF227))*I34),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ROUND((SUM(BG85:BG227)),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ROUND((SUM(BH85:BH227)),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ROUND((SUM(BI85:BI227)),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jídelny a sociálního zařízení jídelny SUPŠSK Hořice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SO-05 - Zdravotní 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Hořice</v>
      </c>
      <c r="G52" s="43"/>
      <c r="H52" s="43"/>
      <c r="I52" s="35" t="s">
        <v>23</v>
      </c>
      <c r="J52" s="75" t="str">
        <f>IF(J12="","",J12)</f>
        <v>14. 4. 2025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Střední uměleckoprůmyslová škola sochařská</v>
      </c>
      <c r="G54" s="43"/>
      <c r="H54" s="43"/>
      <c r="I54" s="35" t="s">
        <v>33</v>
      </c>
      <c r="J54" s="39" t="str">
        <f>E21</f>
        <v>Ing. David Pour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 Ladislav Kopecký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105</v>
      </c>
      <c r="D57" s="165"/>
      <c r="E57" s="165"/>
      <c r="F57" s="165"/>
      <c r="G57" s="165"/>
      <c r="H57" s="165"/>
      <c r="I57" s="165"/>
      <c r="J57" s="166" t="s">
        <v>106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107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1275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1276</v>
      </c>
      <c r="E62" s="177"/>
      <c r="F62" s="177"/>
      <c r="G62" s="177"/>
      <c r="H62" s="177"/>
      <c r="I62" s="177"/>
      <c r="J62" s="178">
        <f>J126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119</v>
      </c>
      <c r="E63" s="177"/>
      <c r="F63" s="177"/>
      <c r="G63" s="177"/>
      <c r="H63" s="177"/>
      <c r="I63" s="177"/>
      <c r="J63" s="178">
        <f>J171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1074</v>
      </c>
      <c r="E64" s="177"/>
      <c r="F64" s="177"/>
      <c r="G64" s="177"/>
      <c r="H64" s="177"/>
      <c r="I64" s="177"/>
      <c r="J64" s="178">
        <f>J219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1077</v>
      </c>
      <c r="E65" s="171"/>
      <c r="F65" s="171"/>
      <c r="G65" s="171"/>
      <c r="H65" s="171"/>
      <c r="I65" s="171"/>
      <c r="J65" s="172">
        <f>J225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130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Stavební úpravy jídelny a sociálního zařízení jídelny SUPŠSK Hořice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102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SO-05 - Zdravotní technika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Hořice</v>
      </c>
      <c r="G79" s="43"/>
      <c r="H79" s="43"/>
      <c r="I79" s="35" t="s">
        <v>23</v>
      </c>
      <c r="J79" s="75" t="str">
        <f>IF(J12="","",J12)</f>
        <v>14. 4. 2025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Střední uměleckoprůmyslová škola sochařská</v>
      </c>
      <c r="G81" s="43"/>
      <c r="H81" s="43"/>
      <c r="I81" s="35" t="s">
        <v>33</v>
      </c>
      <c r="J81" s="39" t="str">
        <f>E21</f>
        <v>Ing. David Pour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37</v>
      </c>
      <c r="J82" s="39" t="str">
        <f>E24</f>
        <v>Ing. Ladislav Kopecký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131</v>
      </c>
      <c r="D84" s="183" t="s">
        <v>61</v>
      </c>
      <c r="E84" s="183" t="s">
        <v>57</v>
      </c>
      <c r="F84" s="183" t="s">
        <v>58</v>
      </c>
      <c r="G84" s="183" t="s">
        <v>132</v>
      </c>
      <c r="H84" s="183" t="s">
        <v>133</v>
      </c>
      <c r="I84" s="183" t="s">
        <v>134</v>
      </c>
      <c r="J84" s="183" t="s">
        <v>106</v>
      </c>
      <c r="K84" s="184" t="s">
        <v>135</v>
      </c>
      <c r="L84" s="185"/>
      <c r="M84" s="95" t="s">
        <v>19</v>
      </c>
      <c r="N84" s="96" t="s">
        <v>46</v>
      </c>
      <c r="O84" s="96" t="s">
        <v>136</v>
      </c>
      <c r="P84" s="96" t="s">
        <v>137</v>
      </c>
      <c r="Q84" s="96" t="s">
        <v>138</v>
      </c>
      <c r="R84" s="96" t="s">
        <v>139</v>
      </c>
      <c r="S84" s="96" t="s">
        <v>140</v>
      </c>
      <c r="T84" s="97" t="s">
        <v>141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142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P86+P225</f>
        <v>0</v>
      </c>
      <c r="Q85" s="99"/>
      <c r="R85" s="188">
        <f>R86+R225</f>
        <v>0</v>
      </c>
      <c r="S85" s="99"/>
      <c r="T85" s="189">
        <f>T86+T225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75</v>
      </c>
      <c r="AU85" s="20" t="s">
        <v>107</v>
      </c>
      <c r="BK85" s="190">
        <f>BK86+BK225</f>
        <v>0</v>
      </c>
    </row>
    <row r="86" s="12" customFormat="1" ht="25.92" customHeight="1">
      <c r="A86" s="12"/>
      <c r="B86" s="191"/>
      <c r="C86" s="192"/>
      <c r="D86" s="193" t="s">
        <v>75</v>
      </c>
      <c r="E86" s="194" t="s">
        <v>377</v>
      </c>
      <c r="F86" s="194" t="s">
        <v>378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P87+P126+P171+P219</f>
        <v>0</v>
      </c>
      <c r="Q86" s="199"/>
      <c r="R86" s="200">
        <f>R87+R126+R171+R219</f>
        <v>0</v>
      </c>
      <c r="S86" s="199"/>
      <c r="T86" s="201">
        <f>T87+T126+T171+T219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85</v>
      </c>
      <c r="AT86" s="203" t="s">
        <v>75</v>
      </c>
      <c r="AU86" s="203" t="s">
        <v>76</v>
      </c>
      <c r="AY86" s="202" t="s">
        <v>145</v>
      </c>
      <c r="BK86" s="204">
        <f>BK87+BK126+BK171+BK219</f>
        <v>0</v>
      </c>
    </row>
    <row r="87" s="12" customFormat="1" ht="22.8" customHeight="1">
      <c r="A87" s="12"/>
      <c r="B87" s="191"/>
      <c r="C87" s="192"/>
      <c r="D87" s="193" t="s">
        <v>75</v>
      </c>
      <c r="E87" s="205" t="s">
        <v>1277</v>
      </c>
      <c r="F87" s="205" t="s">
        <v>1278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SUM(P88:P125)</f>
        <v>0</v>
      </c>
      <c r="Q87" s="199"/>
      <c r="R87" s="200">
        <f>SUM(R88:R125)</f>
        <v>0</v>
      </c>
      <c r="S87" s="199"/>
      <c r="T87" s="201">
        <f>SUM(T88:T125)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85</v>
      </c>
      <c r="AT87" s="203" t="s">
        <v>75</v>
      </c>
      <c r="AU87" s="203" t="s">
        <v>83</v>
      </c>
      <c r="AY87" s="202" t="s">
        <v>145</v>
      </c>
      <c r="BK87" s="204">
        <f>SUM(BK88:BK125)</f>
        <v>0</v>
      </c>
    </row>
    <row r="88" s="2" customFormat="1" ht="16.5" customHeight="1">
      <c r="A88" s="41"/>
      <c r="B88" s="42"/>
      <c r="C88" s="207" t="s">
        <v>83</v>
      </c>
      <c r="D88" s="207" t="s">
        <v>147</v>
      </c>
      <c r="E88" s="208" t="s">
        <v>1279</v>
      </c>
      <c r="F88" s="209" t="s">
        <v>1280</v>
      </c>
      <c r="G88" s="210" t="s">
        <v>182</v>
      </c>
      <c r="H88" s="211">
        <v>2</v>
      </c>
      <c r="I88" s="212"/>
      <c r="J88" s="213">
        <f>ROUND(I88*H88,2)</f>
        <v>0</v>
      </c>
      <c r="K88" s="209" t="s">
        <v>151</v>
      </c>
      <c r="L88" s="47"/>
      <c r="M88" s="214" t="s">
        <v>19</v>
      </c>
      <c r="N88" s="215" t="s">
        <v>47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270</v>
      </c>
      <c r="AT88" s="218" t="s">
        <v>147</v>
      </c>
      <c r="AU88" s="218" t="s">
        <v>85</v>
      </c>
      <c r="AY88" s="20" t="s">
        <v>145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270</v>
      </c>
      <c r="BM88" s="218" t="s">
        <v>85</v>
      </c>
    </row>
    <row r="89" s="2" customFormat="1">
      <c r="A89" s="41"/>
      <c r="B89" s="42"/>
      <c r="C89" s="43"/>
      <c r="D89" s="220" t="s">
        <v>154</v>
      </c>
      <c r="E89" s="43"/>
      <c r="F89" s="221" t="s">
        <v>1281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154</v>
      </c>
      <c r="AU89" s="20" t="s">
        <v>85</v>
      </c>
    </row>
    <row r="90" s="2" customFormat="1" ht="16.5" customHeight="1">
      <c r="A90" s="41"/>
      <c r="B90" s="42"/>
      <c r="C90" s="207" t="s">
        <v>85</v>
      </c>
      <c r="D90" s="207" t="s">
        <v>147</v>
      </c>
      <c r="E90" s="208" t="s">
        <v>1282</v>
      </c>
      <c r="F90" s="209" t="s">
        <v>1283</v>
      </c>
      <c r="G90" s="210" t="s">
        <v>182</v>
      </c>
      <c r="H90" s="211">
        <v>3</v>
      </c>
      <c r="I90" s="212"/>
      <c r="J90" s="213">
        <f>ROUND(I90*H90,2)</f>
        <v>0</v>
      </c>
      <c r="K90" s="209" t="s">
        <v>151</v>
      </c>
      <c r="L90" s="47"/>
      <c r="M90" s="214" t="s">
        <v>19</v>
      </c>
      <c r="N90" s="215" t="s">
        <v>47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270</v>
      </c>
      <c r="AT90" s="218" t="s">
        <v>147</v>
      </c>
      <c r="AU90" s="218" t="s">
        <v>85</v>
      </c>
      <c r="AY90" s="20" t="s">
        <v>145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270</v>
      </c>
      <c r="BM90" s="218" t="s">
        <v>152</v>
      </c>
    </row>
    <row r="91" s="2" customFormat="1">
      <c r="A91" s="41"/>
      <c r="B91" s="42"/>
      <c r="C91" s="43"/>
      <c r="D91" s="220" t="s">
        <v>154</v>
      </c>
      <c r="E91" s="43"/>
      <c r="F91" s="221" t="s">
        <v>1284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154</v>
      </c>
      <c r="AU91" s="20" t="s">
        <v>85</v>
      </c>
    </row>
    <row r="92" s="2" customFormat="1" ht="16.5" customHeight="1">
      <c r="A92" s="41"/>
      <c r="B92" s="42"/>
      <c r="C92" s="207" t="s">
        <v>166</v>
      </c>
      <c r="D92" s="207" t="s">
        <v>147</v>
      </c>
      <c r="E92" s="208" t="s">
        <v>1285</v>
      </c>
      <c r="F92" s="209" t="s">
        <v>1286</v>
      </c>
      <c r="G92" s="210" t="s">
        <v>182</v>
      </c>
      <c r="H92" s="211">
        <v>2</v>
      </c>
      <c r="I92" s="212"/>
      <c r="J92" s="213">
        <f>ROUND(I92*H92,2)</f>
        <v>0</v>
      </c>
      <c r="K92" s="209" t="s">
        <v>151</v>
      </c>
      <c r="L92" s="47"/>
      <c r="M92" s="214" t="s">
        <v>19</v>
      </c>
      <c r="N92" s="215" t="s">
        <v>47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270</v>
      </c>
      <c r="AT92" s="218" t="s">
        <v>147</v>
      </c>
      <c r="AU92" s="218" t="s">
        <v>85</v>
      </c>
      <c r="AY92" s="20" t="s">
        <v>145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270</v>
      </c>
      <c r="BM92" s="218" t="s">
        <v>185</v>
      </c>
    </row>
    <row r="93" s="2" customFormat="1">
      <c r="A93" s="41"/>
      <c r="B93" s="42"/>
      <c r="C93" s="43"/>
      <c r="D93" s="220" t="s">
        <v>154</v>
      </c>
      <c r="E93" s="43"/>
      <c r="F93" s="221" t="s">
        <v>1287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154</v>
      </c>
      <c r="AU93" s="20" t="s">
        <v>85</v>
      </c>
    </row>
    <row r="94" s="2" customFormat="1" ht="16.5" customHeight="1">
      <c r="A94" s="41"/>
      <c r="B94" s="42"/>
      <c r="C94" s="207" t="s">
        <v>152</v>
      </c>
      <c r="D94" s="207" t="s">
        <v>147</v>
      </c>
      <c r="E94" s="208" t="s">
        <v>1288</v>
      </c>
      <c r="F94" s="209" t="s">
        <v>1289</v>
      </c>
      <c r="G94" s="210" t="s">
        <v>182</v>
      </c>
      <c r="H94" s="211">
        <v>3</v>
      </c>
      <c r="I94" s="212"/>
      <c r="J94" s="213">
        <f>ROUND(I94*H94,2)</f>
        <v>0</v>
      </c>
      <c r="K94" s="209" t="s">
        <v>151</v>
      </c>
      <c r="L94" s="47"/>
      <c r="M94" s="214" t="s">
        <v>19</v>
      </c>
      <c r="N94" s="215" t="s">
        <v>47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270</v>
      </c>
      <c r="AT94" s="218" t="s">
        <v>147</v>
      </c>
      <c r="AU94" s="218" t="s">
        <v>85</v>
      </c>
      <c r="AY94" s="20" t="s">
        <v>145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270</v>
      </c>
      <c r="BM94" s="218" t="s">
        <v>162</v>
      </c>
    </row>
    <row r="95" s="2" customFormat="1">
      <c r="A95" s="41"/>
      <c r="B95" s="42"/>
      <c r="C95" s="43"/>
      <c r="D95" s="220" t="s">
        <v>154</v>
      </c>
      <c r="E95" s="43"/>
      <c r="F95" s="221" t="s">
        <v>1290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154</v>
      </c>
      <c r="AU95" s="20" t="s">
        <v>85</v>
      </c>
    </row>
    <row r="96" s="2" customFormat="1" ht="16.5" customHeight="1">
      <c r="A96" s="41"/>
      <c r="B96" s="42"/>
      <c r="C96" s="207" t="s">
        <v>179</v>
      </c>
      <c r="D96" s="207" t="s">
        <v>147</v>
      </c>
      <c r="E96" s="208" t="s">
        <v>1291</v>
      </c>
      <c r="F96" s="209" t="s">
        <v>1292</v>
      </c>
      <c r="G96" s="210" t="s">
        <v>182</v>
      </c>
      <c r="H96" s="211">
        <v>2</v>
      </c>
      <c r="I96" s="212"/>
      <c r="J96" s="213">
        <f>ROUND(I96*H96,2)</f>
        <v>0</v>
      </c>
      <c r="K96" s="209" t="s">
        <v>151</v>
      </c>
      <c r="L96" s="47"/>
      <c r="M96" s="214" t="s">
        <v>19</v>
      </c>
      <c r="N96" s="215" t="s">
        <v>47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270</v>
      </c>
      <c r="AT96" s="218" t="s">
        <v>147</v>
      </c>
      <c r="AU96" s="218" t="s">
        <v>85</v>
      </c>
      <c r="AY96" s="20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270</v>
      </c>
      <c r="BM96" s="218" t="s">
        <v>207</v>
      </c>
    </row>
    <row r="97" s="2" customFormat="1">
      <c r="A97" s="41"/>
      <c r="B97" s="42"/>
      <c r="C97" s="43"/>
      <c r="D97" s="220" t="s">
        <v>154</v>
      </c>
      <c r="E97" s="43"/>
      <c r="F97" s="221" t="s">
        <v>1293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154</v>
      </c>
      <c r="AU97" s="20" t="s">
        <v>85</v>
      </c>
    </row>
    <row r="98" s="2" customFormat="1" ht="16.5" customHeight="1">
      <c r="A98" s="41"/>
      <c r="B98" s="42"/>
      <c r="C98" s="207" t="s">
        <v>185</v>
      </c>
      <c r="D98" s="207" t="s">
        <v>147</v>
      </c>
      <c r="E98" s="208" t="s">
        <v>1294</v>
      </c>
      <c r="F98" s="209" t="s">
        <v>1295</v>
      </c>
      <c r="G98" s="210" t="s">
        <v>318</v>
      </c>
      <c r="H98" s="211">
        <v>5</v>
      </c>
      <c r="I98" s="212"/>
      <c r="J98" s="213">
        <f>ROUND(I98*H98,2)</f>
        <v>0</v>
      </c>
      <c r="K98" s="209" t="s">
        <v>151</v>
      </c>
      <c r="L98" s="47"/>
      <c r="M98" s="214" t="s">
        <v>19</v>
      </c>
      <c r="N98" s="215" t="s">
        <v>47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270</v>
      </c>
      <c r="AT98" s="218" t="s">
        <v>147</v>
      </c>
      <c r="AU98" s="218" t="s">
        <v>85</v>
      </c>
      <c r="AY98" s="20" t="s">
        <v>145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270</v>
      </c>
      <c r="BM98" s="218" t="s">
        <v>8</v>
      </c>
    </row>
    <row r="99" s="2" customFormat="1">
      <c r="A99" s="41"/>
      <c r="B99" s="42"/>
      <c r="C99" s="43"/>
      <c r="D99" s="220" t="s">
        <v>154</v>
      </c>
      <c r="E99" s="43"/>
      <c r="F99" s="221" t="s">
        <v>1296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154</v>
      </c>
      <c r="AU99" s="20" t="s">
        <v>85</v>
      </c>
    </row>
    <row r="100" s="2" customFormat="1" ht="16.5" customHeight="1">
      <c r="A100" s="41"/>
      <c r="B100" s="42"/>
      <c r="C100" s="207" t="s">
        <v>190</v>
      </c>
      <c r="D100" s="207" t="s">
        <v>147</v>
      </c>
      <c r="E100" s="208" t="s">
        <v>1297</v>
      </c>
      <c r="F100" s="209" t="s">
        <v>1298</v>
      </c>
      <c r="G100" s="210" t="s">
        <v>318</v>
      </c>
      <c r="H100" s="211">
        <v>5</v>
      </c>
      <c r="I100" s="212"/>
      <c r="J100" s="213">
        <f>ROUND(I100*H100,2)</f>
        <v>0</v>
      </c>
      <c r="K100" s="209" t="s">
        <v>151</v>
      </c>
      <c r="L100" s="47"/>
      <c r="M100" s="214" t="s">
        <v>19</v>
      </c>
      <c r="N100" s="215" t="s">
        <v>47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270</v>
      </c>
      <c r="AT100" s="218" t="s">
        <v>147</v>
      </c>
      <c r="AU100" s="218" t="s">
        <v>85</v>
      </c>
      <c r="AY100" s="20" t="s">
        <v>145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83</v>
      </c>
      <c r="BK100" s="219">
        <f>ROUND(I100*H100,2)</f>
        <v>0</v>
      </c>
      <c r="BL100" s="20" t="s">
        <v>270</v>
      </c>
      <c r="BM100" s="218" t="s">
        <v>257</v>
      </c>
    </row>
    <row r="101" s="2" customFormat="1">
      <c r="A101" s="41"/>
      <c r="B101" s="42"/>
      <c r="C101" s="43"/>
      <c r="D101" s="220" t="s">
        <v>154</v>
      </c>
      <c r="E101" s="43"/>
      <c r="F101" s="221" t="s">
        <v>1299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154</v>
      </c>
      <c r="AU101" s="20" t="s">
        <v>85</v>
      </c>
    </row>
    <row r="102" s="2" customFormat="1" ht="16.5" customHeight="1">
      <c r="A102" s="41"/>
      <c r="B102" s="42"/>
      <c r="C102" s="207" t="s">
        <v>162</v>
      </c>
      <c r="D102" s="207" t="s">
        <v>147</v>
      </c>
      <c r="E102" s="208" t="s">
        <v>1300</v>
      </c>
      <c r="F102" s="209" t="s">
        <v>1301</v>
      </c>
      <c r="G102" s="210" t="s">
        <v>318</v>
      </c>
      <c r="H102" s="211">
        <v>15</v>
      </c>
      <c r="I102" s="212"/>
      <c r="J102" s="213">
        <f>ROUND(I102*H102,2)</f>
        <v>0</v>
      </c>
      <c r="K102" s="209" t="s">
        <v>151</v>
      </c>
      <c r="L102" s="47"/>
      <c r="M102" s="214" t="s">
        <v>19</v>
      </c>
      <c r="N102" s="215" t="s">
        <v>47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270</v>
      </c>
      <c r="AT102" s="218" t="s">
        <v>147</v>
      </c>
      <c r="AU102" s="218" t="s">
        <v>85</v>
      </c>
      <c r="AY102" s="20" t="s">
        <v>145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83</v>
      </c>
      <c r="BK102" s="219">
        <f>ROUND(I102*H102,2)</f>
        <v>0</v>
      </c>
      <c r="BL102" s="20" t="s">
        <v>270</v>
      </c>
      <c r="BM102" s="218" t="s">
        <v>270</v>
      </c>
    </row>
    <row r="103" s="2" customFormat="1">
      <c r="A103" s="41"/>
      <c r="B103" s="42"/>
      <c r="C103" s="43"/>
      <c r="D103" s="220" t="s">
        <v>154</v>
      </c>
      <c r="E103" s="43"/>
      <c r="F103" s="221" t="s">
        <v>1302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154</v>
      </c>
      <c r="AU103" s="20" t="s">
        <v>85</v>
      </c>
    </row>
    <row r="104" s="2" customFormat="1" ht="16.5" customHeight="1">
      <c r="A104" s="41"/>
      <c r="B104" s="42"/>
      <c r="C104" s="207" t="s">
        <v>200</v>
      </c>
      <c r="D104" s="207" t="s">
        <v>147</v>
      </c>
      <c r="E104" s="208" t="s">
        <v>1303</v>
      </c>
      <c r="F104" s="209" t="s">
        <v>1304</v>
      </c>
      <c r="G104" s="210" t="s">
        <v>318</v>
      </c>
      <c r="H104" s="211">
        <v>5</v>
      </c>
      <c r="I104" s="212"/>
      <c r="J104" s="213">
        <f>ROUND(I104*H104,2)</f>
        <v>0</v>
      </c>
      <c r="K104" s="209" t="s">
        <v>151</v>
      </c>
      <c r="L104" s="47"/>
      <c r="M104" s="214" t="s">
        <v>19</v>
      </c>
      <c r="N104" s="215" t="s">
        <v>47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270</v>
      </c>
      <c r="AT104" s="218" t="s">
        <v>147</v>
      </c>
      <c r="AU104" s="218" t="s">
        <v>85</v>
      </c>
      <c r="AY104" s="20" t="s">
        <v>145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83</v>
      </c>
      <c r="BK104" s="219">
        <f>ROUND(I104*H104,2)</f>
        <v>0</v>
      </c>
      <c r="BL104" s="20" t="s">
        <v>270</v>
      </c>
      <c r="BM104" s="218" t="s">
        <v>282</v>
      </c>
    </row>
    <row r="105" s="2" customFormat="1">
      <c r="A105" s="41"/>
      <c r="B105" s="42"/>
      <c r="C105" s="43"/>
      <c r="D105" s="220" t="s">
        <v>154</v>
      </c>
      <c r="E105" s="43"/>
      <c r="F105" s="221" t="s">
        <v>1305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154</v>
      </c>
      <c r="AU105" s="20" t="s">
        <v>85</v>
      </c>
    </row>
    <row r="106" s="2" customFormat="1" ht="16.5" customHeight="1">
      <c r="A106" s="41"/>
      <c r="B106" s="42"/>
      <c r="C106" s="207" t="s">
        <v>207</v>
      </c>
      <c r="D106" s="207" t="s">
        <v>147</v>
      </c>
      <c r="E106" s="208" t="s">
        <v>1306</v>
      </c>
      <c r="F106" s="209" t="s">
        <v>1307</v>
      </c>
      <c r="G106" s="210" t="s">
        <v>182</v>
      </c>
      <c r="H106" s="211">
        <v>14</v>
      </c>
      <c r="I106" s="212"/>
      <c r="J106" s="213">
        <f>ROUND(I106*H106,2)</f>
        <v>0</v>
      </c>
      <c r="K106" s="209" t="s">
        <v>151</v>
      </c>
      <c r="L106" s="47"/>
      <c r="M106" s="214" t="s">
        <v>19</v>
      </c>
      <c r="N106" s="215" t="s">
        <v>47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270</v>
      </c>
      <c r="AT106" s="218" t="s">
        <v>147</v>
      </c>
      <c r="AU106" s="218" t="s">
        <v>85</v>
      </c>
      <c r="AY106" s="20" t="s">
        <v>145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83</v>
      </c>
      <c r="BK106" s="219">
        <f>ROUND(I106*H106,2)</f>
        <v>0</v>
      </c>
      <c r="BL106" s="20" t="s">
        <v>270</v>
      </c>
      <c r="BM106" s="218" t="s">
        <v>293</v>
      </c>
    </row>
    <row r="107" s="2" customFormat="1">
      <c r="A107" s="41"/>
      <c r="B107" s="42"/>
      <c r="C107" s="43"/>
      <c r="D107" s="220" t="s">
        <v>154</v>
      </c>
      <c r="E107" s="43"/>
      <c r="F107" s="221" t="s">
        <v>1308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154</v>
      </c>
      <c r="AU107" s="20" t="s">
        <v>85</v>
      </c>
    </row>
    <row r="108" s="2" customFormat="1" ht="16.5" customHeight="1">
      <c r="A108" s="41"/>
      <c r="B108" s="42"/>
      <c r="C108" s="207" t="s">
        <v>213</v>
      </c>
      <c r="D108" s="207" t="s">
        <v>147</v>
      </c>
      <c r="E108" s="208" t="s">
        <v>1309</v>
      </c>
      <c r="F108" s="209" t="s">
        <v>1310</v>
      </c>
      <c r="G108" s="210" t="s">
        <v>182</v>
      </c>
      <c r="H108" s="211">
        <v>5</v>
      </c>
      <c r="I108" s="212"/>
      <c r="J108" s="213">
        <f>ROUND(I108*H108,2)</f>
        <v>0</v>
      </c>
      <c r="K108" s="209" t="s">
        <v>151</v>
      </c>
      <c r="L108" s="47"/>
      <c r="M108" s="214" t="s">
        <v>19</v>
      </c>
      <c r="N108" s="215" t="s">
        <v>47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270</v>
      </c>
      <c r="AT108" s="218" t="s">
        <v>147</v>
      </c>
      <c r="AU108" s="218" t="s">
        <v>85</v>
      </c>
      <c r="AY108" s="20" t="s">
        <v>145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83</v>
      </c>
      <c r="BK108" s="219">
        <f>ROUND(I108*H108,2)</f>
        <v>0</v>
      </c>
      <c r="BL108" s="20" t="s">
        <v>270</v>
      </c>
      <c r="BM108" s="218" t="s">
        <v>304</v>
      </c>
    </row>
    <row r="109" s="2" customFormat="1">
      <c r="A109" s="41"/>
      <c r="B109" s="42"/>
      <c r="C109" s="43"/>
      <c r="D109" s="220" t="s">
        <v>154</v>
      </c>
      <c r="E109" s="43"/>
      <c r="F109" s="221" t="s">
        <v>1311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154</v>
      </c>
      <c r="AU109" s="20" t="s">
        <v>85</v>
      </c>
    </row>
    <row r="110" s="2" customFormat="1" ht="16.5" customHeight="1">
      <c r="A110" s="41"/>
      <c r="B110" s="42"/>
      <c r="C110" s="207" t="s">
        <v>8</v>
      </c>
      <c r="D110" s="207" t="s">
        <v>147</v>
      </c>
      <c r="E110" s="208" t="s">
        <v>1312</v>
      </c>
      <c r="F110" s="209" t="s">
        <v>1313</v>
      </c>
      <c r="G110" s="210" t="s">
        <v>182</v>
      </c>
      <c r="H110" s="211">
        <v>7</v>
      </c>
      <c r="I110" s="212"/>
      <c r="J110" s="213">
        <f>ROUND(I110*H110,2)</f>
        <v>0</v>
      </c>
      <c r="K110" s="209" t="s">
        <v>151</v>
      </c>
      <c r="L110" s="47"/>
      <c r="M110" s="214" t="s">
        <v>19</v>
      </c>
      <c r="N110" s="215" t="s">
        <v>47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270</v>
      </c>
      <c r="AT110" s="218" t="s">
        <v>147</v>
      </c>
      <c r="AU110" s="218" t="s">
        <v>85</v>
      </c>
      <c r="AY110" s="20" t="s">
        <v>145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83</v>
      </c>
      <c r="BK110" s="219">
        <f>ROUND(I110*H110,2)</f>
        <v>0</v>
      </c>
      <c r="BL110" s="20" t="s">
        <v>270</v>
      </c>
      <c r="BM110" s="218" t="s">
        <v>315</v>
      </c>
    </row>
    <row r="111" s="2" customFormat="1">
      <c r="A111" s="41"/>
      <c r="B111" s="42"/>
      <c r="C111" s="43"/>
      <c r="D111" s="220" t="s">
        <v>154</v>
      </c>
      <c r="E111" s="43"/>
      <c r="F111" s="221" t="s">
        <v>1314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154</v>
      </c>
      <c r="AU111" s="20" t="s">
        <v>85</v>
      </c>
    </row>
    <row r="112" s="2" customFormat="1" ht="16.5" customHeight="1">
      <c r="A112" s="41"/>
      <c r="B112" s="42"/>
      <c r="C112" s="207" t="s">
        <v>225</v>
      </c>
      <c r="D112" s="207" t="s">
        <v>147</v>
      </c>
      <c r="E112" s="208" t="s">
        <v>1315</v>
      </c>
      <c r="F112" s="209" t="s">
        <v>1316</v>
      </c>
      <c r="G112" s="210" t="s">
        <v>182</v>
      </c>
      <c r="H112" s="211">
        <v>1</v>
      </c>
      <c r="I112" s="212"/>
      <c r="J112" s="213">
        <f>ROUND(I112*H112,2)</f>
        <v>0</v>
      </c>
      <c r="K112" s="209" t="s">
        <v>151</v>
      </c>
      <c r="L112" s="47"/>
      <c r="M112" s="214" t="s">
        <v>19</v>
      </c>
      <c r="N112" s="215" t="s">
        <v>47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270</v>
      </c>
      <c r="AT112" s="218" t="s">
        <v>147</v>
      </c>
      <c r="AU112" s="218" t="s">
        <v>85</v>
      </c>
      <c r="AY112" s="20" t="s">
        <v>145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83</v>
      </c>
      <c r="BK112" s="219">
        <f>ROUND(I112*H112,2)</f>
        <v>0</v>
      </c>
      <c r="BL112" s="20" t="s">
        <v>270</v>
      </c>
      <c r="BM112" s="218" t="s">
        <v>335</v>
      </c>
    </row>
    <row r="113" s="2" customFormat="1">
      <c r="A113" s="41"/>
      <c r="B113" s="42"/>
      <c r="C113" s="43"/>
      <c r="D113" s="220" t="s">
        <v>154</v>
      </c>
      <c r="E113" s="43"/>
      <c r="F113" s="221" t="s">
        <v>1317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154</v>
      </c>
      <c r="AU113" s="20" t="s">
        <v>85</v>
      </c>
    </row>
    <row r="114" s="2" customFormat="1" ht="16.5" customHeight="1">
      <c r="A114" s="41"/>
      <c r="B114" s="42"/>
      <c r="C114" s="207" t="s">
        <v>257</v>
      </c>
      <c r="D114" s="207" t="s">
        <v>147</v>
      </c>
      <c r="E114" s="208" t="s">
        <v>1318</v>
      </c>
      <c r="F114" s="209" t="s">
        <v>1319</v>
      </c>
      <c r="G114" s="210" t="s">
        <v>182</v>
      </c>
      <c r="H114" s="211">
        <v>1</v>
      </c>
      <c r="I114" s="212"/>
      <c r="J114" s="213">
        <f>ROUND(I114*H114,2)</f>
        <v>0</v>
      </c>
      <c r="K114" s="209" t="s">
        <v>151</v>
      </c>
      <c r="L114" s="47"/>
      <c r="M114" s="214" t="s">
        <v>19</v>
      </c>
      <c r="N114" s="215" t="s">
        <v>47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270</v>
      </c>
      <c r="AT114" s="218" t="s">
        <v>147</v>
      </c>
      <c r="AU114" s="218" t="s">
        <v>85</v>
      </c>
      <c r="AY114" s="20" t="s">
        <v>145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83</v>
      </c>
      <c r="BK114" s="219">
        <f>ROUND(I114*H114,2)</f>
        <v>0</v>
      </c>
      <c r="BL114" s="20" t="s">
        <v>270</v>
      </c>
      <c r="BM114" s="218" t="s">
        <v>348</v>
      </c>
    </row>
    <row r="115" s="2" customFormat="1">
      <c r="A115" s="41"/>
      <c r="B115" s="42"/>
      <c r="C115" s="43"/>
      <c r="D115" s="220" t="s">
        <v>154</v>
      </c>
      <c r="E115" s="43"/>
      <c r="F115" s="221" t="s">
        <v>1320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154</v>
      </c>
      <c r="AU115" s="20" t="s">
        <v>85</v>
      </c>
    </row>
    <row r="116" s="2" customFormat="1" ht="16.5" customHeight="1">
      <c r="A116" s="41"/>
      <c r="B116" s="42"/>
      <c r="C116" s="207" t="s">
        <v>262</v>
      </c>
      <c r="D116" s="207" t="s">
        <v>147</v>
      </c>
      <c r="E116" s="208" t="s">
        <v>1321</v>
      </c>
      <c r="F116" s="209" t="s">
        <v>1322</v>
      </c>
      <c r="G116" s="210" t="s">
        <v>182</v>
      </c>
      <c r="H116" s="211">
        <v>2</v>
      </c>
      <c r="I116" s="212"/>
      <c r="J116" s="213">
        <f>ROUND(I116*H116,2)</f>
        <v>0</v>
      </c>
      <c r="K116" s="209" t="s">
        <v>151</v>
      </c>
      <c r="L116" s="47"/>
      <c r="M116" s="214" t="s">
        <v>19</v>
      </c>
      <c r="N116" s="215" t="s">
        <v>47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270</v>
      </c>
      <c r="AT116" s="218" t="s">
        <v>147</v>
      </c>
      <c r="AU116" s="218" t="s">
        <v>85</v>
      </c>
      <c r="AY116" s="20" t="s">
        <v>145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83</v>
      </c>
      <c r="BK116" s="219">
        <f>ROUND(I116*H116,2)</f>
        <v>0</v>
      </c>
      <c r="BL116" s="20" t="s">
        <v>270</v>
      </c>
      <c r="BM116" s="218" t="s">
        <v>359</v>
      </c>
    </row>
    <row r="117" s="2" customFormat="1">
      <c r="A117" s="41"/>
      <c r="B117" s="42"/>
      <c r="C117" s="43"/>
      <c r="D117" s="220" t="s">
        <v>154</v>
      </c>
      <c r="E117" s="43"/>
      <c r="F117" s="221" t="s">
        <v>1323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154</v>
      </c>
      <c r="AU117" s="20" t="s">
        <v>85</v>
      </c>
    </row>
    <row r="118" s="2" customFormat="1" ht="16.5" customHeight="1">
      <c r="A118" s="41"/>
      <c r="B118" s="42"/>
      <c r="C118" s="207" t="s">
        <v>270</v>
      </c>
      <c r="D118" s="207" t="s">
        <v>147</v>
      </c>
      <c r="E118" s="208" t="s">
        <v>1324</v>
      </c>
      <c r="F118" s="209" t="s">
        <v>1325</v>
      </c>
      <c r="G118" s="210" t="s">
        <v>318</v>
      </c>
      <c r="H118" s="211">
        <v>42</v>
      </c>
      <c r="I118" s="212"/>
      <c r="J118" s="213">
        <f>ROUND(I118*H118,2)</f>
        <v>0</v>
      </c>
      <c r="K118" s="209" t="s">
        <v>151</v>
      </c>
      <c r="L118" s="47"/>
      <c r="M118" s="214" t="s">
        <v>19</v>
      </c>
      <c r="N118" s="215" t="s">
        <v>47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270</v>
      </c>
      <c r="AT118" s="218" t="s">
        <v>147</v>
      </c>
      <c r="AU118" s="218" t="s">
        <v>85</v>
      </c>
      <c r="AY118" s="20" t="s">
        <v>145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83</v>
      </c>
      <c r="BK118" s="219">
        <f>ROUND(I118*H118,2)</f>
        <v>0</v>
      </c>
      <c r="BL118" s="20" t="s">
        <v>270</v>
      </c>
      <c r="BM118" s="218" t="s">
        <v>372</v>
      </c>
    </row>
    <row r="119" s="2" customFormat="1">
      <c r="A119" s="41"/>
      <c r="B119" s="42"/>
      <c r="C119" s="43"/>
      <c r="D119" s="220" t="s">
        <v>154</v>
      </c>
      <c r="E119" s="43"/>
      <c r="F119" s="221" t="s">
        <v>1326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154</v>
      </c>
      <c r="AU119" s="20" t="s">
        <v>85</v>
      </c>
    </row>
    <row r="120" s="2" customFormat="1" ht="16.5" customHeight="1">
      <c r="A120" s="41"/>
      <c r="B120" s="42"/>
      <c r="C120" s="207" t="s">
        <v>276</v>
      </c>
      <c r="D120" s="207" t="s">
        <v>147</v>
      </c>
      <c r="E120" s="208" t="s">
        <v>1327</v>
      </c>
      <c r="F120" s="209" t="s">
        <v>1328</v>
      </c>
      <c r="G120" s="210" t="s">
        <v>182</v>
      </c>
      <c r="H120" s="211">
        <v>10</v>
      </c>
      <c r="I120" s="212"/>
      <c r="J120" s="213">
        <f>ROUND(I120*H120,2)</f>
        <v>0</v>
      </c>
      <c r="K120" s="209" t="s">
        <v>151</v>
      </c>
      <c r="L120" s="47"/>
      <c r="M120" s="214" t="s">
        <v>19</v>
      </c>
      <c r="N120" s="215" t="s">
        <v>47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270</v>
      </c>
      <c r="AT120" s="218" t="s">
        <v>147</v>
      </c>
      <c r="AU120" s="218" t="s">
        <v>85</v>
      </c>
      <c r="AY120" s="20" t="s">
        <v>145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83</v>
      </c>
      <c r="BK120" s="219">
        <f>ROUND(I120*H120,2)</f>
        <v>0</v>
      </c>
      <c r="BL120" s="20" t="s">
        <v>270</v>
      </c>
      <c r="BM120" s="218" t="s">
        <v>386</v>
      </c>
    </row>
    <row r="121" s="2" customFormat="1">
      <c r="A121" s="41"/>
      <c r="B121" s="42"/>
      <c r="C121" s="43"/>
      <c r="D121" s="220" t="s">
        <v>154</v>
      </c>
      <c r="E121" s="43"/>
      <c r="F121" s="221" t="s">
        <v>1329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154</v>
      </c>
      <c r="AU121" s="20" t="s">
        <v>85</v>
      </c>
    </row>
    <row r="122" s="2" customFormat="1" ht="16.5" customHeight="1">
      <c r="A122" s="41"/>
      <c r="B122" s="42"/>
      <c r="C122" s="207" t="s">
        <v>282</v>
      </c>
      <c r="D122" s="207" t="s">
        <v>147</v>
      </c>
      <c r="E122" s="208" t="s">
        <v>1330</v>
      </c>
      <c r="F122" s="209" t="s">
        <v>1331</v>
      </c>
      <c r="G122" s="210" t="s">
        <v>318</v>
      </c>
      <c r="H122" s="211">
        <v>10</v>
      </c>
      <c r="I122" s="212"/>
      <c r="J122" s="213">
        <f>ROUND(I122*H122,2)</f>
        <v>0</v>
      </c>
      <c r="K122" s="209" t="s">
        <v>151</v>
      </c>
      <c r="L122" s="47"/>
      <c r="M122" s="214" t="s">
        <v>19</v>
      </c>
      <c r="N122" s="215" t="s">
        <v>47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270</v>
      </c>
      <c r="AT122" s="218" t="s">
        <v>147</v>
      </c>
      <c r="AU122" s="218" t="s">
        <v>85</v>
      </c>
      <c r="AY122" s="20" t="s">
        <v>145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83</v>
      </c>
      <c r="BK122" s="219">
        <f>ROUND(I122*H122,2)</f>
        <v>0</v>
      </c>
      <c r="BL122" s="20" t="s">
        <v>270</v>
      </c>
      <c r="BM122" s="218" t="s">
        <v>396</v>
      </c>
    </row>
    <row r="123" s="2" customFormat="1">
      <c r="A123" s="41"/>
      <c r="B123" s="42"/>
      <c r="C123" s="43"/>
      <c r="D123" s="220" t="s">
        <v>154</v>
      </c>
      <c r="E123" s="43"/>
      <c r="F123" s="221" t="s">
        <v>1332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154</v>
      </c>
      <c r="AU123" s="20" t="s">
        <v>85</v>
      </c>
    </row>
    <row r="124" s="2" customFormat="1" ht="24.15" customHeight="1">
      <c r="A124" s="41"/>
      <c r="B124" s="42"/>
      <c r="C124" s="207" t="s">
        <v>287</v>
      </c>
      <c r="D124" s="207" t="s">
        <v>147</v>
      </c>
      <c r="E124" s="208" t="s">
        <v>1333</v>
      </c>
      <c r="F124" s="209" t="s">
        <v>1334</v>
      </c>
      <c r="G124" s="210" t="s">
        <v>161</v>
      </c>
      <c r="H124" s="211">
        <v>0.13300000000000001</v>
      </c>
      <c r="I124" s="212"/>
      <c r="J124" s="213">
        <f>ROUND(I124*H124,2)</f>
        <v>0</v>
      </c>
      <c r="K124" s="209" t="s">
        <v>859</v>
      </c>
      <c r="L124" s="47"/>
      <c r="M124" s="214" t="s">
        <v>19</v>
      </c>
      <c r="N124" s="215" t="s">
        <v>47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270</v>
      </c>
      <c r="AT124" s="218" t="s">
        <v>147</v>
      </c>
      <c r="AU124" s="218" t="s">
        <v>85</v>
      </c>
      <c r="AY124" s="20" t="s">
        <v>145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83</v>
      </c>
      <c r="BK124" s="219">
        <f>ROUND(I124*H124,2)</f>
        <v>0</v>
      </c>
      <c r="BL124" s="20" t="s">
        <v>270</v>
      </c>
      <c r="BM124" s="218" t="s">
        <v>406</v>
      </c>
    </row>
    <row r="125" s="2" customFormat="1">
      <c r="A125" s="41"/>
      <c r="B125" s="42"/>
      <c r="C125" s="43"/>
      <c r="D125" s="220" t="s">
        <v>154</v>
      </c>
      <c r="E125" s="43"/>
      <c r="F125" s="221" t="s">
        <v>1335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154</v>
      </c>
      <c r="AU125" s="20" t="s">
        <v>85</v>
      </c>
    </row>
    <row r="126" s="12" customFormat="1" ht="22.8" customHeight="1">
      <c r="A126" s="12"/>
      <c r="B126" s="191"/>
      <c r="C126" s="192"/>
      <c r="D126" s="193" t="s">
        <v>75</v>
      </c>
      <c r="E126" s="205" t="s">
        <v>1336</v>
      </c>
      <c r="F126" s="205" t="s">
        <v>1337</v>
      </c>
      <c r="G126" s="192"/>
      <c r="H126" s="192"/>
      <c r="I126" s="195"/>
      <c r="J126" s="206">
        <f>BK126</f>
        <v>0</v>
      </c>
      <c r="K126" s="192"/>
      <c r="L126" s="197"/>
      <c r="M126" s="198"/>
      <c r="N126" s="199"/>
      <c r="O126" s="199"/>
      <c r="P126" s="200">
        <f>SUM(P127:P170)</f>
        <v>0</v>
      </c>
      <c r="Q126" s="199"/>
      <c r="R126" s="200">
        <f>SUM(R127:R170)</f>
        <v>0</v>
      </c>
      <c r="S126" s="199"/>
      <c r="T126" s="201">
        <f>SUM(T127:T170)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2" t="s">
        <v>85</v>
      </c>
      <c r="AT126" s="203" t="s">
        <v>75</v>
      </c>
      <c r="AU126" s="203" t="s">
        <v>83</v>
      </c>
      <c r="AY126" s="202" t="s">
        <v>145</v>
      </c>
      <c r="BK126" s="204">
        <f>SUM(BK127:BK170)</f>
        <v>0</v>
      </c>
    </row>
    <row r="127" s="2" customFormat="1" ht="24.15" customHeight="1">
      <c r="A127" s="41"/>
      <c r="B127" s="42"/>
      <c r="C127" s="207" t="s">
        <v>293</v>
      </c>
      <c r="D127" s="207" t="s">
        <v>147</v>
      </c>
      <c r="E127" s="208" t="s">
        <v>1338</v>
      </c>
      <c r="F127" s="209" t="s">
        <v>1339</v>
      </c>
      <c r="G127" s="210" t="s">
        <v>318</v>
      </c>
      <c r="H127" s="211">
        <v>20</v>
      </c>
      <c r="I127" s="212"/>
      <c r="J127" s="213">
        <f>ROUND(I127*H127,2)</f>
        <v>0</v>
      </c>
      <c r="K127" s="209" t="s">
        <v>859</v>
      </c>
      <c r="L127" s="47"/>
      <c r="M127" s="214" t="s">
        <v>19</v>
      </c>
      <c r="N127" s="215" t="s">
        <v>47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270</v>
      </c>
      <c r="AT127" s="218" t="s">
        <v>147</v>
      </c>
      <c r="AU127" s="218" t="s">
        <v>85</v>
      </c>
      <c r="AY127" s="20" t="s">
        <v>145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83</v>
      </c>
      <c r="BK127" s="219">
        <f>ROUND(I127*H127,2)</f>
        <v>0</v>
      </c>
      <c r="BL127" s="20" t="s">
        <v>270</v>
      </c>
      <c r="BM127" s="218" t="s">
        <v>420</v>
      </c>
    </row>
    <row r="128" s="2" customFormat="1">
      <c r="A128" s="41"/>
      <c r="B128" s="42"/>
      <c r="C128" s="43"/>
      <c r="D128" s="220" t="s">
        <v>154</v>
      </c>
      <c r="E128" s="43"/>
      <c r="F128" s="221" t="s">
        <v>1340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154</v>
      </c>
      <c r="AU128" s="20" t="s">
        <v>85</v>
      </c>
    </row>
    <row r="129" s="2" customFormat="1" ht="21.75" customHeight="1">
      <c r="A129" s="41"/>
      <c r="B129" s="42"/>
      <c r="C129" s="207" t="s">
        <v>7</v>
      </c>
      <c r="D129" s="207" t="s">
        <v>147</v>
      </c>
      <c r="E129" s="208" t="s">
        <v>1341</v>
      </c>
      <c r="F129" s="209" t="s">
        <v>1342</v>
      </c>
      <c r="G129" s="210" t="s">
        <v>182</v>
      </c>
      <c r="H129" s="211">
        <v>1</v>
      </c>
      <c r="I129" s="212"/>
      <c r="J129" s="213">
        <f>ROUND(I129*H129,2)</f>
        <v>0</v>
      </c>
      <c r="K129" s="209" t="s">
        <v>151</v>
      </c>
      <c r="L129" s="47"/>
      <c r="M129" s="214" t="s">
        <v>19</v>
      </c>
      <c r="N129" s="215" t="s">
        <v>47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270</v>
      </c>
      <c r="AT129" s="218" t="s">
        <v>147</v>
      </c>
      <c r="AU129" s="218" t="s">
        <v>85</v>
      </c>
      <c r="AY129" s="20" t="s">
        <v>145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83</v>
      </c>
      <c r="BK129" s="219">
        <f>ROUND(I129*H129,2)</f>
        <v>0</v>
      </c>
      <c r="BL129" s="20" t="s">
        <v>270</v>
      </c>
      <c r="BM129" s="218" t="s">
        <v>430</v>
      </c>
    </row>
    <row r="130" s="2" customFormat="1">
      <c r="A130" s="41"/>
      <c r="B130" s="42"/>
      <c r="C130" s="43"/>
      <c r="D130" s="220" t="s">
        <v>154</v>
      </c>
      <c r="E130" s="43"/>
      <c r="F130" s="221" t="s">
        <v>1343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154</v>
      </c>
      <c r="AU130" s="20" t="s">
        <v>85</v>
      </c>
    </row>
    <row r="131" s="2" customFormat="1" ht="21.75" customHeight="1">
      <c r="A131" s="41"/>
      <c r="B131" s="42"/>
      <c r="C131" s="207" t="s">
        <v>304</v>
      </c>
      <c r="D131" s="207" t="s">
        <v>147</v>
      </c>
      <c r="E131" s="208" t="s">
        <v>1344</v>
      </c>
      <c r="F131" s="209" t="s">
        <v>1345</v>
      </c>
      <c r="G131" s="210" t="s">
        <v>318</v>
      </c>
      <c r="H131" s="211">
        <v>30</v>
      </c>
      <c r="I131" s="212"/>
      <c r="J131" s="213">
        <f>ROUND(I131*H131,2)</f>
        <v>0</v>
      </c>
      <c r="K131" s="209" t="s">
        <v>151</v>
      </c>
      <c r="L131" s="47"/>
      <c r="M131" s="214" t="s">
        <v>19</v>
      </c>
      <c r="N131" s="215" t="s">
        <v>47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270</v>
      </c>
      <c r="AT131" s="218" t="s">
        <v>147</v>
      </c>
      <c r="AU131" s="218" t="s">
        <v>85</v>
      </c>
      <c r="AY131" s="20" t="s">
        <v>145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83</v>
      </c>
      <c r="BK131" s="219">
        <f>ROUND(I131*H131,2)</f>
        <v>0</v>
      </c>
      <c r="BL131" s="20" t="s">
        <v>270</v>
      </c>
      <c r="BM131" s="218" t="s">
        <v>440</v>
      </c>
    </row>
    <row r="132" s="2" customFormat="1">
      <c r="A132" s="41"/>
      <c r="B132" s="42"/>
      <c r="C132" s="43"/>
      <c r="D132" s="220" t="s">
        <v>154</v>
      </c>
      <c r="E132" s="43"/>
      <c r="F132" s="221" t="s">
        <v>1346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154</v>
      </c>
      <c r="AU132" s="20" t="s">
        <v>85</v>
      </c>
    </row>
    <row r="133" s="2" customFormat="1" ht="21.75" customHeight="1">
      <c r="A133" s="41"/>
      <c r="B133" s="42"/>
      <c r="C133" s="207" t="s">
        <v>309</v>
      </c>
      <c r="D133" s="207" t="s">
        <v>147</v>
      </c>
      <c r="E133" s="208" t="s">
        <v>1347</v>
      </c>
      <c r="F133" s="209" t="s">
        <v>1348</v>
      </c>
      <c r="G133" s="210" t="s">
        <v>318</v>
      </c>
      <c r="H133" s="211">
        <v>60</v>
      </c>
      <c r="I133" s="212"/>
      <c r="J133" s="213">
        <f>ROUND(I133*H133,2)</f>
        <v>0</v>
      </c>
      <c r="K133" s="209" t="s">
        <v>151</v>
      </c>
      <c r="L133" s="47"/>
      <c r="M133" s="214" t="s">
        <v>19</v>
      </c>
      <c r="N133" s="215" t="s">
        <v>47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270</v>
      </c>
      <c r="AT133" s="218" t="s">
        <v>147</v>
      </c>
      <c r="AU133" s="218" t="s">
        <v>85</v>
      </c>
      <c r="AY133" s="20" t="s">
        <v>145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83</v>
      </c>
      <c r="BK133" s="219">
        <f>ROUND(I133*H133,2)</f>
        <v>0</v>
      </c>
      <c r="BL133" s="20" t="s">
        <v>270</v>
      </c>
      <c r="BM133" s="218" t="s">
        <v>452</v>
      </c>
    </row>
    <row r="134" s="2" customFormat="1">
      <c r="A134" s="41"/>
      <c r="B134" s="42"/>
      <c r="C134" s="43"/>
      <c r="D134" s="220" t="s">
        <v>154</v>
      </c>
      <c r="E134" s="43"/>
      <c r="F134" s="221" t="s">
        <v>1349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154</v>
      </c>
      <c r="AU134" s="20" t="s">
        <v>85</v>
      </c>
    </row>
    <row r="135" s="2" customFormat="1" ht="21.75" customHeight="1">
      <c r="A135" s="41"/>
      <c r="B135" s="42"/>
      <c r="C135" s="207" t="s">
        <v>315</v>
      </c>
      <c r="D135" s="207" t="s">
        <v>147</v>
      </c>
      <c r="E135" s="208" t="s">
        <v>1350</v>
      </c>
      <c r="F135" s="209" t="s">
        <v>1351</v>
      </c>
      <c r="G135" s="210" t="s">
        <v>318</v>
      </c>
      <c r="H135" s="211">
        <v>15</v>
      </c>
      <c r="I135" s="212"/>
      <c r="J135" s="213">
        <f>ROUND(I135*H135,2)</f>
        <v>0</v>
      </c>
      <c r="K135" s="209" t="s">
        <v>151</v>
      </c>
      <c r="L135" s="47"/>
      <c r="M135" s="214" t="s">
        <v>19</v>
      </c>
      <c r="N135" s="215" t="s">
        <v>47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270</v>
      </c>
      <c r="AT135" s="218" t="s">
        <v>147</v>
      </c>
      <c r="AU135" s="218" t="s">
        <v>85</v>
      </c>
      <c r="AY135" s="20" t="s">
        <v>145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83</v>
      </c>
      <c r="BK135" s="219">
        <f>ROUND(I135*H135,2)</f>
        <v>0</v>
      </c>
      <c r="BL135" s="20" t="s">
        <v>270</v>
      </c>
      <c r="BM135" s="218" t="s">
        <v>464</v>
      </c>
    </row>
    <row r="136" s="2" customFormat="1">
      <c r="A136" s="41"/>
      <c r="B136" s="42"/>
      <c r="C136" s="43"/>
      <c r="D136" s="220" t="s">
        <v>154</v>
      </c>
      <c r="E136" s="43"/>
      <c r="F136" s="221" t="s">
        <v>1352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154</v>
      </c>
      <c r="AU136" s="20" t="s">
        <v>85</v>
      </c>
    </row>
    <row r="137" s="2" customFormat="1" ht="16.5" customHeight="1">
      <c r="A137" s="41"/>
      <c r="B137" s="42"/>
      <c r="C137" s="207" t="s">
        <v>322</v>
      </c>
      <c r="D137" s="207" t="s">
        <v>147</v>
      </c>
      <c r="E137" s="208" t="s">
        <v>1353</v>
      </c>
      <c r="F137" s="209" t="s">
        <v>1354</v>
      </c>
      <c r="G137" s="210" t="s">
        <v>318</v>
      </c>
      <c r="H137" s="211">
        <v>10</v>
      </c>
      <c r="I137" s="212"/>
      <c r="J137" s="213">
        <f>ROUND(I137*H137,2)</f>
        <v>0</v>
      </c>
      <c r="K137" s="209" t="s">
        <v>151</v>
      </c>
      <c r="L137" s="47"/>
      <c r="M137" s="214" t="s">
        <v>19</v>
      </c>
      <c r="N137" s="215" t="s">
        <v>47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270</v>
      </c>
      <c r="AT137" s="218" t="s">
        <v>147</v>
      </c>
      <c r="AU137" s="218" t="s">
        <v>85</v>
      </c>
      <c r="AY137" s="20" t="s">
        <v>145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83</v>
      </c>
      <c r="BK137" s="219">
        <f>ROUND(I137*H137,2)</f>
        <v>0</v>
      </c>
      <c r="BL137" s="20" t="s">
        <v>270</v>
      </c>
      <c r="BM137" s="218" t="s">
        <v>475</v>
      </c>
    </row>
    <row r="138" s="2" customFormat="1">
      <c r="A138" s="41"/>
      <c r="B138" s="42"/>
      <c r="C138" s="43"/>
      <c r="D138" s="220" t="s">
        <v>154</v>
      </c>
      <c r="E138" s="43"/>
      <c r="F138" s="221" t="s">
        <v>1355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154</v>
      </c>
      <c r="AU138" s="20" t="s">
        <v>85</v>
      </c>
    </row>
    <row r="139" s="2" customFormat="1" ht="33" customHeight="1">
      <c r="A139" s="41"/>
      <c r="B139" s="42"/>
      <c r="C139" s="207" t="s">
        <v>335</v>
      </c>
      <c r="D139" s="207" t="s">
        <v>147</v>
      </c>
      <c r="E139" s="208" t="s">
        <v>1356</v>
      </c>
      <c r="F139" s="209" t="s">
        <v>1357</v>
      </c>
      <c r="G139" s="210" t="s">
        <v>318</v>
      </c>
      <c r="H139" s="211">
        <v>135</v>
      </c>
      <c r="I139" s="212"/>
      <c r="J139" s="213">
        <f>ROUND(I139*H139,2)</f>
        <v>0</v>
      </c>
      <c r="K139" s="209" t="s">
        <v>151</v>
      </c>
      <c r="L139" s="47"/>
      <c r="M139" s="214" t="s">
        <v>19</v>
      </c>
      <c r="N139" s="215" t="s">
        <v>47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270</v>
      </c>
      <c r="AT139" s="218" t="s">
        <v>147</v>
      </c>
      <c r="AU139" s="218" t="s">
        <v>85</v>
      </c>
      <c r="AY139" s="20" t="s">
        <v>145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83</v>
      </c>
      <c r="BK139" s="219">
        <f>ROUND(I139*H139,2)</f>
        <v>0</v>
      </c>
      <c r="BL139" s="20" t="s">
        <v>270</v>
      </c>
      <c r="BM139" s="218" t="s">
        <v>486</v>
      </c>
    </row>
    <row r="140" s="2" customFormat="1">
      <c r="A140" s="41"/>
      <c r="B140" s="42"/>
      <c r="C140" s="43"/>
      <c r="D140" s="220" t="s">
        <v>154</v>
      </c>
      <c r="E140" s="43"/>
      <c r="F140" s="221" t="s">
        <v>1358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154</v>
      </c>
      <c r="AU140" s="20" t="s">
        <v>85</v>
      </c>
    </row>
    <row r="141" s="2" customFormat="1" ht="16.5" customHeight="1">
      <c r="A141" s="41"/>
      <c r="B141" s="42"/>
      <c r="C141" s="207" t="s">
        <v>343</v>
      </c>
      <c r="D141" s="207" t="s">
        <v>147</v>
      </c>
      <c r="E141" s="208" t="s">
        <v>1359</v>
      </c>
      <c r="F141" s="209" t="s">
        <v>1360</v>
      </c>
      <c r="G141" s="210" t="s">
        <v>318</v>
      </c>
      <c r="H141" s="211">
        <v>10</v>
      </c>
      <c r="I141" s="212"/>
      <c r="J141" s="213">
        <f>ROUND(I141*H141,2)</f>
        <v>0</v>
      </c>
      <c r="K141" s="209" t="s">
        <v>151</v>
      </c>
      <c r="L141" s="47"/>
      <c r="M141" s="214" t="s">
        <v>19</v>
      </c>
      <c r="N141" s="215" t="s">
        <v>47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270</v>
      </c>
      <c r="AT141" s="218" t="s">
        <v>147</v>
      </c>
      <c r="AU141" s="218" t="s">
        <v>85</v>
      </c>
      <c r="AY141" s="20" t="s">
        <v>145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83</v>
      </c>
      <c r="BK141" s="219">
        <f>ROUND(I141*H141,2)</f>
        <v>0</v>
      </c>
      <c r="BL141" s="20" t="s">
        <v>270</v>
      </c>
      <c r="BM141" s="218" t="s">
        <v>496</v>
      </c>
    </row>
    <row r="142" s="2" customFormat="1">
      <c r="A142" s="41"/>
      <c r="B142" s="42"/>
      <c r="C142" s="43"/>
      <c r="D142" s="220" t="s">
        <v>154</v>
      </c>
      <c r="E142" s="43"/>
      <c r="F142" s="221" t="s">
        <v>1361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154</v>
      </c>
      <c r="AU142" s="20" t="s">
        <v>85</v>
      </c>
    </row>
    <row r="143" s="2" customFormat="1" ht="16.5" customHeight="1">
      <c r="A143" s="41"/>
      <c r="B143" s="42"/>
      <c r="C143" s="207" t="s">
        <v>348</v>
      </c>
      <c r="D143" s="207" t="s">
        <v>147</v>
      </c>
      <c r="E143" s="208" t="s">
        <v>1362</v>
      </c>
      <c r="F143" s="209" t="s">
        <v>1363</v>
      </c>
      <c r="G143" s="210" t="s">
        <v>318</v>
      </c>
      <c r="H143" s="211">
        <v>30</v>
      </c>
      <c r="I143" s="212"/>
      <c r="J143" s="213">
        <f>ROUND(I143*H143,2)</f>
        <v>0</v>
      </c>
      <c r="K143" s="209" t="s">
        <v>151</v>
      </c>
      <c r="L143" s="47"/>
      <c r="M143" s="214" t="s">
        <v>19</v>
      </c>
      <c r="N143" s="215" t="s">
        <v>47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270</v>
      </c>
      <c r="AT143" s="218" t="s">
        <v>147</v>
      </c>
      <c r="AU143" s="218" t="s">
        <v>85</v>
      </c>
      <c r="AY143" s="20" t="s">
        <v>145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83</v>
      </c>
      <c r="BK143" s="219">
        <f>ROUND(I143*H143,2)</f>
        <v>0</v>
      </c>
      <c r="BL143" s="20" t="s">
        <v>270</v>
      </c>
      <c r="BM143" s="218" t="s">
        <v>507</v>
      </c>
    </row>
    <row r="144" s="2" customFormat="1">
      <c r="A144" s="41"/>
      <c r="B144" s="42"/>
      <c r="C144" s="43"/>
      <c r="D144" s="220" t="s">
        <v>154</v>
      </c>
      <c r="E144" s="43"/>
      <c r="F144" s="221" t="s">
        <v>1364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154</v>
      </c>
      <c r="AU144" s="20" t="s">
        <v>85</v>
      </c>
    </row>
    <row r="145" s="2" customFormat="1" ht="16.5" customHeight="1">
      <c r="A145" s="41"/>
      <c r="B145" s="42"/>
      <c r="C145" s="207" t="s">
        <v>354</v>
      </c>
      <c r="D145" s="207" t="s">
        <v>147</v>
      </c>
      <c r="E145" s="208" t="s">
        <v>1365</v>
      </c>
      <c r="F145" s="209" t="s">
        <v>1366</v>
      </c>
      <c r="G145" s="210" t="s">
        <v>318</v>
      </c>
      <c r="H145" s="211">
        <v>15</v>
      </c>
      <c r="I145" s="212"/>
      <c r="J145" s="213">
        <f>ROUND(I145*H145,2)</f>
        <v>0</v>
      </c>
      <c r="K145" s="209" t="s">
        <v>151</v>
      </c>
      <c r="L145" s="47"/>
      <c r="M145" s="214" t="s">
        <v>19</v>
      </c>
      <c r="N145" s="215" t="s">
        <v>47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270</v>
      </c>
      <c r="AT145" s="218" t="s">
        <v>147</v>
      </c>
      <c r="AU145" s="218" t="s">
        <v>85</v>
      </c>
      <c r="AY145" s="20" t="s">
        <v>145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83</v>
      </c>
      <c r="BK145" s="219">
        <f>ROUND(I145*H145,2)</f>
        <v>0</v>
      </c>
      <c r="BL145" s="20" t="s">
        <v>270</v>
      </c>
      <c r="BM145" s="218" t="s">
        <v>527</v>
      </c>
    </row>
    <row r="146" s="2" customFormat="1">
      <c r="A146" s="41"/>
      <c r="B146" s="42"/>
      <c r="C146" s="43"/>
      <c r="D146" s="220" t="s">
        <v>154</v>
      </c>
      <c r="E146" s="43"/>
      <c r="F146" s="221" t="s">
        <v>1367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154</v>
      </c>
      <c r="AU146" s="20" t="s">
        <v>85</v>
      </c>
    </row>
    <row r="147" s="2" customFormat="1" ht="16.5" customHeight="1">
      <c r="A147" s="41"/>
      <c r="B147" s="42"/>
      <c r="C147" s="207" t="s">
        <v>359</v>
      </c>
      <c r="D147" s="207" t="s">
        <v>147</v>
      </c>
      <c r="E147" s="208" t="s">
        <v>1368</v>
      </c>
      <c r="F147" s="209" t="s">
        <v>1369</v>
      </c>
      <c r="G147" s="210" t="s">
        <v>318</v>
      </c>
      <c r="H147" s="211">
        <v>10</v>
      </c>
      <c r="I147" s="212"/>
      <c r="J147" s="213">
        <f>ROUND(I147*H147,2)</f>
        <v>0</v>
      </c>
      <c r="K147" s="209" t="s">
        <v>151</v>
      </c>
      <c r="L147" s="47"/>
      <c r="M147" s="214" t="s">
        <v>19</v>
      </c>
      <c r="N147" s="215" t="s">
        <v>47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270</v>
      </c>
      <c r="AT147" s="218" t="s">
        <v>147</v>
      </c>
      <c r="AU147" s="218" t="s">
        <v>85</v>
      </c>
      <c r="AY147" s="20" t="s">
        <v>145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83</v>
      </c>
      <c r="BK147" s="219">
        <f>ROUND(I147*H147,2)</f>
        <v>0</v>
      </c>
      <c r="BL147" s="20" t="s">
        <v>270</v>
      </c>
      <c r="BM147" s="218" t="s">
        <v>547</v>
      </c>
    </row>
    <row r="148" s="2" customFormat="1">
      <c r="A148" s="41"/>
      <c r="B148" s="42"/>
      <c r="C148" s="43"/>
      <c r="D148" s="220" t="s">
        <v>154</v>
      </c>
      <c r="E148" s="43"/>
      <c r="F148" s="221" t="s">
        <v>1370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154</v>
      </c>
      <c r="AU148" s="20" t="s">
        <v>85</v>
      </c>
    </row>
    <row r="149" s="2" customFormat="1" ht="16.5" customHeight="1">
      <c r="A149" s="41"/>
      <c r="B149" s="42"/>
      <c r="C149" s="207" t="s">
        <v>365</v>
      </c>
      <c r="D149" s="207" t="s">
        <v>147</v>
      </c>
      <c r="E149" s="208" t="s">
        <v>1371</v>
      </c>
      <c r="F149" s="209" t="s">
        <v>1372</v>
      </c>
      <c r="G149" s="210" t="s">
        <v>182</v>
      </c>
      <c r="H149" s="211">
        <v>40</v>
      </c>
      <c r="I149" s="212"/>
      <c r="J149" s="213">
        <f>ROUND(I149*H149,2)</f>
        <v>0</v>
      </c>
      <c r="K149" s="209" t="s">
        <v>151</v>
      </c>
      <c r="L149" s="47"/>
      <c r="M149" s="214" t="s">
        <v>19</v>
      </c>
      <c r="N149" s="215" t="s">
        <v>47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270</v>
      </c>
      <c r="AT149" s="218" t="s">
        <v>147</v>
      </c>
      <c r="AU149" s="218" t="s">
        <v>85</v>
      </c>
      <c r="AY149" s="20" t="s">
        <v>145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83</v>
      </c>
      <c r="BK149" s="219">
        <f>ROUND(I149*H149,2)</f>
        <v>0</v>
      </c>
      <c r="BL149" s="20" t="s">
        <v>270</v>
      </c>
      <c r="BM149" s="218" t="s">
        <v>554</v>
      </c>
    </row>
    <row r="150" s="2" customFormat="1">
      <c r="A150" s="41"/>
      <c r="B150" s="42"/>
      <c r="C150" s="43"/>
      <c r="D150" s="220" t="s">
        <v>154</v>
      </c>
      <c r="E150" s="43"/>
      <c r="F150" s="221" t="s">
        <v>1373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154</v>
      </c>
      <c r="AU150" s="20" t="s">
        <v>85</v>
      </c>
    </row>
    <row r="151" s="2" customFormat="1" ht="16.5" customHeight="1">
      <c r="A151" s="41"/>
      <c r="B151" s="42"/>
      <c r="C151" s="207" t="s">
        <v>372</v>
      </c>
      <c r="D151" s="207" t="s">
        <v>147</v>
      </c>
      <c r="E151" s="208" t="s">
        <v>1374</v>
      </c>
      <c r="F151" s="209" t="s">
        <v>1375</v>
      </c>
      <c r="G151" s="210" t="s">
        <v>182</v>
      </c>
      <c r="H151" s="211">
        <v>40</v>
      </c>
      <c r="I151" s="212"/>
      <c r="J151" s="213">
        <f>ROUND(I151*H151,2)</f>
        <v>0</v>
      </c>
      <c r="K151" s="209" t="s">
        <v>151</v>
      </c>
      <c r="L151" s="47"/>
      <c r="M151" s="214" t="s">
        <v>19</v>
      </c>
      <c r="N151" s="215" t="s">
        <v>47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270</v>
      </c>
      <c r="AT151" s="218" t="s">
        <v>147</v>
      </c>
      <c r="AU151" s="218" t="s">
        <v>85</v>
      </c>
      <c r="AY151" s="20" t="s">
        <v>145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83</v>
      </c>
      <c r="BK151" s="219">
        <f>ROUND(I151*H151,2)</f>
        <v>0</v>
      </c>
      <c r="BL151" s="20" t="s">
        <v>270</v>
      </c>
      <c r="BM151" s="218" t="s">
        <v>563</v>
      </c>
    </row>
    <row r="152" s="2" customFormat="1">
      <c r="A152" s="41"/>
      <c r="B152" s="42"/>
      <c r="C152" s="43"/>
      <c r="D152" s="220" t="s">
        <v>154</v>
      </c>
      <c r="E152" s="43"/>
      <c r="F152" s="221" t="s">
        <v>1376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154</v>
      </c>
      <c r="AU152" s="20" t="s">
        <v>85</v>
      </c>
    </row>
    <row r="153" s="2" customFormat="1" ht="16.5" customHeight="1">
      <c r="A153" s="41"/>
      <c r="B153" s="42"/>
      <c r="C153" s="207" t="s">
        <v>381</v>
      </c>
      <c r="D153" s="207" t="s">
        <v>147</v>
      </c>
      <c r="E153" s="208" t="s">
        <v>1377</v>
      </c>
      <c r="F153" s="209" t="s">
        <v>1378</v>
      </c>
      <c r="G153" s="210" t="s">
        <v>417</v>
      </c>
      <c r="H153" s="211">
        <v>2</v>
      </c>
      <c r="I153" s="212"/>
      <c r="J153" s="213">
        <f>ROUND(I153*H153,2)</f>
        <v>0</v>
      </c>
      <c r="K153" s="209" t="s">
        <v>151</v>
      </c>
      <c r="L153" s="47"/>
      <c r="M153" s="214" t="s">
        <v>19</v>
      </c>
      <c r="N153" s="215" t="s">
        <v>47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270</v>
      </c>
      <c r="AT153" s="218" t="s">
        <v>147</v>
      </c>
      <c r="AU153" s="218" t="s">
        <v>85</v>
      </c>
      <c r="AY153" s="20" t="s">
        <v>145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83</v>
      </c>
      <c r="BK153" s="219">
        <f>ROUND(I153*H153,2)</f>
        <v>0</v>
      </c>
      <c r="BL153" s="20" t="s">
        <v>270</v>
      </c>
      <c r="BM153" s="218" t="s">
        <v>571</v>
      </c>
    </row>
    <row r="154" s="2" customFormat="1">
      <c r="A154" s="41"/>
      <c r="B154" s="42"/>
      <c r="C154" s="43"/>
      <c r="D154" s="220" t="s">
        <v>154</v>
      </c>
      <c r="E154" s="43"/>
      <c r="F154" s="221" t="s">
        <v>1379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154</v>
      </c>
      <c r="AU154" s="20" t="s">
        <v>85</v>
      </c>
    </row>
    <row r="155" s="2" customFormat="1" ht="16.5" customHeight="1">
      <c r="A155" s="41"/>
      <c r="B155" s="42"/>
      <c r="C155" s="207" t="s">
        <v>386</v>
      </c>
      <c r="D155" s="207" t="s">
        <v>147</v>
      </c>
      <c r="E155" s="208" t="s">
        <v>1380</v>
      </c>
      <c r="F155" s="209" t="s">
        <v>1381</v>
      </c>
      <c r="G155" s="210" t="s">
        <v>182</v>
      </c>
      <c r="H155" s="211">
        <v>2</v>
      </c>
      <c r="I155" s="212"/>
      <c r="J155" s="213">
        <f>ROUND(I155*H155,2)</f>
        <v>0</v>
      </c>
      <c r="K155" s="209" t="s">
        <v>151</v>
      </c>
      <c r="L155" s="47"/>
      <c r="M155" s="214" t="s">
        <v>19</v>
      </c>
      <c r="N155" s="215" t="s">
        <v>47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270</v>
      </c>
      <c r="AT155" s="218" t="s">
        <v>147</v>
      </c>
      <c r="AU155" s="218" t="s">
        <v>85</v>
      </c>
      <c r="AY155" s="20" t="s">
        <v>145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83</v>
      </c>
      <c r="BK155" s="219">
        <f>ROUND(I155*H155,2)</f>
        <v>0</v>
      </c>
      <c r="BL155" s="20" t="s">
        <v>270</v>
      </c>
      <c r="BM155" s="218" t="s">
        <v>579</v>
      </c>
    </row>
    <row r="156" s="2" customFormat="1">
      <c r="A156" s="41"/>
      <c r="B156" s="42"/>
      <c r="C156" s="43"/>
      <c r="D156" s="220" t="s">
        <v>154</v>
      </c>
      <c r="E156" s="43"/>
      <c r="F156" s="221" t="s">
        <v>1382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154</v>
      </c>
      <c r="AU156" s="20" t="s">
        <v>85</v>
      </c>
    </row>
    <row r="157" s="2" customFormat="1" ht="16.5" customHeight="1">
      <c r="A157" s="41"/>
      <c r="B157" s="42"/>
      <c r="C157" s="207" t="s">
        <v>391</v>
      </c>
      <c r="D157" s="207" t="s">
        <v>147</v>
      </c>
      <c r="E157" s="208" t="s">
        <v>1383</v>
      </c>
      <c r="F157" s="209" t="s">
        <v>1384</v>
      </c>
      <c r="G157" s="210" t="s">
        <v>182</v>
      </c>
      <c r="H157" s="211">
        <v>2</v>
      </c>
      <c r="I157" s="212"/>
      <c r="J157" s="213">
        <f>ROUND(I157*H157,2)</f>
        <v>0</v>
      </c>
      <c r="K157" s="209" t="s">
        <v>151</v>
      </c>
      <c r="L157" s="47"/>
      <c r="M157" s="214" t="s">
        <v>19</v>
      </c>
      <c r="N157" s="215" t="s">
        <v>47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270</v>
      </c>
      <c r="AT157" s="218" t="s">
        <v>147</v>
      </c>
      <c r="AU157" s="218" t="s">
        <v>85</v>
      </c>
      <c r="AY157" s="20" t="s">
        <v>145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83</v>
      </c>
      <c r="BK157" s="219">
        <f>ROUND(I157*H157,2)</f>
        <v>0</v>
      </c>
      <c r="BL157" s="20" t="s">
        <v>270</v>
      </c>
      <c r="BM157" s="218" t="s">
        <v>587</v>
      </c>
    </row>
    <row r="158" s="2" customFormat="1">
      <c r="A158" s="41"/>
      <c r="B158" s="42"/>
      <c r="C158" s="43"/>
      <c r="D158" s="220" t="s">
        <v>154</v>
      </c>
      <c r="E158" s="43"/>
      <c r="F158" s="221" t="s">
        <v>1385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154</v>
      </c>
      <c r="AU158" s="20" t="s">
        <v>85</v>
      </c>
    </row>
    <row r="159" s="2" customFormat="1" ht="16.5" customHeight="1">
      <c r="A159" s="41"/>
      <c r="B159" s="42"/>
      <c r="C159" s="207" t="s">
        <v>396</v>
      </c>
      <c r="D159" s="207" t="s">
        <v>147</v>
      </c>
      <c r="E159" s="208" t="s">
        <v>1386</v>
      </c>
      <c r="F159" s="209" t="s">
        <v>1387</v>
      </c>
      <c r="G159" s="210" t="s">
        <v>182</v>
      </c>
      <c r="H159" s="211">
        <v>6</v>
      </c>
      <c r="I159" s="212"/>
      <c r="J159" s="213">
        <f>ROUND(I159*H159,2)</f>
        <v>0</v>
      </c>
      <c r="K159" s="209" t="s">
        <v>151</v>
      </c>
      <c r="L159" s="47"/>
      <c r="M159" s="214" t="s">
        <v>19</v>
      </c>
      <c r="N159" s="215" t="s">
        <v>47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270</v>
      </c>
      <c r="AT159" s="218" t="s">
        <v>147</v>
      </c>
      <c r="AU159" s="218" t="s">
        <v>85</v>
      </c>
      <c r="AY159" s="20" t="s">
        <v>145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83</v>
      </c>
      <c r="BK159" s="219">
        <f>ROUND(I159*H159,2)</f>
        <v>0</v>
      </c>
      <c r="BL159" s="20" t="s">
        <v>270</v>
      </c>
      <c r="BM159" s="218" t="s">
        <v>595</v>
      </c>
    </row>
    <row r="160" s="2" customFormat="1">
      <c r="A160" s="41"/>
      <c r="B160" s="42"/>
      <c r="C160" s="43"/>
      <c r="D160" s="220" t="s">
        <v>154</v>
      </c>
      <c r="E160" s="43"/>
      <c r="F160" s="221" t="s">
        <v>1388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154</v>
      </c>
      <c r="AU160" s="20" t="s">
        <v>85</v>
      </c>
    </row>
    <row r="161" s="2" customFormat="1" ht="16.5" customHeight="1">
      <c r="A161" s="41"/>
      <c r="B161" s="42"/>
      <c r="C161" s="207" t="s">
        <v>401</v>
      </c>
      <c r="D161" s="207" t="s">
        <v>147</v>
      </c>
      <c r="E161" s="208" t="s">
        <v>1389</v>
      </c>
      <c r="F161" s="209" t="s">
        <v>1390</v>
      </c>
      <c r="G161" s="210" t="s">
        <v>182</v>
      </c>
      <c r="H161" s="211">
        <v>2</v>
      </c>
      <c r="I161" s="212"/>
      <c r="J161" s="213">
        <f>ROUND(I161*H161,2)</f>
        <v>0</v>
      </c>
      <c r="K161" s="209" t="s">
        <v>151</v>
      </c>
      <c r="L161" s="47"/>
      <c r="M161" s="214" t="s">
        <v>19</v>
      </c>
      <c r="N161" s="215" t="s">
        <v>47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270</v>
      </c>
      <c r="AT161" s="218" t="s">
        <v>147</v>
      </c>
      <c r="AU161" s="218" t="s">
        <v>85</v>
      </c>
      <c r="AY161" s="20" t="s">
        <v>145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83</v>
      </c>
      <c r="BK161" s="219">
        <f>ROUND(I161*H161,2)</f>
        <v>0</v>
      </c>
      <c r="BL161" s="20" t="s">
        <v>270</v>
      </c>
      <c r="BM161" s="218" t="s">
        <v>603</v>
      </c>
    </row>
    <row r="162" s="2" customFormat="1">
      <c r="A162" s="41"/>
      <c r="B162" s="42"/>
      <c r="C162" s="43"/>
      <c r="D162" s="220" t="s">
        <v>154</v>
      </c>
      <c r="E162" s="43"/>
      <c r="F162" s="221" t="s">
        <v>1391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154</v>
      </c>
      <c r="AU162" s="20" t="s">
        <v>85</v>
      </c>
    </row>
    <row r="163" s="2" customFormat="1" ht="16.5" customHeight="1">
      <c r="A163" s="41"/>
      <c r="B163" s="42"/>
      <c r="C163" s="207" t="s">
        <v>406</v>
      </c>
      <c r="D163" s="207" t="s">
        <v>147</v>
      </c>
      <c r="E163" s="208" t="s">
        <v>1392</v>
      </c>
      <c r="F163" s="209" t="s">
        <v>1393</v>
      </c>
      <c r="G163" s="210" t="s">
        <v>417</v>
      </c>
      <c r="H163" s="211">
        <v>1</v>
      </c>
      <c r="I163" s="212"/>
      <c r="J163" s="213">
        <f>ROUND(I163*H163,2)</f>
        <v>0</v>
      </c>
      <c r="K163" s="209" t="s">
        <v>151</v>
      </c>
      <c r="L163" s="47"/>
      <c r="M163" s="214" t="s">
        <v>19</v>
      </c>
      <c r="N163" s="215" t="s">
        <v>47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270</v>
      </c>
      <c r="AT163" s="218" t="s">
        <v>147</v>
      </c>
      <c r="AU163" s="218" t="s">
        <v>85</v>
      </c>
      <c r="AY163" s="20" t="s">
        <v>145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83</v>
      </c>
      <c r="BK163" s="219">
        <f>ROUND(I163*H163,2)</f>
        <v>0</v>
      </c>
      <c r="BL163" s="20" t="s">
        <v>270</v>
      </c>
      <c r="BM163" s="218" t="s">
        <v>611</v>
      </c>
    </row>
    <row r="164" s="2" customFormat="1">
      <c r="A164" s="41"/>
      <c r="B164" s="42"/>
      <c r="C164" s="43"/>
      <c r="D164" s="220" t="s">
        <v>154</v>
      </c>
      <c r="E164" s="43"/>
      <c r="F164" s="221" t="s">
        <v>1394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154</v>
      </c>
      <c r="AU164" s="20" t="s">
        <v>85</v>
      </c>
    </row>
    <row r="165" s="2" customFormat="1" ht="24.15" customHeight="1">
      <c r="A165" s="41"/>
      <c r="B165" s="42"/>
      <c r="C165" s="207" t="s">
        <v>414</v>
      </c>
      <c r="D165" s="207" t="s">
        <v>147</v>
      </c>
      <c r="E165" s="208" t="s">
        <v>1395</v>
      </c>
      <c r="F165" s="209" t="s">
        <v>1396</v>
      </c>
      <c r="G165" s="210" t="s">
        <v>318</v>
      </c>
      <c r="H165" s="211">
        <v>135</v>
      </c>
      <c r="I165" s="212"/>
      <c r="J165" s="213">
        <f>ROUND(I165*H165,2)</f>
        <v>0</v>
      </c>
      <c r="K165" s="209" t="s">
        <v>151</v>
      </c>
      <c r="L165" s="47"/>
      <c r="M165" s="214" t="s">
        <v>19</v>
      </c>
      <c r="N165" s="215" t="s">
        <v>47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270</v>
      </c>
      <c r="AT165" s="218" t="s">
        <v>147</v>
      </c>
      <c r="AU165" s="218" t="s">
        <v>85</v>
      </c>
      <c r="AY165" s="20" t="s">
        <v>145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83</v>
      </c>
      <c r="BK165" s="219">
        <f>ROUND(I165*H165,2)</f>
        <v>0</v>
      </c>
      <c r="BL165" s="20" t="s">
        <v>270</v>
      </c>
      <c r="BM165" s="218" t="s">
        <v>619</v>
      </c>
    </row>
    <row r="166" s="2" customFormat="1">
      <c r="A166" s="41"/>
      <c r="B166" s="42"/>
      <c r="C166" s="43"/>
      <c r="D166" s="220" t="s">
        <v>154</v>
      </c>
      <c r="E166" s="43"/>
      <c r="F166" s="221" t="s">
        <v>1397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154</v>
      </c>
      <c r="AU166" s="20" t="s">
        <v>85</v>
      </c>
    </row>
    <row r="167" s="2" customFormat="1" ht="21.75" customHeight="1">
      <c r="A167" s="41"/>
      <c r="B167" s="42"/>
      <c r="C167" s="207" t="s">
        <v>420</v>
      </c>
      <c r="D167" s="207" t="s">
        <v>147</v>
      </c>
      <c r="E167" s="208" t="s">
        <v>1398</v>
      </c>
      <c r="F167" s="209" t="s">
        <v>1399</v>
      </c>
      <c r="G167" s="210" t="s">
        <v>318</v>
      </c>
      <c r="H167" s="211">
        <v>135</v>
      </c>
      <c r="I167" s="212"/>
      <c r="J167" s="213">
        <f>ROUND(I167*H167,2)</f>
        <v>0</v>
      </c>
      <c r="K167" s="209" t="s">
        <v>151</v>
      </c>
      <c r="L167" s="47"/>
      <c r="M167" s="214" t="s">
        <v>19</v>
      </c>
      <c r="N167" s="215" t="s">
        <v>47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270</v>
      </c>
      <c r="AT167" s="218" t="s">
        <v>147</v>
      </c>
      <c r="AU167" s="218" t="s">
        <v>85</v>
      </c>
      <c r="AY167" s="20" t="s">
        <v>145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83</v>
      </c>
      <c r="BK167" s="219">
        <f>ROUND(I167*H167,2)</f>
        <v>0</v>
      </c>
      <c r="BL167" s="20" t="s">
        <v>270</v>
      </c>
      <c r="BM167" s="218" t="s">
        <v>627</v>
      </c>
    </row>
    <row r="168" s="2" customFormat="1">
      <c r="A168" s="41"/>
      <c r="B168" s="42"/>
      <c r="C168" s="43"/>
      <c r="D168" s="220" t="s">
        <v>154</v>
      </c>
      <c r="E168" s="43"/>
      <c r="F168" s="221" t="s">
        <v>1400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154</v>
      </c>
      <c r="AU168" s="20" t="s">
        <v>85</v>
      </c>
    </row>
    <row r="169" s="2" customFormat="1" ht="24.15" customHeight="1">
      <c r="A169" s="41"/>
      <c r="B169" s="42"/>
      <c r="C169" s="207" t="s">
        <v>425</v>
      </c>
      <c r="D169" s="207" t="s">
        <v>147</v>
      </c>
      <c r="E169" s="208" t="s">
        <v>1401</v>
      </c>
      <c r="F169" s="209" t="s">
        <v>1402</v>
      </c>
      <c r="G169" s="210" t="s">
        <v>161</v>
      </c>
      <c r="H169" s="211">
        <v>0.33800000000000002</v>
      </c>
      <c r="I169" s="212"/>
      <c r="J169" s="213">
        <f>ROUND(I169*H169,2)</f>
        <v>0</v>
      </c>
      <c r="K169" s="209" t="s">
        <v>151</v>
      </c>
      <c r="L169" s="47"/>
      <c r="M169" s="214" t="s">
        <v>19</v>
      </c>
      <c r="N169" s="215" t="s">
        <v>47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270</v>
      </c>
      <c r="AT169" s="218" t="s">
        <v>147</v>
      </c>
      <c r="AU169" s="218" t="s">
        <v>85</v>
      </c>
      <c r="AY169" s="20" t="s">
        <v>145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83</v>
      </c>
      <c r="BK169" s="219">
        <f>ROUND(I169*H169,2)</f>
        <v>0</v>
      </c>
      <c r="BL169" s="20" t="s">
        <v>270</v>
      </c>
      <c r="BM169" s="218" t="s">
        <v>635</v>
      </c>
    </row>
    <row r="170" s="2" customFormat="1">
      <c r="A170" s="41"/>
      <c r="B170" s="42"/>
      <c r="C170" s="43"/>
      <c r="D170" s="220" t="s">
        <v>154</v>
      </c>
      <c r="E170" s="43"/>
      <c r="F170" s="221" t="s">
        <v>1403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154</v>
      </c>
      <c r="AU170" s="20" t="s">
        <v>85</v>
      </c>
    </row>
    <row r="171" s="12" customFormat="1" ht="22.8" customHeight="1">
      <c r="A171" s="12"/>
      <c r="B171" s="191"/>
      <c r="C171" s="192"/>
      <c r="D171" s="193" t="s">
        <v>75</v>
      </c>
      <c r="E171" s="205" t="s">
        <v>412</v>
      </c>
      <c r="F171" s="205" t="s">
        <v>413</v>
      </c>
      <c r="G171" s="192"/>
      <c r="H171" s="192"/>
      <c r="I171" s="195"/>
      <c r="J171" s="206">
        <f>BK171</f>
        <v>0</v>
      </c>
      <c r="K171" s="192"/>
      <c r="L171" s="197"/>
      <c r="M171" s="198"/>
      <c r="N171" s="199"/>
      <c r="O171" s="199"/>
      <c r="P171" s="200">
        <f>SUM(P172:P218)</f>
        <v>0</v>
      </c>
      <c r="Q171" s="199"/>
      <c r="R171" s="200">
        <f>SUM(R172:R218)</f>
        <v>0</v>
      </c>
      <c r="S171" s="199"/>
      <c r="T171" s="201">
        <f>SUM(T172:T218)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85</v>
      </c>
      <c r="AT171" s="203" t="s">
        <v>75</v>
      </c>
      <c r="AU171" s="203" t="s">
        <v>83</v>
      </c>
      <c r="AY171" s="202" t="s">
        <v>145</v>
      </c>
      <c r="BK171" s="204">
        <f>SUM(BK172:BK218)</f>
        <v>0</v>
      </c>
    </row>
    <row r="172" s="2" customFormat="1" ht="16.5" customHeight="1">
      <c r="A172" s="41"/>
      <c r="B172" s="42"/>
      <c r="C172" s="207" t="s">
        <v>430</v>
      </c>
      <c r="D172" s="207" t="s">
        <v>147</v>
      </c>
      <c r="E172" s="208" t="s">
        <v>1404</v>
      </c>
      <c r="F172" s="209" t="s">
        <v>1405</v>
      </c>
      <c r="G172" s="210" t="s">
        <v>417</v>
      </c>
      <c r="H172" s="211">
        <v>1</v>
      </c>
      <c r="I172" s="212"/>
      <c r="J172" s="213">
        <f>ROUND(I172*H172,2)</f>
        <v>0</v>
      </c>
      <c r="K172" s="209" t="s">
        <v>859</v>
      </c>
      <c r="L172" s="47"/>
      <c r="M172" s="214" t="s">
        <v>19</v>
      </c>
      <c r="N172" s="215" t="s">
        <v>47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270</v>
      </c>
      <c r="AT172" s="218" t="s">
        <v>147</v>
      </c>
      <c r="AU172" s="218" t="s">
        <v>85</v>
      </c>
      <c r="AY172" s="20" t="s">
        <v>145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83</v>
      </c>
      <c r="BK172" s="219">
        <f>ROUND(I172*H172,2)</f>
        <v>0</v>
      </c>
      <c r="BL172" s="20" t="s">
        <v>270</v>
      </c>
      <c r="BM172" s="218" t="s">
        <v>643</v>
      </c>
    </row>
    <row r="173" s="2" customFormat="1">
      <c r="A173" s="41"/>
      <c r="B173" s="42"/>
      <c r="C173" s="43"/>
      <c r="D173" s="220" t="s">
        <v>154</v>
      </c>
      <c r="E173" s="43"/>
      <c r="F173" s="221" t="s">
        <v>1406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154</v>
      </c>
      <c r="AU173" s="20" t="s">
        <v>85</v>
      </c>
    </row>
    <row r="174" s="2" customFormat="1" ht="16.5" customHeight="1">
      <c r="A174" s="41"/>
      <c r="B174" s="42"/>
      <c r="C174" s="207" t="s">
        <v>435</v>
      </c>
      <c r="D174" s="207" t="s">
        <v>147</v>
      </c>
      <c r="E174" s="208" t="s">
        <v>1407</v>
      </c>
      <c r="F174" s="209" t="s">
        <v>1408</v>
      </c>
      <c r="G174" s="210" t="s">
        <v>417</v>
      </c>
      <c r="H174" s="211">
        <v>5</v>
      </c>
      <c r="I174" s="212"/>
      <c r="J174" s="213">
        <f>ROUND(I174*H174,2)</f>
        <v>0</v>
      </c>
      <c r="K174" s="209" t="s">
        <v>151</v>
      </c>
      <c r="L174" s="47"/>
      <c r="M174" s="214" t="s">
        <v>19</v>
      </c>
      <c r="N174" s="215" t="s">
        <v>47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270</v>
      </c>
      <c r="AT174" s="218" t="s">
        <v>147</v>
      </c>
      <c r="AU174" s="218" t="s">
        <v>85</v>
      </c>
      <c r="AY174" s="20" t="s">
        <v>145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83</v>
      </c>
      <c r="BK174" s="219">
        <f>ROUND(I174*H174,2)</f>
        <v>0</v>
      </c>
      <c r="BL174" s="20" t="s">
        <v>270</v>
      </c>
      <c r="BM174" s="218" t="s">
        <v>651</v>
      </c>
    </row>
    <row r="175" s="2" customFormat="1">
      <c r="A175" s="41"/>
      <c r="B175" s="42"/>
      <c r="C175" s="43"/>
      <c r="D175" s="220" t="s">
        <v>154</v>
      </c>
      <c r="E175" s="43"/>
      <c r="F175" s="221" t="s">
        <v>1409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154</v>
      </c>
      <c r="AU175" s="20" t="s">
        <v>85</v>
      </c>
    </row>
    <row r="176" s="2" customFormat="1" ht="16.5" customHeight="1">
      <c r="A176" s="41"/>
      <c r="B176" s="42"/>
      <c r="C176" s="207" t="s">
        <v>440</v>
      </c>
      <c r="D176" s="207" t="s">
        <v>147</v>
      </c>
      <c r="E176" s="208" t="s">
        <v>1410</v>
      </c>
      <c r="F176" s="209" t="s">
        <v>1411</v>
      </c>
      <c r="G176" s="210" t="s">
        <v>417</v>
      </c>
      <c r="H176" s="211">
        <v>1</v>
      </c>
      <c r="I176" s="212"/>
      <c r="J176" s="213">
        <f>ROUND(I176*H176,2)</f>
        <v>0</v>
      </c>
      <c r="K176" s="209" t="s">
        <v>151</v>
      </c>
      <c r="L176" s="47"/>
      <c r="M176" s="214" t="s">
        <v>19</v>
      </c>
      <c r="N176" s="215" t="s">
        <v>47</v>
      </c>
      <c r="O176" s="87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270</v>
      </c>
      <c r="AT176" s="218" t="s">
        <v>147</v>
      </c>
      <c r="AU176" s="218" t="s">
        <v>85</v>
      </c>
      <c r="AY176" s="20" t="s">
        <v>145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83</v>
      </c>
      <c r="BK176" s="219">
        <f>ROUND(I176*H176,2)</f>
        <v>0</v>
      </c>
      <c r="BL176" s="20" t="s">
        <v>270</v>
      </c>
      <c r="BM176" s="218" t="s">
        <v>664</v>
      </c>
    </row>
    <row r="177" s="2" customFormat="1">
      <c r="A177" s="41"/>
      <c r="B177" s="42"/>
      <c r="C177" s="43"/>
      <c r="D177" s="220" t="s">
        <v>154</v>
      </c>
      <c r="E177" s="43"/>
      <c r="F177" s="221" t="s">
        <v>1412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154</v>
      </c>
      <c r="AU177" s="20" t="s">
        <v>85</v>
      </c>
    </row>
    <row r="178" s="2" customFormat="1" ht="16.5" customHeight="1">
      <c r="A178" s="41"/>
      <c r="B178" s="42"/>
      <c r="C178" s="207" t="s">
        <v>445</v>
      </c>
      <c r="D178" s="207" t="s">
        <v>147</v>
      </c>
      <c r="E178" s="208" t="s">
        <v>1413</v>
      </c>
      <c r="F178" s="209" t="s">
        <v>1414</v>
      </c>
      <c r="G178" s="210" t="s">
        <v>417</v>
      </c>
      <c r="H178" s="211">
        <v>3</v>
      </c>
      <c r="I178" s="212"/>
      <c r="J178" s="213">
        <f>ROUND(I178*H178,2)</f>
        <v>0</v>
      </c>
      <c r="K178" s="209" t="s">
        <v>151</v>
      </c>
      <c r="L178" s="47"/>
      <c r="M178" s="214" t="s">
        <v>19</v>
      </c>
      <c r="N178" s="215" t="s">
        <v>47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270</v>
      </c>
      <c r="AT178" s="218" t="s">
        <v>147</v>
      </c>
      <c r="AU178" s="218" t="s">
        <v>85</v>
      </c>
      <c r="AY178" s="20" t="s">
        <v>145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83</v>
      </c>
      <c r="BK178" s="219">
        <f>ROUND(I178*H178,2)</f>
        <v>0</v>
      </c>
      <c r="BL178" s="20" t="s">
        <v>270</v>
      </c>
      <c r="BM178" s="218" t="s">
        <v>672</v>
      </c>
    </row>
    <row r="179" s="2" customFormat="1">
      <c r="A179" s="41"/>
      <c r="B179" s="42"/>
      <c r="C179" s="43"/>
      <c r="D179" s="220" t="s">
        <v>154</v>
      </c>
      <c r="E179" s="43"/>
      <c r="F179" s="221" t="s">
        <v>1415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154</v>
      </c>
      <c r="AU179" s="20" t="s">
        <v>85</v>
      </c>
    </row>
    <row r="180" s="2" customFormat="1" ht="16.5" customHeight="1">
      <c r="A180" s="41"/>
      <c r="B180" s="42"/>
      <c r="C180" s="207" t="s">
        <v>452</v>
      </c>
      <c r="D180" s="207" t="s">
        <v>147</v>
      </c>
      <c r="E180" s="208" t="s">
        <v>426</v>
      </c>
      <c r="F180" s="209" t="s">
        <v>427</v>
      </c>
      <c r="G180" s="210" t="s">
        <v>417</v>
      </c>
      <c r="H180" s="211">
        <v>8</v>
      </c>
      <c r="I180" s="212"/>
      <c r="J180" s="213">
        <f>ROUND(I180*H180,2)</f>
        <v>0</v>
      </c>
      <c r="K180" s="209" t="s">
        <v>151</v>
      </c>
      <c r="L180" s="47"/>
      <c r="M180" s="214" t="s">
        <v>19</v>
      </c>
      <c r="N180" s="215" t="s">
        <v>47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270</v>
      </c>
      <c r="AT180" s="218" t="s">
        <v>147</v>
      </c>
      <c r="AU180" s="218" t="s">
        <v>85</v>
      </c>
      <c r="AY180" s="20" t="s">
        <v>145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83</v>
      </c>
      <c r="BK180" s="219">
        <f>ROUND(I180*H180,2)</f>
        <v>0</v>
      </c>
      <c r="BL180" s="20" t="s">
        <v>270</v>
      </c>
      <c r="BM180" s="218" t="s">
        <v>684</v>
      </c>
    </row>
    <row r="181" s="2" customFormat="1">
      <c r="A181" s="41"/>
      <c r="B181" s="42"/>
      <c r="C181" s="43"/>
      <c r="D181" s="220" t="s">
        <v>154</v>
      </c>
      <c r="E181" s="43"/>
      <c r="F181" s="221" t="s">
        <v>429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154</v>
      </c>
      <c r="AU181" s="20" t="s">
        <v>85</v>
      </c>
    </row>
    <row r="182" s="2" customFormat="1" ht="24.15" customHeight="1">
      <c r="A182" s="41"/>
      <c r="B182" s="42"/>
      <c r="C182" s="207" t="s">
        <v>458</v>
      </c>
      <c r="D182" s="207" t="s">
        <v>147</v>
      </c>
      <c r="E182" s="208" t="s">
        <v>1416</v>
      </c>
      <c r="F182" s="209" t="s">
        <v>1417</v>
      </c>
      <c r="G182" s="210" t="s">
        <v>417</v>
      </c>
      <c r="H182" s="211">
        <v>9</v>
      </c>
      <c r="I182" s="212"/>
      <c r="J182" s="213">
        <f>ROUND(I182*H182,2)</f>
        <v>0</v>
      </c>
      <c r="K182" s="209" t="s">
        <v>151</v>
      </c>
      <c r="L182" s="47"/>
      <c r="M182" s="214" t="s">
        <v>19</v>
      </c>
      <c r="N182" s="215" t="s">
        <v>47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270</v>
      </c>
      <c r="AT182" s="218" t="s">
        <v>147</v>
      </c>
      <c r="AU182" s="218" t="s">
        <v>85</v>
      </c>
      <c r="AY182" s="20" t="s">
        <v>145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83</v>
      </c>
      <c r="BK182" s="219">
        <f>ROUND(I182*H182,2)</f>
        <v>0</v>
      </c>
      <c r="BL182" s="20" t="s">
        <v>270</v>
      </c>
      <c r="BM182" s="218" t="s">
        <v>695</v>
      </c>
    </row>
    <row r="183" s="2" customFormat="1">
      <c r="A183" s="41"/>
      <c r="B183" s="42"/>
      <c r="C183" s="43"/>
      <c r="D183" s="220" t="s">
        <v>154</v>
      </c>
      <c r="E183" s="43"/>
      <c r="F183" s="221" t="s">
        <v>1418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154</v>
      </c>
      <c r="AU183" s="20" t="s">
        <v>85</v>
      </c>
    </row>
    <row r="184" s="2" customFormat="1" ht="24.15" customHeight="1">
      <c r="A184" s="41"/>
      <c r="B184" s="42"/>
      <c r="C184" s="207" t="s">
        <v>464</v>
      </c>
      <c r="D184" s="207" t="s">
        <v>147</v>
      </c>
      <c r="E184" s="208" t="s">
        <v>1419</v>
      </c>
      <c r="F184" s="209" t="s">
        <v>1420</v>
      </c>
      <c r="G184" s="210" t="s">
        <v>417</v>
      </c>
      <c r="H184" s="211">
        <v>1</v>
      </c>
      <c r="I184" s="212"/>
      <c r="J184" s="213">
        <f>ROUND(I184*H184,2)</f>
        <v>0</v>
      </c>
      <c r="K184" s="209" t="s">
        <v>151</v>
      </c>
      <c r="L184" s="47"/>
      <c r="M184" s="214" t="s">
        <v>19</v>
      </c>
      <c r="N184" s="215" t="s">
        <v>47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270</v>
      </c>
      <c r="AT184" s="218" t="s">
        <v>147</v>
      </c>
      <c r="AU184" s="218" t="s">
        <v>85</v>
      </c>
      <c r="AY184" s="20" t="s">
        <v>145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83</v>
      </c>
      <c r="BK184" s="219">
        <f>ROUND(I184*H184,2)</f>
        <v>0</v>
      </c>
      <c r="BL184" s="20" t="s">
        <v>270</v>
      </c>
      <c r="BM184" s="218" t="s">
        <v>705</v>
      </c>
    </row>
    <row r="185" s="2" customFormat="1">
      <c r="A185" s="41"/>
      <c r="B185" s="42"/>
      <c r="C185" s="43"/>
      <c r="D185" s="220" t="s">
        <v>154</v>
      </c>
      <c r="E185" s="43"/>
      <c r="F185" s="221" t="s">
        <v>1421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154</v>
      </c>
      <c r="AU185" s="20" t="s">
        <v>85</v>
      </c>
    </row>
    <row r="186" s="2" customFormat="1" ht="16.5" customHeight="1">
      <c r="A186" s="41"/>
      <c r="B186" s="42"/>
      <c r="C186" s="207" t="s">
        <v>470</v>
      </c>
      <c r="D186" s="207" t="s">
        <v>147</v>
      </c>
      <c r="E186" s="208" t="s">
        <v>1422</v>
      </c>
      <c r="F186" s="209" t="s">
        <v>1423</v>
      </c>
      <c r="G186" s="210" t="s">
        <v>417</v>
      </c>
      <c r="H186" s="211">
        <v>1</v>
      </c>
      <c r="I186" s="212"/>
      <c r="J186" s="213">
        <f>ROUND(I186*H186,2)</f>
        <v>0</v>
      </c>
      <c r="K186" s="209" t="s">
        <v>151</v>
      </c>
      <c r="L186" s="47"/>
      <c r="M186" s="214" t="s">
        <v>19</v>
      </c>
      <c r="N186" s="215" t="s">
        <v>47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270</v>
      </c>
      <c r="AT186" s="218" t="s">
        <v>147</v>
      </c>
      <c r="AU186" s="218" t="s">
        <v>85</v>
      </c>
      <c r="AY186" s="20" t="s">
        <v>145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83</v>
      </c>
      <c r="BK186" s="219">
        <f>ROUND(I186*H186,2)</f>
        <v>0</v>
      </c>
      <c r="BL186" s="20" t="s">
        <v>270</v>
      </c>
      <c r="BM186" s="218" t="s">
        <v>729</v>
      </c>
    </row>
    <row r="187" s="2" customFormat="1">
      <c r="A187" s="41"/>
      <c r="B187" s="42"/>
      <c r="C187" s="43"/>
      <c r="D187" s="220" t="s">
        <v>154</v>
      </c>
      <c r="E187" s="43"/>
      <c r="F187" s="221" t="s">
        <v>1424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154</v>
      </c>
      <c r="AU187" s="20" t="s">
        <v>85</v>
      </c>
    </row>
    <row r="188" s="2" customFormat="1" ht="24.15" customHeight="1">
      <c r="A188" s="41"/>
      <c r="B188" s="42"/>
      <c r="C188" s="207" t="s">
        <v>475</v>
      </c>
      <c r="D188" s="207" t="s">
        <v>147</v>
      </c>
      <c r="E188" s="208" t="s">
        <v>1425</v>
      </c>
      <c r="F188" s="209" t="s">
        <v>1426</v>
      </c>
      <c r="G188" s="210" t="s">
        <v>417</v>
      </c>
      <c r="H188" s="211">
        <v>1</v>
      </c>
      <c r="I188" s="212"/>
      <c r="J188" s="213">
        <f>ROUND(I188*H188,2)</f>
        <v>0</v>
      </c>
      <c r="K188" s="209" t="s">
        <v>151</v>
      </c>
      <c r="L188" s="47"/>
      <c r="M188" s="214" t="s">
        <v>19</v>
      </c>
      <c r="N188" s="215" t="s">
        <v>47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270</v>
      </c>
      <c r="AT188" s="218" t="s">
        <v>147</v>
      </c>
      <c r="AU188" s="218" t="s">
        <v>85</v>
      </c>
      <c r="AY188" s="20" t="s">
        <v>145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83</v>
      </c>
      <c r="BK188" s="219">
        <f>ROUND(I188*H188,2)</f>
        <v>0</v>
      </c>
      <c r="BL188" s="20" t="s">
        <v>270</v>
      </c>
      <c r="BM188" s="218" t="s">
        <v>741</v>
      </c>
    </row>
    <row r="189" s="2" customFormat="1">
      <c r="A189" s="41"/>
      <c r="B189" s="42"/>
      <c r="C189" s="43"/>
      <c r="D189" s="220" t="s">
        <v>154</v>
      </c>
      <c r="E189" s="43"/>
      <c r="F189" s="221" t="s">
        <v>1427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154</v>
      </c>
      <c r="AU189" s="20" t="s">
        <v>85</v>
      </c>
    </row>
    <row r="190" s="2" customFormat="1" ht="16.5" customHeight="1">
      <c r="A190" s="41"/>
      <c r="B190" s="42"/>
      <c r="C190" s="207" t="s">
        <v>480</v>
      </c>
      <c r="D190" s="207" t="s">
        <v>147</v>
      </c>
      <c r="E190" s="208" t="s">
        <v>436</v>
      </c>
      <c r="F190" s="209" t="s">
        <v>437</v>
      </c>
      <c r="G190" s="210" t="s">
        <v>417</v>
      </c>
      <c r="H190" s="211">
        <v>1</v>
      </c>
      <c r="I190" s="212"/>
      <c r="J190" s="213">
        <f>ROUND(I190*H190,2)</f>
        <v>0</v>
      </c>
      <c r="K190" s="209" t="s">
        <v>151</v>
      </c>
      <c r="L190" s="47"/>
      <c r="M190" s="214" t="s">
        <v>19</v>
      </c>
      <c r="N190" s="215" t="s">
        <v>47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270</v>
      </c>
      <c r="AT190" s="218" t="s">
        <v>147</v>
      </c>
      <c r="AU190" s="218" t="s">
        <v>85</v>
      </c>
      <c r="AY190" s="20" t="s">
        <v>145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83</v>
      </c>
      <c r="BK190" s="219">
        <f>ROUND(I190*H190,2)</f>
        <v>0</v>
      </c>
      <c r="BL190" s="20" t="s">
        <v>270</v>
      </c>
      <c r="BM190" s="218" t="s">
        <v>752</v>
      </c>
    </row>
    <row r="191" s="2" customFormat="1">
      <c r="A191" s="41"/>
      <c r="B191" s="42"/>
      <c r="C191" s="43"/>
      <c r="D191" s="220" t="s">
        <v>154</v>
      </c>
      <c r="E191" s="43"/>
      <c r="F191" s="221" t="s">
        <v>439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154</v>
      </c>
      <c r="AU191" s="20" t="s">
        <v>85</v>
      </c>
    </row>
    <row r="192" s="2" customFormat="1" ht="21.75" customHeight="1">
      <c r="A192" s="41"/>
      <c r="B192" s="42"/>
      <c r="C192" s="207" t="s">
        <v>486</v>
      </c>
      <c r="D192" s="207" t="s">
        <v>147</v>
      </c>
      <c r="E192" s="208" t="s">
        <v>1428</v>
      </c>
      <c r="F192" s="209" t="s">
        <v>1429</v>
      </c>
      <c r="G192" s="210" t="s">
        <v>417</v>
      </c>
      <c r="H192" s="211">
        <v>2</v>
      </c>
      <c r="I192" s="212"/>
      <c r="J192" s="213">
        <f>ROUND(I192*H192,2)</f>
        <v>0</v>
      </c>
      <c r="K192" s="209" t="s">
        <v>859</v>
      </c>
      <c r="L192" s="47"/>
      <c r="M192" s="214" t="s">
        <v>19</v>
      </c>
      <c r="N192" s="215" t="s">
        <v>47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270</v>
      </c>
      <c r="AT192" s="218" t="s">
        <v>147</v>
      </c>
      <c r="AU192" s="218" t="s">
        <v>85</v>
      </c>
      <c r="AY192" s="20" t="s">
        <v>145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83</v>
      </c>
      <c r="BK192" s="219">
        <f>ROUND(I192*H192,2)</f>
        <v>0</v>
      </c>
      <c r="BL192" s="20" t="s">
        <v>270</v>
      </c>
      <c r="BM192" s="218" t="s">
        <v>764</v>
      </c>
    </row>
    <row r="193" s="2" customFormat="1">
      <c r="A193" s="41"/>
      <c r="B193" s="42"/>
      <c r="C193" s="43"/>
      <c r="D193" s="220" t="s">
        <v>154</v>
      </c>
      <c r="E193" s="43"/>
      <c r="F193" s="221" t="s">
        <v>1430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154</v>
      </c>
      <c r="AU193" s="20" t="s">
        <v>85</v>
      </c>
    </row>
    <row r="194" s="2" customFormat="1" ht="16.5" customHeight="1">
      <c r="A194" s="41"/>
      <c r="B194" s="42"/>
      <c r="C194" s="207" t="s">
        <v>491</v>
      </c>
      <c r="D194" s="207" t="s">
        <v>147</v>
      </c>
      <c r="E194" s="208" t="s">
        <v>1431</v>
      </c>
      <c r="F194" s="209" t="s">
        <v>1432</v>
      </c>
      <c r="G194" s="210" t="s">
        <v>417</v>
      </c>
      <c r="H194" s="211">
        <v>1</v>
      </c>
      <c r="I194" s="212"/>
      <c r="J194" s="213">
        <f>ROUND(I194*H194,2)</f>
        <v>0</v>
      </c>
      <c r="K194" s="209" t="s">
        <v>151</v>
      </c>
      <c r="L194" s="47"/>
      <c r="M194" s="214" t="s">
        <v>19</v>
      </c>
      <c r="N194" s="215" t="s">
        <v>47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270</v>
      </c>
      <c r="AT194" s="218" t="s">
        <v>147</v>
      </c>
      <c r="AU194" s="218" t="s">
        <v>85</v>
      </c>
      <c r="AY194" s="20" t="s">
        <v>145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83</v>
      </c>
      <c r="BK194" s="219">
        <f>ROUND(I194*H194,2)</f>
        <v>0</v>
      </c>
      <c r="BL194" s="20" t="s">
        <v>270</v>
      </c>
      <c r="BM194" s="218" t="s">
        <v>789</v>
      </c>
    </row>
    <row r="195" s="2" customFormat="1">
      <c r="A195" s="41"/>
      <c r="B195" s="42"/>
      <c r="C195" s="43"/>
      <c r="D195" s="220" t="s">
        <v>154</v>
      </c>
      <c r="E195" s="43"/>
      <c r="F195" s="221" t="s">
        <v>1433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154</v>
      </c>
      <c r="AU195" s="20" t="s">
        <v>85</v>
      </c>
    </row>
    <row r="196" s="2" customFormat="1" ht="24.15" customHeight="1">
      <c r="A196" s="41"/>
      <c r="B196" s="42"/>
      <c r="C196" s="207" t="s">
        <v>496</v>
      </c>
      <c r="D196" s="207" t="s">
        <v>147</v>
      </c>
      <c r="E196" s="208" t="s">
        <v>1434</v>
      </c>
      <c r="F196" s="209" t="s">
        <v>1435</v>
      </c>
      <c r="G196" s="210" t="s">
        <v>417</v>
      </c>
      <c r="H196" s="211">
        <v>1</v>
      </c>
      <c r="I196" s="212"/>
      <c r="J196" s="213">
        <f>ROUND(I196*H196,2)</f>
        <v>0</v>
      </c>
      <c r="K196" s="209" t="s">
        <v>19</v>
      </c>
      <c r="L196" s="47"/>
      <c r="M196" s="214" t="s">
        <v>19</v>
      </c>
      <c r="N196" s="215" t="s">
        <v>47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270</v>
      </c>
      <c r="AT196" s="218" t="s">
        <v>147</v>
      </c>
      <c r="AU196" s="218" t="s">
        <v>85</v>
      </c>
      <c r="AY196" s="20" t="s">
        <v>145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83</v>
      </c>
      <c r="BK196" s="219">
        <f>ROUND(I196*H196,2)</f>
        <v>0</v>
      </c>
      <c r="BL196" s="20" t="s">
        <v>270</v>
      </c>
      <c r="BM196" s="218" t="s">
        <v>799</v>
      </c>
    </row>
    <row r="197" s="2" customFormat="1" ht="24.15" customHeight="1">
      <c r="A197" s="41"/>
      <c r="B197" s="42"/>
      <c r="C197" s="207" t="s">
        <v>500</v>
      </c>
      <c r="D197" s="207" t="s">
        <v>147</v>
      </c>
      <c r="E197" s="208" t="s">
        <v>1436</v>
      </c>
      <c r="F197" s="209" t="s">
        <v>1437</v>
      </c>
      <c r="G197" s="210" t="s">
        <v>417</v>
      </c>
      <c r="H197" s="211">
        <v>1</v>
      </c>
      <c r="I197" s="212"/>
      <c r="J197" s="213">
        <f>ROUND(I197*H197,2)</f>
        <v>0</v>
      </c>
      <c r="K197" s="209" t="s">
        <v>151</v>
      </c>
      <c r="L197" s="47"/>
      <c r="M197" s="214" t="s">
        <v>19</v>
      </c>
      <c r="N197" s="215" t="s">
        <v>47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270</v>
      </c>
      <c r="AT197" s="218" t="s">
        <v>147</v>
      </c>
      <c r="AU197" s="218" t="s">
        <v>85</v>
      </c>
      <c r="AY197" s="20" t="s">
        <v>145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83</v>
      </c>
      <c r="BK197" s="219">
        <f>ROUND(I197*H197,2)</f>
        <v>0</v>
      </c>
      <c r="BL197" s="20" t="s">
        <v>270</v>
      </c>
      <c r="BM197" s="218" t="s">
        <v>808</v>
      </c>
    </row>
    <row r="198" s="2" customFormat="1">
      <c r="A198" s="41"/>
      <c r="B198" s="42"/>
      <c r="C198" s="43"/>
      <c r="D198" s="220" t="s">
        <v>154</v>
      </c>
      <c r="E198" s="43"/>
      <c r="F198" s="221" t="s">
        <v>1438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154</v>
      </c>
      <c r="AU198" s="20" t="s">
        <v>85</v>
      </c>
    </row>
    <row r="199" s="2" customFormat="1" ht="16.5" customHeight="1">
      <c r="A199" s="41"/>
      <c r="B199" s="42"/>
      <c r="C199" s="207" t="s">
        <v>507</v>
      </c>
      <c r="D199" s="207" t="s">
        <v>147</v>
      </c>
      <c r="E199" s="208" t="s">
        <v>441</v>
      </c>
      <c r="F199" s="209" t="s">
        <v>442</v>
      </c>
      <c r="G199" s="210" t="s">
        <v>417</v>
      </c>
      <c r="H199" s="211">
        <v>10</v>
      </c>
      <c r="I199" s="212"/>
      <c r="J199" s="213">
        <f>ROUND(I199*H199,2)</f>
        <v>0</v>
      </c>
      <c r="K199" s="209" t="s">
        <v>151</v>
      </c>
      <c r="L199" s="47"/>
      <c r="M199" s="214" t="s">
        <v>19</v>
      </c>
      <c r="N199" s="215" t="s">
        <v>47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270</v>
      </c>
      <c r="AT199" s="218" t="s">
        <v>147</v>
      </c>
      <c r="AU199" s="218" t="s">
        <v>85</v>
      </c>
      <c r="AY199" s="20" t="s">
        <v>145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83</v>
      </c>
      <c r="BK199" s="219">
        <f>ROUND(I199*H199,2)</f>
        <v>0</v>
      </c>
      <c r="BL199" s="20" t="s">
        <v>270</v>
      </c>
      <c r="BM199" s="218" t="s">
        <v>826</v>
      </c>
    </row>
    <row r="200" s="2" customFormat="1">
      <c r="A200" s="41"/>
      <c r="B200" s="42"/>
      <c r="C200" s="43"/>
      <c r="D200" s="220" t="s">
        <v>154</v>
      </c>
      <c r="E200" s="43"/>
      <c r="F200" s="221" t="s">
        <v>444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154</v>
      </c>
      <c r="AU200" s="20" t="s">
        <v>85</v>
      </c>
    </row>
    <row r="201" s="2" customFormat="1" ht="16.5" customHeight="1">
      <c r="A201" s="41"/>
      <c r="B201" s="42"/>
      <c r="C201" s="207" t="s">
        <v>519</v>
      </c>
      <c r="D201" s="207" t="s">
        <v>147</v>
      </c>
      <c r="E201" s="208" t="s">
        <v>1439</v>
      </c>
      <c r="F201" s="209" t="s">
        <v>1440</v>
      </c>
      <c r="G201" s="210" t="s">
        <v>417</v>
      </c>
      <c r="H201" s="211">
        <v>3</v>
      </c>
      <c r="I201" s="212"/>
      <c r="J201" s="213">
        <f>ROUND(I201*H201,2)</f>
        <v>0</v>
      </c>
      <c r="K201" s="209" t="s">
        <v>151</v>
      </c>
      <c r="L201" s="47"/>
      <c r="M201" s="214" t="s">
        <v>19</v>
      </c>
      <c r="N201" s="215" t="s">
        <v>47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270</v>
      </c>
      <c r="AT201" s="218" t="s">
        <v>147</v>
      </c>
      <c r="AU201" s="218" t="s">
        <v>85</v>
      </c>
      <c r="AY201" s="20" t="s">
        <v>145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83</v>
      </c>
      <c r="BK201" s="219">
        <f>ROUND(I201*H201,2)</f>
        <v>0</v>
      </c>
      <c r="BL201" s="20" t="s">
        <v>270</v>
      </c>
      <c r="BM201" s="218" t="s">
        <v>844</v>
      </c>
    </row>
    <row r="202" s="2" customFormat="1">
      <c r="A202" s="41"/>
      <c r="B202" s="42"/>
      <c r="C202" s="43"/>
      <c r="D202" s="220" t="s">
        <v>154</v>
      </c>
      <c r="E202" s="43"/>
      <c r="F202" s="221" t="s">
        <v>1441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154</v>
      </c>
      <c r="AU202" s="20" t="s">
        <v>85</v>
      </c>
    </row>
    <row r="203" s="2" customFormat="1" ht="16.5" customHeight="1">
      <c r="A203" s="41"/>
      <c r="B203" s="42"/>
      <c r="C203" s="207" t="s">
        <v>527</v>
      </c>
      <c r="D203" s="207" t="s">
        <v>147</v>
      </c>
      <c r="E203" s="208" t="s">
        <v>1442</v>
      </c>
      <c r="F203" s="209" t="s">
        <v>1443</v>
      </c>
      <c r="G203" s="210" t="s">
        <v>417</v>
      </c>
      <c r="H203" s="211">
        <v>10</v>
      </c>
      <c r="I203" s="212"/>
      <c r="J203" s="213">
        <f>ROUND(I203*H203,2)</f>
        <v>0</v>
      </c>
      <c r="K203" s="209" t="s">
        <v>151</v>
      </c>
      <c r="L203" s="47"/>
      <c r="M203" s="214" t="s">
        <v>19</v>
      </c>
      <c r="N203" s="215" t="s">
        <v>47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270</v>
      </c>
      <c r="AT203" s="218" t="s">
        <v>147</v>
      </c>
      <c r="AU203" s="218" t="s">
        <v>85</v>
      </c>
      <c r="AY203" s="20" t="s">
        <v>145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83</v>
      </c>
      <c r="BK203" s="219">
        <f>ROUND(I203*H203,2)</f>
        <v>0</v>
      </c>
      <c r="BL203" s="20" t="s">
        <v>270</v>
      </c>
      <c r="BM203" s="218" t="s">
        <v>862</v>
      </c>
    </row>
    <row r="204" s="2" customFormat="1">
      <c r="A204" s="41"/>
      <c r="B204" s="42"/>
      <c r="C204" s="43"/>
      <c r="D204" s="220" t="s">
        <v>154</v>
      </c>
      <c r="E204" s="43"/>
      <c r="F204" s="221" t="s">
        <v>1444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154</v>
      </c>
      <c r="AU204" s="20" t="s">
        <v>85</v>
      </c>
    </row>
    <row r="205" s="2" customFormat="1" ht="16.5" customHeight="1">
      <c r="A205" s="41"/>
      <c r="B205" s="42"/>
      <c r="C205" s="207" t="s">
        <v>543</v>
      </c>
      <c r="D205" s="207" t="s">
        <v>147</v>
      </c>
      <c r="E205" s="208" t="s">
        <v>1445</v>
      </c>
      <c r="F205" s="209" t="s">
        <v>1446</v>
      </c>
      <c r="G205" s="210" t="s">
        <v>417</v>
      </c>
      <c r="H205" s="211">
        <v>1</v>
      </c>
      <c r="I205" s="212"/>
      <c r="J205" s="213">
        <f>ROUND(I205*H205,2)</f>
        <v>0</v>
      </c>
      <c r="K205" s="209" t="s">
        <v>151</v>
      </c>
      <c r="L205" s="47"/>
      <c r="M205" s="214" t="s">
        <v>19</v>
      </c>
      <c r="N205" s="215" t="s">
        <v>47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270</v>
      </c>
      <c r="AT205" s="218" t="s">
        <v>147</v>
      </c>
      <c r="AU205" s="218" t="s">
        <v>85</v>
      </c>
      <c r="AY205" s="20" t="s">
        <v>145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83</v>
      </c>
      <c r="BK205" s="219">
        <f>ROUND(I205*H205,2)</f>
        <v>0</v>
      </c>
      <c r="BL205" s="20" t="s">
        <v>270</v>
      </c>
      <c r="BM205" s="218" t="s">
        <v>871</v>
      </c>
    </row>
    <row r="206" s="2" customFormat="1">
      <c r="A206" s="41"/>
      <c r="B206" s="42"/>
      <c r="C206" s="43"/>
      <c r="D206" s="220" t="s">
        <v>154</v>
      </c>
      <c r="E206" s="43"/>
      <c r="F206" s="221" t="s">
        <v>1447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154</v>
      </c>
      <c r="AU206" s="20" t="s">
        <v>85</v>
      </c>
    </row>
    <row r="207" s="2" customFormat="1" ht="16.5" customHeight="1">
      <c r="A207" s="41"/>
      <c r="B207" s="42"/>
      <c r="C207" s="207" t="s">
        <v>547</v>
      </c>
      <c r="D207" s="207" t="s">
        <v>147</v>
      </c>
      <c r="E207" s="208" t="s">
        <v>1448</v>
      </c>
      <c r="F207" s="209" t="s">
        <v>1449</v>
      </c>
      <c r="G207" s="210" t="s">
        <v>182</v>
      </c>
      <c r="H207" s="211">
        <v>10</v>
      </c>
      <c r="I207" s="212"/>
      <c r="J207" s="213">
        <f>ROUND(I207*H207,2)</f>
        <v>0</v>
      </c>
      <c r="K207" s="209" t="s">
        <v>151</v>
      </c>
      <c r="L207" s="47"/>
      <c r="M207" s="214" t="s">
        <v>19</v>
      </c>
      <c r="N207" s="215" t="s">
        <v>47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270</v>
      </c>
      <c r="AT207" s="218" t="s">
        <v>147</v>
      </c>
      <c r="AU207" s="218" t="s">
        <v>85</v>
      </c>
      <c r="AY207" s="20" t="s">
        <v>145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83</v>
      </c>
      <c r="BK207" s="219">
        <f>ROUND(I207*H207,2)</f>
        <v>0</v>
      </c>
      <c r="BL207" s="20" t="s">
        <v>270</v>
      </c>
      <c r="BM207" s="218" t="s">
        <v>886</v>
      </c>
    </row>
    <row r="208" s="2" customFormat="1">
      <c r="A208" s="41"/>
      <c r="B208" s="42"/>
      <c r="C208" s="43"/>
      <c r="D208" s="220" t="s">
        <v>154</v>
      </c>
      <c r="E208" s="43"/>
      <c r="F208" s="221" t="s">
        <v>1450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154</v>
      </c>
      <c r="AU208" s="20" t="s">
        <v>85</v>
      </c>
    </row>
    <row r="209" s="2" customFormat="1" ht="16.5" customHeight="1">
      <c r="A209" s="41"/>
      <c r="B209" s="42"/>
      <c r="C209" s="207" t="s">
        <v>218</v>
      </c>
      <c r="D209" s="207" t="s">
        <v>147</v>
      </c>
      <c r="E209" s="208" t="s">
        <v>1451</v>
      </c>
      <c r="F209" s="209" t="s">
        <v>1452</v>
      </c>
      <c r="G209" s="210" t="s">
        <v>182</v>
      </c>
      <c r="H209" s="211">
        <v>10</v>
      </c>
      <c r="I209" s="212"/>
      <c r="J209" s="213">
        <f>ROUND(I209*H209,2)</f>
        <v>0</v>
      </c>
      <c r="K209" s="209" t="s">
        <v>151</v>
      </c>
      <c r="L209" s="47"/>
      <c r="M209" s="214" t="s">
        <v>19</v>
      </c>
      <c r="N209" s="215" t="s">
        <v>47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270</v>
      </c>
      <c r="AT209" s="218" t="s">
        <v>147</v>
      </c>
      <c r="AU209" s="218" t="s">
        <v>85</v>
      </c>
      <c r="AY209" s="20" t="s">
        <v>145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83</v>
      </c>
      <c r="BK209" s="219">
        <f>ROUND(I209*H209,2)</f>
        <v>0</v>
      </c>
      <c r="BL209" s="20" t="s">
        <v>270</v>
      </c>
      <c r="BM209" s="218" t="s">
        <v>898</v>
      </c>
    </row>
    <row r="210" s="2" customFormat="1">
      <c r="A210" s="41"/>
      <c r="B210" s="42"/>
      <c r="C210" s="43"/>
      <c r="D210" s="220" t="s">
        <v>154</v>
      </c>
      <c r="E210" s="43"/>
      <c r="F210" s="221" t="s">
        <v>1453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154</v>
      </c>
      <c r="AU210" s="20" t="s">
        <v>85</v>
      </c>
    </row>
    <row r="211" s="2" customFormat="1" ht="16.5" customHeight="1">
      <c r="A211" s="41"/>
      <c r="B211" s="42"/>
      <c r="C211" s="207" t="s">
        <v>554</v>
      </c>
      <c r="D211" s="207" t="s">
        <v>147</v>
      </c>
      <c r="E211" s="208" t="s">
        <v>1454</v>
      </c>
      <c r="F211" s="209" t="s">
        <v>1455</v>
      </c>
      <c r="G211" s="210" t="s">
        <v>182</v>
      </c>
      <c r="H211" s="211">
        <v>1</v>
      </c>
      <c r="I211" s="212"/>
      <c r="J211" s="213">
        <f>ROUND(I211*H211,2)</f>
        <v>0</v>
      </c>
      <c r="K211" s="209" t="s">
        <v>151</v>
      </c>
      <c r="L211" s="47"/>
      <c r="M211" s="214" t="s">
        <v>19</v>
      </c>
      <c r="N211" s="215" t="s">
        <v>47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270</v>
      </c>
      <c r="AT211" s="218" t="s">
        <v>147</v>
      </c>
      <c r="AU211" s="218" t="s">
        <v>85</v>
      </c>
      <c r="AY211" s="20" t="s">
        <v>145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83</v>
      </c>
      <c r="BK211" s="219">
        <f>ROUND(I211*H211,2)</f>
        <v>0</v>
      </c>
      <c r="BL211" s="20" t="s">
        <v>270</v>
      </c>
      <c r="BM211" s="218" t="s">
        <v>917</v>
      </c>
    </row>
    <row r="212" s="2" customFormat="1">
      <c r="A212" s="41"/>
      <c r="B212" s="42"/>
      <c r="C212" s="43"/>
      <c r="D212" s="220" t="s">
        <v>154</v>
      </c>
      <c r="E212" s="43"/>
      <c r="F212" s="221" t="s">
        <v>1456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154</v>
      </c>
      <c r="AU212" s="20" t="s">
        <v>85</v>
      </c>
    </row>
    <row r="213" s="2" customFormat="1" ht="16.5" customHeight="1">
      <c r="A213" s="41"/>
      <c r="B213" s="42"/>
      <c r="C213" s="207" t="s">
        <v>559</v>
      </c>
      <c r="D213" s="207" t="s">
        <v>147</v>
      </c>
      <c r="E213" s="208" t="s">
        <v>1457</v>
      </c>
      <c r="F213" s="209" t="s">
        <v>1458</v>
      </c>
      <c r="G213" s="210" t="s">
        <v>182</v>
      </c>
      <c r="H213" s="211">
        <v>3</v>
      </c>
      <c r="I213" s="212"/>
      <c r="J213" s="213">
        <f>ROUND(I213*H213,2)</f>
        <v>0</v>
      </c>
      <c r="K213" s="209" t="s">
        <v>151</v>
      </c>
      <c r="L213" s="47"/>
      <c r="M213" s="214" t="s">
        <v>19</v>
      </c>
      <c r="N213" s="215" t="s">
        <v>47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270</v>
      </c>
      <c r="AT213" s="218" t="s">
        <v>147</v>
      </c>
      <c r="AU213" s="218" t="s">
        <v>85</v>
      </c>
      <c r="AY213" s="20" t="s">
        <v>145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83</v>
      </c>
      <c r="BK213" s="219">
        <f>ROUND(I213*H213,2)</f>
        <v>0</v>
      </c>
      <c r="BL213" s="20" t="s">
        <v>270</v>
      </c>
      <c r="BM213" s="218" t="s">
        <v>930</v>
      </c>
    </row>
    <row r="214" s="2" customFormat="1">
      <c r="A214" s="41"/>
      <c r="B214" s="42"/>
      <c r="C214" s="43"/>
      <c r="D214" s="220" t="s">
        <v>154</v>
      </c>
      <c r="E214" s="43"/>
      <c r="F214" s="221" t="s">
        <v>1459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154</v>
      </c>
      <c r="AU214" s="20" t="s">
        <v>85</v>
      </c>
    </row>
    <row r="215" s="2" customFormat="1" ht="16.5" customHeight="1">
      <c r="A215" s="41"/>
      <c r="B215" s="42"/>
      <c r="C215" s="207" t="s">
        <v>563</v>
      </c>
      <c r="D215" s="207" t="s">
        <v>147</v>
      </c>
      <c r="E215" s="208" t="s">
        <v>1460</v>
      </c>
      <c r="F215" s="209" t="s">
        <v>1461</v>
      </c>
      <c r="G215" s="210" t="s">
        <v>182</v>
      </c>
      <c r="H215" s="211">
        <v>3</v>
      </c>
      <c r="I215" s="212"/>
      <c r="J215" s="213">
        <f>ROUND(I215*H215,2)</f>
        <v>0</v>
      </c>
      <c r="K215" s="209" t="s">
        <v>151</v>
      </c>
      <c r="L215" s="47"/>
      <c r="M215" s="214" t="s">
        <v>19</v>
      </c>
      <c r="N215" s="215" t="s">
        <v>47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270</v>
      </c>
      <c r="AT215" s="218" t="s">
        <v>147</v>
      </c>
      <c r="AU215" s="218" t="s">
        <v>85</v>
      </c>
      <c r="AY215" s="20" t="s">
        <v>145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83</v>
      </c>
      <c r="BK215" s="219">
        <f>ROUND(I215*H215,2)</f>
        <v>0</v>
      </c>
      <c r="BL215" s="20" t="s">
        <v>270</v>
      </c>
      <c r="BM215" s="218" t="s">
        <v>944</v>
      </c>
    </row>
    <row r="216" s="2" customFormat="1">
      <c r="A216" s="41"/>
      <c r="B216" s="42"/>
      <c r="C216" s="43"/>
      <c r="D216" s="220" t="s">
        <v>154</v>
      </c>
      <c r="E216" s="43"/>
      <c r="F216" s="221" t="s">
        <v>1462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154</v>
      </c>
      <c r="AU216" s="20" t="s">
        <v>85</v>
      </c>
    </row>
    <row r="217" s="2" customFormat="1" ht="24.15" customHeight="1">
      <c r="A217" s="41"/>
      <c r="B217" s="42"/>
      <c r="C217" s="207" t="s">
        <v>567</v>
      </c>
      <c r="D217" s="207" t="s">
        <v>147</v>
      </c>
      <c r="E217" s="208" t="s">
        <v>1463</v>
      </c>
      <c r="F217" s="209" t="s">
        <v>1464</v>
      </c>
      <c r="G217" s="210" t="s">
        <v>161</v>
      </c>
      <c r="H217" s="211">
        <v>0.60199999999999998</v>
      </c>
      <c r="I217" s="212"/>
      <c r="J217" s="213">
        <f>ROUND(I217*H217,2)</f>
        <v>0</v>
      </c>
      <c r="K217" s="209" t="s">
        <v>151</v>
      </c>
      <c r="L217" s="47"/>
      <c r="M217" s="214" t="s">
        <v>19</v>
      </c>
      <c r="N217" s="215" t="s">
        <v>47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270</v>
      </c>
      <c r="AT217" s="218" t="s">
        <v>147</v>
      </c>
      <c r="AU217" s="218" t="s">
        <v>85</v>
      </c>
      <c r="AY217" s="20" t="s">
        <v>145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83</v>
      </c>
      <c r="BK217" s="219">
        <f>ROUND(I217*H217,2)</f>
        <v>0</v>
      </c>
      <c r="BL217" s="20" t="s">
        <v>270</v>
      </c>
      <c r="BM217" s="218" t="s">
        <v>955</v>
      </c>
    </row>
    <row r="218" s="2" customFormat="1">
      <c r="A218" s="41"/>
      <c r="B218" s="42"/>
      <c r="C218" s="43"/>
      <c r="D218" s="220" t="s">
        <v>154</v>
      </c>
      <c r="E218" s="43"/>
      <c r="F218" s="221" t="s">
        <v>1465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154</v>
      </c>
      <c r="AU218" s="20" t="s">
        <v>85</v>
      </c>
    </row>
    <row r="219" s="12" customFormat="1" ht="22.8" customHeight="1">
      <c r="A219" s="12"/>
      <c r="B219" s="191"/>
      <c r="C219" s="192"/>
      <c r="D219" s="193" t="s">
        <v>75</v>
      </c>
      <c r="E219" s="205" t="s">
        <v>1128</v>
      </c>
      <c r="F219" s="205" t="s">
        <v>1129</v>
      </c>
      <c r="G219" s="192"/>
      <c r="H219" s="192"/>
      <c r="I219" s="195"/>
      <c r="J219" s="206">
        <f>BK219</f>
        <v>0</v>
      </c>
      <c r="K219" s="192"/>
      <c r="L219" s="197"/>
      <c r="M219" s="198"/>
      <c r="N219" s="199"/>
      <c r="O219" s="199"/>
      <c r="P219" s="200">
        <f>SUM(P220:P224)</f>
        <v>0</v>
      </c>
      <c r="Q219" s="199"/>
      <c r="R219" s="200">
        <f>SUM(R220:R224)</f>
        <v>0</v>
      </c>
      <c r="S219" s="199"/>
      <c r="T219" s="201">
        <f>SUM(T220:T224)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02" t="s">
        <v>85</v>
      </c>
      <c r="AT219" s="203" t="s">
        <v>75</v>
      </c>
      <c r="AU219" s="203" t="s">
        <v>83</v>
      </c>
      <c r="AY219" s="202" t="s">
        <v>145</v>
      </c>
      <c r="BK219" s="204">
        <f>SUM(BK220:BK224)</f>
        <v>0</v>
      </c>
    </row>
    <row r="220" s="2" customFormat="1" ht="16.5" customHeight="1">
      <c r="A220" s="41"/>
      <c r="B220" s="42"/>
      <c r="C220" s="207" t="s">
        <v>571</v>
      </c>
      <c r="D220" s="207" t="s">
        <v>147</v>
      </c>
      <c r="E220" s="208" t="s">
        <v>1466</v>
      </c>
      <c r="F220" s="209" t="s">
        <v>1467</v>
      </c>
      <c r="G220" s="210" t="s">
        <v>182</v>
      </c>
      <c r="H220" s="211">
        <v>1</v>
      </c>
      <c r="I220" s="212"/>
      <c r="J220" s="213">
        <f>ROUND(I220*H220,2)</f>
        <v>0</v>
      </c>
      <c r="K220" s="209" t="s">
        <v>19</v>
      </c>
      <c r="L220" s="47"/>
      <c r="M220" s="214" t="s">
        <v>19</v>
      </c>
      <c r="N220" s="215" t="s">
        <v>47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270</v>
      </c>
      <c r="AT220" s="218" t="s">
        <v>147</v>
      </c>
      <c r="AU220" s="218" t="s">
        <v>85</v>
      </c>
      <c r="AY220" s="20" t="s">
        <v>145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83</v>
      </c>
      <c r="BK220" s="219">
        <f>ROUND(I220*H220,2)</f>
        <v>0</v>
      </c>
      <c r="BL220" s="20" t="s">
        <v>270</v>
      </c>
      <c r="BM220" s="218" t="s">
        <v>1263</v>
      </c>
    </row>
    <row r="221" s="2" customFormat="1" ht="16.5" customHeight="1">
      <c r="A221" s="41"/>
      <c r="B221" s="42"/>
      <c r="C221" s="207" t="s">
        <v>575</v>
      </c>
      <c r="D221" s="207" t="s">
        <v>147</v>
      </c>
      <c r="E221" s="208" t="s">
        <v>1468</v>
      </c>
      <c r="F221" s="209" t="s">
        <v>1469</v>
      </c>
      <c r="G221" s="210" t="s">
        <v>182</v>
      </c>
      <c r="H221" s="211">
        <v>4</v>
      </c>
      <c r="I221" s="212"/>
      <c r="J221" s="213">
        <f>ROUND(I221*H221,2)</f>
        <v>0</v>
      </c>
      <c r="K221" s="209" t="s">
        <v>151</v>
      </c>
      <c r="L221" s="47"/>
      <c r="M221" s="214" t="s">
        <v>19</v>
      </c>
      <c r="N221" s="215" t="s">
        <v>47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270</v>
      </c>
      <c r="AT221" s="218" t="s">
        <v>147</v>
      </c>
      <c r="AU221" s="218" t="s">
        <v>85</v>
      </c>
      <c r="AY221" s="20" t="s">
        <v>145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83</v>
      </c>
      <c r="BK221" s="219">
        <f>ROUND(I221*H221,2)</f>
        <v>0</v>
      </c>
      <c r="BL221" s="20" t="s">
        <v>270</v>
      </c>
      <c r="BM221" s="218" t="s">
        <v>1267</v>
      </c>
    </row>
    <row r="222" s="2" customFormat="1">
      <c r="A222" s="41"/>
      <c r="B222" s="42"/>
      <c r="C222" s="43"/>
      <c r="D222" s="220" t="s">
        <v>154</v>
      </c>
      <c r="E222" s="43"/>
      <c r="F222" s="221" t="s">
        <v>1470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154</v>
      </c>
      <c r="AU222" s="20" t="s">
        <v>85</v>
      </c>
    </row>
    <row r="223" s="2" customFormat="1" ht="24.15" customHeight="1">
      <c r="A223" s="41"/>
      <c r="B223" s="42"/>
      <c r="C223" s="207" t="s">
        <v>579</v>
      </c>
      <c r="D223" s="207" t="s">
        <v>147</v>
      </c>
      <c r="E223" s="208" t="s">
        <v>1149</v>
      </c>
      <c r="F223" s="209" t="s">
        <v>1150</v>
      </c>
      <c r="G223" s="210" t="s">
        <v>161</v>
      </c>
      <c r="H223" s="211">
        <v>0.002</v>
      </c>
      <c r="I223" s="212"/>
      <c r="J223" s="213">
        <f>ROUND(I223*H223,2)</f>
        <v>0</v>
      </c>
      <c r="K223" s="209" t="s">
        <v>151</v>
      </c>
      <c r="L223" s="47"/>
      <c r="M223" s="214" t="s">
        <v>19</v>
      </c>
      <c r="N223" s="215" t="s">
        <v>47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270</v>
      </c>
      <c r="AT223" s="218" t="s">
        <v>147</v>
      </c>
      <c r="AU223" s="218" t="s">
        <v>85</v>
      </c>
      <c r="AY223" s="20" t="s">
        <v>145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83</v>
      </c>
      <c r="BK223" s="219">
        <f>ROUND(I223*H223,2)</f>
        <v>0</v>
      </c>
      <c r="BL223" s="20" t="s">
        <v>270</v>
      </c>
      <c r="BM223" s="218" t="s">
        <v>1471</v>
      </c>
    </row>
    <row r="224" s="2" customFormat="1">
      <c r="A224" s="41"/>
      <c r="B224" s="42"/>
      <c r="C224" s="43"/>
      <c r="D224" s="220" t="s">
        <v>154</v>
      </c>
      <c r="E224" s="43"/>
      <c r="F224" s="221" t="s">
        <v>1151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154</v>
      </c>
      <c r="AU224" s="20" t="s">
        <v>85</v>
      </c>
    </row>
    <row r="225" s="12" customFormat="1" ht="25.92" customHeight="1">
      <c r="A225" s="12"/>
      <c r="B225" s="191"/>
      <c r="C225" s="192"/>
      <c r="D225" s="193" t="s">
        <v>75</v>
      </c>
      <c r="E225" s="194" t="s">
        <v>1197</v>
      </c>
      <c r="F225" s="194" t="s">
        <v>1198</v>
      </c>
      <c r="G225" s="192"/>
      <c r="H225" s="192"/>
      <c r="I225" s="195"/>
      <c r="J225" s="196">
        <f>BK225</f>
        <v>0</v>
      </c>
      <c r="K225" s="192"/>
      <c r="L225" s="197"/>
      <c r="M225" s="198"/>
      <c r="N225" s="199"/>
      <c r="O225" s="199"/>
      <c r="P225" s="200">
        <f>SUM(P226:P227)</f>
        <v>0</v>
      </c>
      <c r="Q225" s="199"/>
      <c r="R225" s="200">
        <f>SUM(R226:R227)</f>
        <v>0</v>
      </c>
      <c r="S225" s="199"/>
      <c r="T225" s="201">
        <f>SUM(T226:T227)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2" t="s">
        <v>152</v>
      </c>
      <c r="AT225" s="203" t="s">
        <v>75</v>
      </c>
      <c r="AU225" s="203" t="s">
        <v>76</v>
      </c>
      <c r="AY225" s="202" t="s">
        <v>145</v>
      </c>
      <c r="BK225" s="204">
        <f>SUM(BK226:BK227)</f>
        <v>0</v>
      </c>
    </row>
    <row r="226" s="2" customFormat="1" ht="16.5" customHeight="1">
      <c r="A226" s="41"/>
      <c r="B226" s="42"/>
      <c r="C226" s="207" t="s">
        <v>583</v>
      </c>
      <c r="D226" s="207" t="s">
        <v>147</v>
      </c>
      <c r="E226" s="208" t="s">
        <v>1199</v>
      </c>
      <c r="F226" s="209" t="s">
        <v>1200</v>
      </c>
      <c r="G226" s="210" t="s">
        <v>1201</v>
      </c>
      <c r="H226" s="211">
        <v>25</v>
      </c>
      <c r="I226" s="212"/>
      <c r="J226" s="213">
        <f>ROUND(I226*H226,2)</f>
        <v>0</v>
      </c>
      <c r="K226" s="209" t="s">
        <v>151</v>
      </c>
      <c r="L226" s="47"/>
      <c r="M226" s="214" t="s">
        <v>19</v>
      </c>
      <c r="N226" s="215" t="s">
        <v>47</v>
      </c>
      <c r="O226" s="87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1202</v>
      </c>
      <c r="AT226" s="218" t="s">
        <v>147</v>
      </c>
      <c r="AU226" s="218" t="s">
        <v>83</v>
      </c>
      <c r="AY226" s="20" t="s">
        <v>145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83</v>
      </c>
      <c r="BK226" s="219">
        <f>ROUND(I226*H226,2)</f>
        <v>0</v>
      </c>
      <c r="BL226" s="20" t="s">
        <v>1202</v>
      </c>
      <c r="BM226" s="218" t="s">
        <v>1472</v>
      </c>
    </row>
    <row r="227" s="2" customFormat="1">
      <c r="A227" s="41"/>
      <c r="B227" s="42"/>
      <c r="C227" s="43"/>
      <c r="D227" s="220" t="s">
        <v>154</v>
      </c>
      <c r="E227" s="43"/>
      <c r="F227" s="221" t="s">
        <v>1203</v>
      </c>
      <c r="G227" s="43"/>
      <c r="H227" s="43"/>
      <c r="I227" s="222"/>
      <c r="J227" s="43"/>
      <c r="K227" s="43"/>
      <c r="L227" s="47"/>
      <c r="M227" s="281"/>
      <c r="N227" s="282"/>
      <c r="O227" s="283"/>
      <c r="P227" s="283"/>
      <c r="Q227" s="283"/>
      <c r="R227" s="283"/>
      <c r="S227" s="283"/>
      <c r="T227" s="284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154</v>
      </c>
      <c r="AU227" s="20" t="s">
        <v>83</v>
      </c>
    </row>
    <row r="228" s="2" customFormat="1" ht="6.96" customHeight="1">
      <c r="A228" s="41"/>
      <c r="B228" s="62"/>
      <c r="C228" s="63"/>
      <c r="D228" s="63"/>
      <c r="E228" s="63"/>
      <c r="F228" s="63"/>
      <c r="G228" s="63"/>
      <c r="H228" s="63"/>
      <c r="I228" s="63"/>
      <c r="J228" s="63"/>
      <c r="K228" s="63"/>
      <c r="L228" s="47"/>
      <c r="M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</sheetData>
  <sheetProtection sheet="1" autoFilter="0" formatColumns="0" formatRows="0" objects="1" scenarios="1" spinCount="100000" saltValue="oiAtv2QVPdOMA8XFS9SL9Wjo9Zi59tGsrfHU5W7/bStAc0KKYaY141CaUzWgWhdPuE2sbCzKD5WpIoxl9vGERQ==" hashValue="n+gdxvOtzEQESYw4G5pJtcE/84XC+wqDud8IQTuqq5ARz4rEcqtML1LMGuTZByaDHGg9OPIkj/pw/85+p2b37w==" algorithmName="SHA-512" password="E907"/>
  <autoFilter ref="C84:K22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1/721110952"/>
    <hyperlink ref="F91" r:id="rId2" display="https://podminky.urs.cz/item/CS_URS_2025_01/721110961"/>
    <hyperlink ref="F93" r:id="rId3" display="https://podminky.urs.cz/item/CS_URS_2025_01/721110962"/>
    <hyperlink ref="F95" r:id="rId4" display="https://podminky.urs.cz/item/CS_URS_2025_01/721110971"/>
    <hyperlink ref="F97" r:id="rId5" display="https://podminky.urs.cz/item/CS_URS_2025_01/721110972"/>
    <hyperlink ref="F99" r:id="rId6" display="https://podminky.urs.cz/item/CS_URS_2025_01/721173401"/>
    <hyperlink ref="F101" r:id="rId7" display="https://podminky.urs.cz/item/CS_URS_2025_01/721173402"/>
    <hyperlink ref="F103" r:id="rId8" display="https://podminky.urs.cz/item/CS_URS_2025_01/721174042"/>
    <hyperlink ref="F105" r:id="rId9" display="https://podminky.urs.cz/item/CS_URS_2025_01/721174043"/>
    <hyperlink ref="F107" r:id="rId10" display="https://podminky.urs.cz/item/CS_URS_2025_01/721194104"/>
    <hyperlink ref="F109" r:id="rId11" display="https://podminky.urs.cz/item/CS_URS_2025_01/721194105"/>
    <hyperlink ref="F111" r:id="rId12" display="https://podminky.urs.cz/item/CS_URS_2025_01/721194109"/>
    <hyperlink ref="F113" r:id="rId13" display="https://podminky.urs.cz/item/CS_URS_2025_01/721212121"/>
    <hyperlink ref="F115" r:id="rId14" display="https://podminky.urs.cz/item/CS_URS_2025_01/721226511"/>
    <hyperlink ref="F117" r:id="rId15" display="https://podminky.urs.cz/item/CS_URS_2025_01/721226521"/>
    <hyperlink ref="F119" r:id="rId16" display="https://podminky.urs.cz/item/CS_URS_2025_01/721290111"/>
    <hyperlink ref="F121" r:id="rId17" display="https://podminky.urs.cz/item/CS_URS_2025_01/721910912"/>
    <hyperlink ref="F123" r:id="rId18" display="https://podminky.urs.cz/item/CS_URS_2025_01/721910922"/>
    <hyperlink ref="F125" r:id="rId19" display="https://podminky.urs.cz/item/CS_URS_2023_01/998721101"/>
    <hyperlink ref="F128" r:id="rId20" display="https://podminky.urs.cz/item/CS_URS_2023_01/722130107"/>
    <hyperlink ref="F130" r:id="rId21" display="https://podminky.urs.cz/item/CS_URS_2025_01/722131936"/>
    <hyperlink ref="F132" r:id="rId22" display="https://podminky.urs.cz/item/CS_URS_2025_01/722174022"/>
    <hyperlink ref="F134" r:id="rId23" display="https://podminky.urs.cz/item/CS_URS_2025_01/722174023"/>
    <hyperlink ref="F136" r:id="rId24" display="https://podminky.urs.cz/item/CS_URS_2025_01/722174024"/>
    <hyperlink ref="F138" r:id="rId25" display="https://podminky.urs.cz/item/CS_URS_2025_01/722175007"/>
    <hyperlink ref="F140" r:id="rId26" display="https://podminky.urs.cz/item/CS_URS_2025_01/722181252"/>
    <hyperlink ref="F142" r:id="rId27" display="https://podminky.urs.cz/item/CS_URS_2025_01/722182011"/>
    <hyperlink ref="F144" r:id="rId28" display="https://podminky.urs.cz/item/CS_URS_2025_01/722182012"/>
    <hyperlink ref="F146" r:id="rId29" display="https://podminky.urs.cz/item/CS_URS_2025_01/722182013"/>
    <hyperlink ref="F148" r:id="rId30" display="https://podminky.urs.cz/item/CS_URS_2025_01/722182016"/>
    <hyperlink ref="F150" r:id="rId31" display="https://podminky.urs.cz/item/CS_URS_2025_01/722190401"/>
    <hyperlink ref="F152" r:id="rId32" display="https://podminky.urs.cz/item/CS_URS_2025_01/722220151"/>
    <hyperlink ref="F154" r:id="rId33" display="https://podminky.urs.cz/item/CS_URS_2025_01/722221134"/>
    <hyperlink ref="F156" r:id="rId34" display="https://podminky.urs.cz/item/CS_URS_2025_01/722231073"/>
    <hyperlink ref="F158" r:id="rId35" display="https://podminky.urs.cz/item/CS_URS_2025_01/722231221"/>
    <hyperlink ref="F160" r:id="rId36" display="https://podminky.urs.cz/item/CS_URS_2025_01/722232011"/>
    <hyperlink ref="F162" r:id="rId37" display="https://podminky.urs.cz/item/CS_URS_2025_01/722232123"/>
    <hyperlink ref="F164" r:id="rId38" display="https://podminky.urs.cz/item/CS_URS_2025_01/722254116"/>
    <hyperlink ref="F166" r:id="rId39" display="https://podminky.urs.cz/item/CS_URS_2025_01/722290226"/>
    <hyperlink ref="F168" r:id="rId40" display="https://podminky.urs.cz/item/CS_URS_2025_01/722290234"/>
    <hyperlink ref="F170" r:id="rId41" display="https://podminky.urs.cz/item/CS_URS_2025_01/998722101"/>
    <hyperlink ref="F173" r:id="rId42" display="https://podminky.urs.cz/item/CS_URS_2023_01/725112173"/>
    <hyperlink ref="F175" r:id="rId43" display="https://podminky.urs.cz/item/CS_URS_2025_01/725112182"/>
    <hyperlink ref="F177" r:id="rId44" display="https://podminky.urs.cz/item/CS_URS_2025_01/725121023"/>
    <hyperlink ref="F179" r:id="rId45" display="https://podminky.urs.cz/item/CS_URS_2025_01/725121521"/>
    <hyperlink ref="F181" r:id="rId46" display="https://podminky.urs.cz/item/CS_URS_2025_01/725210821"/>
    <hyperlink ref="F183" r:id="rId47" display="https://podminky.urs.cz/item/CS_URS_2025_01/725211618"/>
    <hyperlink ref="F185" r:id="rId48" display="https://podminky.urs.cz/item/CS_URS_2025_01/725211681"/>
    <hyperlink ref="F187" r:id="rId49" display="https://podminky.urs.cz/item/CS_URS_2025_01/725310821"/>
    <hyperlink ref="F189" r:id="rId50" display="https://podminky.urs.cz/item/CS_URS_2025_01/725311121"/>
    <hyperlink ref="F191" r:id="rId51" display="https://podminky.urs.cz/item/CS_URS_2025_01/725330820"/>
    <hyperlink ref="F193" r:id="rId52" display="https://podminky.urs.cz/item/CS_URS_2023_01/725331111"/>
    <hyperlink ref="F195" r:id="rId53" display="https://podminky.urs.cz/item/CS_URS_2025_01/725530823"/>
    <hyperlink ref="F198" r:id="rId54" display="https://podminky.urs.cz/item/CS_URS_2025_01/725532114"/>
    <hyperlink ref="F200" r:id="rId55" display="https://podminky.urs.cz/item/CS_URS_2025_01/725820801"/>
    <hyperlink ref="F202" r:id="rId56" display="https://podminky.urs.cz/item/CS_URS_2025_01/725821312"/>
    <hyperlink ref="F204" r:id="rId57" display="https://podminky.urs.cz/item/CS_URS_2025_01/725822613"/>
    <hyperlink ref="F206" r:id="rId58" display="https://podminky.urs.cz/item/CS_URS_2025_01/725841332"/>
    <hyperlink ref="F208" r:id="rId59" display="https://podminky.urs.cz/item/CS_URS_2025_01/725860811"/>
    <hyperlink ref="F210" r:id="rId60" display="https://podminky.urs.cz/item/CS_URS_2025_01/725861102"/>
    <hyperlink ref="F212" r:id="rId61" display="https://podminky.urs.cz/item/CS_URS_2025_01/725862103"/>
    <hyperlink ref="F214" r:id="rId62" display="https://podminky.urs.cz/item/CS_URS_2025_01/725865411"/>
    <hyperlink ref="F216" r:id="rId63" display="https://podminky.urs.cz/item/CS_URS_2025_01/725980123"/>
    <hyperlink ref="F218" r:id="rId64" display="https://podminky.urs.cz/item/CS_URS_2025_01/998725101"/>
    <hyperlink ref="F222" r:id="rId65" display="https://podminky.urs.cz/item/CS_URS_2025_01/734261233"/>
    <hyperlink ref="F224" r:id="rId66" display="https://podminky.urs.cz/item/CS_URS_2025_01/998734101"/>
    <hyperlink ref="F227" r:id="rId67" display="https://podminky.urs.cz/item/CS_URS_2025_01/HZS2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85</v>
      </c>
    </row>
    <row r="4" s="1" customFormat="1" ht="24.96" customHeight="1">
      <c r="B4" s="23"/>
      <c r="D4" s="133" t="s">
        <v>101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jídelny a sociálního zařízení jídelny SUPŠSK Hořice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102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1473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14. 4. 2025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34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35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37</v>
      </c>
      <c r="E23" s="41"/>
      <c r="F23" s="41"/>
      <c r="G23" s="41"/>
      <c r="H23" s="41"/>
      <c r="I23" s="135" t="s">
        <v>26</v>
      </c>
      <c r="J23" s="139" t="s">
        <v>38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39</v>
      </c>
      <c r="F24" s="41"/>
      <c r="G24" s="41"/>
      <c r="H24" s="41"/>
      <c r="I24" s="135" t="s">
        <v>29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ROUND((SUM(BE81:BE99)),  2)</f>
        <v>0</v>
      </c>
      <c r="G33" s="41"/>
      <c r="H33" s="41"/>
      <c r="I33" s="151">
        <v>0.20999999999999999</v>
      </c>
      <c r="J33" s="150">
        <f>ROUND(((SUM(BE81:BE99))*I33),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ROUND((SUM(BF81:BF99)),  2)</f>
        <v>0</v>
      </c>
      <c r="G34" s="41"/>
      <c r="H34" s="41"/>
      <c r="I34" s="151">
        <v>0.12</v>
      </c>
      <c r="J34" s="150">
        <f>ROUND(((SUM(BF81:BF99))*I34),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ROUND((SUM(BG81:BG99)),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ROUND((SUM(BH81:BH99)),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ROUND((SUM(BI81:BI99)),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104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jídelny a sociálního zařízení jídelny SUPŠSK Hořice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102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SO-06 - Vybavení interiéru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Hořice</v>
      </c>
      <c r="G52" s="43"/>
      <c r="H52" s="43"/>
      <c r="I52" s="35" t="s">
        <v>23</v>
      </c>
      <c r="J52" s="75" t="str">
        <f>IF(J12="","",J12)</f>
        <v>14. 4. 2025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Střední uměleckoprůmyslová škola sochařská</v>
      </c>
      <c r="G54" s="43"/>
      <c r="H54" s="43"/>
      <c r="I54" s="35" t="s">
        <v>33</v>
      </c>
      <c r="J54" s="39" t="str">
        <f>E21</f>
        <v>Ing. David Pour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37</v>
      </c>
      <c r="J55" s="39" t="str">
        <f>E24</f>
        <v>Ing. Ladislav Kopecký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105</v>
      </c>
      <c r="D57" s="165"/>
      <c r="E57" s="165"/>
      <c r="F57" s="165"/>
      <c r="G57" s="165"/>
      <c r="H57" s="165"/>
      <c r="I57" s="165"/>
      <c r="J57" s="166" t="s">
        <v>106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107</v>
      </c>
    </row>
    <row r="60" s="9" customFormat="1" ht="24.96" customHeight="1">
      <c r="A60" s="9"/>
      <c r="B60" s="168"/>
      <c r="C60" s="169"/>
      <c r="D60" s="170" t="s">
        <v>117</v>
      </c>
      <c r="E60" s="171"/>
      <c r="F60" s="171"/>
      <c r="G60" s="171"/>
      <c r="H60" s="171"/>
      <c r="I60" s="171"/>
      <c r="J60" s="172">
        <f>J82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6" t="s">
        <v>130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5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3" t="str">
        <f>E7</f>
        <v>Stavební úpravy jídelny a sociálního zařízení jídelny SUPŠSK Hořice</v>
      </c>
      <c r="F71" s="35"/>
      <c r="G71" s="35"/>
      <c r="H71" s="35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5" t="s">
        <v>102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SO-06 - Vybavení interiéru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21</v>
      </c>
      <c r="D75" s="43"/>
      <c r="E75" s="43"/>
      <c r="F75" s="30" t="str">
        <f>F12</f>
        <v>Hořice</v>
      </c>
      <c r="G75" s="43"/>
      <c r="H75" s="43"/>
      <c r="I75" s="35" t="s">
        <v>23</v>
      </c>
      <c r="J75" s="75" t="str">
        <f>IF(J12="","",J12)</f>
        <v>14. 4. 2025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25</v>
      </c>
      <c r="D77" s="43"/>
      <c r="E77" s="43"/>
      <c r="F77" s="30" t="str">
        <f>E15</f>
        <v>Střední uměleckoprůmyslová škola sochařská</v>
      </c>
      <c r="G77" s="43"/>
      <c r="H77" s="43"/>
      <c r="I77" s="35" t="s">
        <v>33</v>
      </c>
      <c r="J77" s="39" t="str">
        <f>E21</f>
        <v>Ing. David Pour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31</v>
      </c>
      <c r="D78" s="43"/>
      <c r="E78" s="43"/>
      <c r="F78" s="30" t="str">
        <f>IF(E18="","",E18)</f>
        <v>Vyplň údaj</v>
      </c>
      <c r="G78" s="43"/>
      <c r="H78" s="43"/>
      <c r="I78" s="35" t="s">
        <v>37</v>
      </c>
      <c r="J78" s="39" t="str">
        <f>E24</f>
        <v>Ing. Ladislav Kopecký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0"/>
      <c r="B80" s="181"/>
      <c r="C80" s="182" t="s">
        <v>131</v>
      </c>
      <c r="D80" s="183" t="s">
        <v>61</v>
      </c>
      <c r="E80" s="183" t="s">
        <v>57</v>
      </c>
      <c r="F80" s="183" t="s">
        <v>58</v>
      </c>
      <c r="G80" s="183" t="s">
        <v>132</v>
      </c>
      <c r="H80" s="183" t="s">
        <v>133</v>
      </c>
      <c r="I80" s="183" t="s">
        <v>134</v>
      </c>
      <c r="J80" s="183" t="s">
        <v>106</v>
      </c>
      <c r="K80" s="184" t="s">
        <v>135</v>
      </c>
      <c r="L80" s="185"/>
      <c r="M80" s="95" t="s">
        <v>19</v>
      </c>
      <c r="N80" s="96" t="s">
        <v>46</v>
      </c>
      <c r="O80" s="96" t="s">
        <v>136</v>
      </c>
      <c r="P80" s="96" t="s">
        <v>137</v>
      </c>
      <c r="Q80" s="96" t="s">
        <v>138</v>
      </c>
      <c r="R80" s="96" t="s">
        <v>139</v>
      </c>
      <c r="S80" s="96" t="s">
        <v>140</v>
      </c>
      <c r="T80" s="97" t="s">
        <v>141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</row>
    <row r="81" s="2" customFormat="1" ht="22.8" customHeight="1">
      <c r="A81" s="41"/>
      <c r="B81" s="42"/>
      <c r="C81" s="102" t="s">
        <v>142</v>
      </c>
      <c r="D81" s="43"/>
      <c r="E81" s="43"/>
      <c r="F81" s="43"/>
      <c r="G81" s="43"/>
      <c r="H81" s="43"/>
      <c r="I81" s="43"/>
      <c r="J81" s="186">
        <f>BK81</f>
        <v>0</v>
      </c>
      <c r="K81" s="43"/>
      <c r="L81" s="47"/>
      <c r="M81" s="98"/>
      <c r="N81" s="187"/>
      <c r="O81" s="99"/>
      <c r="P81" s="188">
        <f>P82</f>
        <v>0</v>
      </c>
      <c r="Q81" s="99"/>
      <c r="R81" s="188">
        <f>R82</f>
        <v>0</v>
      </c>
      <c r="S81" s="99"/>
      <c r="T81" s="189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20" t="s">
        <v>75</v>
      </c>
      <c r="AU81" s="20" t="s">
        <v>107</v>
      </c>
      <c r="BK81" s="190">
        <f>BK82</f>
        <v>0</v>
      </c>
    </row>
    <row r="82" s="12" customFormat="1" ht="25.92" customHeight="1">
      <c r="A82" s="12"/>
      <c r="B82" s="191"/>
      <c r="C82" s="192"/>
      <c r="D82" s="193" t="s">
        <v>75</v>
      </c>
      <c r="E82" s="194" t="s">
        <v>377</v>
      </c>
      <c r="F82" s="194" t="s">
        <v>378</v>
      </c>
      <c r="G82" s="192"/>
      <c r="H82" s="192"/>
      <c r="I82" s="195"/>
      <c r="J82" s="196">
        <f>BK82</f>
        <v>0</v>
      </c>
      <c r="K82" s="192"/>
      <c r="L82" s="197"/>
      <c r="M82" s="198"/>
      <c r="N82" s="199"/>
      <c r="O82" s="199"/>
      <c r="P82" s="200">
        <f>P83</f>
        <v>0</v>
      </c>
      <c r="Q82" s="199"/>
      <c r="R82" s="200">
        <f>R83</f>
        <v>0</v>
      </c>
      <c r="S82" s="199"/>
      <c r="T82" s="201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2" t="s">
        <v>85</v>
      </c>
      <c r="AT82" s="203" t="s">
        <v>75</v>
      </c>
      <c r="AU82" s="203" t="s">
        <v>76</v>
      </c>
      <c r="AY82" s="202" t="s">
        <v>145</v>
      </c>
      <c r="BK82" s="204">
        <f>BK83</f>
        <v>0</v>
      </c>
    </row>
    <row r="83" s="12" customFormat="1" ht="22.8" customHeight="1">
      <c r="A83" s="12"/>
      <c r="B83" s="191"/>
      <c r="C83" s="192"/>
      <c r="D83" s="193" t="s">
        <v>75</v>
      </c>
      <c r="E83" s="205" t="s">
        <v>505</v>
      </c>
      <c r="F83" s="205" t="s">
        <v>506</v>
      </c>
      <c r="G83" s="192"/>
      <c r="H83" s="192"/>
      <c r="I83" s="195"/>
      <c r="J83" s="206">
        <f>BK83</f>
        <v>0</v>
      </c>
      <c r="K83" s="192"/>
      <c r="L83" s="197"/>
      <c r="M83" s="198"/>
      <c r="N83" s="199"/>
      <c r="O83" s="199"/>
      <c r="P83" s="200">
        <f>SUM(P84:P99)</f>
        <v>0</v>
      </c>
      <c r="Q83" s="199"/>
      <c r="R83" s="200">
        <f>SUM(R84:R99)</f>
        <v>0</v>
      </c>
      <c r="S83" s="199"/>
      <c r="T83" s="201">
        <f>SUM(T84:T99)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85</v>
      </c>
      <c r="AT83" s="203" t="s">
        <v>75</v>
      </c>
      <c r="AU83" s="203" t="s">
        <v>83</v>
      </c>
      <c r="AY83" s="202" t="s">
        <v>145</v>
      </c>
      <c r="BK83" s="204">
        <f>SUM(BK84:BK99)</f>
        <v>0</v>
      </c>
    </row>
    <row r="84" s="2" customFormat="1" ht="16.5" customHeight="1">
      <c r="A84" s="41"/>
      <c r="B84" s="42"/>
      <c r="C84" s="207" t="s">
        <v>83</v>
      </c>
      <c r="D84" s="207" t="s">
        <v>147</v>
      </c>
      <c r="E84" s="208" t="s">
        <v>1474</v>
      </c>
      <c r="F84" s="209" t="s">
        <v>1475</v>
      </c>
      <c r="G84" s="210" t="s">
        <v>307</v>
      </c>
      <c r="H84" s="211">
        <v>15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47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270</v>
      </c>
      <c r="AT84" s="218" t="s">
        <v>147</v>
      </c>
      <c r="AU84" s="218" t="s">
        <v>85</v>
      </c>
      <c r="AY84" s="20" t="s">
        <v>145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83</v>
      </c>
      <c r="BK84" s="219">
        <f>ROUND(I84*H84,2)</f>
        <v>0</v>
      </c>
      <c r="BL84" s="20" t="s">
        <v>270</v>
      </c>
      <c r="BM84" s="218" t="s">
        <v>1476</v>
      </c>
    </row>
    <row r="85" s="2" customFormat="1">
      <c r="A85" s="41"/>
      <c r="B85" s="42"/>
      <c r="C85" s="43"/>
      <c r="D85" s="227" t="s">
        <v>655</v>
      </c>
      <c r="E85" s="43"/>
      <c r="F85" s="280" t="s">
        <v>1477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655</v>
      </c>
      <c r="AU85" s="20" t="s">
        <v>85</v>
      </c>
    </row>
    <row r="86" s="2" customFormat="1" ht="16.5" customHeight="1">
      <c r="A86" s="41"/>
      <c r="B86" s="42"/>
      <c r="C86" s="207" t="s">
        <v>85</v>
      </c>
      <c r="D86" s="207" t="s">
        <v>147</v>
      </c>
      <c r="E86" s="208" t="s">
        <v>1478</v>
      </c>
      <c r="F86" s="209" t="s">
        <v>1479</v>
      </c>
      <c r="G86" s="210" t="s">
        <v>307</v>
      </c>
      <c r="H86" s="211">
        <v>16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47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270</v>
      </c>
      <c r="AT86" s="218" t="s">
        <v>147</v>
      </c>
      <c r="AU86" s="218" t="s">
        <v>85</v>
      </c>
      <c r="AY86" s="20" t="s">
        <v>145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83</v>
      </c>
      <c r="BK86" s="219">
        <f>ROUND(I86*H86,2)</f>
        <v>0</v>
      </c>
      <c r="BL86" s="20" t="s">
        <v>270</v>
      </c>
      <c r="BM86" s="218" t="s">
        <v>1480</v>
      </c>
    </row>
    <row r="87" s="2" customFormat="1">
      <c r="A87" s="41"/>
      <c r="B87" s="42"/>
      <c r="C87" s="43"/>
      <c r="D87" s="227" t="s">
        <v>655</v>
      </c>
      <c r="E87" s="43"/>
      <c r="F87" s="280" t="s">
        <v>1481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655</v>
      </c>
      <c r="AU87" s="20" t="s">
        <v>85</v>
      </c>
    </row>
    <row r="88" s="2" customFormat="1" ht="16.5" customHeight="1">
      <c r="A88" s="41"/>
      <c r="B88" s="42"/>
      <c r="C88" s="207" t="s">
        <v>166</v>
      </c>
      <c r="D88" s="207" t="s">
        <v>147</v>
      </c>
      <c r="E88" s="208" t="s">
        <v>1482</v>
      </c>
      <c r="F88" s="209" t="s">
        <v>1479</v>
      </c>
      <c r="G88" s="210" t="s">
        <v>307</v>
      </c>
      <c r="H88" s="211">
        <v>3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47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270</v>
      </c>
      <c r="AT88" s="218" t="s">
        <v>147</v>
      </c>
      <c r="AU88" s="218" t="s">
        <v>85</v>
      </c>
      <c r="AY88" s="20" t="s">
        <v>145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83</v>
      </c>
      <c r="BK88" s="219">
        <f>ROUND(I88*H88,2)</f>
        <v>0</v>
      </c>
      <c r="BL88" s="20" t="s">
        <v>270</v>
      </c>
      <c r="BM88" s="218" t="s">
        <v>1483</v>
      </c>
    </row>
    <row r="89" s="2" customFormat="1">
      <c r="A89" s="41"/>
      <c r="B89" s="42"/>
      <c r="C89" s="43"/>
      <c r="D89" s="227" t="s">
        <v>655</v>
      </c>
      <c r="E89" s="43"/>
      <c r="F89" s="280" t="s">
        <v>1484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655</v>
      </c>
      <c r="AU89" s="20" t="s">
        <v>85</v>
      </c>
    </row>
    <row r="90" s="2" customFormat="1" ht="16.5" customHeight="1">
      <c r="A90" s="41"/>
      <c r="B90" s="42"/>
      <c r="C90" s="207" t="s">
        <v>152</v>
      </c>
      <c r="D90" s="207" t="s">
        <v>147</v>
      </c>
      <c r="E90" s="208" t="s">
        <v>1485</v>
      </c>
      <c r="F90" s="209" t="s">
        <v>1479</v>
      </c>
      <c r="G90" s="210" t="s">
        <v>307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47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270</v>
      </c>
      <c r="AT90" s="218" t="s">
        <v>147</v>
      </c>
      <c r="AU90" s="218" t="s">
        <v>85</v>
      </c>
      <c r="AY90" s="20" t="s">
        <v>145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83</v>
      </c>
      <c r="BK90" s="219">
        <f>ROUND(I90*H90,2)</f>
        <v>0</v>
      </c>
      <c r="BL90" s="20" t="s">
        <v>270</v>
      </c>
      <c r="BM90" s="218" t="s">
        <v>1486</v>
      </c>
    </row>
    <row r="91" s="2" customFormat="1">
      <c r="A91" s="41"/>
      <c r="B91" s="42"/>
      <c r="C91" s="43"/>
      <c r="D91" s="227" t="s">
        <v>655</v>
      </c>
      <c r="E91" s="43"/>
      <c r="F91" s="280" t="s">
        <v>1487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655</v>
      </c>
      <c r="AU91" s="20" t="s">
        <v>85</v>
      </c>
    </row>
    <row r="92" s="2" customFormat="1" ht="16.5" customHeight="1">
      <c r="A92" s="41"/>
      <c r="B92" s="42"/>
      <c r="C92" s="207" t="s">
        <v>179</v>
      </c>
      <c r="D92" s="207" t="s">
        <v>147</v>
      </c>
      <c r="E92" s="208" t="s">
        <v>1488</v>
      </c>
      <c r="F92" s="209" t="s">
        <v>1489</v>
      </c>
      <c r="G92" s="210" t="s">
        <v>307</v>
      </c>
      <c r="H92" s="211">
        <v>6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47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270</v>
      </c>
      <c r="AT92" s="218" t="s">
        <v>147</v>
      </c>
      <c r="AU92" s="218" t="s">
        <v>85</v>
      </c>
      <c r="AY92" s="20" t="s">
        <v>145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83</v>
      </c>
      <c r="BK92" s="219">
        <f>ROUND(I92*H92,2)</f>
        <v>0</v>
      </c>
      <c r="BL92" s="20" t="s">
        <v>270</v>
      </c>
      <c r="BM92" s="218" t="s">
        <v>1490</v>
      </c>
    </row>
    <row r="93" s="2" customFormat="1">
      <c r="A93" s="41"/>
      <c r="B93" s="42"/>
      <c r="C93" s="43"/>
      <c r="D93" s="227" t="s">
        <v>655</v>
      </c>
      <c r="E93" s="43"/>
      <c r="F93" s="280" t="s">
        <v>1491</v>
      </c>
      <c r="G93" s="43"/>
      <c r="H93" s="43"/>
      <c r="I93" s="222"/>
      <c r="J93" s="43"/>
      <c r="K93" s="43"/>
      <c r="L93" s="47"/>
      <c r="M93" s="223"/>
      <c r="N93" s="224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655</v>
      </c>
      <c r="AU93" s="20" t="s">
        <v>85</v>
      </c>
    </row>
    <row r="94" s="2" customFormat="1" ht="16.5" customHeight="1">
      <c r="A94" s="41"/>
      <c r="B94" s="42"/>
      <c r="C94" s="207" t="s">
        <v>185</v>
      </c>
      <c r="D94" s="207" t="s">
        <v>147</v>
      </c>
      <c r="E94" s="208" t="s">
        <v>1492</v>
      </c>
      <c r="F94" s="209" t="s">
        <v>1493</v>
      </c>
      <c r="G94" s="210" t="s">
        <v>307</v>
      </c>
      <c r="H94" s="211">
        <v>80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47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270</v>
      </c>
      <c r="AT94" s="218" t="s">
        <v>147</v>
      </c>
      <c r="AU94" s="218" t="s">
        <v>85</v>
      </c>
      <c r="AY94" s="20" t="s">
        <v>145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83</v>
      </c>
      <c r="BK94" s="219">
        <f>ROUND(I94*H94,2)</f>
        <v>0</v>
      </c>
      <c r="BL94" s="20" t="s">
        <v>270</v>
      </c>
      <c r="BM94" s="218" t="s">
        <v>1494</v>
      </c>
    </row>
    <row r="95" s="2" customFormat="1">
      <c r="A95" s="41"/>
      <c r="B95" s="42"/>
      <c r="C95" s="43"/>
      <c r="D95" s="227" t="s">
        <v>655</v>
      </c>
      <c r="E95" s="43"/>
      <c r="F95" s="280" t="s">
        <v>1495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655</v>
      </c>
      <c r="AU95" s="20" t="s">
        <v>85</v>
      </c>
    </row>
    <row r="96" s="2" customFormat="1" ht="16.5" customHeight="1">
      <c r="A96" s="41"/>
      <c r="B96" s="42"/>
      <c r="C96" s="207" t="s">
        <v>190</v>
      </c>
      <c r="D96" s="207" t="s">
        <v>147</v>
      </c>
      <c r="E96" s="208" t="s">
        <v>1496</v>
      </c>
      <c r="F96" s="209" t="s">
        <v>1497</v>
      </c>
      <c r="G96" s="210" t="s">
        <v>307</v>
      </c>
      <c r="H96" s="211">
        <v>30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47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270</v>
      </c>
      <c r="AT96" s="218" t="s">
        <v>147</v>
      </c>
      <c r="AU96" s="218" t="s">
        <v>85</v>
      </c>
      <c r="AY96" s="20" t="s">
        <v>145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83</v>
      </c>
      <c r="BK96" s="219">
        <f>ROUND(I96*H96,2)</f>
        <v>0</v>
      </c>
      <c r="BL96" s="20" t="s">
        <v>270</v>
      </c>
      <c r="BM96" s="218" t="s">
        <v>1498</v>
      </c>
    </row>
    <row r="97" s="2" customFormat="1">
      <c r="A97" s="41"/>
      <c r="B97" s="42"/>
      <c r="C97" s="43"/>
      <c r="D97" s="227" t="s">
        <v>655</v>
      </c>
      <c r="E97" s="43"/>
      <c r="F97" s="280" t="s">
        <v>1499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655</v>
      </c>
      <c r="AU97" s="20" t="s">
        <v>85</v>
      </c>
    </row>
    <row r="98" s="2" customFormat="1" ht="24.15" customHeight="1">
      <c r="A98" s="41"/>
      <c r="B98" s="42"/>
      <c r="C98" s="207" t="s">
        <v>162</v>
      </c>
      <c r="D98" s="207" t="s">
        <v>147</v>
      </c>
      <c r="E98" s="208" t="s">
        <v>658</v>
      </c>
      <c r="F98" s="209" t="s">
        <v>659</v>
      </c>
      <c r="G98" s="210" t="s">
        <v>409</v>
      </c>
      <c r="H98" s="279"/>
      <c r="I98" s="212"/>
      <c r="J98" s="213">
        <f>ROUND(I98*H98,2)</f>
        <v>0</v>
      </c>
      <c r="K98" s="209" t="s">
        <v>151</v>
      </c>
      <c r="L98" s="47"/>
      <c r="M98" s="214" t="s">
        <v>19</v>
      </c>
      <c r="N98" s="215" t="s">
        <v>47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270</v>
      </c>
      <c r="AT98" s="218" t="s">
        <v>147</v>
      </c>
      <c r="AU98" s="218" t="s">
        <v>85</v>
      </c>
      <c r="AY98" s="20" t="s">
        <v>145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83</v>
      </c>
      <c r="BK98" s="219">
        <f>ROUND(I98*H98,2)</f>
        <v>0</v>
      </c>
      <c r="BL98" s="20" t="s">
        <v>270</v>
      </c>
      <c r="BM98" s="218" t="s">
        <v>1500</v>
      </c>
    </row>
    <row r="99" s="2" customFormat="1">
      <c r="A99" s="41"/>
      <c r="B99" s="42"/>
      <c r="C99" s="43"/>
      <c r="D99" s="220" t="s">
        <v>154</v>
      </c>
      <c r="E99" s="43"/>
      <c r="F99" s="221" t="s">
        <v>661</v>
      </c>
      <c r="G99" s="43"/>
      <c r="H99" s="43"/>
      <c r="I99" s="222"/>
      <c r="J99" s="43"/>
      <c r="K99" s="43"/>
      <c r="L99" s="47"/>
      <c r="M99" s="281"/>
      <c r="N99" s="282"/>
      <c r="O99" s="283"/>
      <c r="P99" s="283"/>
      <c r="Q99" s="283"/>
      <c r="R99" s="283"/>
      <c r="S99" s="283"/>
      <c r="T99" s="284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154</v>
      </c>
      <c r="AU99" s="20" t="s">
        <v>85</v>
      </c>
    </row>
    <row r="100" s="2" customFormat="1" ht="6.96" customHeight="1">
      <c r="A100" s="41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47"/>
      <c r="M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</sheetData>
  <sheetProtection sheet="1" autoFilter="0" formatColumns="0" formatRows="0" objects="1" scenarios="1" spinCount="100000" saltValue="nBICX3Ai6MyFRECTpP8WGos2hES2BDCcn/8QzDHNq0a3cON1fLdsjrEdBM5/6+gyosXhIGxyLxcbsgPxvPeDLg==" hashValue="th7C7uXImoibydGfJumr5g7QSxmqfiSWKfvrydIe+nDgGeybFBnvuSlAtHFBnvj2noFLjzrp7iYPzRy+J5Ua3w==" algorithmName="SHA-512" password="E907"/>
  <autoFilter ref="C80:K9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99" r:id="rId1" display="https://podminky.urs.cz/item/CS_URS_2025_01/998766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9" customWidth="1"/>
    <col min="2" max="2" width="1.667969" style="289" customWidth="1"/>
    <col min="3" max="4" width="5" style="289" customWidth="1"/>
    <col min="5" max="5" width="11.66016" style="289" customWidth="1"/>
    <col min="6" max="6" width="9.160156" style="289" customWidth="1"/>
    <col min="7" max="7" width="5" style="289" customWidth="1"/>
    <col min="8" max="8" width="77.83203" style="289" customWidth="1"/>
    <col min="9" max="10" width="20" style="289" customWidth="1"/>
    <col min="11" max="11" width="1.667969" style="289" customWidth="1"/>
  </cols>
  <sheetData>
    <row r="1" s="1" customFormat="1" ht="37.5" customHeight="1"/>
    <row r="2" s="1" customFormat="1" ht="7.5" customHeight="1">
      <c r="B2" s="290"/>
      <c r="C2" s="291"/>
      <c r="D2" s="291"/>
      <c r="E2" s="291"/>
      <c r="F2" s="291"/>
      <c r="G2" s="291"/>
      <c r="H2" s="291"/>
      <c r="I2" s="291"/>
      <c r="J2" s="291"/>
      <c r="K2" s="292"/>
    </row>
    <row r="3" s="17" customFormat="1" ht="45" customHeight="1">
      <c r="B3" s="293"/>
      <c r="C3" s="294" t="s">
        <v>1501</v>
      </c>
      <c r="D3" s="294"/>
      <c r="E3" s="294"/>
      <c r="F3" s="294"/>
      <c r="G3" s="294"/>
      <c r="H3" s="294"/>
      <c r="I3" s="294"/>
      <c r="J3" s="294"/>
      <c r="K3" s="295"/>
    </row>
    <row r="4" s="1" customFormat="1" ht="25.5" customHeight="1">
      <c r="B4" s="296"/>
      <c r="C4" s="297" t="s">
        <v>1502</v>
      </c>
      <c r="D4" s="297"/>
      <c r="E4" s="297"/>
      <c r="F4" s="297"/>
      <c r="G4" s="297"/>
      <c r="H4" s="297"/>
      <c r="I4" s="297"/>
      <c r="J4" s="297"/>
      <c r="K4" s="298"/>
    </row>
    <row r="5" s="1" customFormat="1" ht="5.25" customHeight="1">
      <c r="B5" s="296"/>
      <c r="C5" s="299"/>
      <c r="D5" s="299"/>
      <c r="E5" s="299"/>
      <c r="F5" s="299"/>
      <c r="G5" s="299"/>
      <c r="H5" s="299"/>
      <c r="I5" s="299"/>
      <c r="J5" s="299"/>
      <c r="K5" s="298"/>
    </row>
    <row r="6" s="1" customFormat="1" ht="15" customHeight="1">
      <c r="B6" s="296"/>
      <c r="C6" s="300" t="s">
        <v>1503</v>
      </c>
      <c r="D6" s="300"/>
      <c r="E6" s="300"/>
      <c r="F6" s="300"/>
      <c r="G6" s="300"/>
      <c r="H6" s="300"/>
      <c r="I6" s="300"/>
      <c r="J6" s="300"/>
      <c r="K6" s="298"/>
    </row>
    <row r="7" s="1" customFormat="1" ht="15" customHeight="1">
      <c r="B7" s="301"/>
      <c r="C7" s="300" t="s">
        <v>1504</v>
      </c>
      <c r="D7" s="300"/>
      <c r="E7" s="300"/>
      <c r="F7" s="300"/>
      <c r="G7" s="300"/>
      <c r="H7" s="300"/>
      <c r="I7" s="300"/>
      <c r="J7" s="300"/>
      <c r="K7" s="298"/>
    </row>
    <row r="8" s="1" customFormat="1" ht="12.75" customHeight="1">
      <c r="B8" s="301"/>
      <c r="C8" s="300"/>
      <c r="D8" s="300"/>
      <c r="E8" s="300"/>
      <c r="F8" s="300"/>
      <c r="G8" s="300"/>
      <c r="H8" s="300"/>
      <c r="I8" s="300"/>
      <c r="J8" s="300"/>
      <c r="K8" s="298"/>
    </row>
    <row r="9" s="1" customFormat="1" ht="15" customHeight="1">
      <c r="B9" s="301"/>
      <c r="C9" s="300" t="s">
        <v>1505</v>
      </c>
      <c r="D9" s="300"/>
      <c r="E9" s="300"/>
      <c r="F9" s="300"/>
      <c r="G9" s="300"/>
      <c r="H9" s="300"/>
      <c r="I9" s="300"/>
      <c r="J9" s="300"/>
      <c r="K9" s="298"/>
    </row>
    <row r="10" s="1" customFormat="1" ht="15" customHeight="1">
      <c r="B10" s="301"/>
      <c r="C10" s="300"/>
      <c r="D10" s="300" t="s">
        <v>1506</v>
      </c>
      <c r="E10" s="300"/>
      <c r="F10" s="300"/>
      <c r="G10" s="300"/>
      <c r="H10" s="300"/>
      <c r="I10" s="300"/>
      <c r="J10" s="300"/>
      <c r="K10" s="298"/>
    </row>
    <row r="11" s="1" customFormat="1" ht="15" customHeight="1">
      <c r="B11" s="301"/>
      <c r="C11" s="302"/>
      <c r="D11" s="300" t="s">
        <v>1507</v>
      </c>
      <c r="E11" s="300"/>
      <c r="F11" s="300"/>
      <c r="G11" s="300"/>
      <c r="H11" s="300"/>
      <c r="I11" s="300"/>
      <c r="J11" s="300"/>
      <c r="K11" s="298"/>
    </row>
    <row r="12" s="1" customFormat="1" ht="15" customHeight="1">
      <c r="B12" s="301"/>
      <c r="C12" s="302"/>
      <c r="D12" s="300"/>
      <c r="E12" s="300"/>
      <c r="F12" s="300"/>
      <c r="G12" s="300"/>
      <c r="H12" s="300"/>
      <c r="I12" s="300"/>
      <c r="J12" s="300"/>
      <c r="K12" s="298"/>
    </row>
    <row r="13" s="1" customFormat="1" ht="15" customHeight="1">
      <c r="B13" s="301"/>
      <c r="C13" s="302"/>
      <c r="D13" s="303" t="s">
        <v>1508</v>
      </c>
      <c r="E13" s="300"/>
      <c r="F13" s="300"/>
      <c r="G13" s="300"/>
      <c r="H13" s="300"/>
      <c r="I13" s="300"/>
      <c r="J13" s="300"/>
      <c r="K13" s="298"/>
    </row>
    <row r="14" s="1" customFormat="1" ht="12.75" customHeight="1">
      <c r="B14" s="301"/>
      <c r="C14" s="302"/>
      <c r="D14" s="302"/>
      <c r="E14" s="302"/>
      <c r="F14" s="302"/>
      <c r="G14" s="302"/>
      <c r="H14" s="302"/>
      <c r="I14" s="302"/>
      <c r="J14" s="302"/>
      <c r="K14" s="298"/>
    </row>
    <row r="15" s="1" customFormat="1" ht="15" customHeight="1">
      <c r="B15" s="301"/>
      <c r="C15" s="302"/>
      <c r="D15" s="300" t="s">
        <v>1509</v>
      </c>
      <c r="E15" s="300"/>
      <c r="F15" s="300"/>
      <c r="G15" s="300"/>
      <c r="H15" s="300"/>
      <c r="I15" s="300"/>
      <c r="J15" s="300"/>
      <c r="K15" s="298"/>
    </row>
    <row r="16" s="1" customFormat="1" ht="15" customHeight="1">
      <c r="B16" s="301"/>
      <c r="C16" s="302"/>
      <c r="D16" s="300" t="s">
        <v>1510</v>
      </c>
      <c r="E16" s="300"/>
      <c r="F16" s="300"/>
      <c r="G16" s="300"/>
      <c r="H16" s="300"/>
      <c r="I16" s="300"/>
      <c r="J16" s="300"/>
      <c r="K16" s="298"/>
    </row>
    <row r="17" s="1" customFormat="1" ht="15" customHeight="1">
      <c r="B17" s="301"/>
      <c r="C17" s="302"/>
      <c r="D17" s="300" t="s">
        <v>1511</v>
      </c>
      <c r="E17" s="300"/>
      <c r="F17" s="300"/>
      <c r="G17" s="300"/>
      <c r="H17" s="300"/>
      <c r="I17" s="300"/>
      <c r="J17" s="300"/>
      <c r="K17" s="298"/>
    </row>
    <row r="18" s="1" customFormat="1" ht="15" customHeight="1">
      <c r="B18" s="301"/>
      <c r="C18" s="302"/>
      <c r="D18" s="302"/>
      <c r="E18" s="304" t="s">
        <v>82</v>
      </c>
      <c r="F18" s="300" t="s">
        <v>1512</v>
      </c>
      <c r="G18" s="300"/>
      <c r="H18" s="300"/>
      <c r="I18" s="300"/>
      <c r="J18" s="300"/>
      <c r="K18" s="298"/>
    </row>
    <row r="19" s="1" customFormat="1" ht="15" customHeight="1">
      <c r="B19" s="301"/>
      <c r="C19" s="302"/>
      <c r="D19" s="302"/>
      <c r="E19" s="304" t="s">
        <v>1513</v>
      </c>
      <c r="F19" s="300" t="s">
        <v>1514</v>
      </c>
      <c r="G19" s="300"/>
      <c r="H19" s="300"/>
      <c r="I19" s="300"/>
      <c r="J19" s="300"/>
      <c r="K19" s="298"/>
    </row>
    <row r="20" s="1" customFormat="1" ht="15" customHeight="1">
      <c r="B20" s="301"/>
      <c r="C20" s="302"/>
      <c r="D20" s="302"/>
      <c r="E20" s="304" t="s">
        <v>1515</v>
      </c>
      <c r="F20" s="300" t="s">
        <v>1516</v>
      </c>
      <c r="G20" s="300"/>
      <c r="H20" s="300"/>
      <c r="I20" s="300"/>
      <c r="J20" s="300"/>
      <c r="K20" s="298"/>
    </row>
    <row r="21" s="1" customFormat="1" ht="15" customHeight="1">
      <c r="B21" s="301"/>
      <c r="C21" s="302"/>
      <c r="D21" s="302"/>
      <c r="E21" s="304" t="s">
        <v>1517</v>
      </c>
      <c r="F21" s="300" t="s">
        <v>1518</v>
      </c>
      <c r="G21" s="300"/>
      <c r="H21" s="300"/>
      <c r="I21" s="300"/>
      <c r="J21" s="300"/>
      <c r="K21" s="298"/>
    </row>
    <row r="22" s="1" customFormat="1" ht="15" customHeight="1">
      <c r="B22" s="301"/>
      <c r="C22" s="302"/>
      <c r="D22" s="302"/>
      <c r="E22" s="304" t="s">
        <v>1519</v>
      </c>
      <c r="F22" s="300" t="s">
        <v>1520</v>
      </c>
      <c r="G22" s="300"/>
      <c r="H22" s="300"/>
      <c r="I22" s="300"/>
      <c r="J22" s="300"/>
      <c r="K22" s="298"/>
    </row>
    <row r="23" s="1" customFormat="1" ht="15" customHeight="1">
      <c r="B23" s="301"/>
      <c r="C23" s="302"/>
      <c r="D23" s="302"/>
      <c r="E23" s="304" t="s">
        <v>1521</v>
      </c>
      <c r="F23" s="300" t="s">
        <v>1522</v>
      </c>
      <c r="G23" s="300"/>
      <c r="H23" s="300"/>
      <c r="I23" s="300"/>
      <c r="J23" s="300"/>
      <c r="K23" s="298"/>
    </row>
    <row r="24" s="1" customFormat="1" ht="12.75" customHeight="1">
      <c r="B24" s="301"/>
      <c r="C24" s="302"/>
      <c r="D24" s="302"/>
      <c r="E24" s="302"/>
      <c r="F24" s="302"/>
      <c r="G24" s="302"/>
      <c r="H24" s="302"/>
      <c r="I24" s="302"/>
      <c r="J24" s="302"/>
      <c r="K24" s="298"/>
    </row>
    <row r="25" s="1" customFormat="1" ht="15" customHeight="1">
      <c r="B25" s="301"/>
      <c r="C25" s="300" t="s">
        <v>1523</v>
      </c>
      <c r="D25" s="300"/>
      <c r="E25" s="300"/>
      <c r="F25" s="300"/>
      <c r="G25" s="300"/>
      <c r="H25" s="300"/>
      <c r="I25" s="300"/>
      <c r="J25" s="300"/>
      <c r="K25" s="298"/>
    </row>
    <row r="26" s="1" customFormat="1" ht="15" customHeight="1">
      <c r="B26" s="301"/>
      <c r="C26" s="300" t="s">
        <v>1524</v>
      </c>
      <c r="D26" s="300"/>
      <c r="E26" s="300"/>
      <c r="F26" s="300"/>
      <c r="G26" s="300"/>
      <c r="H26" s="300"/>
      <c r="I26" s="300"/>
      <c r="J26" s="300"/>
      <c r="K26" s="298"/>
    </row>
    <row r="27" s="1" customFormat="1" ht="15" customHeight="1">
      <c r="B27" s="301"/>
      <c r="C27" s="300"/>
      <c r="D27" s="300" t="s">
        <v>1525</v>
      </c>
      <c r="E27" s="300"/>
      <c r="F27" s="300"/>
      <c r="G27" s="300"/>
      <c r="H27" s="300"/>
      <c r="I27" s="300"/>
      <c r="J27" s="300"/>
      <c r="K27" s="298"/>
    </row>
    <row r="28" s="1" customFormat="1" ht="15" customHeight="1">
      <c r="B28" s="301"/>
      <c r="C28" s="302"/>
      <c r="D28" s="300" t="s">
        <v>1526</v>
      </c>
      <c r="E28" s="300"/>
      <c r="F28" s="300"/>
      <c r="G28" s="300"/>
      <c r="H28" s="300"/>
      <c r="I28" s="300"/>
      <c r="J28" s="300"/>
      <c r="K28" s="298"/>
    </row>
    <row r="29" s="1" customFormat="1" ht="12.75" customHeight="1">
      <c r="B29" s="301"/>
      <c r="C29" s="302"/>
      <c r="D29" s="302"/>
      <c r="E29" s="302"/>
      <c r="F29" s="302"/>
      <c r="G29" s="302"/>
      <c r="H29" s="302"/>
      <c r="I29" s="302"/>
      <c r="J29" s="302"/>
      <c r="K29" s="298"/>
    </row>
    <row r="30" s="1" customFormat="1" ht="15" customHeight="1">
      <c r="B30" s="301"/>
      <c r="C30" s="302"/>
      <c r="D30" s="300" t="s">
        <v>1527</v>
      </c>
      <c r="E30" s="300"/>
      <c r="F30" s="300"/>
      <c r="G30" s="300"/>
      <c r="H30" s="300"/>
      <c r="I30" s="300"/>
      <c r="J30" s="300"/>
      <c r="K30" s="298"/>
    </row>
    <row r="31" s="1" customFormat="1" ht="15" customHeight="1">
      <c r="B31" s="301"/>
      <c r="C31" s="302"/>
      <c r="D31" s="300" t="s">
        <v>1528</v>
      </c>
      <c r="E31" s="300"/>
      <c r="F31" s="300"/>
      <c r="G31" s="300"/>
      <c r="H31" s="300"/>
      <c r="I31" s="300"/>
      <c r="J31" s="300"/>
      <c r="K31" s="298"/>
    </row>
    <row r="32" s="1" customFormat="1" ht="12.75" customHeight="1">
      <c r="B32" s="301"/>
      <c r="C32" s="302"/>
      <c r="D32" s="302"/>
      <c r="E32" s="302"/>
      <c r="F32" s="302"/>
      <c r="G32" s="302"/>
      <c r="H32" s="302"/>
      <c r="I32" s="302"/>
      <c r="J32" s="302"/>
      <c r="K32" s="298"/>
    </row>
    <row r="33" s="1" customFormat="1" ht="15" customHeight="1">
      <c r="B33" s="301"/>
      <c r="C33" s="302"/>
      <c r="D33" s="300" t="s">
        <v>1529</v>
      </c>
      <c r="E33" s="300"/>
      <c r="F33" s="300"/>
      <c r="G33" s="300"/>
      <c r="H33" s="300"/>
      <c r="I33" s="300"/>
      <c r="J33" s="300"/>
      <c r="K33" s="298"/>
    </row>
    <row r="34" s="1" customFormat="1" ht="15" customHeight="1">
      <c r="B34" s="301"/>
      <c r="C34" s="302"/>
      <c r="D34" s="300" t="s">
        <v>1530</v>
      </c>
      <c r="E34" s="300"/>
      <c r="F34" s="300"/>
      <c r="G34" s="300"/>
      <c r="H34" s="300"/>
      <c r="I34" s="300"/>
      <c r="J34" s="300"/>
      <c r="K34" s="298"/>
    </row>
    <row r="35" s="1" customFormat="1" ht="15" customHeight="1">
      <c r="B35" s="301"/>
      <c r="C35" s="302"/>
      <c r="D35" s="300" t="s">
        <v>1531</v>
      </c>
      <c r="E35" s="300"/>
      <c r="F35" s="300"/>
      <c r="G35" s="300"/>
      <c r="H35" s="300"/>
      <c r="I35" s="300"/>
      <c r="J35" s="300"/>
      <c r="K35" s="298"/>
    </row>
    <row r="36" s="1" customFormat="1" ht="15" customHeight="1">
      <c r="B36" s="301"/>
      <c r="C36" s="302"/>
      <c r="D36" s="300"/>
      <c r="E36" s="303" t="s">
        <v>131</v>
      </c>
      <c r="F36" s="300"/>
      <c r="G36" s="300" t="s">
        <v>1532</v>
      </c>
      <c r="H36" s="300"/>
      <c r="I36" s="300"/>
      <c r="J36" s="300"/>
      <c r="K36" s="298"/>
    </row>
    <row r="37" s="1" customFormat="1" ht="30.75" customHeight="1">
      <c r="B37" s="301"/>
      <c r="C37" s="302"/>
      <c r="D37" s="300"/>
      <c r="E37" s="303" t="s">
        <v>1533</v>
      </c>
      <c r="F37" s="300"/>
      <c r="G37" s="300" t="s">
        <v>1534</v>
      </c>
      <c r="H37" s="300"/>
      <c r="I37" s="300"/>
      <c r="J37" s="300"/>
      <c r="K37" s="298"/>
    </row>
    <row r="38" s="1" customFormat="1" ht="15" customHeight="1">
      <c r="B38" s="301"/>
      <c r="C38" s="302"/>
      <c r="D38" s="300"/>
      <c r="E38" s="303" t="s">
        <v>57</v>
      </c>
      <c r="F38" s="300"/>
      <c r="G38" s="300" t="s">
        <v>1535</v>
      </c>
      <c r="H38" s="300"/>
      <c r="I38" s="300"/>
      <c r="J38" s="300"/>
      <c r="K38" s="298"/>
    </row>
    <row r="39" s="1" customFormat="1" ht="15" customHeight="1">
      <c r="B39" s="301"/>
      <c r="C39" s="302"/>
      <c r="D39" s="300"/>
      <c r="E39" s="303" t="s">
        <v>58</v>
      </c>
      <c r="F39" s="300"/>
      <c r="G39" s="300" t="s">
        <v>1536</v>
      </c>
      <c r="H39" s="300"/>
      <c r="I39" s="300"/>
      <c r="J39" s="300"/>
      <c r="K39" s="298"/>
    </row>
    <row r="40" s="1" customFormat="1" ht="15" customHeight="1">
      <c r="B40" s="301"/>
      <c r="C40" s="302"/>
      <c r="D40" s="300"/>
      <c r="E40" s="303" t="s">
        <v>132</v>
      </c>
      <c r="F40" s="300"/>
      <c r="G40" s="300" t="s">
        <v>1537</v>
      </c>
      <c r="H40" s="300"/>
      <c r="I40" s="300"/>
      <c r="J40" s="300"/>
      <c r="K40" s="298"/>
    </row>
    <row r="41" s="1" customFormat="1" ht="15" customHeight="1">
      <c r="B41" s="301"/>
      <c r="C41" s="302"/>
      <c r="D41" s="300"/>
      <c r="E41" s="303" t="s">
        <v>133</v>
      </c>
      <c r="F41" s="300"/>
      <c r="G41" s="300" t="s">
        <v>1538</v>
      </c>
      <c r="H41" s="300"/>
      <c r="I41" s="300"/>
      <c r="J41" s="300"/>
      <c r="K41" s="298"/>
    </row>
    <row r="42" s="1" customFormat="1" ht="15" customHeight="1">
      <c r="B42" s="301"/>
      <c r="C42" s="302"/>
      <c r="D42" s="300"/>
      <c r="E42" s="303" t="s">
        <v>1539</v>
      </c>
      <c r="F42" s="300"/>
      <c r="G42" s="300" t="s">
        <v>1540</v>
      </c>
      <c r="H42" s="300"/>
      <c r="I42" s="300"/>
      <c r="J42" s="300"/>
      <c r="K42" s="298"/>
    </row>
    <row r="43" s="1" customFormat="1" ht="15" customHeight="1">
      <c r="B43" s="301"/>
      <c r="C43" s="302"/>
      <c r="D43" s="300"/>
      <c r="E43" s="303"/>
      <c r="F43" s="300"/>
      <c r="G43" s="300" t="s">
        <v>1541</v>
      </c>
      <c r="H43" s="300"/>
      <c r="I43" s="300"/>
      <c r="J43" s="300"/>
      <c r="K43" s="298"/>
    </row>
    <row r="44" s="1" customFormat="1" ht="15" customHeight="1">
      <c r="B44" s="301"/>
      <c r="C44" s="302"/>
      <c r="D44" s="300"/>
      <c r="E44" s="303" t="s">
        <v>1542</v>
      </c>
      <c r="F44" s="300"/>
      <c r="G44" s="300" t="s">
        <v>1543</v>
      </c>
      <c r="H44" s="300"/>
      <c r="I44" s="300"/>
      <c r="J44" s="300"/>
      <c r="K44" s="298"/>
    </row>
    <row r="45" s="1" customFormat="1" ht="15" customHeight="1">
      <c r="B45" s="301"/>
      <c r="C45" s="302"/>
      <c r="D45" s="300"/>
      <c r="E45" s="303" t="s">
        <v>135</v>
      </c>
      <c r="F45" s="300"/>
      <c r="G45" s="300" t="s">
        <v>1544</v>
      </c>
      <c r="H45" s="300"/>
      <c r="I45" s="300"/>
      <c r="J45" s="300"/>
      <c r="K45" s="298"/>
    </row>
    <row r="46" s="1" customFormat="1" ht="12.75" customHeight="1">
      <c r="B46" s="301"/>
      <c r="C46" s="302"/>
      <c r="D46" s="300"/>
      <c r="E46" s="300"/>
      <c r="F46" s="300"/>
      <c r="G46" s="300"/>
      <c r="H46" s="300"/>
      <c r="I46" s="300"/>
      <c r="J46" s="300"/>
      <c r="K46" s="298"/>
    </row>
    <row r="47" s="1" customFormat="1" ht="15" customHeight="1">
      <c r="B47" s="301"/>
      <c r="C47" s="302"/>
      <c r="D47" s="300" t="s">
        <v>1545</v>
      </c>
      <c r="E47" s="300"/>
      <c r="F47" s="300"/>
      <c r="G47" s="300"/>
      <c r="H47" s="300"/>
      <c r="I47" s="300"/>
      <c r="J47" s="300"/>
      <c r="K47" s="298"/>
    </row>
    <row r="48" s="1" customFormat="1" ht="15" customHeight="1">
      <c r="B48" s="301"/>
      <c r="C48" s="302"/>
      <c r="D48" s="302"/>
      <c r="E48" s="300" t="s">
        <v>1546</v>
      </c>
      <c r="F48" s="300"/>
      <c r="G48" s="300"/>
      <c r="H48" s="300"/>
      <c r="I48" s="300"/>
      <c r="J48" s="300"/>
      <c r="K48" s="298"/>
    </row>
    <row r="49" s="1" customFormat="1" ht="15" customHeight="1">
      <c r="B49" s="301"/>
      <c r="C49" s="302"/>
      <c r="D49" s="302"/>
      <c r="E49" s="300" t="s">
        <v>1547</v>
      </c>
      <c r="F49" s="300"/>
      <c r="G49" s="300"/>
      <c r="H49" s="300"/>
      <c r="I49" s="300"/>
      <c r="J49" s="300"/>
      <c r="K49" s="298"/>
    </row>
    <row r="50" s="1" customFormat="1" ht="15" customHeight="1">
      <c r="B50" s="301"/>
      <c r="C50" s="302"/>
      <c r="D50" s="302"/>
      <c r="E50" s="300" t="s">
        <v>1548</v>
      </c>
      <c r="F50" s="300"/>
      <c r="G50" s="300"/>
      <c r="H50" s="300"/>
      <c r="I50" s="300"/>
      <c r="J50" s="300"/>
      <c r="K50" s="298"/>
    </row>
    <row r="51" s="1" customFormat="1" ht="15" customHeight="1">
      <c r="B51" s="301"/>
      <c r="C51" s="302"/>
      <c r="D51" s="300" t="s">
        <v>1549</v>
      </c>
      <c r="E51" s="300"/>
      <c r="F51" s="300"/>
      <c r="G51" s="300"/>
      <c r="H51" s="300"/>
      <c r="I51" s="300"/>
      <c r="J51" s="300"/>
      <c r="K51" s="298"/>
    </row>
    <row r="52" s="1" customFormat="1" ht="25.5" customHeight="1">
      <c r="B52" s="296"/>
      <c r="C52" s="297" t="s">
        <v>1550</v>
      </c>
      <c r="D52" s="297"/>
      <c r="E52" s="297"/>
      <c r="F52" s="297"/>
      <c r="G52" s="297"/>
      <c r="H52" s="297"/>
      <c r="I52" s="297"/>
      <c r="J52" s="297"/>
      <c r="K52" s="298"/>
    </row>
    <row r="53" s="1" customFormat="1" ht="5.25" customHeight="1">
      <c r="B53" s="296"/>
      <c r="C53" s="299"/>
      <c r="D53" s="299"/>
      <c r="E53" s="299"/>
      <c r="F53" s="299"/>
      <c r="G53" s="299"/>
      <c r="H53" s="299"/>
      <c r="I53" s="299"/>
      <c r="J53" s="299"/>
      <c r="K53" s="298"/>
    </row>
    <row r="54" s="1" customFormat="1" ht="15" customHeight="1">
      <c r="B54" s="296"/>
      <c r="C54" s="300" t="s">
        <v>1551</v>
      </c>
      <c r="D54" s="300"/>
      <c r="E54" s="300"/>
      <c r="F54" s="300"/>
      <c r="G54" s="300"/>
      <c r="H54" s="300"/>
      <c r="I54" s="300"/>
      <c r="J54" s="300"/>
      <c r="K54" s="298"/>
    </row>
    <row r="55" s="1" customFormat="1" ht="15" customHeight="1">
      <c r="B55" s="296"/>
      <c r="C55" s="300" t="s">
        <v>1552</v>
      </c>
      <c r="D55" s="300"/>
      <c r="E55" s="300"/>
      <c r="F55" s="300"/>
      <c r="G55" s="300"/>
      <c r="H55" s="300"/>
      <c r="I55" s="300"/>
      <c r="J55" s="300"/>
      <c r="K55" s="298"/>
    </row>
    <row r="56" s="1" customFormat="1" ht="12.75" customHeight="1">
      <c r="B56" s="296"/>
      <c r="C56" s="300"/>
      <c r="D56" s="300"/>
      <c r="E56" s="300"/>
      <c r="F56" s="300"/>
      <c r="G56" s="300"/>
      <c r="H56" s="300"/>
      <c r="I56" s="300"/>
      <c r="J56" s="300"/>
      <c r="K56" s="298"/>
    </row>
    <row r="57" s="1" customFormat="1" ht="15" customHeight="1">
      <c r="B57" s="296"/>
      <c r="C57" s="300" t="s">
        <v>1553</v>
      </c>
      <c r="D57" s="300"/>
      <c r="E57" s="300"/>
      <c r="F57" s="300"/>
      <c r="G57" s="300"/>
      <c r="H57" s="300"/>
      <c r="I57" s="300"/>
      <c r="J57" s="300"/>
      <c r="K57" s="298"/>
    </row>
    <row r="58" s="1" customFormat="1" ht="15" customHeight="1">
      <c r="B58" s="296"/>
      <c r="C58" s="302"/>
      <c r="D58" s="300" t="s">
        <v>1554</v>
      </c>
      <c r="E58" s="300"/>
      <c r="F58" s="300"/>
      <c r="G58" s="300"/>
      <c r="H58" s="300"/>
      <c r="I58" s="300"/>
      <c r="J58" s="300"/>
      <c r="K58" s="298"/>
    </row>
    <row r="59" s="1" customFormat="1" ht="15" customHeight="1">
      <c r="B59" s="296"/>
      <c r="C59" s="302"/>
      <c r="D59" s="300" t="s">
        <v>1555</v>
      </c>
      <c r="E59" s="300"/>
      <c r="F59" s="300"/>
      <c r="G59" s="300"/>
      <c r="H59" s="300"/>
      <c r="I59" s="300"/>
      <c r="J59" s="300"/>
      <c r="K59" s="298"/>
    </row>
    <row r="60" s="1" customFormat="1" ht="15" customHeight="1">
      <c r="B60" s="296"/>
      <c r="C60" s="302"/>
      <c r="D60" s="300" t="s">
        <v>1556</v>
      </c>
      <c r="E60" s="300"/>
      <c r="F60" s="300"/>
      <c r="G60" s="300"/>
      <c r="H60" s="300"/>
      <c r="I60" s="300"/>
      <c r="J60" s="300"/>
      <c r="K60" s="298"/>
    </row>
    <row r="61" s="1" customFormat="1" ht="15" customHeight="1">
      <c r="B61" s="296"/>
      <c r="C61" s="302"/>
      <c r="D61" s="300" t="s">
        <v>1557</v>
      </c>
      <c r="E61" s="300"/>
      <c r="F61" s="300"/>
      <c r="G61" s="300"/>
      <c r="H61" s="300"/>
      <c r="I61" s="300"/>
      <c r="J61" s="300"/>
      <c r="K61" s="298"/>
    </row>
    <row r="62" s="1" customFormat="1" ht="15" customHeight="1">
      <c r="B62" s="296"/>
      <c r="C62" s="302"/>
      <c r="D62" s="305" t="s">
        <v>1558</v>
      </c>
      <c r="E62" s="305"/>
      <c r="F62" s="305"/>
      <c r="G62" s="305"/>
      <c r="H62" s="305"/>
      <c r="I62" s="305"/>
      <c r="J62" s="305"/>
      <c r="K62" s="298"/>
    </row>
    <row r="63" s="1" customFormat="1" ht="15" customHeight="1">
      <c r="B63" s="296"/>
      <c r="C63" s="302"/>
      <c r="D63" s="300" t="s">
        <v>1559</v>
      </c>
      <c r="E63" s="300"/>
      <c r="F63" s="300"/>
      <c r="G63" s="300"/>
      <c r="H63" s="300"/>
      <c r="I63" s="300"/>
      <c r="J63" s="300"/>
      <c r="K63" s="298"/>
    </row>
    <row r="64" s="1" customFormat="1" ht="12.75" customHeight="1">
      <c r="B64" s="296"/>
      <c r="C64" s="302"/>
      <c r="D64" s="302"/>
      <c r="E64" s="306"/>
      <c r="F64" s="302"/>
      <c r="G64" s="302"/>
      <c r="H64" s="302"/>
      <c r="I64" s="302"/>
      <c r="J64" s="302"/>
      <c r="K64" s="298"/>
    </row>
    <row r="65" s="1" customFormat="1" ht="15" customHeight="1">
      <c r="B65" s="296"/>
      <c r="C65" s="302"/>
      <c r="D65" s="300" t="s">
        <v>1560</v>
      </c>
      <c r="E65" s="300"/>
      <c r="F65" s="300"/>
      <c r="G65" s="300"/>
      <c r="H65" s="300"/>
      <c r="I65" s="300"/>
      <c r="J65" s="300"/>
      <c r="K65" s="298"/>
    </row>
    <row r="66" s="1" customFormat="1" ht="15" customHeight="1">
      <c r="B66" s="296"/>
      <c r="C66" s="302"/>
      <c r="D66" s="305" t="s">
        <v>1561</v>
      </c>
      <c r="E66" s="305"/>
      <c r="F66" s="305"/>
      <c r="G66" s="305"/>
      <c r="H66" s="305"/>
      <c r="I66" s="305"/>
      <c r="J66" s="305"/>
      <c r="K66" s="298"/>
    </row>
    <row r="67" s="1" customFormat="1" ht="15" customHeight="1">
      <c r="B67" s="296"/>
      <c r="C67" s="302"/>
      <c r="D67" s="300" t="s">
        <v>1562</v>
      </c>
      <c r="E67" s="300"/>
      <c r="F67" s="300"/>
      <c r="G67" s="300"/>
      <c r="H67" s="300"/>
      <c r="I67" s="300"/>
      <c r="J67" s="300"/>
      <c r="K67" s="298"/>
    </row>
    <row r="68" s="1" customFormat="1" ht="15" customHeight="1">
      <c r="B68" s="296"/>
      <c r="C68" s="302"/>
      <c r="D68" s="300" t="s">
        <v>1563</v>
      </c>
      <c r="E68" s="300"/>
      <c r="F68" s="300"/>
      <c r="G68" s="300"/>
      <c r="H68" s="300"/>
      <c r="I68" s="300"/>
      <c r="J68" s="300"/>
      <c r="K68" s="298"/>
    </row>
    <row r="69" s="1" customFormat="1" ht="15" customHeight="1">
      <c r="B69" s="296"/>
      <c r="C69" s="302"/>
      <c r="D69" s="300" t="s">
        <v>1564</v>
      </c>
      <c r="E69" s="300"/>
      <c r="F69" s="300"/>
      <c r="G69" s="300"/>
      <c r="H69" s="300"/>
      <c r="I69" s="300"/>
      <c r="J69" s="300"/>
      <c r="K69" s="298"/>
    </row>
    <row r="70" s="1" customFormat="1" ht="15" customHeight="1">
      <c r="B70" s="296"/>
      <c r="C70" s="302"/>
      <c r="D70" s="300" t="s">
        <v>1565</v>
      </c>
      <c r="E70" s="300"/>
      <c r="F70" s="300"/>
      <c r="G70" s="300"/>
      <c r="H70" s="300"/>
      <c r="I70" s="300"/>
      <c r="J70" s="300"/>
      <c r="K70" s="298"/>
    </row>
    <row r="7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="1" customFormat="1" ht="45" customHeight="1">
      <c r="B75" s="315"/>
      <c r="C75" s="316" t="s">
        <v>1566</v>
      </c>
      <c r="D75" s="316"/>
      <c r="E75" s="316"/>
      <c r="F75" s="316"/>
      <c r="G75" s="316"/>
      <c r="H75" s="316"/>
      <c r="I75" s="316"/>
      <c r="J75" s="316"/>
      <c r="K75" s="317"/>
    </row>
    <row r="76" s="1" customFormat="1" ht="17.25" customHeight="1">
      <c r="B76" s="315"/>
      <c r="C76" s="318" t="s">
        <v>1567</v>
      </c>
      <c r="D76" s="318"/>
      <c r="E76" s="318"/>
      <c r="F76" s="318" t="s">
        <v>1568</v>
      </c>
      <c r="G76" s="319"/>
      <c r="H76" s="318" t="s">
        <v>58</v>
      </c>
      <c r="I76" s="318" t="s">
        <v>61</v>
      </c>
      <c r="J76" s="318" t="s">
        <v>1569</v>
      </c>
      <c r="K76" s="317"/>
    </row>
    <row r="77" s="1" customFormat="1" ht="17.25" customHeight="1">
      <c r="B77" s="315"/>
      <c r="C77" s="320" t="s">
        <v>1570</v>
      </c>
      <c r="D77" s="320"/>
      <c r="E77" s="320"/>
      <c r="F77" s="321" t="s">
        <v>1571</v>
      </c>
      <c r="G77" s="322"/>
      <c r="H77" s="320"/>
      <c r="I77" s="320"/>
      <c r="J77" s="320" t="s">
        <v>1572</v>
      </c>
      <c r="K77" s="317"/>
    </row>
    <row r="78" s="1" customFormat="1" ht="5.25" customHeight="1">
      <c r="B78" s="315"/>
      <c r="C78" s="323"/>
      <c r="D78" s="323"/>
      <c r="E78" s="323"/>
      <c r="F78" s="323"/>
      <c r="G78" s="324"/>
      <c r="H78" s="323"/>
      <c r="I78" s="323"/>
      <c r="J78" s="323"/>
      <c r="K78" s="317"/>
    </row>
    <row r="79" s="1" customFormat="1" ht="15" customHeight="1">
      <c r="B79" s="315"/>
      <c r="C79" s="303" t="s">
        <v>57</v>
      </c>
      <c r="D79" s="325"/>
      <c r="E79" s="325"/>
      <c r="F79" s="326" t="s">
        <v>1573</v>
      </c>
      <c r="G79" s="327"/>
      <c r="H79" s="303" t="s">
        <v>1574</v>
      </c>
      <c r="I79" s="303" t="s">
        <v>1575</v>
      </c>
      <c r="J79" s="303">
        <v>20</v>
      </c>
      <c r="K79" s="317"/>
    </row>
    <row r="80" s="1" customFormat="1" ht="15" customHeight="1">
      <c r="B80" s="315"/>
      <c r="C80" s="303" t="s">
        <v>1576</v>
      </c>
      <c r="D80" s="303"/>
      <c r="E80" s="303"/>
      <c r="F80" s="326" t="s">
        <v>1573</v>
      </c>
      <c r="G80" s="327"/>
      <c r="H80" s="303" t="s">
        <v>1577</v>
      </c>
      <c r="I80" s="303" t="s">
        <v>1575</v>
      </c>
      <c r="J80" s="303">
        <v>120</v>
      </c>
      <c r="K80" s="317"/>
    </row>
    <row r="81" s="1" customFormat="1" ht="15" customHeight="1">
      <c r="B81" s="328"/>
      <c r="C81" s="303" t="s">
        <v>1578</v>
      </c>
      <c r="D81" s="303"/>
      <c r="E81" s="303"/>
      <c r="F81" s="326" t="s">
        <v>1579</v>
      </c>
      <c r="G81" s="327"/>
      <c r="H81" s="303" t="s">
        <v>1580</v>
      </c>
      <c r="I81" s="303" t="s">
        <v>1575</v>
      </c>
      <c r="J81" s="303">
        <v>50</v>
      </c>
      <c r="K81" s="317"/>
    </row>
    <row r="82" s="1" customFormat="1" ht="15" customHeight="1">
      <c r="B82" s="328"/>
      <c r="C82" s="303" t="s">
        <v>1581</v>
      </c>
      <c r="D82" s="303"/>
      <c r="E82" s="303"/>
      <c r="F82" s="326" t="s">
        <v>1573</v>
      </c>
      <c r="G82" s="327"/>
      <c r="H82" s="303" t="s">
        <v>1582</v>
      </c>
      <c r="I82" s="303" t="s">
        <v>1583</v>
      </c>
      <c r="J82" s="303"/>
      <c r="K82" s="317"/>
    </row>
    <row r="83" s="1" customFormat="1" ht="15" customHeight="1">
      <c r="B83" s="328"/>
      <c r="C83" s="329" t="s">
        <v>1584</v>
      </c>
      <c r="D83" s="329"/>
      <c r="E83" s="329"/>
      <c r="F83" s="330" t="s">
        <v>1579</v>
      </c>
      <c r="G83" s="329"/>
      <c r="H83" s="329" t="s">
        <v>1585</v>
      </c>
      <c r="I83" s="329" t="s">
        <v>1575</v>
      </c>
      <c r="J83" s="329">
        <v>15</v>
      </c>
      <c r="K83" s="317"/>
    </row>
    <row r="84" s="1" customFormat="1" ht="15" customHeight="1">
      <c r="B84" s="328"/>
      <c r="C84" s="329" t="s">
        <v>1586</v>
      </c>
      <c r="D84" s="329"/>
      <c r="E84" s="329"/>
      <c r="F84" s="330" t="s">
        <v>1579</v>
      </c>
      <c r="G84" s="329"/>
      <c r="H84" s="329" t="s">
        <v>1587</v>
      </c>
      <c r="I84" s="329" t="s">
        <v>1575</v>
      </c>
      <c r="J84" s="329">
        <v>15</v>
      </c>
      <c r="K84" s="317"/>
    </row>
    <row r="85" s="1" customFormat="1" ht="15" customHeight="1">
      <c r="B85" s="328"/>
      <c r="C85" s="329" t="s">
        <v>1588</v>
      </c>
      <c r="D85" s="329"/>
      <c r="E85" s="329"/>
      <c r="F85" s="330" t="s">
        <v>1579</v>
      </c>
      <c r="G85" s="329"/>
      <c r="H85" s="329" t="s">
        <v>1589</v>
      </c>
      <c r="I85" s="329" t="s">
        <v>1575</v>
      </c>
      <c r="J85" s="329">
        <v>20</v>
      </c>
      <c r="K85" s="317"/>
    </row>
    <row r="86" s="1" customFormat="1" ht="15" customHeight="1">
      <c r="B86" s="328"/>
      <c r="C86" s="329" t="s">
        <v>1590</v>
      </c>
      <c r="D86" s="329"/>
      <c r="E86" s="329"/>
      <c r="F86" s="330" t="s">
        <v>1579</v>
      </c>
      <c r="G86" s="329"/>
      <c r="H86" s="329" t="s">
        <v>1591</v>
      </c>
      <c r="I86" s="329" t="s">
        <v>1575</v>
      </c>
      <c r="J86" s="329">
        <v>20</v>
      </c>
      <c r="K86" s="317"/>
    </row>
    <row r="87" s="1" customFormat="1" ht="15" customHeight="1">
      <c r="B87" s="328"/>
      <c r="C87" s="303" t="s">
        <v>1592</v>
      </c>
      <c r="D87" s="303"/>
      <c r="E87" s="303"/>
      <c r="F87" s="326" t="s">
        <v>1579</v>
      </c>
      <c r="G87" s="327"/>
      <c r="H87" s="303" t="s">
        <v>1593</v>
      </c>
      <c r="I87" s="303" t="s">
        <v>1575</v>
      </c>
      <c r="J87" s="303">
        <v>50</v>
      </c>
      <c r="K87" s="317"/>
    </row>
    <row r="88" s="1" customFormat="1" ht="15" customHeight="1">
      <c r="B88" s="328"/>
      <c r="C88" s="303" t="s">
        <v>1594</v>
      </c>
      <c r="D88" s="303"/>
      <c r="E88" s="303"/>
      <c r="F88" s="326" t="s">
        <v>1579</v>
      </c>
      <c r="G88" s="327"/>
      <c r="H88" s="303" t="s">
        <v>1595</v>
      </c>
      <c r="I88" s="303" t="s">
        <v>1575</v>
      </c>
      <c r="J88" s="303">
        <v>20</v>
      </c>
      <c r="K88" s="317"/>
    </row>
    <row r="89" s="1" customFormat="1" ht="15" customHeight="1">
      <c r="B89" s="328"/>
      <c r="C89" s="303" t="s">
        <v>1596</v>
      </c>
      <c r="D89" s="303"/>
      <c r="E89" s="303"/>
      <c r="F89" s="326" t="s">
        <v>1579</v>
      </c>
      <c r="G89" s="327"/>
      <c r="H89" s="303" t="s">
        <v>1597</v>
      </c>
      <c r="I89" s="303" t="s">
        <v>1575</v>
      </c>
      <c r="J89" s="303">
        <v>20</v>
      </c>
      <c r="K89" s="317"/>
    </row>
    <row r="90" s="1" customFormat="1" ht="15" customHeight="1">
      <c r="B90" s="328"/>
      <c r="C90" s="303" t="s">
        <v>1598</v>
      </c>
      <c r="D90" s="303"/>
      <c r="E90" s="303"/>
      <c r="F90" s="326" t="s">
        <v>1579</v>
      </c>
      <c r="G90" s="327"/>
      <c r="H90" s="303" t="s">
        <v>1599</v>
      </c>
      <c r="I90" s="303" t="s">
        <v>1575</v>
      </c>
      <c r="J90" s="303">
        <v>50</v>
      </c>
      <c r="K90" s="317"/>
    </row>
    <row r="91" s="1" customFormat="1" ht="15" customHeight="1">
      <c r="B91" s="328"/>
      <c r="C91" s="303" t="s">
        <v>1600</v>
      </c>
      <c r="D91" s="303"/>
      <c r="E91" s="303"/>
      <c r="F91" s="326" t="s">
        <v>1579</v>
      </c>
      <c r="G91" s="327"/>
      <c r="H91" s="303" t="s">
        <v>1600</v>
      </c>
      <c r="I91" s="303" t="s">
        <v>1575</v>
      </c>
      <c r="J91" s="303">
        <v>50</v>
      </c>
      <c r="K91" s="317"/>
    </row>
    <row r="92" s="1" customFormat="1" ht="15" customHeight="1">
      <c r="B92" s="328"/>
      <c r="C92" s="303" t="s">
        <v>1601</v>
      </c>
      <c r="D92" s="303"/>
      <c r="E92" s="303"/>
      <c r="F92" s="326" t="s">
        <v>1579</v>
      </c>
      <c r="G92" s="327"/>
      <c r="H92" s="303" t="s">
        <v>1602</v>
      </c>
      <c r="I92" s="303" t="s">
        <v>1575</v>
      </c>
      <c r="J92" s="303">
        <v>255</v>
      </c>
      <c r="K92" s="317"/>
    </row>
    <row r="93" s="1" customFormat="1" ht="15" customHeight="1">
      <c r="B93" s="328"/>
      <c r="C93" s="303" t="s">
        <v>1603</v>
      </c>
      <c r="D93" s="303"/>
      <c r="E93" s="303"/>
      <c r="F93" s="326" t="s">
        <v>1573</v>
      </c>
      <c r="G93" s="327"/>
      <c r="H93" s="303" t="s">
        <v>1604</v>
      </c>
      <c r="I93" s="303" t="s">
        <v>1605</v>
      </c>
      <c r="J93" s="303"/>
      <c r="K93" s="317"/>
    </row>
    <row r="94" s="1" customFormat="1" ht="15" customHeight="1">
      <c r="B94" s="328"/>
      <c r="C94" s="303" t="s">
        <v>1606</v>
      </c>
      <c r="D94" s="303"/>
      <c r="E94" s="303"/>
      <c r="F94" s="326" t="s">
        <v>1573</v>
      </c>
      <c r="G94" s="327"/>
      <c r="H94" s="303" t="s">
        <v>1607</v>
      </c>
      <c r="I94" s="303" t="s">
        <v>1608</v>
      </c>
      <c r="J94" s="303"/>
      <c r="K94" s="317"/>
    </row>
    <row r="95" s="1" customFormat="1" ht="15" customHeight="1">
      <c r="B95" s="328"/>
      <c r="C95" s="303" t="s">
        <v>1609</v>
      </c>
      <c r="D95" s="303"/>
      <c r="E95" s="303"/>
      <c r="F95" s="326" t="s">
        <v>1573</v>
      </c>
      <c r="G95" s="327"/>
      <c r="H95" s="303" t="s">
        <v>1609</v>
      </c>
      <c r="I95" s="303" t="s">
        <v>1608</v>
      </c>
      <c r="J95" s="303"/>
      <c r="K95" s="317"/>
    </row>
    <row r="96" s="1" customFormat="1" ht="15" customHeight="1">
      <c r="B96" s="328"/>
      <c r="C96" s="303" t="s">
        <v>42</v>
      </c>
      <c r="D96" s="303"/>
      <c r="E96" s="303"/>
      <c r="F96" s="326" t="s">
        <v>1573</v>
      </c>
      <c r="G96" s="327"/>
      <c r="H96" s="303" t="s">
        <v>1610</v>
      </c>
      <c r="I96" s="303" t="s">
        <v>1608</v>
      </c>
      <c r="J96" s="303"/>
      <c r="K96" s="317"/>
    </row>
    <row r="97" s="1" customFormat="1" ht="15" customHeight="1">
      <c r="B97" s="328"/>
      <c r="C97" s="303" t="s">
        <v>52</v>
      </c>
      <c r="D97" s="303"/>
      <c r="E97" s="303"/>
      <c r="F97" s="326" t="s">
        <v>1573</v>
      </c>
      <c r="G97" s="327"/>
      <c r="H97" s="303" t="s">
        <v>1611</v>
      </c>
      <c r="I97" s="303" t="s">
        <v>1608</v>
      </c>
      <c r="J97" s="303"/>
      <c r="K97" s="317"/>
    </row>
    <row r="98" s="1" customFormat="1" ht="15" customHeight="1">
      <c r="B98" s="331"/>
      <c r="C98" s="332"/>
      <c r="D98" s="332"/>
      <c r="E98" s="332"/>
      <c r="F98" s="332"/>
      <c r="G98" s="332"/>
      <c r="H98" s="332"/>
      <c r="I98" s="332"/>
      <c r="J98" s="332"/>
      <c r="K98" s="333"/>
    </row>
    <row r="99" s="1" customFormat="1" ht="18.75" customHeight="1">
      <c r="B99" s="334"/>
      <c r="C99" s="335"/>
      <c r="D99" s="335"/>
      <c r="E99" s="335"/>
      <c r="F99" s="335"/>
      <c r="G99" s="335"/>
      <c r="H99" s="335"/>
      <c r="I99" s="335"/>
      <c r="J99" s="335"/>
      <c r="K99" s="334"/>
    </row>
    <row r="100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="1" customFormat="1" ht="45" customHeight="1">
      <c r="B102" s="315"/>
      <c r="C102" s="316" t="s">
        <v>1612</v>
      </c>
      <c r="D102" s="316"/>
      <c r="E102" s="316"/>
      <c r="F102" s="316"/>
      <c r="G102" s="316"/>
      <c r="H102" s="316"/>
      <c r="I102" s="316"/>
      <c r="J102" s="316"/>
      <c r="K102" s="317"/>
    </row>
    <row r="103" s="1" customFormat="1" ht="17.25" customHeight="1">
      <c r="B103" s="315"/>
      <c r="C103" s="318" t="s">
        <v>1567</v>
      </c>
      <c r="D103" s="318"/>
      <c r="E103" s="318"/>
      <c r="F103" s="318" t="s">
        <v>1568</v>
      </c>
      <c r="G103" s="319"/>
      <c r="H103" s="318" t="s">
        <v>58</v>
      </c>
      <c r="I103" s="318" t="s">
        <v>61</v>
      </c>
      <c r="J103" s="318" t="s">
        <v>1569</v>
      </c>
      <c r="K103" s="317"/>
    </row>
    <row r="104" s="1" customFormat="1" ht="17.25" customHeight="1">
      <c r="B104" s="315"/>
      <c r="C104" s="320" t="s">
        <v>1570</v>
      </c>
      <c r="D104" s="320"/>
      <c r="E104" s="320"/>
      <c r="F104" s="321" t="s">
        <v>1571</v>
      </c>
      <c r="G104" s="322"/>
      <c r="H104" s="320"/>
      <c r="I104" s="320"/>
      <c r="J104" s="320" t="s">
        <v>1572</v>
      </c>
      <c r="K104" s="317"/>
    </row>
    <row r="105" s="1" customFormat="1" ht="5.25" customHeight="1">
      <c r="B105" s="315"/>
      <c r="C105" s="318"/>
      <c r="D105" s="318"/>
      <c r="E105" s="318"/>
      <c r="F105" s="318"/>
      <c r="G105" s="336"/>
      <c r="H105" s="318"/>
      <c r="I105" s="318"/>
      <c r="J105" s="318"/>
      <c r="K105" s="317"/>
    </row>
    <row r="106" s="1" customFormat="1" ht="15" customHeight="1">
      <c r="B106" s="315"/>
      <c r="C106" s="303" t="s">
        <v>57</v>
      </c>
      <c r="D106" s="325"/>
      <c r="E106" s="325"/>
      <c r="F106" s="326" t="s">
        <v>1573</v>
      </c>
      <c r="G106" s="303"/>
      <c r="H106" s="303" t="s">
        <v>1613</v>
      </c>
      <c r="I106" s="303" t="s">
        <v>1575</v>
      </c>
      <c r="J106" s="303">
        <v>20</v>
      </c>
      <c r="K106" s="317"/>
    </row>
    <row r="107" s="1" customFormat="1" ht="15" customHeight="1">
      <c r="B107" s="315"/>
      <c r="C107" s="303" t="s">
        <v>1576</v>
      </c>
      <c r="D107" s="303"/>
      <c r="E107" s="303"/>
      <c r="F107" s="326" t="s">
        <v>1573</v>
      </c>
      <c r="G107" s="303"/>
      <c r="H107" s="303" t="s">
        <v>1613</v>
      </c>
      <c r="I107" s="303" t="s">
        <v>1575</v>
      </c>
      <c r="J107" s="303">
        <v>120</v>
      </c>
      <c r="K107" s="317"/>
    </row>
    <row r="108" s="1" customFormat="1" ht="15" customHeight="1">
      <c r="B108" s="328"/>
      <c r="C108" s="303" t="s">
        <v>1578</v>
      </c>
      <c r="D108" s="303"/>
      <c r="E108" s="303"/>
      <c r="F108" s="326" t="s">
        <v>1579</v>
      </c>
      <c r="G108" s="303"/>
      <c r="H108" s="303" t="s">
        <v>1613</v>
      </c>
      <c r="I108" s="303" t="s">
        <v>1575</v>
      </c>
      <c r="J108" s="303">
        <v>50</v>
      </c>
      <c r="K108" s="317"/>
    </row>
    <row r="109" s="1" customFormat="1" ht="15" customHeight="1">
      <c r="B109" s="328"/>
      <c r="C109" s="303" t="s">
        <v>1581</v>
      </c>
      <c r="D109" s="303"/>
      <c r="E109" s="303"/>
      <c r="F109" s="326" t="s">
        <v>1573</v>
      </c>
      <c r="G109" s="303"/>
      <c r="H109" s="303" t="s">
        <v>1613</v>
      </c>
      <c r="I109" s="303" t="s">
        <v>1583</v>
      </c>
      <c r="J109" s="303"/>
      <c r="K109" s="317"/>
    </row>
    <row r="110" s="1" customFormat="1" ht="15" customHeight="1">
      <c r="B110" s="328"/>
      <c r="C110" s="303" t="s">
        <v>1592</v>
      </c>
      <c r="D110" s="303"/>
      <c r="E110" s="303"/>
      <c r="F110" s="326" t="s">
        <v>1579</v>
      </c>
      <c r="G110" s="303"/>
      <c r="H110" s="303" t="s">
        <v>1613</v>
      </c>
      <c r="I110" s="303" t="s">
        <v>1575</v>
      </c>
      <c r="J110" s="303">
        <v>50</v>
      </c>
      <c r="K110" s="317"/>
    </row>
    <row r="111" s="1" customFormat="1" ht="15" customHeight="1">
      <c r="B111" s="328"/>
      <c r="C111" s="303" t="s">
        <v>1600</v>
      </c>
      <c r="D111" s="303"/>
      <c r="E111" s="303"/>
      <c r="F111" s="326" t="s">
        <v>1579</v>
      </c>
      <c r="G111" s="303"/>
      <c r="H111" s="303" t="s">
        <v>1613</v>
      </c>
      <c r="I111" s="303" t="s">
        <v>1575</v>
      </c>
      <c r="J111" s="303">
        <v>50</v>
      </c>
      <c r="K111" s="317"/>
    </row>
    <row r="112" s="1" customFormat="1" ht="15" customHeight="1">
      <c r="B112" s="328"/>
      <c r="C112" s="303" t="s">
        <v>1598</v>
      </c>
      <c r="D112" s="303"/>
      <c r="E112" s="303"/>
      <c r="F112" s="326" t="s">
        <v>1579</v>
      </c>
      <c r="G112" s="303"/>
      <c r="H112" s="303" t="s">
        <v>1613</v>
      </c>
      <c r="I112" s="303" t="s">
        <v>1575</v>
      </c>
      <c r="J112" s="303">
        <v>50</v>
      </c>
      <c r="K112" s="317"/>
    </row>
    <row r="113" s="1" customFormat="1" ht="15" customHeight="1">
      <c r="B113" s="328"/>
      <c r="C113" s="303" t="s">
        <v>57</v>
      </c>
      <c r="D113" s="303"/>
      <c r="E113" s="303"/>
      <c r="F113" s="326" t="s">
        <v>1573</v>
      </c>
      <c r="G113" s="303"/>
      <c r="H113" s="303" t="s">
        <v>1614</v>
      </c>
      <c r="I113" s="303" t="s">
        <v>1575</v>
      </c>
      <c r="J113" s="303">
        <v>20</v>
      </c>
      <c r="K113" s="317"/>
    </row>
    <row r="114" s="1" customFormat="1" ht="15" customHeight="1">
      <c r="B114" s="328"/>
      <c r="C114" s="303" t="s">
        <v>1615</v>
      </c>
      <c r="D114" s="303"/>
      <c r="E114" s="303"/>
      <c r="F114" s="326" t="s">
        <v>1573</v>
      </c>
      <c r="G114" s="303"/>
      <c r="H114" s="303" t="s">
        <v>1616</v>
      </c>
      <c r="I114" s="303" t="s">
        <v>1575</v>
      </c>
      <c r="J114" s="303">
        <v>120</v>
      </c>
      <c r="K114" s="317"/>
    </row>
    <row r="115" s="1" customFormat="1" ht="15" customHeight="1">
      <c r="B115" s="328"/>
      <c r="C115" s="303" t="s">
        <v>42</v>
      </c>
      <c r="D115" s="303"/>
      <c r="E115" s="303"/>
      <c r="F115" s="326" t="s">
        <v>1573</v>
      </c>
      <c r="G115" s="303"/>
      <c r="H115" s="303" t="s">
        <v>1617</v>
      </c>
      <c r="I115" s="303" t="s">
        <v>1608</v>
      </c>
      <c r="J115" s="303"/>
      <c r="K115" s="317"/>
    </row>
    <row r="116" s="1" customFormat="1" ht="15" customHeight="1">
      <c r="B116" s="328"/>
      <c r="C116" s="303" t="s">
        <v>52</v>
      </c>
      <c r="D116" s="303"/>
      <c r="E116" s="303"/>
      <c r="F116" s="326" t="s">
        <v>1573</v>
      </c>
      <c r="G116" s="303"/>
      <c r="H116" s="303" t="s">
        <v>1618</v>
      </c>
      <c r="I116" s="303" t="s">
        <v>1608</v>
      </c>
      <c r="J116" s="303"/>
      <c r="K116" s="317"/>
    </row>
    <row r="117" s="1" customFormat="1" ht="15" customHeight="1">
      <c r="B117" s="328"/>
      <c r="C117" s="303" t="s">
        <v>61</v>
      </c>
      <c r="D117" s="303"/>
      <c r="E117" s="303"/>
      <c r="F117" s="326" t="s">
        <v>1573</v>
      </c>
      <c r="G117" s="303"/>
      <c r="H117" s="303" t="s">
        <v>1619</v>
      </c>
      <c r="I117" s="303" t="s">
        <v>1620</v>
      </c>
      <c r="J117" s="303"/>
      <c r="K117" s="317"/>
    </row>
    <row r="118" s="1" customFormat="1" ht="15" customHeight="1">
      <c r="B118" s="331"/>
      <c r="C118" s="337"/>
      <c r="D118" s="337"/>
      <c r="E118" s="337"/>
      <c r="F118" s="337"/>
      <c r="G118" s="337"/>
      <c r="H118" s="337"/>
      <c r="I118" s="337"/>
      <c r="J118" s="337"/>
      <c r="K118" s="333"/>
    </row>
    <row r="119" s="1" customFormat="1" ht="18.75" customHeight="1">
      <c r="B119" s="338"/>
      <c r="C119" s="339"/>
      <c r="D119" s="339"/>
      <c r="E119" s="339"/>
      <c r="F119" s="340"/>
      <c r="G119" s="339"/>
      <c r="H119" s="339"/>
      <c r="I119" s="339"/>
      <c r="J119" s="339"/>
      <c r="K119" s="338"/>
    </row>
    <row r="120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="1" customFormat="1" ht="7.5" customHeight="1">
      <c r="B121" s="341"/>
      <c r="C121" s="342"/>
      <c r="D121" s="342"/>
      <c r="E121" s="342"/>
      <c r="F121" s="342"/>
      <c r="G121" s="342"/>
      <c r="H121" s="342"/>
      <c r="I121" s="342"/>
      <c r="J121" s="342"/>
      <c r="K121" s="343"/>
    </row>
    <row r="122" s="1" customFormat="1" ht="45" customHeight="1">
      <c r="B122" s="344"/>
      <c r="C122" s="294" t="s">
        <v>1621</v>
      </c>
      <c r="D122" s="294"/>
      <c r="E122" s="294"/>
      <c r="F122" s="294"/>
      <c r="G122" s="294"/>
      <c r="H122" s="294"/>
      <c r="I122" s="294"/>
      <c r="J122" s="294"/>
      <c r="K122" s="345"/>
    </row>
    <row r="123" s="1" customFormat="1" ht="17.25" customHeight="1">
      <c r="B123" s="346"/>
      <c r="C123" s="318" t="s">
        <v>1567</v>
      </c>
      <c r="D123" s="318"/>
      <c r="E123" s="318"/>
      <c r="F123" s="318" t="s">
        <v>1568</v>
      </c>
      <c r="G123" s="319"/>
      <c r="H123" s="318" t="s">
        <v>58</v>
      </c>
      <c r="I123" s="318" t="s">
        <v>61</v>
      </c>
      <c r="J123" s="318" t="s">
        <v>1569</v>
      </c>
      <c r="K123" s="347"/>
    </row>
    <row r="124" s="1" customFormat="1" ht="17.25" customHeight="1">
      <c r="B124" s="346"/>
      <c r="C124" s="320" t="s">
        <v>1570</v>
      </c>
      <c r="D124" s="320"/>
      <c r="E124" s="320"/>
      <c r="F124" s="321" t="s">
        <v>1571</v>
      </c>
      <c r="G124" s="322"/>
      <c r="H124" s="320"/>
      <c r="I124" s="320"/>
      <c r="J124" s="320" t="s">
        <v>1572</v>
      </c>
      <c r="K124" s="347"/>
    </row>
    <row r="125" s="1" customFormat="1" ht="5.25" customHeight="1">
      <c r="B125" s="348"/>
      <c r="C125" s="323"/>
      <c r="D125" s="323"/>
      <c r="E125" s="323"/>
      <c r="F125" s="323"/>
      <c r="G125" s="349"/>
      <c r="H125" s="323"/>
      <c r="I125" s="323"/>
      <c r="J125" s="323"/>
      <c r="K125" s="350"/>
    </row>
    <row r="126" s="1" customFormat="1" ht="15" customHeight="1">
      <c r="B126" s="348"/>
      <c r="C126" s="303" t="s">
        <v>1576</v>
      </c>
      <c r="D126" s="325"/>
      <c r="E126" s="325"/>
      <c r="F126" s="326" t="s">
        <v>1573</v>
      </c>
      <c r="G126" s="303"/>
      <c r="H126" s="303" t="s">
        <v>1613</v>
      </c>
      <c r="I126" s="303" t="s">
        <v>1575</v>
      </c>
      <c r="J126" s="303">
        <v>120</v>
      </c>
      <c r="K126" s="351"/>
    </row>
    <row r="127" s="1" customFormat="1" ht="15" customHeight="1">
      <c r="B127" s="348"/>
      <c r="C127" s="303" t="s">
        <v>1622</v>
      </c>
      <c r="D127" s="303"/>
      <c r="E127" s="303"/>
      <c r="F127" s="326" t="s">
        <v>1573</v>
      </c>
      <c r="G127" s="303"/>
      <c r="H127" s="303" t="s">
        <v>1623</v>
      </c>
      <c r="I127" s="303" t="s">
        <v>1575</v>
      </c>
      <c r="J127" s="303" t="s">
        <v>1624</v>
      </c>
      <c r="K127" s="351"/>
    </row>
    <row r="128" s="1" customFormat="1" ht="15" customHeight="1">
      <c r="B128" s="348"/>
      <c r="C128" s="303" t="s">
        <v>1521</v>
      </c>
      <c r="D128" s="303"/>
      <c r="E128" s="303"/>
      <c r="F128" s="326" t="s">
        <v>1573</v>
      </c>
      <c r="G128" s="303"/>
      <c r="H128" s="303" t="s">
        <v>1625</v>
      </c>
      <c r="I128" s="303" t="s">
        <v>1575</v>
      </c>
      <c r="J128" s="303" t="s">
        <v>1624</v>
      </c>
      <c r="K128" s="351"/>
    </row>
    <row r="129" s="1" customFormat="1" ht="15" customHeight="1">
      <c r="B129" s="348"/>
      <c r="C129" s="303" t="s">
        <v>1584</v>
      </c>
      <c r="D129" s="303"/>
      <c r="E129" s="303"/>
      <c r="F129" s="326" t="s">
        <v>1579</v>
      </c>
      <c r="G129" s="303"/>
      <c r="H129" s="303" t="s">
        <v>1585</v>
      </c>
      <c r="I129" s="303" t="s">
        <v>1575</v>
      </c>
      <c r="J129" s="303">
        <v>15</v>
      </c>
      <c r="K129" s="351"/>
    </row>
    <row r="130" s="1" customFormat="1" ht="15" customHeight="1">
      <c r="B130" s="348"/>
      <c r="C130" s="329" t="s">
        <v>1586</v>
      </c>
      <c r="D130" s="329"/>
      <c r="E130" s="329"/>
      <c r="F130" s="330" t="s">
        <v>1579</v>
      </c>
      <c r="G130" s="329"/>
      <c r="H130" s="329" t="s">
        <v>1587</v>
      </c>
      <c r="I130" s="329" t="s">
        <v>1575</v>
      </c>
      <c r="J130" s="329">
        <v>15</v>
      </c>
      <c r="K130" s="351"/>
    </row>
    <row r="131" s="1" customFormat="1" ht="15" customHeight="1">
      <c r="B131" s="348"/>
      <c r="C131" s="329" t="s">
        <v>1588</v>
      </c>
      <c r="D131" s="329"/>
      <c r="E131" s="329"/>
      <c r="F131" s="330" t="s">
        <v>1579</v>
      </c>
      <c r="G131" s="329"/>
      <c r="H131" s="329" t="s">
        <v>1589</v>
      </c>
      <c r="I131" s="329" t="s">
        <v>1575</v>
      </c>
      <c r="J131" s="329">
        <v>20</v>
      </c>
      <c r="K131" s="351"/>
    </row>
    <row r="132" s="1" customFormat="1" ht="15" customHeight="1">
      <c r="B132" s="348"/>
      <c r="C132" s="329" t="s">
        <v>1590</v>
      </c>
      <c r="D132" s="329"/>
      <c r="E132" s="329"/>
      <c r="F132" s="330" t="s">
        <v>1579</v>
      </c>
      <c r="G132" s="329"/>
      <c r="H132" s="329" t="s">
        <v>1591</v>
      </c>
      <c r="I132" s="329" t="s">
        <v>1575</v>
      </c>
      <c r="J132" s="329">
        <v>20</v>
      </c>
      <c r="K132" s="351"/>
    </row>
    <row r="133" s="1" customFormat="1" ht="15" customHeight="1">
      <c r="B133" s="348"/>
      <c r="C133" s="303" t="s">
        <v>1578</v>
      </c>
      <c r="D133" s="303"/>
      <c r="E133" s="303"/>
      <c r="F133" s="326" t="s">
        <v>1579</v>
      </c>
      <c r="G133" s="303"/>
      <c r="H133" s="303" t="s">
        <v>1613</v>
      </c>
      <c r="I133" s="303" t="s">
        <v>1575</v>
      </c>
      <c r="J133" s="303">
        <v>50</v>
      </c>
      <c r="K133" s="351"/>
    </row>
    <row r="134" s="1" customFormat="1" ht="15" customHeight="1">
      <c r="B134" s="348"/>
      <c r="C134" s="303" t="s">
        <v>1592</v>
      </c>
      <c r="D134" s="303"/>
      <c r="E134" s="303"/>
      <c r="F134" s="326" t="s">
        <v>1579</v>
      </c>
      <c r="G134" s="303"/>
      <c r="H134" s="303" t="s">
        <v>1613</v>
      </c>
      <c r="I134" s="303" t="s">
        <v>1575</v>
      </c>
      <c r="J134" s="303">
        <v>50</v>
      </c>
      <c r="K134" s="351"/>
    </row>
    <row r="135" s="1" customFormat="1" ht="15" customHeight="1">
      <c r="B135" s="348"/>
      <c r="C135" s="303" t="s">
        <v>1598</v>
      </c>
      <c r="D135" s="303"/>
      <c r="E135" s="303"/>
      <c r="F135" s="326" t="s">
        <v>1579</v>
      </c>
      <c r="G135" s="303"/>
      <c r="H135" s="303" t="s">
        <v>1613</v>
      </c>
      <c r="I135" s="303" t="s">
        <v>1575</v>
      </c>
      <c r="J135" s="303">
        <v>50</v>
      </c>
      <c r="K135" s="351"/>
    </row>
    <row r="136" s="1" customFormat="1" ht="15" customHeight="1">
      <c r="B136" s="348"/>
      <c r="C136" s="303" t="s">
        <v>1600</v>
      </c>
      <c r="D136" s="303"/>
      <c r="E136" s="303"/>
      <c r="F136" s="326" t="s">
        <v>1579</v>
      </c>
      <c r="G136" s="303"/>
      <c r="H136" s="303" t="s">
        <v>1613</v>
      </c>
      <c r="I136" s="303" t="s">
        <v>1575</v>
      </c>
      <c r="J136" s="303">
        <v>50</v>
      </c>
      <c r="K136" s="351"/>
    </row>
    <row r="137" s="1" customFormat="1" ht="15" customHeight="1">
      <c r="B137" s="348"/>
      <c r="C137" s="303" t="s">
        <v>1601</v>
      </c>
      <c r="D137" s="303"/>
      <c r="E137" s="303"/>
      <c r="F137" s="326" t="s">
        <v>1579</v>
      </c>
      <c r="G137" s="303"/>
      <c r="H137" s="303" t="s">
        <v>1626</v>
      </c>
      <c r="I137" s="303" t="s">
        <v>1575</v>
      </c>
      <c r="J137" s="303">
        <v>255</v>
      </c>
      <c r="K137" s="351"/>
    </row>
    <row r="138" s="1" customFormat="1" ht="15" customHeight="1">
      <c r="B138" s="348"/>
      <c r="C138" s="303" t="s">
        <v>1603</v>
      </c>
      <c r="D138" s="303"/>
      <c r="E138" s="303"/>
      <c r="F138" s="326" t="s">
        <v>1573</v>
      </c>
      <c r="G138" s="303"/>
      <c r="H138" s="303" t="s">
        <v>1627</v>
      </c>
      <c r="I138" s="303" t="s">
        <v>1605</v>
      </c>
      <c r="J138" s="303"/>
      <c r="K138" s="351"/>
    </row>
    <row r="139" s="1" customFormat="1" ht="15" customHeight="1">
      <c r="B139" s="348"/>
      <c r="C139" s="303" t="s">
        <v>1606</v>
      </c>
      <c r="D139" s="303"/>
      <c r="E139" s="303"/>
      <c r="F139" s="326" t="s">
        <v>1573</v>
      </c>
      <c r="G139" s="303"/>
      <c r="H139" s="303" t="s">
        <v>1628</v>
      </c>
      <c r="I139" s="303" t="s">
        <v>1608</v>
      </c>
      <c r="J139" s="303"/>
      <c r="K139" s="351"/>
    </row>
    <row r="140" s="1" customFormat="1" ht="15" customHeight="1">
      <c r="B140" s="348"/>
      <c r="C140" s="303" t="s">
        <v>1609</v>
      </c>
      <c r="D140" s="303"/>
      <c r="E140" s="303"/>
      <c r="F140" s="326" t="s">
        <v>1573</v>
      </c>
      <c r="G140" s="303"/>
      <c r="H140" s="303" t="s">
        <v>1609</v>
      </c>
      <c r="I140" s="303" t="s">
        <v>1608</v>
      </c>
      <c r="J140" s="303"/>
      <c r="K140" s="351"/>
    </row>
    <row r="141" s="1" customFormat="1" ht="15" customHeight="1">
      <c r="B141" s="348"/>
      <c r="C141" s="303" t="s">
        <v>42</v>
      </c>
      <c r="D141" s="303"/>
      <c r="E141" s="303"/>
      <c r="F141" s="326" t="s">
        <v>1573</v>
      </c>
      <c r="G141" s="303"/>
      <c r="H141" s="303" t="s">
        <v>1629</v>
      </c>
      <c r="I141" s="303" t="s">
        <v>1608</v>
      </c>
      <c r="J141" s="303"/>
      <c r="K141" s="351"/>
    </row>
    <row r="142" s="1" customFormat="1" ht="15" customHeight="1">
      <c r="B142" s="348"/>
      <c r="C142" s="303" t="s">
        <v>1630</v>
      </c>
      <c r="D142" s="303"/>
      <c r="E142" s="303"/>
      <c r="F142" s="326" t="s">
        <v>1573</v>
      </c>
      <c r="G142" s="303"/>
      <c r="H142" s="303" t="s">
        <v>1631</v>
      </c>
      <c r="I142" s="303" t="s">
        <v>1608</v>
      </c>
      <c r="J142" s="303"/>
      <c r="K142" s="351"/>
    </row>
    <row r="143" s="1" customFormat="1" ht="15" customHeight="1">
      <c r="B143" s="352"/>
      <c r="C143" s="353"/>
      <c r="D143" s="353"/>
      <c r="E143" s="353"/>
      <c r="F143" s="353"/>
      <c r="G143" s="353"/>
      <c r="H143" s="353"/>
      <c r="I143" s="353"/>
      <c r="J143" s="353"/>
      <c r="K143" s="354"/>
    </row>
    <row r="144" s="1" customFormat="1" ht="18.75" customHeight="1">
      <c r="B144" s="339"/>
      <c r="C144" s="339"/>
      <c r="D144" s="339"/>
      <c r="E144" s="339"/>
      <c r="F144" s="340"/>
      <c r="G144" s="339"/>
      <c r="H144" s="339"/>
      <c r="I144" s="339"/>
      <c r="J144" s="339"/>
      <c r="K144" s="339"/>
    </row>
    <row r="145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="1" customFormat="1" ht="45" customHeight="1">
      <c r="B147" s="315"/>
      <c r="C147" s="316" t="s">
        <v>1632</v>
      </c>
      <c r="D147" s="316"/>
      <c r="E147" s="316"/>
      <c r="F147" s="316"/>
      <c r="G147" s="316"/>
      <c r="H147" s="316"/>
      <c r="I147" s="316"/>
      <c r="J147" s="316"/>
      <c r="K147" s="317"/>
    </row>
    <row r="148" s="1" customFormat="1" ht="17.25" customHeight="1">
      <c r="B148" s="315"/>
      <c r="C148" s="318" t="s">
        <v>1567</v>
      </c>
      <c r="D148" s="318"/>
      <c r="E148" s="318"/>
      <c r="F148" s="318" t="s">
        <v>1568</v>
      </c>
      <c r="G148" s="319"/>
      <c r="H148" s="318" t="s">
        <v>58</v>
      </c>
      <c r="I148" s="318" t="s">
        <v>61</v>
      </c>
      <c r="J148" s="318" t="s">
        <v>1569</v>
      </c>
      <c r="K148" s="317"/>
    </row>
    <row r="149" s="1" customFormat="1" ht="17.25" customHeight="1">
      <c r="B149" s="315"/>
      <c r="C149" s="320" t="s">
        <v>1570</v>
      </c>
      <c r="D149" s="320"/>
      <c r="E149" s="320"/>
      <c r="F149" s="321" t="s">
        <v>1571</v>
      </c>
      <c r="G149" s="322"/>
      <c r="H149" s="320"/>
      <c r="I149" s="320"/>
      <c r="J149" s="320" t="s">
        <v>1572</v>
      </c>
      <c r="K149" s="317"/>
    </row>
    <row r="150" s="1" customFormat="1" ht="5.25" customHeight="1">
      <c r="B150" s="328"/>
      <c r="C150" s="323"/>
      <c r="D150" s="323"/>
      <c r="E150" s="323"/>
      <c r="F150" s="323"/>
      <c r="G150" s="324"/>
      <c r="H150" s="323"/>
      <c r="I150" s="323"/>
      <c r="J150" s="323"/>
      <c r="K150" s="351"/>
    </row>
    <row r="151" s="1" customFormat="1" ht="15" customHeight="1">
      <c r="B151" s="328"/>
      <c r="C151" s="355" t="s">
        <v>1576</v>
      </c>
      <c r="D151" s="303"/>
      <c r="E151" s="303"/>
      <c r="F151" s="356" t="s">
        <v>1573</v>
      </c>
      <c r="G151" s="303"/>
      <c r="H151" s="355" t="s">
        <v>1613</v>
      </c>
      <c r="I151" s="355" t="s">
        <v>1575</v>
      </c>
      <c r="J151" s="355">
        <v>120</v>
      </c>
      <c r="K151" s="351"/>
    </row>
    <row r="152" s="1" customFormat="1" ht="15" customHeight="1">
      <c r="B152" s="328"/>
      <c r="C152" s="355" t="s">
        <v>1622</v>
      </c>
      <c r="D152" s="303"/>
      <c r="E152" s="303"/>
      <c r="F152" s="356" t="s">
        <v>1573</v>
      </c>
      <c r="G152" s="303"/>
      <c r="H152" s="355" t="s">
        <v>1633</v>
      </c>
      <c r="I152" s="355" t="s">
        <v>1575</v>
      </c>
      <c r="J152" s="355" t="s">
        <v>1624</v>
      </c>
      <c r="K152" s="351"/>
    </row>
    <row r="153" s="1" customFormat="1" ht="15" customHeight="1">
      <c r="B153" s="328"/>
      <c r="C153" s="355" t="s">
        <v>1521</v>
      </c>
      <c r="D153" s="303"/>
      <c r="E153" s="303"/>
      <c r="F153" s="356" t="s">
        <v>1573</v>
      </c>
      <c r="G153" s="303"/>
      <c r="H153" s="355" t="s">
        <v>1634</v>
      </c>
      <c r="I153" s="355" t="s">
        <v>1575</v>
      </c>
      <c r="J153" s="355" t="s">
        <v>1624</v>
      </c>
      <c r="K153" s="351"/>
    </row>
    <row r="154" s="1" customFormat="1" ht="15" customHeight="1">
      <c r="B154" s="328"/>
      <c r="C154" s="355" t="s">
        <v>1578</v>
      </c>
      <c r="D154" s="303"/>
      <c r="E154" s="303"/>
      <c r="F154" s="356" t="s">
        <v>1579</v>
      </c>
      <c r="G154" s="303"/>
      <c r="H154" s="355" t="s">
        <v>1613</v>
      </c>
      <c r="I154" s="355" t="s">
        <v>1575</v>
      </c>
      <c r="J154" s="355">
        <v>50</v>
      </c>
      <c r="K154" s="351"/>
    </row>
    <row r="155" s="1" customFormat="1" ht="15" customHeight="1">
      <c r="B155" s="328"/>
      <c r="C155" s="355" t="s">
        <v>1581</v>
      </c>
      <c r="D155" s="303"/>
      <c r="E155" s="303"/>
      <c r="F155" s="356" t="s">
        <v>1573</v>
      </c>
      <c r="G155" s="303"/>
      <c r="H155" s="355" t="s">
        <v>1613</v>
      </c>
      <c r="I155" s="355" t="s">
        <v>1583</v>
      </c>
      <c r="J155" s="355"/>
      <c r="K155" s="351"/>
    </row>
    <row r="156" s="1" customFormat="1" ht="15" customHeight="1">
      <c r="B156" s="328"/>
      <c r="C156" s="355" t="s">
        <v>1592</v>
      </c>
      <c r="D156" s="303"/>
      <c r="E156" s="303"/>
      <c r="F156" s="356" t="s">
        <v>1579</v>
      </c>
      <c r="G156" s="303"/>
      <c r="H156" s="355" t="s">
        <v>1613</v>
      </c>
      <c r="I156" s="355" t="s">
        <v>1575</v>
      </c>
      <c r="J156" s="355">
        <v>50</v>
      </c>
      <c r="K156" s="351"/>
    </row>
    <row r="157" s="1" customFormat="1" ht="15" customHeight="1">
      <c r="B157" s="328"/>
      <c r="C157" s="355" t="s">
        <v>1600</v>
      </c>
      <c r="D157" s="303"/>
      <c r="E157" s="303"/>
      <c r="F157" s="356" t="s">
        <v>1579</v>
      </c>
      <c r="G157" s="303"/>
      <c r="H157" s="355" t="s">
        <v>1613</v>
      </c>
      <c r="I157" s="355" t="s">
        <v>1575</v>
      </c>
      <c r="J157" s="355">
        <v>50</v>
      </c>
      <c r="K157" s="351"/>
    </row>
    <row r="158" s="1" customFormat="1" ht="15" customHeight="1">
      <c r="B158" s="328"/>
      <c r="C158" s="355" t="s">
        <v>1598</v>
      </c>
      <c r="D158" s="303"/>
      <c r="E158" s="303"/>
      <c r="F158" s="356" t="s">
        <v>1579</v>
      </c>
      <c r="G158" s="303"/>
      <c r="H158" s="355" t="s">
        <v>1613</v>
      </c>
      <c r="I158" s="355" t="s">
        <v>1575</v>
      </c>
      <c r="J158" s="355">
        <v>50</v>
      </c>
      <c r="K158" s="351"/>
    </row>
    <row r="159" s="1" customFormat="1" ht="15" customHeight="1">
      <c r="B159" s="328"/>
      <c r="C159" s="355" t="s">
        <v>105</v>
      </c>
      <c r="D159" s="303"/>
      <c r="E159" s="303"/>
      <c r="F159" s="356" t="s">
        <v>1573</v>
      </c>
      <c r="G159" s="303"/>
      <c r="H159" s="355" t="s">
        <v>1635</v>
      </c>
      <c r="I159" s="355" t="s">
        <v>1575</v>
      </c>
      <c r="J159" s="355" t="s">
        <v>1636</v>
      </c>
      <c r="K159" s="351"/>
    </row>
    <row r="160" s="1" customFormat="1" ht="15" customHeight="1">
      <c r="B160" s="328"/>
      <c r="C160" s="355" t="s">
        <v>1637</v>
      </c>
      <c r="D160" s="303"/>
      <c r="E160" s="303"/>
      <c r="F160" s="356" t="s">
        <v>1573</v>
      </c>
      <c r="G160" s="303"/>
      <c r="H160" s="355" t="s">
        <v>1638</v>
      </c>
      <c r="I160" s="355" t="s">
        <v>1608</v>
      </c>
      <c r="J160" s="355"/>
      <c r="K160" s="351"/>
    </row>
    <row r="161" s="1" customFormat="1" ht="15" customHeight="1">
      <c r="B161" s="357"/>
      <c r="C161" s="337"/>
      <c r="D161" s="337"/>
      <c r="E161" s="337"/>
      <c r="F161" s="337"/>
      <c r="G161" s="337"/>
      <c r="H161" s="337"/>
      <c r="I161" s="337"/>
      <c r="J161" s="337"/>
      <c r="K161" s="358"/>
    </row>
    <row r="162" s="1" customFormat="1" ht="18.75" customHeight="1">
      <c r="B162" s="339"/>
      <c r="C162" s="349"/>
      <c r="D162" s="349"/>
      <c r="E162" s="349"/>
      <c r="F162" s="359"/>
      <c r="G162" s="349"/>
      <c r="H162" s="349"/>
      <c r="I162" s="349"/>
      <c r="J162" s="349"/>
      <c r="K162" s="339"/>
    </row>
    <row r="163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="1" customFormat="1" ht="7.5" customHeight="1">
      <c r="B164" s="290"/>
      <c r="C164" s="291"/>
      <c r="D164" s="291"/>
      <c r="E164" s="291"/>
      <c r="F164" s="291"/>
      <c r="G164" s="291"/>
      <c r="H164" s="291"/>
      <c r="I164" s="291"/>
      <c r="J164" s="291"/>
      <c r="K164" s="292"/>
    </row>
    <row r="165" s="1" customFormat="1" ht="45" customHeight="1">
      <c r="B165" s="293"/>
      <c r="C165" s="294" t="s">
        <v>1639</v>
      </c>
      <c r="D165" s="294"/>
      <c r="E165" s="294"/>
      <c r="F165" s="294"/>
      <c r="G165" s="294"/>
      <c r="H165" s="294"/>
      <c r="I165" s="294"/>
      <c r="J165" s="294"/>
      <c r="K165" s="295"/>
    </row>
    <row r="166" s="1" customFormat="1" ht="17.25" customHeight="1">
      <c r="B166" s="293"/>
      <c r="C166" s="318" t="s">
        <v>1567</v>
      </c>
      <c r="D166" s="318"/>
      <c r="E166" s="318"/>
      <c r="F166" s="318" t="s">
        <v>1568</v>
      </c>
      <c r="G166" s="360"/>
      <c r="H166" s="361" t="s">
        <v>58</v>
      </c>
      <c r="I166" s="361" t="s">
        <v>61</v>
      </c>
      <c r="J166" s="318" t="s">
        <v>1569</v>
      </c>
      <c r="K166" s="295"/>
    </row>
    <row r="167" s="1" customFormat="1" ht="17.25" customHeight="1">
      <c r="B167" s="296"/>
      <c r="C167" s="320" t="s">
        <v>1570</v>
      </c>
      <c r="D167" s="320"/>
      <c r="E167" s="320"/>
      <c r="F167" s="321" t="s">
        <v>1571</v>
      </c>
      <c r="G167" s="362"/>
      <c r="H167" s="363"/>
      <c r="I167" s="363"/>
      <c r="J167" s="320" t="s">
        <v>1572</v>
      </c>
      <c r="K167" s="298"/>
    </row>
    <row r="168" s="1" customFormat="1" ht="5.25" customHeight="1">
      <c r="B168" s="328"/>
      <c r="C168" s="323"/>
      <c r="D168" s="323"/>
      <c r="E168" s="323"/>
      <c r="F168" s="323"/>
      <c r="G168" s="324"/>
      <c r="H168" s="323"/>
      <c r="I168" s="323"/>
      <c r="J168" s="323"/>
      <c r="K168" s="351"/>
    </row>
    <row r="169" s="1" customFormat="1" ht="15" customHeight="1">
      <c r="B169" s="328"/>
      <c r="C169" s="303" t="s">
        <v>1576</v>
      </c>
      <c r="D169" s="303"/>
      <c r="E169" s="303"/>
      <c r="F169" s="326" t="s">
        <v>1573</v>
      </c>
      <c r="G169" s="303"/>
      <c r="H169" s="303" t="s">
        <v>1613</v>
      </c>
      <c r="I169" s="303" t="s">
        <v>1575</v>
      </c>
      <c r="J169" s="303">
        <v>120</v>
      </c>
      <c r="K169" s="351"/>
    </row>
    <row r="170" s="1" customFormat="1" ht="15" customHeight="1">
      <c r="B170" s="328"/>
      <c r="C170" s="303" t="s">
        <v>1622</v>
      </c>
      <c r="D170" s="303"/>
      <c r="E170" s="303"/>
      <c r="F170" s="326" t="s">
        <v>1573</v>
      </c>
      <c r="G170" s="303"/>
      <c r="H170" s="303" t="s">
        <v>1623</v>
      </c>
      <c r="I170" s="303" t="s">
        <v>1575</v>
      </c>
      <c r="J170" s="303" t="s">
        <v>1624</v>
      </c>
      <c r="K170" s="351"/>
    </row>
    <row r="171" s="1" customFormat="1" ht="15" customHeight="1">
      <c r="B171" s="328"/>
      <c r="C171" s="303" t="s">
        <v>1521</v>
      </c>
      <c r="D171" s="303"/>
      <c r="E171" s="303"/>
      <c r="F171" s="326" t="s">
        <v>1573</v>
      </c>
      <c r="G171" s="303"/>
      <c r="H171" s="303" t="s">
        <v>1640</v>
      </c>
      <c r="I171" s="303" t="s">
        <v>1575</v>
      </c>
      <c r="J171" s="303" t="s">
        <v>1624</v>
      </c>
      <c r="K171" s="351"/>
    </row>
    <row r="172" s="1" customFormat="1" ht="15" customHeight="1">
      <c r="B172" s="328"/>
      <c r="C172" s="303" t="s">
        <v>1578</v>
      </c>
      <c r="D172" s="303"/>
      <c r="E172" s="303"/>
      <c r="F172" s="326" t="s">
        <v>1579</v>
      </c>
      <c r="G172" s="303"/>
      <c r="H172" s="303" t="s">
        <v>1640</v>
      </c>
      <c r="I172" s="303" t="s">
        <v>1575</v>
      </c>
      <c r="J172" s="303">
        <v>50</v>
      </c>
      <c r="K172" s="351"/>
    </row>
    <row r="173" s="1" customFormat="1" ht="15" customHeight="1">
      <c r="B173" s="328"/>
      <c r="C173" s="303" t="s">
        <v>1581</v>
      </c>
      <c r="D173" s="303"/>
      <c r="E173" s="303"/>
      <c r="F173" s="326" t="s">
        <v>1573</v>
      </c>
      <c r="G173" s="303"/>
      <c r="H173" s="303" t="s">
        <v>1640</v>
      </c>
      <c r="I173" s="303" t="s">
        <v>1583</v>
      </c>
      <c r="J173" s="303"/>
      <c r="K173" s="351"/>
    </row>
    <row r="174" s="1" customFormat="1" ht="15" customHeight="1">
      <c r="B174" s="328"/>
      <c r="C174" s="303" t="s">
        <v>1592</v>
      </c>
      <c r="D174" s="303"/>
      <c r="E174" s="303"/>
      <c r="F174" s="326" t="s">
        <v>1579</v>
      </c>
      <c r="G174" s="303"/>
      <c r="H174" s="303" t="s">
        <v>1640</v>
      </c>
      <c r="I174" s="303" t="s">
        <v>1575</v>
      </c>
      <c r="J174" s="303">
        <v>50</v>
      </c>
      <c r="K174" s="351"/>
    </row>
    <row r="175" s="1" customFormat="1" ht="15" customHeight="1">
      <c r="B175" s="328"/>
      <c r="C175" s="303" t="s">
        <v>1600</v>
      </c>
      <c r="D175" s="303"/>
      <c r="E175" s="303"/>
      <c r="F175" s="326" t="s">
        <v>1579</v>
      </c>
      <c r="G175" s="303"/>
      <c r="H175" s="303" t="s">
        <v>1640</v>
      </c>
      <c r="I175" s="303" t="s">
        <v>1575</v>
      </c>
      <c r="J175" s="303">
        <v>50</v>
      </c>
      <c r="K175" s="351"/>
    </row>
    <row r="176" s="1" customFormat="1" ht="15" customHeight="1">
      <c r="B176" s="328"/>
      <c r="C176" s="303" t="s">
        <v>1598</v>
      </c>
      <c r="D176" s="303"/>
      <c r="E176" s="303"/>
      <c r="F176" s="326" t="s">
        <v>1579</v>
      </c>
      <c r="G176" s="303"/>
      <c r="H176" s="303" t="s">
        <v>1640</v>
      </c>
      <c r="I176" s="303" t="s">
        <v>1575</v>
      </c>
      <c r="J176" s="303">
        <v>50</v>
      </c>
      <c r="K176" s="351"/>
    </row>
    <row r="177" s="1" customFormat="1" ht="15" customHeight="1">
      <c r="B177" s="328"/>
      <c r="C177" s="303" t="s">
        <v>131</v>
      </c>
      <c r="D177" s="303"/>
      <c r="E177" s="303"/>
      <c r="F177" s="326" t="s">
        <v>1573</v>
      </c>
      <c r="G177" s="303"/>
      <c r="H177" s="303" t="s">
        <v>1641</v>
      </c>
      <c r="I177" s="303" t="s">
        <v>1642</v>
      </c>
      <c r="J177" s="303"/>
      <c r="K177" s="351"/>
    </row>
    <row r="178" s="1" customFormat="1" ht="15" customHeight="1">
      <c r="B178" s="328"/>
      <c r="C178" s="303" t="s">
        <v>61</v>
      </c>
      <c r="D178" s="303"/>
      <c r="E178" s="303"/>
      <c r="F178" s="326" t="s">
        <v>1573</v>
      </c>
      <c r="G178" s="303"/>
      <c r="H178" s="303" t="s">
        <v>1643</v>
      </c>
      <c r="I178" s="303" t="s">
        <v>1644</v>
      </c>
      <c r="J178" s="303">
        <v>1</v>
      </c>
      <c r="K178" s="351"/>
    </row>
    <row r="179" s="1" customFormat="1" ht="15" customHeight="1">
      <c r="B179" s="328"/>
      <c r="C179" s="303" t="s">
        <v>57</v>
      </c>
      <c r="D179" s="303"/>
      <c r="E179" s="303"/>
      <c r="F179" s="326" t="s">
        <v>1573</v>
      </c>
      <c r="G179" s="303"/>
      <c r="H179" s="303" t="s">
        <v>1645</v>
      </c>
      <c r="I179" s="303" t="s">
        <v>1575</v>
      </c>
      <c r="J179" s="303">
        <v>20</v>
      </c>
      <c r="K179" s="351"/>
    </row>
    <row r="180" s="1" customFormat="1" ht="15" customHeight="1">
      <c r="B180" s="328"/>
      <c r="C180" s="303" t="s">
        <v>58</v>
      </c>
      <c r="D180" s="303"/>
      <c r="E180" s="303"/>
      <c r="F180" s="326" t="s">
        <v>1573</v>
      </c>
      <c r="G180" s="303"/>
      <c r="H180" s="303" t="s">
        <v>1646</v>
      </c>
      <c r="I180" s="303" t="s">
        <v>1575</v>
      </c>
      <c r="J180" s="303">
        <v>255</v>
      </c>
      <c r="K180" s="351"/>
    </row>
    <row r="181" s="1" customFormat="1" ht="15" customHeight="1">
      <c r="B181" s="328"/>
      <c r="C181" s="303" t="s">
        <v>132</v>
      </c>
      <c r="D181" s="303"/>
      <c r="E181" s="303"/>
      <c r="F181" s="326" t="s">
        <v>1573</v>
      </c>
      <c r="G181" s="303"/>
      <c r="H181" s="303" t="s">
        <v>1537</v>
      </c>
      <c r="I181" s="303" t="s">
        <v>1575</v>
      </c>
      <c r="J181" s="303">
        <v>10</v>
      </c>
      <c r="K181" s="351"/>
    </row>
    <row r="182" s="1" customFormat="1" ht="15" customHeight="1">
      <c r="B182" s="328"/>
      <c r="C182" s="303" t="s">
        <v>133</v>
      </c>
      <c r="D182" s="303"/>
      <c r="E182" s="303"/>
      <c r="F182" s="326" t="s">
        <v>1573</v>
      </c>
      <c r="G182" s="303"/>
      <c r="H182" s="303" t="s">
        <v>1647</v>
      </c>
      <c r="I182" s="303" t="s">
        <v>1608</v>
      </c>
      <c r="J182" s="303"/>
      <c r="K182" s="351"/>
    </row>
    <row r="183" s="1" customFormat="1" ht="15" customHeight="1">
      <c r="B183" s="328"/>
      <c r="C183" s="303" t="s">
        <v>1648</v>
      </c>
      <c r="D183" s="303"/>
      <c r="E183" s="303"/>
      <c r="F183" s="326" t="s">
        <v>1573</v>
      </c>
      <c r="G183" s="303"/>
      <c r="H183" s="303" t="s">
        <v>1649</v>
      </c>
      <c r="I183" s="303" t="s">
        <v>1608</v>
      </c>
      <c r="J183" s="303"/>
      <c r="K183" s="351"/>
    </row>
    <row r="184" s="1" customFormat="1" ht="15" customHeight="1">
      <c r="B184" s="328"/>
      <c r="C184" s="303" t="s">
        <v>1637</v>
      </c>
      <c r="D184" s="303"/>
      <c r="E184" s="303"/>
      <c r="F184" s="326" t="s">
        <v>1573</v>
      </c>
      <c r="G184" s="303"/>
      <c r="H184" s="303" t="s">
        <v>1650</v>
      </c>
      <c r="I184" s="303" t="s">
        <v>1608</v>
      </c>
      <c r="J184" s="303"/>
      <c r="K184" s="351"/>
    </row>
    <row r="185" s="1" customFormat="1" ht="15" customHeight="1">
      <c r="B185" s="328"/>
      <c r="C185" s="303" t="s">
        <v>135</v>
      </c>
      <c r="D185" s="303"/>
      <c r="E185" s="303"/>
      <c r="F185" s="326" t="s">
        <v>1579</v>
      </c>
      <c r="G185" s="303"/>
      <c r="H185" s="303" t="s">
        <v>1651</v>
      </c>
      <c r="I185" s="303" t="s">
        <v>1575</v>
      </c>
      <c r="J185" s="303">
        <v>50</v>
      </c>
      <c r="K185" s="351"/>
    </row>
    <row r="186" s="1" customFormat="1" ht="15" customHeight="1">
      <c r="B186" s="328"/>
      <c r="C186" s="303" t="s">
        <v>1652</v>
      </c>
      <c r="D186" s="303"/>
      <c r="E186" s="303"/>
      <c r="F186" s="326" t="s">
        <v>1579</v>
      </c>
      <c r="G186" s="303"/>
      <c r="H186" s="303" t="s">
        <v>1653</v>
      </c>
      <c r="I186" s="303" t="s">
        <v>1654</v>
      </c>
      <c r="J186" s="303"/>
      <c r="K186" s="351"/>
    </row>
    <row r="187" s="1" customFormat="1" ht="15" customHeight="1">
      <c r="B187" s="328"/>
      <c r="C187" s="303" t="s">
        <v>1655</v>
      </c>
      <c r="D187" s="303"/>
      <c r="E187" s="303"/>
      <c r="F187" s="326" t="s">
        <v>1579</v>
      </c>
      <c r="G187" s="303"/>
      <c r="H187" s="303" t="s">
        <v>1656</v>
      </c>
      <c r="I187" s="303" t="s">
        <v>1654</v>
      </c>
      <c r="J187" s="303"/>
      <c r="K187" s="351"/>
    </row>
    <row r="188" s="1" customFormat="1" ht="15" customHeight="1">
      <c r="B188" s="328"/>
      <c r="C188" s="303" t="s">
        <v>1657</v>
      </c>
      <c r="D188" s="303"/>
      <c r="E188" s="303"/>
      <c r="F188" s="326" t="s">
        <v>1579</v>
      </c>
      <c r="G188" s="303"/>
      <c r="H188" s="303" t="s">
        <v>1658</v>
      </c>
      <c r="I188" s="303" t="s">
        <v>1654</v>
      </c>
      <c r="J188" s="303"/>
      <c r="K188" s="351"/>
    </row>
    <row r="189" s="1" customFormat="1" ht="15" customHeight="1">
      <c r="B189" s="328"/>
      <c r="C189" s="364" t="s">
        <v>1659</v>
      </c>
      <c r="D189" s="303"/>
      <c r="E189" s="303"/>
      <c r="F189" s="326" t="s">
        <v>1579</v>
      </c>
      <c r="G189" s="303"/>
      <c r="H189" s="303" t="s">
        <v>1660</v>
      </c>
      <c r="I189" s="303" t="s">
        <v>1661</v>
      </c>
      <c r="J189" s="365" t="s">
        <v>1662</v>
      </c>
      <c r="K189" s="351"/>
    </row>
    <row r="190" s="18" customFormat="1" ht="15" customHeight="1">
      <c r="B190" s="366"/>
      <c r="C190" s="367" t="s">
        <v>1663</v>
      </c>
      <c r="D190" s="368"/>
      <c r="E190" s="368"/>
      <c r="F190" s="369" t="s">
        <v>1579</v>
      </c>
      <c r="G190" s="368"/>
      <c r="H190" s="368" t="s">
        <v>1664</v>
      </c>
      <c r="I190" s="368" t="s">
        <v>1661</v>
      </c>
      <c r="J190" s="370" t="s">
        <v>1662</v>
      </c>
      <c r="K190" s="371"/>
    </row>
    <row r="191" s="1" customFormat="1" ht="15" customHeight="1">
      <c r="B191" s="328"/>
      <c r="C191" s="364" t="s">
        <v>46</v>
      </c>
      <c r="D191" s="303"/>
      <c r="E191" s="303"/>
      <c r="F191" s="326" t="s">
        <v>1573</v>
      </c>
      <c r="G191" s="303"/>
      <c r="H191" s="300" t="s">
        <v>1665</v>
      </c>
      <c r="I191" s="303" t="s">
        <v>1666</v>
      </c>
      <c r="J191" s="303"/>
      <c r="K191" s="351"/>
    </row>
    <row r="192" s="1" customFormat="1" ht="15" customHeight="1">
      <c r="B192" s="328"/>
      <c r="C192" s="364" t="s">
        <v>1667</v>
      </c>
      <c r="D192" s="303"/>
      <c r="E192" s="303"/>
      <c r="F192" s="326" t="s">
        <v>1573</v>
      </c>
      <c r="G192" s="303"/>
      <c r="H192" s="303" t="s">
        <v>1668</v>
      </c>
      <c r="I192" s="303" t="s">
        <v>1608</v>
      </c>
      <c r="J192" s="303"/>
      <c r="K192" s="351"/>
    </row>
    <row r="193" s="1" customFormat="1" ht="15" customHeight="1">
      <c r="B193" s="328"/>
      <c r="C193" s="364" t="s">
        <v>1669</v>
      </c>
      <c r="D193" s="303"/>
      <c r="E193" s="303"/>
      <c r="F193" s="326" t="s">
        <v>1573</v>
      </c>
      <c r="G193" s="303"/>
      <c r="H193" s="303" t="s">
        <v>1670</v>
      </c>
      <c r="I193" s="303" t="s">
        <v>1608</v>
      </c>
      <c r="J193" s="303"/>
      <c r="K193" s="351"/>
    </row>
    <row r="194" s="1" customFormat="1" ht="15" customHeight="1">
      <c r="B194" s="328"/>
      <c r="C194" s="364" t="s">
        <v>1671</v>
      </c>
      <c r="D194" s="303"/>
      <c r="E194" s="303"/>
      <c r="F194" s="326" t="s">
        <v>1579</v>
      </c>
      <c r="G194" s="303"/>
      <c r="H194" s="303" t="s">
        <v>1672</v>
      </c>
      <c r="I194" s="303" t="s">
        <v>1608</v>
      </c>
      <c r="J194" s="303"/>
      <c r="K194" s="351"/>
    </row>
    <row r="195" s="1" customFormat="1" ht="15" customHeight="1">
      <c r="B195" s="357"/>
      <c r="C195" s="372"/>
      <c r="D195" s="337"/>
      <c r="E195" s="337"/>
      <c r="F195" s="337"/>
      <c r="G195" s="337"/>
      <c r="H195" s="337"/>
      <c r="I195" s="337"/>
      <c r="J195" s="337"/>
      <c r="K195" s="358"/>
    </row>
    <row r="196" s="1" customFormat="1" ht="18.75" customHeight="1">
      <c r="B196" s="339"/>
      <c r="C196" s="349"/>
      <c r="D196" s="349"/>
      <c r="E196" s="349"/>
      <c r="F196" s="359"/>
      <c r="G196" s="349"/>
      <c r="H196" s="349"/>
      <c r="I196" s="349"/>
      <c r="J196" s="349"/>
      <c r="K196" s="339"/>
    </row>
    <row r="197" s="1" customFormat="1" ht="18.75" customHeight="1">
      <c r="B197" s="339"/>
      <c r="C197" s="349"/>
      <c r="D197" s="349"/>
      <c r="E197" s="349"/>
      <c r="F197" s="359"/>
      <c r="G197" s="349"/>
      <c r="H197" s="349"/>
      <c r="I197" s="349"/>
      <c r="J197" s="349"/>
      <c r="K197" s="339"/>
    </row>
    <row r="198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="1" customFormat="1" ht="13.5">
      <c r="B199" s="290"/>
      <c r="C199" s="291"/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1">
      <c r="B200" s="293"/>
      <c r="C200" s="294" t="s">
        <v>1673</v>
      </c>
      <c r="D200" s="294"/>
      <c r="E200" s="294"/>
      <c r="F200" s="294"/>
      <c r="G200" s="294"/>
      <c r="H200" s="294"/>
      <c r="I200" s="294"/>
      <c r="J200" s="294"/>
      <c r="K200" s="295"/>
    </row>
    <row r="201" s="1" customFormat="1" ht="25.5" customHeight="1">
      <c r="B201" s="293"/>
      <c r="C201" s="373" t="s">
        <v>1674</v>
      </c>
      <c r="D201" s="373"/>
      <c r="E201" s="373"/>
      <c r="F201" s="373" t="s">
        <v>1675</v>
      </c>
      <c r="G201" s="374"/>
      <c r="H201" s="373" t="s">
        <v>1676</v>
      </c>
      <c r="I201" s="373"/>
      <c r="J201" s="373"/>
      <c r="K201" s="295"/>
    </row>
    <row r="202" s="1" customFormat="1" ht="5.25" customHeight="1">
      <c r="B202" s="328"/>
      <c r="C202" s="323"/>
      <c r="D202" s="323"/>
      <c r="E202" s="323"/>
      <c r="F202" s="323"/>
      <c r="G202" s="349"/>
      <c r="H202" s="323"/>
      <c r="I202" s="323"/>
      <c r="J202" s="323"/>
      <c r="K202" s="351"/>
    </row>
    <row r="203" s="1" customFormat="1" ht="15" customHeight="1">
      <c r="B203" s="328"/>
      <c r="C203" s="303" t="s">
        <v>1666</v>
      </c>
      <c r="D203" s="303"/>
      <c r="E203" s="303"/>
      <c r="F203" s="326" t="s">
        <v>47</v>
      </c>
      <c r="G203" s="303"/>
      <c r="H203" s="303" t="s">
        <v>1677</v>
      </c>
      <c r="I203" s="303"/>
      <c r="J203" s="303"/>
      <c r="K203" s="351"/>
    </row>
    <row r="204" s="1" customFormat="1" ht="15" customHeight="1">
      <c r="B204" s="328"/>
      <c r="C204" s="303"/>
      <c r="D204" s="303"/>
      <c r="E204" s="303"/>
      <c r="F204" s="326" t="s">
        <v>48</v>
      </c>
      <c r="G204" s="303"/>
      <c r="H204" s="303" t="s">
        <v>1678</v>
      </c>
      <c r="I204" s="303"/>
      <c r="J204" s="303"/>
      <c r="K204" s="351"/>
    </row>
    <row r="205" s="1" customFormat="1" ht="15" customHeight="1">
      <c r="B205" s="328"/>
      <c r="C205" s="303"/>
      <c r="D205" s="303"/>
      <c r="E205" s="303"/>
      <c r="F205" s="326" t="s">
        <v>51</v>
      </c>
      <c r="G205" s="303"/>
      <c r="H205" s="303" t="s">
        <v>1679</v>
      </c>
      <c r="I205" s="303"/>
      <c r="J205" s="303"/>
      <c r="K205" s="351"/>
    </row>
    <row r="206" s="1" customFormat="1" ht="15" customHeight="1">
      <c r="B206" s="328"/>
      <c r="C206" s="303"/>
      <c r="D206" s="303"/>
      <c r="E206" s="303"/>
      <c r="F206" s="326" t="s">
        <v>49</v>
      </c>
      <c r="G206" s="303"/>
      <c r="H206" s="303" t="s">
        <v>1680</v>
      </c>
      <c r="I206" s="303"/>
      <c r="J206" s="303"/>
      <c r="K206" s="351"/>
    </row>
    <row r="207" s="1" customFormat="1" ht="15" customHeight="1">
      <c r="B207" s="328"/>
      <c r="C207" s="303"/>
      <c r="D207" s="303"/>
      <c r="E207" s="303"/>
      <c r="F207" s="326" t="s">
        <v>50</v>
      </c>
      <c r="G207" s="303"/>
      <c r="H207" s="303" t="s">
        <v>1681</v>
      </c>
      <c r="I207" s="303"/>
      <c r="J207" s="303"/>
      <c r="K207" s="351"/>
    </row>
    <row r="208" s="1" customFormat="1" ht="15" customHeight="1">
      <c r="B208" s="328"/>
      <c r="C208" s="303"/>
      <c r="D208" s="303"/>
      <c r="E208" s="303"/>
      <c r="F208" s="326"/>
      <c r="G208" s="303"/>
      <c r="H208" s="303"/>
      <c r="I208" s="303"/>
      <c r="J208" s="303"/>
      <c r="K208" s="351"/>
    </row>
    <row r="209" s="1" customFormat="1" ht="15" customHeight="1">
      <c r="B209" s="328"/>
      <c r="C209" s="303" t="s">
        <v>1620</v>
      </c>
      <c r="D209" s="303"/>
      <c r="E209" s="303"/>
      <c r="F209" s="326" t="s">
        <v>82</v>
      </c>
      <c r="G209" s="303"/>
      <c r="H209" s="303" t="s">
        <v>1682</v>
      </c>
      <c r="I209" s="303"/>
      <c r="J209" s="303"/>
      <c r="K209" s="351"/>
    </row>
    <row r="210" s="1" customFormat="1" ht="15" customHeight="1">
      <c r="B210" s="328"/>
      <c r="C210" s="303"/>
      <c r="D210" s="303"/>
      <c r="E210" s="303"/>
      <c r="F210" s="326" t="s">
        <v>1515</v>
      </c>
      <c r="G210" s="303"/>
      <c r="H210" s="303" t="s">
        <v>1516</v>
      </c>
      <c r="I210" s="303"/>
      <c r="J210" s="303"/>
      <c r="K210" s="351"/>
    </row>
    <row r="211" s="1" customFormat="1" ht="15" customHeight="1">
      <c r="B211" s="328"/>
      <c r="C211" s="303"/>
      <c r="D211" s="303"/>
      <c r="E211" s="303"/>
      <c r="F211" s="326" t="s">
        <v>1513</v>
      </c>
      <c r="G211" s="303"/>
      <c r="H211" s="303" t="s">
        <v>1683</v>
      </c>
      <c r="I211" s="303"/>
      <c r="J211" s="303"/>
      <c r="K211" s="351"/>
    </row>
    <row r="212" s="1" customFormat="1" ht="15" customHeight="1">
      <c r="B212" s="375"/>
      <c r="C212" s="303"/>
      <c r="D212" s="303"/>
      <c r="E212" s="303"/>
      <c r="F212" s="326" t="s">
        <v>1517</v>
      </c>
      <c r="G212" s="364"/>
      <c r="H212" s="355" t="s">
        <v>1518</v>
      </c>
      <c r="I212" s="355"/>
      <c r="J212" s="355"/>
      <c r="K212" s="376"/>
    </row>
    <row r="213" s="1" customFormat="1" ht="15" customHeight="1">
      <c r="B213" s="375"/>
      <c r="C213" s="303"/>
      <c r="D213" s="303"/>
      <c r="E213" s="303"/>
      <c r="F213" s="326" t="s">
        <v>1519</v>
      </c>
      <c r="G213" s="364"/>
      <c r="H213" s="355" t="s">
        <v>1684</v>
      </c>
      <c r="I213" s="355"/>
      <c r="J213" s="355"/>
      <c r="K213" s="376"/>
    </row>
    <row r="214" s="1" customFormat="1" ht="15" customHeight="1">
      <c r="B214" s="375"/>
      <c r="C214" s="303"/>
      <c r="D214" s="303"/>
      <c r="E214" s="303"/>
      <c r="F214" s="326"/>
      <c r="G214" s="364"/>
      <c r="H214" s="355"/>
      <c r="I214" s="355"/>
      <c r="J214" s="355"/>
      <c r="K214" s="376"/>
    </row>
    <row r="215" s="1" customFormat="1" ht="15" customHeight="1">
      <c r="B215" s="375"/>
      <c r="C215" s="303" t="s">
        <v>1644</v>
      </c>
      <c r="D215" s="303"/>
      <c r="E215" s="303"/>
      <c r="F215" s="326">
        <v>1</v>
      </c>
      <c r="G215" s="364"/>
      <c r="H215" s="355" t="s">
        <v>1685</v>
      </c>
      <c r="I215" s="355"/>
      <c r="J215" s="355"/>
      <c r="K215" s="376"/>
    </row>
    <row r="216" s="1" customFormat="1" ht="15" customHeight="1">
      <c r="B216" s="375"/>
      <c r="C216" s="303"/>
      <c r="D216" s="303"/>
      <c r="E216" s="303"/>
      <c r="F216" s="326">
        <v>2</v>
      </c>
      <c r="G216" s="364"/>
      <c r="H216" s="355" t="s">
        <v>1686</v>
      </c>
      <c r="I216" s="355"/>
      <c r="J216" s="355"/>
      <c r="K216" s="376"/>
    </row>
    <row r="217" s="1" customFormat="1" ht="15" customHeight="1">
      <c r="B217" s="375"/>
      <c r="C217" s="303"/>
      <c r="D217" s="303"/>
      <c r="E217" s="303"/>
      <c r="F217" s="326">
        <v>3</v>
      </c>
      <c r="G217" s="364"/>
      <c r="H217" s="355" t="s">
        <v>1687</v>
      </c>
      <c r="I217" s="355"/>
      <c r="J217" s="355"/>
      <c r="K217" s="376"/>
    </row>
    <row r="218" s="1" customFormat="1" ht="15" customHeight="1">
      <c r="B218" s="375"/>
      <c r="C218" s="303"/>
      <c r="D218" s="303"/>
      <c r="E218" s="303"/>
      <c r="F218" s="326">
        <v>4</v>
      </c>
      <c r="G218" s="364"/>
      <c r="H218" s="355" t="s">
        <v>1688</v>
      </c>
      <c r="I218" s="355"/>
      <c r="J218" s="355"/>
      <c r="K218" s="376"/>
    </row>
    <row r="219" s="1" customFormat="1" ht="12.75" customHeight="1"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Ladislav Kopecký</dc:creator>
  <cp:lastModifiedBy>Ladislav Kopecký</cp:lastModifiedBy>
  <dcterms:created xsi:type="dcterms:W3CDTF">2025-04-28T09:05:44Z</dcterms:created>
  <dcterms:modified xsi:type="dcterms:W3CDTF">2025-04-28T09:05:52Z</dcterms:modified>
</cp:coreProperties>
</file>