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01 UP podlahy - Fyzika, I..." sheetId="2" r:id="rId2"/>
    <sheet name="02 UP učebny - Biologie" sheetId="3" r:id="rId3"/>
    <sheet name="03 UP učebny - Chemie chodba" sheetId="4" r:id="rId4"/>
    <sheet name="04 UP učebny - Chemie váh..." sheetId="5" r:id="rId5"/>
    <sheet name="05 UP učebny - Chemie lab..." sheetId="6" r:id="rId6"/>
    <sheet name="06 UP učebny - Chemie lab..." sheetId="7" r:id="rId7"/>
    <sheet name="07 UP učebny - Chemie sklad" sheetId="8" r:id="rId8"/>
    <sheet name="08 UP učebny - Chemie pří..." sheetId="9" r:id="rId9"/>
    <sheet name="UP - Chemie - Elektro" sheetId="10" r:id="rId10"/>
    <sheet name="09 UP učebny - Fyzika" sheetId="11" r:id="rId11"/>
    <sheet name="10 UP učebny - Výpočetní ..." sheetId="12" r:id="rId12"/>
    <sheet name="11 UP učebny - Jazykové l..." sheetId="13" r:id="rId13"/>
    <sheet name="12 UP učebny - Knihovna" sheetId="14" r:id="rId14"/>
    <sheet name="13 UP učebny - Informační..." sheetId="15" r:id="rId15"/>
    <sheet name="14 UP učebny - Školní dvůr" sheetId="16" r:id="rId16"/>
    <sheet name="16 - klempířských výrobků" sheetId="17" r:id="rId17"/>
    <sheet name="17 - zámečnické výrobky" sheetId="18" r:id="rId18"/>
    <sheet name="18 - ostatní výrobky" sheetId="19" r:id="rId19"/>
    <sheet name="SO01 - Výtah" sheetId="20" r:id="rId20"/>
    <sheet name="SO02 - Studentský klub" sheetId="21" r:id="rId21"/>
    <sheet name="SO03 - WC imobilní" sheetId="22" r:id="rId22"/>
    <sheet name="SO04 - Únikový východ" sheetId="23" r:id="rId23"/>
    <sheet name="VZT - Vzduchotechnika" sheetId="24" r:id="rId24"/>
    <sheet name="SLP - Slaboproud" sheetId="25" r:id="rId25"/>
    <sheet name="UT - Ústřední topení" sheetId="26" r:id="rId26"/>
    <sheet name="ZTI - Zdravotní instalace" sheetId="27" r:id="rId27"/>
    <sheet name="PP - Přeložka páry" sheetId="28" r:id="rId28"/>
    <sheet name="VRN - VRN" sheetId="29" r:id="rId29"/>
    <sheet name="Pokyny pro vyplnění" sheetId="30" r:id="rId30"/>
  </sheets>
  <definedNames>
    <definedName name="_xlnm.Print_Area" localSheetId="0">'Rekapitulace stavby'!$D$4:$AO$36,'Rekapitulace stavby'!$C$42:$AQ$83</definedName>
    <definedName name="_xlnm.Print_Titles" localSheetId="0">'Rekapitulace stavby'!$52:$52</definedName>
    <definedName name="_xlnm._FilterDatabase" localSheetId="1" hidden="1">'01 UP podlahy - Fyzika, I...'!$C$88:$K$205</definedName>
    <definedName name="_xlnm.Print_Area" localSheetId="1">'01 UP podlahy - Fyzika, I...'!$C$4:$J$39,'01 UP podlahy - Fyzika, I...'!$C$45:$J$70,'01 UP podlahy - Fyzika, I...'!$C$76:$K$205</definedName>
    <definedName name="_xlnm.Print_Titles" localSheetId="1">'01 UP podlahy - Fyzika, I...'!$88:$88</definedName>
    <definedName name="_xlnm._FilterDatabase" localSheetId="2" hidden="1">'02 UP učebny - Biologie'!$C$92:$K$224</definedName>
    <definedName name="_xlnm.Print_Area" localSheetId="2">'02 UP učebny - Biologie'!$C$4:$J$39,'02 UP učebny - Biologie'!$C$45:$J$74,'02 UP učebny - Biologie'!$C$80:$K$224</definedName>
    <definedName name="_xlnm.Print_Titles" localSheetId="2">'02 UP učebny - Biologie'!$92:$92</definedName>
    <definedName name="_xlnm._FilterDatabase" localSheetId="3" hidden="1">'03 UP učebny - Chemie chodba'!$C$88:$K$153</definedName>
    <definedName name="_xlnm.Print_Area" localSheetId="3">'03 UP učebny - Chemie chodba'!$C$4:$J$39,'03 UP učebny - Chemie chodba'!$C$45:$J$70,'03 UP učebny - Chemie chodba'!$C$76:$K$153</definedName>
    <definedName name="_xlnm.Print_Titles" localSheetId="3">'03 UP učebny - Chemie chodba'!$88:$88</definedName>
    <definedName name="_xlnm._FilterDatabase" localSheetId="4" hidden="1">'04 UP učebny - Chemie váh...'!$C$86:$K$124</definedName>
    <definedName name="_xlnm.Print_Area" localSheetId="4">'04 UP učebny - Chemie váh...'!$C$4:$J$39,'04 UP učebny - Chemie váh...'!$C$45:$J$68,'04 UP učebny - Chemie váh...'!$C$74:$K$124</definedName>
    <definedName name="_xlnm.Print_Titles" localSheetId="4">'04 UP učebny - Chemie váh...'!$86:$86</definedName>
    <definedName name="_xlnm._FilterDatabase" localSheetId="5" hidden="1">'05 UP učebny - Chemie lab...'!$C$89:$K$177</definedName>
    <definedName name="_xlnm.Print_Area" localSheetId="5">'05 UP učebny - Chemie lab...'!$C$4:$J$39,'05 UP učebny - Chemie lab...'!$C$45:$J$71,'05 UP učebny - Chemie lab...'!$C$77:$K$177</definedName>
    <definedName name="_xlnm.Print_Titles" localSheetId="5">'05 UP učebny - Chemie lab...'!$89:$89</definedName>
    <definedName name="_xlnm._FilterDatabase" localSheetId="6" hidden="1">'06 UP učebny - Chemie lab...'!$C$91:$K$197</definedName>
    <definedName name="_xlnm.Print_Area" localSheetId="6">'06 UP učebny - Chemie lab...'!$C$4:$J$39,'06 UP učebny - Chemie lab...'!$C$45:$J$73,'06 UP učebny - Chemie lab...'!$C$79:$K$197</definedName>
    <definedName name="_xlnm.Print_Titles" localSheetId="6">'06 UP učebny - Chemie lab...'!$91:$91</definedName>
    <definedName name="_xlnm._FilterDatabase" localSheetId="7" hidden="1">'07 UP učebny - Chemie sklad'!$C$86:$K$131</definedName>
    <definedName name="_xlnm.Print_Area" localSheetId="7">'07 UP učebny - Chemie sklad'!$C$4:$J$39,'07 UP učebny - Chemie sklad'!$C$45:$J$68,'07 UP učebny - Chemie sklad'!$C$74:$K$131</definedName>
    <definedName name="_xlnm.Print_Titles" localSheetId="7">'07 UP učebny - Chemie sklad'!$86:$86</definedName>
    <definedName name="_xlnm._FilterDatabase" localSheetId="8" hidden="1">'08 UP učebny - Chemie pří...'!$C$88:$K$147</definedName>
    <definedName name="_xlnm.Print_Area" localSheetId="8">'08 UP učebny - Chemie pří...'!$C$4:$J$39,'08 UP učebny - Chemie pří...'!$C$45:$J$70,'08 UP učebny - Chemie pří...'!$C$76:$K$147</definedName>
    <definedName name="_xlnm.Print_Titles" localSheetId="8">'08 UP učebny - Chemie pří...'!$88:$88</definedName>
    <definedName name="_xlnm._FilterDatabase" localSheetId="9" hidden="1">'UP - Chemie - Elektro'!$C$80:$K$85</definedName>
    <definedName name="_xlnm.Print_Area" localSheetId="9">'UP - Chemie - Elektro'!$C$4:$J$39,'UP - Chemie - Elektro'!$C$45:$J$62,'UP - Chemie - Elektro'!$C$68:$K$85</definedName>
    <definedName name="_xlnm.Print_Titles" localSheetId="9">'UP - Chemie - Elektro'!$80:$80</definedName>
    <definedName name="_xlnm._FilterDatabase" localSheetId="10" hidden="1">'09 UP učebny - Fyzika'!$C$92:$K$202</definedName>
    <definedName name="_xlnm.Print_Area" localSheetId="10">'09 UP učebny - Fyzika'!$C$4:$J$39,'09 UP učebny - Fyzika'!$C$45:$J$74,'09 UP učebny - Fyzika'!$C$80:$K$202</definedName>
    <definedName name="_xlnm.Print_Titles" localSheetId="10">'09 UP učebny - Fyzika'!$92:$92</definedName>
    <definedName name="_xlnm._FilterDatabase" localSheetId="11" hidden="1">'10 UP učebny - Výpočetní ...'!$C$93:$K$208</definedName>
    <definedName name="_xlnm.Print_Area" localSheetId="11">'10 UP učebny - Výpočetní ...'!$C$4:$J$39,'10 UP učebny - Výpočetní ...'!$C$45:$J$75,'10 UP učebny - Výpočetní ...'!$C$81:$K$208</definedName>
    <definedName name="_xlnm.Print_Titles" localSheetId="11">'10 UP učebny - Výpočetní ...'!$93:$93</definedName>
    <definedName name="_xlnm._FilterDatabase" localSheetId="12" hidden="1">'11 UP učebny - Jazykové l...'!$C$95:$K$239</definedName>
    <definedName name="_xlnm.Print_Area" localSheetId="12">'11 UP učebny - Jazykové l...'!$C$4:$J$39,'11 UP učebny - Jazykové l...'!$C$45:$J$77,'11 UP učebny - Jazykové l...'!$C$83:$K$239</definedName>
    <definedName name="_xlnm.Print_Titles" localSheetId="12">'11 UP učebny - Jazykové l...'!$95:$95</definedName>
    <definedName name="_xlnm._FilterDatabase" localSheetId="13" hidden="1">'12 UP učebny - Knihovna'!$C$90:$K$172</definedName>
    <definedName name="_xlnm.Print_Area" localSheetId="13">'12 UP učebny - Knihovna'!$C$4:$J$39,'12 UP učebny - Knihovna'!$C$45:$J$72,'12 UP učebny - Knihovna'!$C$78:$K$172</definedName>
    <definedName name="_xlnm.Print_Titles" localSheetId="13">'12 UP učebny - Knihovna'!$90:$90</definedName>
    <definedName name="_xlnm._FilterDatabase" localSheetId="14" hidden="1">'13 UP učebny - Informační...'!$C$88:$K$158</definedName>
    <definedName name="_xlnm.Print_Area" localSheetId="14">'13 UP učebny - Informační...'!$C$4:$J$39,'13 UP učebny - Informační...'!$C$45:$J$70,'13 UP učebny - Informační...'!$C$76:$K$158</definedName>
    <definedName name="_xlnm.Print_Titles" localSheetId="14">'13 UP učebny - Informační...'!$88:$88</definedName>
    <definedName name="_xlnm._FilterDatabase" localSheetId="15" hidden="1">'14 UP učebny - Školní dvůr'!$C$93:$K$334</definedName>
    <definedName name="_xlnm.Print_Area" localSheetId="15">'14 UP učebny - Školní dvůr'!$C$4:$J$39,'14 UP učebny - Školní dvůr'!$C$45:$J$75,'14 UP učebny - Školní dvůr'!$C$81:$K$334</definedName>
    <definedName name="_xlnm.Print_Titles" localSheetId="15">'14 UP učebny - Školní dvůr'!$93:$93</definedName>
    <definedName name="_xlnm._FilterDatabase" localSheetId="16" hidden="1">'16 - klempířských výrobků'!$C$80:$K$118</definedName>
    <definedName name="_xlnm.Print_Area" localSheetId="16">'16 - klempířských výrobků'!$C$4:$J$39,'16 - klempířských výrobků'!$C$45:$J$62,'16 - klempířských výrobků'!$C$68:$K$118</definedName>
    <definedName name="_xlnm.Print_Titles" localSheetId="16">'16 - klempířských výrobků'!$80:$80</definedName>
    <definedName name="_xlnm._FilterDatabase" localSheetId="17" hidden="1">'17 - zámečnické výrobky'!$C$83:$K$110</definedName>
    <definedName name="_xlnm.Print_Area" localSheetId="17">'17 - zámečnické výrobky'!$C$4:$J$39,'17 - zámečnické výrobky'!$C$45:$J$65,'17 - zámečnické výrobky'!$C$71:$K$110</definedName>
    <definedName name="_xlnm.Print_Titles" localSheetId="17">'17 - zámečnické výrobky'!$83:$83</definedName>
    <definedName name="_xlnm._FilterDatabase" localSheetId="18" hidden="1">'18 - ostatní výrobky'!$C$81:$K$112</definedName>
    <definedName name="_xlnm.Print_Area" localSheetId="18">'18 - ostatní výrobky'!$C$4:$J$39,'18 - ostatní výrobky'!$C$45:$J$63,'18 - ostatní výrobky'!$C$69:$K$112</definedName>
    <definedName name="_xlnm.Print_Titles" localSheetId="18">'18 - ostatní výrobky'!$81:$81</definedName>
    <definedName name="_xlnm._FilterDatabase" localSheetId="19" hidden="1">'SO01 - Výtah'!$C$97:$K$453</definedName>
    <definedName name="_xlnm.Print_Area" localSheetId="19">'SO01 - Výtah'!$C$4:$J$39,'SO01 - Výtah'!$C$45:$J$79,'SO01 - Výtah'!$C$85:$K$453</definedName>
    <definedName name="_xlnm.Print_Titles" localSheetId="19">'SO01 - Výtah'!$97:$97</definedName>
    <definedName name="_xlnm._FilterDatabase" localSheetId="20" hidden="1">'SO02 - Studentský klub'!$C$95:$K$345</definedName>
    <definedName name="_xlnm.Print_Area" localSheetId="20">'SO02 - Studentský klub'!$C$4:$J$39,'SO02 - Studentský klub'!$C$45:$J$77,'SO02 - Studentský klub'!$C$83:$K$345</definedName>
    <definedName name="_xlnm.Print_Titles" localSheetId="20">'SO02 - Studentský klub'!$95:$95</definedName>
    <definedName name="_xlnm._FilterDatabase" localSheetId="21" hidden="1">'SO03 - WC imobilní'!$C$93:$K$271</definedName>
    <definedName name="_xlnm.Print_Area" localSheetId="21">'SO03 - WC imobilní'!$C$4:$J$39,'SO03 - WC imobilní'!$C$45:$J$75,'SO03 - WC imobilní'!$C$81:$K$271</definedName>
    <definedName name="_xlnm.Print_Titles" localSheetId="21">'SO03 - WC imobilní'!$93:$93</definedName>
    <definedName name="_xlnm._FilterDatabase" localSheetId="22" hidden="1">'SO04 - Únikový východ'!$C$91:$K$228</definedName>
    <definedName name="_xlnm.Print_Area" localSheetId="22">'SO04 - Únikový východ'!$C$4:$J$39,'SO04 - Únikový východ'!$C$45:$J$73,'SO04 - Únikový východ'!$C$79:$K$228</definedName>
    <definedName name="_xlnm.Print_Titles" localSheetId="22">'SO04 - Únikový východ'!$91:$91</definedName>
    <definedName name="_xlnm._FilterDatabase" localSheetId="23" hidden="1">'VZT - Vzduchotechnika'!$C$83:$K$120</definedName>
    <definedName name="_xlnm.Print_Area" localSheetId="23">'VZT - Vzduchotechnika'!$C$4:$J$39,'VZT - Vzduchotechnika'!$C$45:$J$65,'VZT - Vzduchotechnika'!$C$71:$K$120</definedName>
    <definedName name="_xlnm.Print_Titles" localSheetId="23">'VZT - Vzduchotechnika'!$83:$83</definedName>
    <definedName name="_xlnm._FilterDatabase" localSheetId="24" hidden="1">'SLP - Slaboproud'!$C$85:$K$160</definedName>
    <definedName name="_xlnm.Print_Area" localSheetId="24">'SLP - Slaboproud'!$C$4:$J$39,'SLP - Slaboproud'!$C$45:$J$67,'SLP - Slaboproud'!$C$73:$K$160</definedName>
    <definedName name="_xlnm.Print_Titles" localSheetId="24">'SLP - Slaboproud'!$85:$85</definedName>
    <definedName name="_xlnm._FilterDatabase" localSheetId="25" hidden="1">'UT - Ústřední topení'!$C$85:$K$145</definedName>
    <definedName name="_xlnm.Print_Area" localSheetId="25">'UT - Ústřední topení'!$C$4:$J$39,'UT - Ústřední topení'!$C$45:$J$67,'UT - Ústřední topení'!$C$73:$K$145</definedName>
    <definedName name="_xlnm.Print_Titles" localSheetId="25">'UT - Ústřední topení'!$85:$85</definedName>
    <definedName name="_xlnm._FilterDatabase" localSheetId="26" hidden="1">'ZTI - Zdravotní instalace'!$C$82:$K$150</definedName>
    <definedName name="_xlnm.Print_Area" localSheetId="26">'ZTI - Zdravotní instalace'!$C$4:$J$39,'ZTI - Zdravotní instalace'!$C$45:$J$64,'ZTI - Zdravotní instalace'!$C$70:$K$150</definedName>
    <definedName name="_xlnm.Print_Titles" localSheetId="26">'ZTI - Zdravotní instalace'!$82:$82</definedName>
    <definedName name="_xlnm._FilterDatabase" localSheetId="27" hidden="1">'PP - Přeložka páry'!$C$85:$K$143</definedName>
    <definedName name="_xlnm.Print_Area" localSheetId="27">'PP - Přeložka páry'!$C$4:$J$39,'PP - Přeložka páry'!$C$45:$J$67,'PP - Přeložka páry'!$C$73:$K$143</definedName>
    <definedName name="_xlnm.Print_Titles" localSheetId="27">'PP - Přeložka páry'!$85:$85</definedName>
    <definedName name="_xlnm._FilterDatabase" localSheetId="28" hidden="1">'VRN - VRN'!$C$85:$K$111</definedName>
    <definedName name="_xlnm.Print_Area" localSheetId="28">'VRN - VRN'!$C$4:$J$39,'VRN - VRN'!$C$45:$J$67,'VRN - VRN'!$C$73:$K$111</definedName>
    <definedName name="_xlnm.Print_Titles" localSheetId="28">'VRN - VRN'!$85:$85</definedName>
    <definedName name="_xlnm.Print_Area" localSheetId="29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9" l="1" r="J37"/>
  <c r="J36"/>
  <c i="1" r="AY82"/>
  <c i="29" r="J35"/>
  <c i="1" r="AX82"/>
  <c i="29" r="BI110"/>
  <c r="BH110"/>
  <c r="BG110"/>
  <c r="BF110"/>
  <c r="T110"/>
  <c r="T109"/>
  <c r="R110"/>
  <c r="R109"/>
  <c r="P110"/>
  <c r="P109"/>
  <c r="BI107"/>
  <c r="BH107"/>
  <c r="BG107"/>
  <c r="BF107"/>
  <c r="T107"/>
  <c r="T106"/>
  <c r="R107"/>
  <c r="R106"/>
  <c r="P107"/>
  <c r="P106"/>
  <c r="BI104"/>
  <c r="BH104"/>
  <c r="BG104"/>
  <c r="BF104"/>
  <c r="T104"/>
  <c r="T103"/>
  <c r="R104"/>
  <c r="R103"/>
  <c r="P104"/>
  <c r="P103"/>
  <c r="BI101"/>
  <c r="BH101"/>
  <c r="BG101"/>
  <c r="BF101"/>
  <c r="T101"/>
  <c r="R101"/>
  <c r="P101"/>
  <c r="BI99"/>
  <c r="BH99"/>
  <c r="BG99"/>
  <c r="BF99"/>
  <c r="T99"/>
  <c r="R99"/>
  <c r="P99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89"/>
  <c r="BH89"/>
  <c r="BG89"/>
  <c r="BF89"/>
  <c r="T89"/>
  <c r="T88"/>
  <c r="R89"/>
  <c r="R88"/>
  <c r="P89"/>
  <c r="P88"/>
  <c r="J83"/>
  <c r="J82"/>
  <c r="F82"/>
  <c r="F80"/>
  <c r="E78"/>
  <c r="J55"/>
  <c r="J54"/>
  <c r="F54"/>
  <c r="F52"/>
  <c r="E50"/>
  <c r="J18"/>
  <c r="E18"/>
  <c r="F55"/>
  <c r="J17"/>
  <c r="J12"/>
  <c r="J52"/>
  <c r="E7"/>
  <c r="E48"/>
  <c i="28" r="J37"/>
  <c r="J36"/>
  <c i="1" r="AY81"/>
  <c i="28" r="J35"/>
  <c i="1" r="AX81"/>
  <c i="28"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7"/>
  <c r="BH87"/>
  <c r="BG87"/>
  <c r="BF87"/>
  <c r="T87"/>
  <c r="R87"/>
  <c r="P87"/>
  <c r="J83"/>
  <c r="J82"/>
  <c r="F82"/>
  <c r="F80"/>
  <c r="E78"/>
  <c r="J55"/>
  <c r="J54"/>
  <c r="F54"/>
  <c r="F52"/>
  <c r="E50"/>
  <c r="J18"/>
  <c r="E18"/>
  <c r="F55"/>
  <c r="J17"/>
  <c r="J12"/>
  <c r="J80"/>
  <c r="E7"/>
  <c r="E76"/>
  <c i="27" r="J37"/>
  <c r="J36"/>
  <c i="1" r="AY80"/>
  <c i="27" r="J35"/>
  <c i="1" r="AX80"/>
  <c i="27"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J80"/>
  <c r="J79"/>
  <c r="F79"/>
  <c r="F77"/>
  <c r="E75"/>
  <c r="J55"/>
  <c r="J54"/>
  <c r="F54"/>
  <c r="F52"/>
  <c r="E50"/>
  <c r="J18"/>
  <c r="E18"/>
  <c r="F55"/>
  <c r="J17"/>
  <c r="J12"/>
  <c r="J77"/>
  <c r="E7"/>
  <c r="E48"/>
  <c i="26" r="J37"/>
  <c r="J36"/>
  <c i="1" r="AY79"/>
  <c i="26" r="J35"/>
  <c i="1" r="AX79"/>
  <c i="26"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89"/>
  <c r="BH89"/>
  <c r="BG89"/>
  <c r="BF89"/>
  <c r="T89"/>
  <c r="R89"/>
  <c r="P89"/>
  <c r="BI88"/>
  <c r="BH88"/>
  <c r="BG88"/>
  <c r="BF88"/>
  <c r="T88"/>
  <c r="R88"/>
  <c r="P88"/>
  <c r="J83"/>
  <c r="J82"/>
  <c r="F82"/>
  <c r="F80"/>
  <c r="E78"/>
  <c r="J55"/>
  <c r="J54"/>
  <c r="F54"/>
  <c r="F52"/>
  <c r="E50"/>
  <c r="J18"/>
  <c r="E18"/>
  <c r="F55"/>
  <c r="J17"/>
  <c r="J12"/>
  <c r="J52"/>
  <c r="E7"/>
  <c r="E48"/>
  <c i="25" r="J37"/>
  <c r="J36"/>
  <c i="1" r="AY78"/>
  <c i="25" r="J35"/>
  <c i="1" r="AX78"/>
  <c i="25"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8"/>
  <c r="BH88"/>
  <c r="BG88"/>
  <c r="BF88"/>
  <c r="T88"/>
  <c r="R88"/>
  <c r="P88"/>
  <c r="BI87"/>
  <c r="BH87"/>
  <c r="BG87"/>
  <c r="BF87"/>
  <c r="T87"/>
  <c r="R87"/>
  <c r="P87"/>
  <c r="J83"/>
  <c r="J82"/>
  <c r="F82"/>
  <c r="F80"/>
  <c r="E78"/>
  <c r="J55"/>
  <c r="J54"/>
  <c r="F54"/>
  <c r="F52"/>
  <c r="E50"/>
  <c r="J18"/>
  <c r="E18"/>
  <c r="F83"/>
  <c r="J17"/>
  <c r="J12"/>
  <c r="J80"/>
  <c r="E7"/>
  <c r="E76"/>
  <c i="24" r="J37"/>
  <c r="J36"/>
  <c i="1" r="AY77"/>
  <c i="24" r="J35"/>
  <c i="1" r="AX77"/>
  <c i="24"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J81"/>
  <c r="J80"/>
  <c r="F80"/>
  <c r="F78"/>
  <c r="E76"/>
  <c r="J55"/>
  <c r="J54"/>
  <c r="F54"/>
  <c r="F52"/>
  <c r="E50"/>
  <c r="J18"/>
  <c r="E18"/>
  <c r="F55"/>
  <c r="J17"/>
  <c r="J12"/>
  <c r="J78"/>
  <c r="E7"/>
  <c r="E74"/>
  <c i="23" r="J37"/>
  <c r="J36"/>
  <c i="1" r="AY76"/>
  <c i="23" r="J35"/>
  <c i="1" r="AX76"/>
  <c i="23" r="BI227"/>
  <c r="BH227"/>
  <c r="BG227"/>
  <c r="BF227"/>
  <c r="T227"/>
  <c r="R227"/>
  <c r="P227"/>
  <c r="BI226"/>
  <c r="BH226"/>
  <c r="BG226"/>
  <c r="BF226"/>
  <c r="T226"/>
  <c r="R226"/>
  <c r="P226"/>
  <c r="BI224"/>
  <c r="BH224"/>
  <c r="BG224"/>
  <c r="BF224"/>
  <c r="T224"/>
  <c r="R224"/>
  <c r="P224"/>
  <c r="BI220"/>
  <c r="BH220"/>
  <c r="BG220"/>
  <c r="BF220"/>
  <c r="T220"/>
  <c r="R220"/>
  <c r="P220"/>
  <c r="BI216"/>
  <c r="BH216"/>
  <c r="BG216"/>
  <c r="BF216"/>
  <c r="T216"/>
  <c r="T215"/>
  <c r="R216"/>
  <c r="R215"/>
  <c r="P216"/>
  <c r="P215"/>
  <c r="BI213"/>
  <c r="BH213"/>
  <c r="BG213"/>
  <c r="BF213"/>
  <c r="T213"/>
  <c r="R213"/>
  <c r="P213"/>
  <c r="BI211"/>
  <c r="BH211"/>
  <c r="BG211"/>
  <c r="BF211"/>
  <c r="T211"/>
  <c r="R211"/>
  <c r="P211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8"/>
  <c r="BH198"/>
  <c r="BG198"/>
  <c r="BF198"/>
  <c r="T198"/>
  <c r="R198"/>
  <c r="P198"/>
  <c r="BI194"/>
  <c r="BH194"/>
  <c r="BG194"/>
  <c r="BF194"/>
  <c r="T194"/>
  <c r="R194"/>
  <c r="P194"/>
  <c r="BI190"/>
  <c r="BH190"/>
  <c r="BG190"/>
  <c r="BF190"/>
  <c r="T190"/>
  <c r="R190"/>
  <c r="P190"/>
  <c r="BI186"/>
  <c r="BH186"/>
  <c r="BG186"/>
  <c r="BF186"/>
  <c r="T186"/>
  <c r="R186"/>
  <c r="P186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1"/>
  <c r="BH161"/>
  <c r="BG161"/>
  <c r="BF161"/>
  <c r="T161"/>
  <c r="R161"/>
  <c r="P161"/>
  <c r="BI157"/>
  <c r="BH157"/>
  <c r="BG157"/>
  <c r="BF157"/>
  <c r="T157"/>
  <c r="R157"/>
  <c r="P157"/>
  <c r="BI153"/>
  <c r="BH153"/>
  <c r="BG153"/>
  <c r="BF153"/>
  <c r="T153"/>
  <c r="R153"/>
  <c r="P153"/>
  <c r="BI151"/>
  <c r="BH151"/>
  <c r="BG151"/>
  <c r="BF151"/>
  <c r="T151"/>
  <c r="R151"/>
  <c r="P151"/>
  <c r="BI147"/>
  <c r="BH147"/>
  <c r="BG147"/>
  <c r="BF147"/>
  <c r="T147"/>
  <c r="R147"/>
  <c r="P147"/>
  <c r="BI143"/>
  <c r="BH143"/>
  <c r="BG143"/>
  <c r="BF143"/>
  <c r="T143"/>
  <c r="R143"/>
  <c r="P143"/>
  <c r="BI138"/>
  <c r="BH138"/>
  <c r="BG138"/>
  <c r="BF138"/>
  <c r="T138"/>
  <c r="R138"/>
  <c r="P138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5"/>
  <c r="BH105"/>
  <c r="BG105"/>
  <c r="BF105"/>
  <c r="T105"/>
  <c r="R105"/>
  <c r="P105"/>
  <c r="BI103"/>
  <c r="BH103"/>
  <c r="BG103"/>
  <c r="BF103"/>
  <c r="T103"/>
  <c r="R103"/>
  <c r="P103"/>
  <c r="BI99"/>
  <c r="BH99"/>
  <c r="BG99"/>
  <c r="BF99"/>
  <c r="T99"/>
  <c r="R99"/>
  <c r="P99"/>
  <c r="BI95"/>
  <c r="BH95"/>
  <c r="BG95"/>
  <c r="BF95"/>
  <c r="T95"/>
  <c r="R95"/>
  <c r="P95"/>
  <c r="J89"/>
  <c r="J88"/>
  <c r="F88"/>
  <c r="F86"/>
  <c r="E84"/>
  <c r="J55"/>
  <c r="J54"/>
  <c r="F54"/>
  <c r="F52"/>
  <c r="E50"/>
  <c r="J18"/>
  <c r="E18"/>
  <c r="F89"/>
  <c r="J17"/>
  <c r="J12"/>
  <c r="J52"/>
  <c r="E7"/>
  <c r="E82"/>
  <c i="22" r="J37"/>
  <c r="J36"/>
  <c i="1" r="AY75"/>
  <c i="22" r="J35"/>
  <c i="1" r="AX75"/>
  <c i="22" r="BI270"/>
  <c r="BH270"/>
  <c r="BG270"/>
  <c r="BF270"/>
  <c r="T270"/>
  <c r="T269"/>
  <c r="R270"/>
  <c r="R269"/>
  <c r="P270"/>
  <c r="P269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48"/>
  <c r="BH248"/>
  <c r="BG248"/>
  <c r="BF248"/>
  <c r="T248"/>
  <c r="R248"/>
  <c r="P248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28"/>
  <c r="BH228"/>
  <c r="BG228"/>
  <c r="BF228"/>
  <c r="T228"/>
  <c r="R228"/>
  <c r="P228"/>
  <c r="BI223"/>
  <c r="BH223"/>
  <c r="BG223"/>
  <c r="BF223"/>
  <c r="T223"/>
  <c r="T222"/>
  <c r="R223"/>
  <c r="R222"/>
  <c r="P223"/>
  <c r="P222"/>
  <c r="BI220"/>
  <c r="BH220"/>
  <c r="BG220"/>
  <c r="BF220"/>
  <c r="T220"/>
  <c r="T219"/>
  <c r="R220"/>
  <c r="R219"/>
  <c r="P220"/>
  <c r="P219"/>
  <c r="BI217"/>
  <c r="BH217"/>
  <c r="BG217"/>
  <c r="BF217"/>
  <c r="T217"/>
  <c r="R217"/>
  <c r="P217"/>
  <c r="BI215"/>
  <c r="BH215"/>
  <c r="BG215"/>
  <c r="BF215"/>
  <c r="T215"/>
  <c r="R215"/>
  <c r="P215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199"/>
  <c r="BH199"/>
  <c r="BG199"/>
  <c r="BF199"/>
  <c r="T199"/>
  <c r="T198"/>
  <c r="R199"/>
  <c r="R198"/>
  <c r="P199"/>
  <c r="P198"/>
  <c r="BI196"/>
  <c r="BH196"/>
  <c r="BG196"/>
  <c r="BF196"/>
  <c r="T196"/>
  <c r="R196"/>
  <c r="P196"/>
  <c r="BI194"/>
  <c r="BH194"/>
  <c r="BG194"/>
  <c r="BF194"/>
  <c r="T194"/>
  <c r="R194"/>
  <c r="P194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79"/>
  <c r="BH179"/>
  <c r="BG179"/>
  <c r="BF179"/>
  <c r="T179"/>
  <c r="R179"/>
  <c r="P179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0"/>
  <c r="BH140"/>
  <c r="BG140"/>
  <c r="BF140"/>
  <c r="T140"/>
  <c r="R140"/>
  <c r="P140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0"/>
  <c r="BH120"/>
  <c r="BG120"/>
  <c r="BF120"/>
  <c r="T120"/>
  <c r="R120"/>
  <c r="P120"/>
  <c r="BI115"/>
  <c r="BH115"/>
  <c r="BG115"/>
  <c r="BF115"/>
  <c r="T115"/>
  <c r="R115"/>
  <c r="P115"/>
  <c r="BI111"/>
  <c r="BH111"/>
  <c r="BG111"/>
  <c r="BF111"/>
  <c r="T111"/>
  <c r="R111"/>
  <c r="P111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2"/>
  <c r="BH102"/>
  <c r="BG102"/>
  <c r="BF102"/>
  <c r="T102"/>
  <c r="R102"/>
  <c r="P102"/>
  <c r="BI97"/>
  <c r="BH97"/>
  <c r="BG97"/>
  <c r="BF97"/>
  <c r="T97"/>
  <c r="T96"/>
  <c r="R97"/>
  <c r="R96"/>
  <c r="P97"/>
  <c r="P96"/>
  <c r="J91"/>
  <c r="J90"/>
  <c r="F90"/>
  <c r="F88"/>
  <c r="E86"/>
  <c r="J55"/>
  <c r="J54"/>
  <c r="F54"/>
  <c r="F52"/>
  <c r="E50"/>
  <c r="J18"/>
  <c r="E18"/>
  <c r="F91"/>
  <c r="J17"/>
  <c r="J12"/>
  <c r="J88"/>
  <c r="E7"/>
  <c r="E84"/>
  <c i="21" r="J37"/>
  <c r="J36"/>
  <c i="1" r="AY74"/>
  <c i="21" r="J35"/>
  <c i="1" r="AX74"/>
  <c i="21" r="BI340"/>
  <c r="BH340"/>
  <c r="BG340"/>
  <c r="BF340"/>
  <c r="T340"/>
  <c r="T339"/>
  <c r="R340"/>
  <c r="R339"/>
  <c r="P340"/>
  <c r="P339"/>
  <c r="BI337"/>
  <c r="BH337"/>
  <c r="BG337"/>
  <c r="BF337"/>
  <c r="T337"/>
  <c r="R337"/>
  <c r="P337"/>
  <c r="BI335"/>
  <c r="BH335"/>
  <c r="BG335"/>
  <c r="BF335"/>
  <c r="T335"/>
  <c r="R335"/>
  <c r="P335"/>
  <c r="BI332"/>
  <c r="BH332"/>
  <c r="BG332"/>
  <c r="BF332"/>
  <c r="T332"/>
  <c r="R332"/>
  <c r="P332"/>
  <c r="BI329"/>
  <c r="BH329"/>
  <c r="BG329"/>
  <c r="BF329"/>
  <c r="T329"/>
  <c r="R329"/>
  <c r="P329"/>
  <c r="BI327"/>
  <c r="BH327"/>
  <c r="BG327"/>
  <c r="BF327"/>
  <c r="T327"/>
  <c r="R327"/>
  <c r="P327"/>
  <c r="BI325"/>
  <c r="BH325"/>
  <c r="BG325"/>
  <c r="BF325"/>
  <c r="T325"/>
  <c r="R325"/>
  <c r="P325"/>
  <c r="BI323"/>
  <c r="BH323"/>
  <c r="BG323"/>
  <c r="BF323"/>
  <c r="T323"/>
  <c r="R323"/>
  <c r="P323"/>
  <c r="BI321"/>
  <c r="BH321"/>
  <c r="BG321"/>
  <c r="BF321"/>
  <c r="T321"/>
  <c r="R321"/>
  <c r="P321"/>
  <c r="BI319"/>
  <c r="BH319"/>
  <c r="BG319"/>
  <c r="BF319"/>
  <c r="T319"/>
  <c r="R319"/>
  <c r="P319"/>
  <c r="BI314"/>
  <c r="BH314"/>
  <c r="BG314"/>
  <c r="BF314"/>
  <c r="T314"/>
  <c r="R314"/>
  <c r="P314"/>
  <c r="BI311"/>
  <c r="BH311"/>
  <c r="BG311"/>
  <c r="BF311"/>
  <c r="T311"/>
  <c r="R311"/>
  <c r="P311"/>
  <c r="BI307"/>
  <c r="BH307"/>
  <c r="BG307"/>
  <c r="BF307"/>
  <c r="T307"/>
  <c r="R307"/>
  <c r="P307"/>
  <c r="BI304"/>
  <c r="BH304"/>
  <c r="BG304"/>
  <c r="BF304"/>
  <c r="T304"/>
  <c r="R304"/>
  <c r="P304"/>
  <c r="BI300"/>
  <c r="BH300"/>
  <c r="BG300"/>
  <c r="BF300"/>
  <c r="T300"/>
  <c r="R300"/>
  <c r="P300"/>
  <c r="BI297"/>
  <c r="BH297"/>
  <c r="BG297"/>
  <c r="BF297"/>
  <c r="T297"/>
  <c r="R297"/>
  <c r="P297"/>
  <c r="BI296"/>
  <c r="BH296"/>
  <c r="BG296"/>
  <c r="BF296"/>
  <c r="T296"/>
  <c r="R296"/>
  <c r="P296"/>
  <c r="BI294"/>
  <c r="BH294"/>
  <c r="BG294"/>
  <c r="BF294"/>
  <c r="T294"/>
  <c r="R294"/>
  <c r="P294"/>
  <c r="BI293"/>
  <c r="BH293"/>
  <c r="BG293"/>
  <c r="BF293"/>
  <c r="T293"/>
  <c r="R293"/>
  <c r="P293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7"/>
  <c r="BH287"/>
  <c r="BG287"/>
  <c r="BF287"/>
  <c r="T287"/>
  <c r="R287"/>
  <c r="P287"/>
  <c r="BI280"/>
  <c r="BH280"/>
  <c r="BG280"/>
  <c r="BF280"/>
  <c r="T280"/>
  <c r="R280"/>
  <c r="P280"/>
  <c r="BI277"/>
  <c r="BH277"/>
  <c r="BG277"/>
  <c r="BF277"/>
  <c r="T277"/>
  <c r="R277"/>
  <c r="P277"/>
  <c r="BI275"/>
  <c r="BH275"/>
  <c r="BG275"/>
  <c r="BF275"/>
  <c r="T275"/>
  <c r="R275"/>
  <c r="P275"/>
  <c r="BI272"/>
  <c r="BH272"/>
  <c r="BG272"/>
  <c r="BF272"/>
  <c r="T272"/>
  <c r="R272"/>
  <c r="P272"/>
  <c r="BI271"/>
  <c r="BH271"/>
  <c r="BG271"/>
  <c r="BF271"/>
  <c r="T271"/>
  <c r="R271"/>
  <c r="P271"/>
  <c r="BI268"/>
  <c r="BH268"/>
  <c r="BG268"/>
  <c r="BF268"/>
  <c r="T268"/>
  <c r="R268"/>
  <c r="P268"/>
  <c r="BI267"/>
  <c r="BH267"/>
  <c r="BG267"/>
  <c r="BF267"/>
  <c r="T267"/>
  <c r="R267"/>
  <c r="P267"/>
  <c r="BI263"/>
  <c r="BH263"/>
  <c r="BG263"/>
  <c r="BF263"/>
  <c r="T263"/>
  <c r="R263"/>
  <c r="P263"/>
  <c r="BI261"/>
  <c r="BH261"/>
  <c r="BG261"/>
  <c r="BF261"/>
  <c r="T261"/>
  <c r="R261"/>
  <c r="P261"/>
  <c r="BI258"/>
  <c r="BH258"/>
  <c r="BG258"/>
  <c r="BF258"/>
  <c r="T258"/>
  <c r="R258"/>
  <c r="P258"/>
  <c r="BI256"/>
  <c r="BH256"/>
  <c r="BG256"/>
  <c r="BF256"/>
  <c r="T256"/>
  <c r="R256"/>
  <c r="P256"/>
  <c r="BI252"/>
  <c r="BH252"/>
  <c r="BG252"/>
  <c r="BF252"/>
  <c r="T252"/>
  <c r="T251"/>
  <c r="R252"/>
  <c r="R251"/>
  <c r="P252"/>
  <c r="P251"/>
  <c r="BI249"/>
  <c r="BH249"/>
  <c r="BG249"/>
  <c r="BF249"/>
  <c r="T249"/>
  <c r="R249"/>
  <c r="P249"/>
  <c r="BI247"/>
  <c r="BH247"/>
  <c r="BG247"/>
  <c r="BF247"/>
  <c r="T247"/>
  <c r="R247"/>
  <c r="P247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4"/>
  <c r="BH234"/>
  <c r="BG234"/>
  <c r="BF234"/>
  <c r="T234"/>
  <c r="R234"/>
  <c r="P234"/>
  <c r="BI232"/>
  <c r="BH232"/>
  <c r="BG232"/>
  <c r="BF232"/>
  <c r="T232"/>
  <c r="R232"/>
  <c r="P232"/>
  <c r="BI228"/>
  <c r="BH228"/>
  <c r="BG228"/>
  <c r="BF228"/>
  <c r="T228"/>
  <c r="R228"/>
  <c r="P228"/>
  <c r="BI224"/>
  <c r="BH224"/>
  <c r="BG224"/>
  <c r="BF224"/>
  <c r="T224"/>
  <c r="R224"/>
  <c r="P224"/>
  <c r="BI222"/>
  <c r="BH222"/>
  <c r="BG222"/>
  <c r="BF222"/>
  <c r="T222"/>
  <c r="R222"/>
  <c r="P222"/>
  <c r="BI218"/>
  <c r="BH218"/>
  <c r="BG218"/>
  <c r="BF218"/>
  <c r="T218"/>
  <c r="R218"/>
  <c r="P218"/>
  <c r="BI214"/>
  <c r="BH214"/>
  <c r="BG214"/>
  <c r="BF214"/>
  <c r="T214"/>
  <c r="R214"/>
  <c r="P214"/>
  <c r="BI212"/>
  <c r="BH212"/>
  <c r="BG212"/>
  <c r="BF212"/>
  <c r="T212"/>
  <c r="R212"/>
  <c r="P212"/>
  <c r="BI208"/>
  <c r="BH208"/>
  <c r="BG208"/>
  <c r="BF208"/>
  <c r="T208"/>
  <c r="R208"/>
  <c r="P208"/>
  <c r="BI204"/>
  <c r="BH204"/>
  <c r="BG204"/>
  <c r="BF204"/>
  <c r="T204"/>
  <c r="R204"/>
  <c r="P204"/>
  <c r="BI200"/>
  <c r="BH200"/>
  <c r="BG200"/>
  <c r="BF200"/>
  <c r="T200"/>
  <c r="R200"/>
  <c r="P200"/>
  <c r="BI196"/>
  <c r="BH196"/>
  <c r="BG196"/>
  <c r="BF196"/>
  <c r="T196"/>
  <c r="R196"/>
  <c r="P196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5"/>
  <c r="BH175"/>
  <c r="BG175"/>
  <c r="BF175"/>
  <c r="T175"/>
  <c r="R175"/>
  <c r="P175"/>
  <c r="BI171"/>
  <c r="BH171"/>
  <c r="BG171"/>
  <c r="BF171"/>
  <c r="T171"/>
  <c r="R171"/>
  <c r="P171"/>
  <c r="BI169"/>
  <c r="BH169"/>
  <c r="BG169"/>
  <c r="BF169"/>
  <c r="T169"/>
  <c r="R169"/>
  <c r="P169"/>
  <c r="BI165"/>
  <c r="BH165"/>
  <c r="BG165"/>
  <c r="BF165"/>
  <c r="T165"/>
  <c r="R165"/>
  <c r="P165"/>
  <c r="BI161"/>
  <c r="BH161"/>
  <c r="BG161"/>
  <c r="BF161"/>
  <c r="T161"/>
  <c r="R161"/>
  <c r="P161"/>
  <c r="BI157"/>
  <c r="BH157"/>
  <c r="BG157"/>
  <c r="BF157"/>
  <c r="T157"/>
  <c r="R157"/>
  <c r="P157"/>
  <c r="BI155"/>
  <c r="BH155"/>
  <c r="BG155"/>
  <c r="BF155"/>
  <c r="T155"/>
  <c r="R155"/>
  <c r="P155"/>
  <c r="BI151"/>
  <c r="BH151"/>
  <c r="BG151"/>
  <c r="BF151"/>
  <c r="T151"/>
  <c r="R151"/>
  <c r="P151"/>
  <c r="BI149"/>
  <c r="BH149"/>
  <c r="BG149"/>
  <c r="BF149"/>
  <c r="T149"/>
  <c r="R149"/>
  <c r="P149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7"/>
  <c r="BH137"/>
  <c r="BG137"/>
  <c r="BF137"/>
  <c r="T137"/>
  <c r="R137"/>
  <c r="P137"/>
  <c r="BI135"/>
  <c r="BH135"/>
  <c r="BG135"/>
  <c r="BF135"/>
  <c r="T135"/>
  <c r="R135"/>
  <c r="P135"/>
  <c r="BI130"/>
  <c r="BH130"/>
  <c r="BG130"/>
  <c r="BF130"/>
  <c r="T130"/>
  <c r="R130"/>
  <c r="P130"/>
  <c r="BI126"/>
  <c r="BH126"/>
  <c r="BG126"/>
  <c r="BF126"/>
  <c r="T126"/>
  <c r="R126"/>
  <c r="P126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8"/>
  <c r="BH108"/>
  <c r="BG108"/>
  <c r="BF108"/>
  <c r="T108"/>
  <c r="R108"/>
  <c r="P108"/>
  <c r="BI103"/>
  <c r="BH103"/>
  <c r="BG103"/>
  <c r="BF103"/>
  <c r="T103"/>
  <c r="R103"/>
  <c r="P103"/>
  <c r="BI99"/>
  <c r="BH99"/>
  <c r="BG99"/>
  <c r="BF99"/>
  <c r="T99"/>
  <c r="R99"/>
  <c r="P99"/>
  <c r="J93"/>
  <c r="J92"/>
  <c r="F92"/>
  <c r="F90"/>
  <c r="E88"/>
  <c r="J55"/>
  <c r="J54"/>
  <c r="F54"/>
  <c r="F52"/>
  <c r="E50"/>
  <c r="J18"/>
  <c r="E18"/>
  <c r="F55"/>
  <c r="J17"/>
  <c r="J12"/>
  <c r="J52"/>
  <c r="E7"/>
  <c r="E86"/>
  <c i="20" r="J37"/>
  <c r="J36"/>
  <c i="1" r="AY73"/>
  <c i="20" r="J35"/>
  <c i="1" r="AX73"/>
  <c i="20" r="BI452"/>
  <c r="BH452"/>
  <c r="BG452"/>
  <c r="BF452"/>
  <c r="T452"/>
  <c r="R452"/>
  <c r="P452"/>
  <c r="BI449"/>
  <c r="BH449"/>
  <c r="BG449"/>
  <c r="BF449"/>
  <c r="T449"/>
  <c r="R449"/>
  <c r="P449"/>
  <c r="BI445"/>
  <c r="BH445"/>
  <c r="BG445"/>
  <c r="BF445"/>
  <c r="T445"/>
  <c r="R445"/>
  <c r="P445"/>
  <c r="BI442"/>
  <c r="BH442"/>
  <c r="BG442"/>
  <c r="BF442"/>
  <c r="T442"/>
  <c r="R442"/>
  <c r="P442"/>
  <c r="BI441"/>
  <c r="BH441"/>
  <c r="BG441"/>
  <c r="BF441"/>
  <c r="T441"/>
  <c r="R441"/>
  <c r="P441"/>
  <c r="BI438"/>
  <c r="BH438"/>
  <c r="BG438"/>
  <c r="BF438"/>
  <c r="T438"/>
  <c r="R438"/>
  <c r="P438"/>
  <c r="BI431"/>
  <c r="BH431"/>
  <c r="BG431"/>
  <c r="BF431"/>
  <c r="T431"/>
  <c r="R431"/>
  <c r="P431"/>
  <c r="BI427"/>
  <c r="BH427"/>
  <c r="BG427"/>
  <c r="BF427"/>
  <c r="T427"/>
  <c r="R427"/>
  <c r="P427"/>
  <c r="BI424"/>
  <c r="BH424"/>
  <c r="BG424"/>
  <c r="BF424"/>
  <c r="T424"/>
  <c r="R424"/>
  <c r="P424"/>
  <c r="BI421"/>
  <c r="BH421"/>
  <c r="BG421"/>
  <c r="BF421"/>
  <c r="T421"/>
  <c r="R421"/>
  <c r="P421"/>
  <c r="BI418"/>
  <c r="BH418"/>
  <c r="BG418"/>
  <c r="BF418"/>
  <c r="T418"/>
  <c r="R418"/>
  <c r="P418"/>
  <c r="BI414"/>
  <c r="BH414"/>
  <c r="BG414"/>
  <c r="BF414"/>
  <c r="T414"/>
  <c r="R414"/>
  <c r="P414"/>
  <c r="BI411"/>
  <c r="BH411"/>
  <c r="BG411"/>
  <c r="BF411"/>
  <c r="T411"/>
  <c r="R411"/>
  <c r="P411"/>
  <c r="BI409"/>
  <c r="BH409"/>
  <c r="BG409"/>
  <c r="BF409"/>
  <c r="T409"/>
  <c r="R409"/>
  <c r="P409"/>
  <c r="BI403"/>
  <c r="BH403"/>
  <c r="BG403"/>
  <c r="BF403"/>
  <c r="T403"/>
  <c r="R403"/>
  <c r="P403"/>
  <c r="BI399"/>
  <c r="BH399"/>
  <c r="BG399"/>
  <c r="BF399"/>
  <c r="T399"/>
  <c r="R399"/>
  <c r="P399"/>
  <c r="BI395"/>
  <c r="BH395"/>
  <c r="BG395"/>
  <c r="BF395"/>
  <c r="T395"/>
  <c r="R395"/>
  <c r="P395"/>
  <c r="BI391"/>
  <c r="BH391"/>
  <c r="BG391"/>
  <c r="BF391"/>
  <c r="T391"/>
  <c r="R391"/>
  <c r="P391"/>
  <c r="BI387"/>
  <c r="BH387"/>
  <c r="BG387"/>
  <c r="BF387"/>
  <c r="T387"/>
  <c r="R387"/>
  <c r="P387"/>
  <c r="BI384"/>
  <c r="BH384"/>
  <c r="BG384"/>
  <c r="BF384"/>
  <c r="T384"/>
  <c r="R384"/>
  <c r="P384"/>
  <c r="BI380"/>
  <c r="BH380"/>
  <c r="BG380"/>
  <c r="BF380"/>
  <c r="T380"/>
  <c r="R380"/>
  <c r="P380"/>
  <c r="BI378"/>
  <c r="BH378"/>
  <c r="BG378"/>
  <c r="BF378"/>
  <c r="T378"/>
  <c r="R378"/>
  <c r="P378"/>
  <c r="BI374"/>
  <c r="BH374"/>
  <c r="BG374"/>
  <c r="BF374"/>
  <c r="T374"/>
  <c r="R374"/>
  <c r="P374"/>
  <c r="BI372"/>
  <c r="BH372"/>
  <c r="BG372"/>
  <c r="BF372"/>
  <c r="T372"/>
  <c r="R372"/>
  <c r="P372"/>
  <c r="BI369"/>
  <c r="BH369"/>
  <c r="BG369"/>
  <c r="BF369"/>
  <c r="T369"/>
  <c r="R369"/>
  <c r="P369"/>
  <c r="BI368"/>
  <c r="BH368"/>
  <c r="BG368"/>
  <c r="BF368"/>
  <c r="T368"/>
  <c r="R368"/>
  <c r="P368"/>
  <c r="BI362"/>
  <c r="BH362"/>
  <c r="BG362"/>
  <c r="BF362"/>
  <c r="T362"/>
  <c r="T361"/>
  <c r="R362"/>
  <c r="R361"/>
  <c r="P362"/>
  <c r="P361"/>
  <c r="BI359"/>
  <c r="BH359"/>
  <c r="BG359"/>
  <c r="BF359"/>
  <c r="T359"/>
  <c r="R359"/>
  <c r="P359"/>
  <c r="BI358"/>
  <c r="BH358"/>
  <c r="BG358"/>
  <c r="BF358"/>
  <c r="T358"/>
  <c r="R358"/>
  <c r="P358"/>
  <c r="BI354"/>
  <c r="BH354"/>
  <c r="BG354"/>
  <c r="BF354"/>
  <c r="T354"/>
  <c r="R354"/>
  <c r="P354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4"/>
  <c r="BH344"/>
  <c r="BG344"/>
  <c r="BF344"/>
  <c r="T344"/>
  <c r="R344"/>
  <c r="P344"/>
  <c r="BI341"/>
  <c r="BH341"/>
  <c r="BG341"/>
  <c r="BF341"/>
  <c r="T341"/>
  <c r="R341"/>
  <c r="P341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7"/>
  <c r="BH327"/>
  <c r="BG327"/>
  <c r="BF327"/>
  <c r="T327"/>
  <c r="R327"/>
  <c r="P327"/>
  <c r="BI324"/>
  <c r="BH324"/>
  <c r="BG324"/>
  <c r="BF324"/>
  <c r="T324"/>
  <c r="R324"/>
  <c r="P324"/>
  <c r="BI321"/>
  <c r="BH321"/>
  <c r="BG321"/>
  <c r="BF321"/>
  <c r="T321"/>
  <c r="R321"/>
  <c r="P321"/>
  <c r="BI318"/>
  <c r="BH318"/>
  <c r="BG318"/>
  <c r="BF318"/>
  <c r="T318"/>
  <c r="R318"/>
  <c r="P318"/>
  <c r="BI311"/>
  <c r="BH311"/>
  <c r="BG311"/>
  <c r="BF311"/>
  <c r="T311"/>
  <c r="R311"/>
  <c r="P311"/>
  <c r="BI304"/>
  <c r="BH304"/>
  <c r="BG304"/>
  <c r="BF304"/>
  <c r="T304"/>
  <c r="R304"/>
  <c r="P304"/>
  <c r="BI301"/>
  <c r="BH301"/>
  <c r="BG301"/>
  <c r="BF301"/>
  <c r="T301"/>
  <c r="R301"/>
  <c r="P301"/>
  <c r="BI295"/>
  <c r="BH295"/>
  <c r="BG295"/>
  <c r="BF295"/>
  <c r="T295"/>
  <c r="R295"/>
  <c r="P295"/>
  <c r="BI291"/>
  <c r="BH291"/>
  <c r="BG291"/>
  <c r="BF291"/>
  <c r="T291"/>
  <c r="R291"/>
  <c r="P291"/>
  <c r="BI289"/>
  <c r="BH289"/>
  <c r="BG289"/>
  <c r="BF289"/>
  <c r="T289"/>
  <c r="R289"/>
  <c r="P289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6"/>
  <c r="BH276"/>
  <c r="BG276"/>
  <c r="BF276"/>
  <c r="T276"/>
  <c r="R276"/>
  <c r="P276"/>
  <c r="BI269"/>
  <c r="BH269"/>
  <c r="BG269"/>
  <c r="BF269"/>
  <c r="T269"/>
  <c r="R269"/>
  <c r="P269"/>
  <c r="BI263"/>
  <c r="BH263"/>
  <c r="BG263"/>
  <c r="BF263"/>
  <c r="T263"/>
  <c r="R263"/>
  <c r="P263"/>
  <c r="BI259"/>
  <c r="BH259"/>
  <c r="BG259"/>
  <c r="BF259"/>
  <c r="T259"/>
  <c r="R259"/>
  <c r="P259"/>
  <c r="BI251"/>
  <c r="BH251"/>
  <c r="BG251"/>
  <c r="BF251"/>
  <c r="T251"/>
  <c r="R251"/>
  <c r="P251"/>
  <c r="BI247"/>
  <c r="BH247"/>
  <c r="BG247"/>
  <c r="BF247"/>
  <c r="T247"/>
  <c r="R247"/>
  <c r="P247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6"/>
  <c r="BH236"/>
  <c r="BG236"/>
  <c r="BF236"/>
  <c r="T236"/>
  <c r="R236"/>
  <c r="P236"/>
  <c r="BI232"/>
  <c r="BH232"/>
  <c r="BG232"/>
  <c r="BF232"/>
  <c r="T232"/>
  <c r="R232"/>
  <c r="P232"/>
  <c r="BI230"/>
  <c r="BH230"/>
  <c r="BG230"/>
  <c r="BF230"/>
  <c r="T230"/>
  <c r="R230"/>
  <c r="P230"/>
  <c r="BI226"/>
  <c r="BH226"/>
  <c r="BG226"/>
  <c r="BF226"/>
  <c r="T226"/>
  <c r="R226"/>
  <c r="P226"/>
  <c r="BI222"/>
  <c r="BH222"/>
  <c r="BG222"/>
  <c r="BF222"/>
  <c r="T222"/>
  <c r="R222"/>
  <c r="P222"/>
  <c r="BI219"/>
  <c r="BH219"/>
  <c r="BG219"/>
  <c r="BF219"/>
  <c r="T219"/>
  <c r="R219"/>
  <c r="P219"/>
  <c r="BI217"/>
  <c r="BH217"/>
  <c r="BG217"/>
  <c r="BF217"/>
  <c r="T217"/>
  <c r="R217"/>
  <c r="P217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3"/>
  <c r="BH203"/>
  <c r="BG203"/>
  <c r="BF203"/>
  <c r="T203"/>
  <c r="R203"/>
  <c r="P203"/>
  <c r="BI198"/>
  <c r="BH198"/>
  <c r="BG198"/>
  <c r="BF198"/>
  <c r="T198"/>
  <c r="R198"/>
  <c r="P198"/>
  <c r="BI196"/>
  <c r="BH196"/>
  <c r="BG196"/>
  <c r="BF196"/>
  <c r="T196"/>
  <c r="R196"/>
  <c r="P196"/>
  <c r="BI192"/>
  <c r="BH192"/>
  <c r="BG192"/>
  <c r="BF192"/>
  <c r="T192"/>
  <c r="R192"/>
  <c r="P192"/>
  <c r="BI188"/>
  <c r="BH188"/>
  <c r="BG188"/>
  <c r="BF188"/>
  <c r="T188"/>
  <c r="R188"/>
  <c r="P188"/>
  <c r="BI183"/>
  <c r="BH183"/>
  <c r="BG183"/>
  <c r="BF183"/>
  <c r="T183"/>
  <c r="R183"/>
  <c r="P183"/>
  <c r="BI180"/>
  <c r="BH180"/>
  <c r="BG180"/>
  <c r="BF180"/>
  <c r="T180"/>
  <c r="R180"/>
  <c r="P180"/>
  <c r="BI176"/>
  <c r="BH176"/>
  <c r="BG176"/>
  <c r="BF176"/>
  <c r="T176"/>
  <c r="R176"/>
  <c r="P176"/>
  <c r="BI173"/>
  <c r="BH173"/>
  <c r="BG173"/>
  <c r="BF173"/>
  <c r="T173"/>
  <c r="R173"/>
  <c r="P173"/>
  <c r="BI169"/>
  <c r="BH169"/>
  <c r="BG169"/>
  <c r="BF169"/>
  <c r="T169"/>
  <c r="R169"/>
  <c r="P169"/>
  <c r="BI165"/>
  <c r="BH165"/>
  <c r="BG165"/>
  <c r="BF165"/>
  <c r="T165"/>
  <c r="R165"/>
  <c r="P165"/>
  <c r="BI158"/>
  <c r="BH158"/>
  <c r="BG158"/>
  <c r="BF158"/>
  <c r="T158"/>
  <c r="R158"/>
  <c r="P158"/>
  <c r="BI152"/>
  <c r="BH152"/>
  <c r="BG152"/>
  <c r="BF152"/>
  <c r="T152"/>
  <c r="R152"/>
  <c r="P152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R139"/>
  <c r="P139"/>
  <c r="BI135"/>
  <c r="BH135"/>
  <c r="BG135"/>
  <c r="BF135"/>
  <c r="T135"/>
  <c r="R135"/>
  <c r="P135"/>
  <c r="BI129"/>
  <c r="BH129"/>
  <c r="BG129"/>
  <c r="BF129"/>
  <c r="T129"/>
  <c r="R129"/>
  <c r="P129"/>
  <c r="BI127"/>
  <c r="BH127"/>
  <c r="BG127"/>
  <c r="BF127"/>
  <c r="T127"/>
  <c r="R127"/>
  <c r="P127"/>
  <c r="BI123"/>
  <c r="BH123"/>
  <c r="BG123"/>
  <c r="BF123"/>
  <c r="T123"/>
  <c r="R123"/>
  <c r="P123"/>
  <c r="BI119"/>
  <c r="BH119"/>
  <c r="BG119"/>
  <c r="BF119"/>
  <c r="T119"/>
  <c r="R119"/>
  <c r="P119"/>
  <c r="BI117"/>
  <c r="BH117"/>
  <c r="BG117"/>
  <c r="BF117"/>
  <c r="T117"/>
  <c r="R117"/>
  <c r="P117"/>
  <c r="BI113"/>
  <c r="BH113"/>
  <c r="BG113"/>
  <c r="BF113"/>
  <c r="T113"/>
  <c r="R113"/>
  <c r="P113"/>
  <c r="BI109"/>
  <c r="BH109"/>
  <c r="BG109"/>
  <c r="BF109"/>
  <c r="T109"/>
  <c r="R109"/>
  <c r="P109"/>
  <c r="BI105"/>
  <c r="BH105"/>
  <c r="BG105"/>
  <c r="BF105"/>
  <c r="T105"/>
  <c r="R105"/>
  <c r="P105"/>
  <c r="BI101"/>
  <c r="BH101"/>
  <c r="BG101"/>
  <c r="BF101"/>
  <c r="T101"/>
  <c r="R101"/>
  <c r="P101"/>
  <c r="J95"/>
  <c r="J94"/>
  <c r="F94"/>
  <c r="F92"/>
  <c r="E90"/>
  <c r="J55"/>
  <c r="J54"/>
  <c r="F54"/>
  <c r="F52"/>
  <c r="E50"/>
  <c r="J18"/>
  <c r="E18"/>
  <c r="F95"/>
  <c r="J17"/>
  <c r="J12"/>
  <c r="J92"/>
  <c r="E7"/>
  <c r="E88"/>
  <c i="19" r="J37"/>
  <c r="J36"/>
  <c i="1" r="AY72"/>
  <c i="19" r="J35"/>
  <c i="1" r="AX72"/>
  <c i="19" r="BI111"/>
  <c r="BH111"/>
  <c r="BG111"/>
  <c r="BF111"/>
  <c r="T111"/>
  <c r="R111"/>
  <c r="P111"/>
  <c r="BI108"/>
  <c r="BH108"/>
  <c r="BG108"/>
  <c r="BF108"/>
  <c r="T108"/>
  <c r="R108"/>
  <c r="P108"/>
  <c r="BI102"/>
  <c r="BH102"/>
  <c r="BG102"/>
  <c r="BF102"/>
  <c r="T102"/>
  <c r="R102"/>
  <c r="P102"/>
  <c r="BI96"/>
  <c r="BH96"/>
  <c r="BG96"/>
  <c r="BF96"/>
  <c r="T96"/>
  <c r="R96"/>
  <c r="P96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J79"/>
  <c r="J78"/>
  <c r="F78"/>
  <c r="F76"/>
  <c r="E74"/>
  <c r="J55"/>
  <c r="J54"/>
  <c r="F54"/>
  <c r="F52"/>
  <c r="E50"/>
  <c r="J18"/>
  <c r="E18"/>
  <c r="F79"/>
  <c r="J17"/>
  <c r="J12"/>
  <c r="J76"/>
  <c r="E7"/>
  <c r="E72"/>
  <c i="18" r="J37"/>
  <c r="J36"/>
  <c i="1" r="AY71"/>
  <c i="18" r="J35"/>
  <c i="1" r="AX71"/>
  <c i="18" r="BI109"/>
  <c r="BH109"/>
  <c r="BG109"/>
  <c r="BF109"/>
  <c r="T109"/>
  <c r="R109"/>
  <c r="P109"/>
  <c r="BI108"/>
  <c r="BH108"/>
  <c r="BG108"/>
  <c r="BF108"/>
  <c r="T108"/>
  <c r="R108"/>
  <c r="P108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97"/>
  <c r="BH97"/>
  <c r="BG97"/>
  <c r="BF97"/>
  <c r="T97"/>
  <c r="R97"/>
  <c r="P97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BI87"/>
  <c r="BH87"/>
  <c r="BG87"/>
  <c r="BF87"/>
  <c r="T87"/>
  <c r="R87"/>
  <c r="P87"/>
  <c r="J81"/>
  <c r="J80"/>
  <c r="F80"/>
  <c r="F78"/>
  <c r="E76"/>
  <c r="J55"/>
  <c r="J54"/>
  <c r="F54"/>
  <c r="F52"/>
  <c r="E50"/>
  <c r="J18"/>
  <c r="E18"/>
  <c r="F55"/>
  <c r="J17"/>
  <c r="J12"/>
  <c r="J78"/>
  <c r="E7"/>
  <c r="E48"/>
  <c i="17" r="J37"/>
  <c r="J36"/>
  <c i="1" r="AY70"/>
  <c i="17" r="J35"/>
  <c i="1" r="AX70"/>
  <c i="17" r="BI117"/>
  <c r="BH117"/>
  <c r="BG117"/>
  <c r="BF117"/>
  <c r="T117"/>
  <c r="R117"/>
  <c r="P117"/>
  <c r="BI116"/>
  <c r="BH116"/>
  <c r="BG116"/>
  <c r="BF116"/>
  <c r="T116"/>
  <c r="R116"/>
  <c r="P116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07"/>
  <c r="BH107"/>
  <c r="BG107"/>
  <c r="BF107"/>
  <c r="T107"/>
  <c r="R107"/>
  <c r="P107"/>
  <c r="BI106"/>
  <c r="BH106"/>
  <c r="BG106"/>
  <c r="BF106"/>
  <c r="T106"/>
  <c r="R106"/>
  <c r="P106"/>
  <c r="BI103"/>
  <c r="BH103"/>
  <c r="BG103"/>
  <c r="BF103"/>
  <c r="T103"/>
  <c r="R103"/>
  <c r="P103"/>
  <c r="BI99"/>
  <c r="BH99"/>
  <c r="BG99"/>
  <c r="BF99"/>
  <c r="T99"/>
  <c r="R99"/>
  <c r="P99"/>
  <c r="BI95"/>
  <c r="BH95"/>
  <c r="BG95"/>
  <c r="BF95"/>
  <c r="T95"/>
  <c r="R95"/>
  <c r="P95"/>
  <c r="BI91"/>
  <c r="BH91"/>
  <c r="BG91"/>
  <c r="BF91"/>
  <c r="T91"/>
  <c r="R91"/>
  <c r="P91"/>
  <c r="BI87"/>
  <c r="BH87"/>
  <c r="BG87"/>
  <c r="BF87"/>
  <c r="T87"/>
  <c r="R87"/>
  <c r="P87"/>
  <c r="BI84"/>
  <c r="BH84"/>
  <c r="BG84"/>
  <c r="BF84"/>
  <c r="T84"/>
  <c r="R84"/>
  <c r="P84"/>
  <c r="J78"/>
  <c r="J77"/>
  <c r="F77"/>
  <c r="F75"/>
  <c r="E73"/>
  <c r="J55"/>
  <c r="J54"/>
  <c r="F54"/>
  <c r="F52"/>
  <c r="E50"/>
  <c r="J18"/>
  <c r="E18"/>
  <c r="F78"/>
  <c r="J17"/>
  <c r="J12"/>
  <c r="J52"/>
  <c r="E7"/>
  <c r="E71"/>
  <c i="16" r="J37"/>
  <c r="J36"/>
  <c i="1" r="AY69"/>
  <c i="16" r="J35"/>
  <c i="1" r="AX69"/>
  <c i="16" r="BI331"/>
  <c r="BH331"/>
  <c r="BG331"/>
  <c r="BF331"/>
  <c r="T331"/>
  <c r="T330"/>
  <c r="R331"/>
  <c r="R330"/>
  <c r="P331"/>
  <c r="P330"/>
  <c r="BI328"/>
  <c r="BH328"/>
  <c r="BG328"/>
  <c r="BF328"/>
  <c r="T328"/>
  <c r="R328"/>
  <c r="P328"/>
  <c r="BI326"/>
  <c r="BH326"/>
  <c r="BG326"/>
  <c r="BF326"/>
  <c r="T326"/>
  <c r="R326"/>
  <c r="P326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04"/>
  <c r="BH304"/>
  <c r="BG304"/>
  <c r="BF304"/>
  <c r="T304"/>
  <c r="R304"/>
  <c r="P304"/>
  <c r="BI301"/>
  <c r="BH301"/>
  <c r="BG301"/>
  <c r="BF301"/>
  <c r="T301"/>
  <c r="R301"/>
  <c r="P301"/>
  <c r="BI300"/>
  <c r="BH300"/>
  <c r="BG300"/>
  <c r="BF300"/>
  <c r="T300"/>
  <c r="R300"/>
  <c r="P300"/>
  <c r="BI296"/>
  <c r="BH296"/>
  <c r="BG296"/>
  <c r="BF296"/>
  <c r="T296"/>
  <c r="R296"/>
  <c r="P296"/>
  <c r="BI293"/>
  <c r="BH293"/>
  <c r="BG293"/>
  <c r="BF293"/>
  <c r="T293"/>
  <c r="R293"/>
  <c r="P293"/>
  <c r="BI290"/>
  <c r="BH290"/>
  <c r="BG290"/>
  <c r="BF290"/>
  <c r="T290"/>
  <c r="R290"/>
  <c r="P290"/>
  <c r="BI287"/>
  <c r="BH287"/>
  <c r="BG287"/>
  <c r="BF287"/>
  <c r="T287"/>
  <c r="R287"/>
  <c r="P287"/>
  <c r="BI284"/>
  <c r="BH284"/>
  <c r="BG284"/>
  <c r="BF284"/>
  <c r="T284"/>
  <c r="R284"/>
  <c r="P284"/>
  <c r="BI280"/>
  <c r="BH280"/>
  <c r="BG280"/>
  <c r="BF280"/>
  <c r="T280"/>
  <c r="R280"/>
  <c r="P280"/>
  <c r="BI276"/>
  <c r="BH276"/>
  <c r="BG276"/>
  <c r="BF276"/>
  <c r="T276"/>
  <c r="R276"/>
  <c r="P276"/>
  <c r="BI274"/>
  <c r="BH274"/>
  <c r="BG274"/>
  <c r="BF274"/>
  <c r="T274"/>
  <c r="R274"/>
  <c r="P274"/>
  <c r="BI266"/>
  <c r="BH266"/>
  <c r="BG266"/>
  <c r="BF266"/>
  <c r="T266"/>
  <c r="R266"/>
  <c r="P266"/>
  <c r="BI261"/>
  <c r="BH261"/>
  <c r="BG261"/>
  <c r="BF261"/>
  <c r="T261"/>
  <c r="R261"/>
  <c r="P261"/>
  <c r="BI257"/>
  <c r="BH257"/>
  <c r="BG257"/>
  <c r="BF257"/>
  <c r="T257"/>
  <c r="T256"/>
  <c r="R257"/>
  <c r="R256"/>
  <c r="P257"/>
  <c r="P256"/>
  <c r="BI254"/>
  <c r="BH254"/>
  <c r="BG254"/>
  <c r="BF254"/>
  <c r="T254"/>
  <c r="R254"/>
  <c r="P254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3"/>
  <c r="BH243"/>
  <c r="BG243"/>
  <c r="BF243"/>
  <c r="T243"/>
  <c r="R243"/>
  <c r="P243"/>
  <c r="BI241"/>
  <c r="BH241"/>
  <c r="BG241"/>
  <c r="BF241"/>
  <c r="T241"/>
  <c r="R241"/>
  <c r="P241"/>
  <c r="BI237"/>
  <c r="BH237"/>
  <c r="BG237"/>
  <c r="BF237"/>
  <c r="T237"/>
  <c r="R237"/>
  <c r="P237"/>
  <c r="BI234"/>
  <c r="BH234"/>
  <c r="BG234"/>
  <c r="BF234"/>
  <c r="T234"/>
  <c r="R234"/>
  <c r="P234"/>
  <c r="BI231"/>
  <c r="BH231"/>
  <c r="BG231"/>
  <c r="BF231"/>
  <c r="T231"/>
  <c r="R231"/>
  <c r="P231"/>
  <c r="BI229"/>
  <c r="BH229"/>
  <c r="BG229"/>
  <c r="BF229"/>
  <c r="T229"/>
  <c r="R229"/>
  <c r="P229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16"/>
  <c r="BH216"/>
  <c r="BG216"/>
  <c r="BF216"/>
  <c r="T216"/>
  <c r="R216"/>
  <c r="P216"/>
  <c r="BI215"/>
  <c r="BH215"/>
  <c r="BG215"/>
  <c r="BF215"/>
  <c r="T215"/>
  <c r="R215"/>
  <c r="P215"/>
  <c r="BI211"/>
  <c r="BH211"/>
  <c r="BG211"/>
  <c r="BF211"/>
  <c r="T211"/>
  <c r="R211"/>
  <c r="P211"/>
  <c r="BI205"/>
  <c r="BH205"/>
  <c r="BG205"/>
  <c r="BF205"/>
  <c r="T205"/>
  <c r="R205"/>
  <c r="P205"/>
  <c r="BI201"/>
  <c r="BH201"/>
  <c r="BG201"/>
  <c r="BF201"/>
  <c r="T201"/>
  <c r="R201"/>
  <c r="P201"/>
  <c r="BI197"/>
  <c r="BH197"/>
  <c r="BG197"/>
  <c r="BF197"/>
  <c r="T197"/>
  <c r="R197"/>
  <c r="P197"/>
  <c r="BI192"/>
  <c r="BH192"/>
  <c r="BG192"/>
  <c r="BF192"/>
  <c r="T192"/>
  <c r="R192"/>
  <c r="P192"/>
  <c r="BI187"/>
  <c r="BH187"/>
  <c r="BG187"/>
  <c r="BF187"/>
  <c r="T187"/>
  <c r="R187"/>
  <c r="P187"/>
  <c r="BI185"/>
  <c r="BH185"/>
  <c r="BG185"/>
  <c r="BF185"/>
  <c r="T185"/>
  <c r="R185"/>
  <c r="P185"/>
  <c r="BI182"/>
  <c r="BH182"/>
  <c r="BG182"/>
  <c r="BF182"/>
  <c r="T182"/>
  <c r="R182"/>
  <c r="P182"/>
  <c r="BI178"/>
  <c r="BH178"/>
  <c r="BG178"/>
  <c r="BF178"/>
  <c r="T178"/>
  <c r="R178"/>
  <c r="P178"/>
  <c r="BI177"/>
  <c r="BH177"/>
  <c r="BG177"/>
  <c r="BF177"/>
  <c r="T177"/>
  <c r="R177"/>
  <c r="P177"/>
  <c r="BI173"/>
  <c r="BH173"/>
  <c r="BG173"/>
  <c r="BF173"/>
  <c r="T173"/>
  <c r="R173"/>
  <c r="P173"/>
  <c r="BI172"/>
  <c r="BH172"/>
  <c r="BG172"/>
  <c r="BF172"/>
  <c r="T172"/>
  <c r="R172"/>
  <c r="P172"/>
  <c r="BI168"/>
  <c r="BH168"/>
  <c r="BG168"/>
  <c r="BF168"/>
  <c r="T168"/>
  <c r="R168"/>
  <c r="P168"/>
  <c r="BI163"/>
  <c r="BH163"/>
  <c r="BG163"/>
  <c r="BF163"/>
  <c r="T163"/>
  <c r="R163"/>
  <c r="P163"/>
  <c r="BI158"/>
  <c r="BH158"/>
  <c r="BG158"/>
  <c r="BF158"/>
  <c r="T158"/>
  <c r="R158"/>
  <c r="P158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3"/>
  <c r="BH143"/>
  <c r="BG143"/>
  <c r="BF143"/>
  <c r="T143"/>
  <c r="R143"/>
  <c r="P143"/>
  <c r="BI138"/>
  <c r="BH138"/>
  <c r="BG138"/>
  <c r="BF138"/>
  <c r="T138"/>
  <c r="R138"/>
  <c r="P138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6"/>
  <c r="BH126"/>
  <c r="BG126"/>
  <c r="BF126"/>
  <c r="T126"/>
  <c r="R126"/>
  <c r="P126"/>
  <c r="BI123"/>
  <c r="BH123"/>
  <c r="BG123"/>
  <c r="BF123"/>
  <c r="T123"/>
  <c r="R123"/>
  <c r="P123"/>
  <c r="BI119"/>
  <c r="BH119"/>
  <c r="BG119"/>
  <c r="BF119"/>
  <c r="T119"/>
  <c r="R119"/>
  <c r="P119"/>
  <c r="BI115"/>
  <c r="BH115"/>
  <c r="BG115"/>
  <c r="BF115"/>
  <c r="T115"/>
  <c r="R115"/>
  <c r="P115"/>
  <c r="BI111"/>
  <c r="BH111"/>
  <c r="BG111"/>
  <c r="BF111"/>
  <c r="T111"/>
  <c r="R111"/>
  <c r="P111"/>
  <c r="BI106"/>
  <c r="BH106"/>
  <c r="BG106"/>
  <c r="BF106"/>
  <c r="T106"/>
  <c r="R106"/>
  <c r="P106"/>
  <c r="BI102"/>
  <c r="BH102"/>
  <c r="BG102"/>
  <c r="BF102"/>
  <c r="T102"/>
  <c r="R102"/>
  <c r="P102"/>
  <c r="BI97"/>
  <c r="BH97"/>
  <c r="BG97"/>
  <c r="BF97"/>
  <c r="T97"/>
  <c r="R97"/>
  <c r="P97"/>
  <c r="J91"/>
  <c r="J90"/>
  <c r="F90"/>
  <c r="F88"/>
  <c r="E86"/>
  <c r="J55"/>
  <c r="J54"/>
  <c r="F54"/>
  <c r="F52"/>
  <c r="E50"/>
  <c r="J18"/>
  <c r="E18"/>
  <c r="F55"/>
  <c r="J17"/>
  <c r="J12"/>
  <c r="J88"/>
  <c r="E7"/>
  <c r="E48"/>
  <c i="15" r="J37"/>
  <c r="J36"/>
  <c i="1" r="AY68"/>
  <c i="15" r="J35"/>
  <c i="1" r="AX68"/>
  <c i="15" r="BI154"/>
  <c r="BH154"/>
  <c r="BG154"/>
  <c r="BF154"/>
  <c r="T154"/>
  <c r="T153"/>
  <c r="R154"/>
  <c r="R153"/>
  <c r="P154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3"/>
  <c r="BH133"/>
  <c r="BG133"/>
  <c r="BF133"/>
  <c r="T133"/>
  <c r="R133"/>
  <c r="P133"/>
  <c r="BI129"/>
  <c r="BH129"/>
  <c r="BG129"/>
  <c r="BF129"/>
  <c r="T129"/>
  <c r="T128"/>
  <c r="R129"/>
  <c r="R128"/>
  <c r="P129"/>
  <c r="P128"/>
  <c r="BI126"/>
  <c r="BH126"/>
  <c r="BG126"/>
  <c r="BF126"/>
  <c r="T126"/>
  <c r="R126"/>
  <c r="P126"/>
  <c r="BI122"/>
  <c r="BH122"/>
  <c r="BG122"/>
  <c r="BF122"/>
  <c r="T122"/>
  <c r="R122"/>
  <c r="P122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09"/>
  <c r="BH109"/>
  <c r="BG109"/>
  <c r="BF109"/>
  <c r="T109"/>
  <c r="R109"/>
  <c r="P109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2"/>
  <c r="BH92"/>
  <c r="BG92"/>
  <c r="BF92"/>
  <c r="T92"/>
  <c r="T91"/>
  <c r="R92"/>
  <c r="R91"/>
  <c r="P92"/>
  <c r="P91"/>
  <c r="J86"/>
  <c r="J85"/>
  <c r="F85"/>
  <c r="F83"/>
  <c r="E81"/>
  <c r="J55"/>
  <c r="J54"/>
  <c r="F54"/>
  <c r="F52"/>
  <c r="E50"/>
  <c r="J18"/>
  <c r="E18"/>
  <c r="F55"/>
  <c r="J17"/>
  <c r="J12"/>
  <c r="J83"/>
  <c r="E7"/>
  <c r="E79"/>
  <c i="14" r="J37"/>
  <c r="J36"/>
  <c i="1" r="AY67"/>
  <c i="14" r="J35"/>
  <c i="1" r="AX67"/>
  <c i="14" r="BI168"/>
  <c r="BH168"/>
  <c r="BG168"/>
  <c r="BF168"/>
  <c r="T168"/>
  <c r="T167"/>
  <c r="R168"/>
  <c r="R167"/>
  <c r="P168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47"/>
  <c r="BH147"/>
  <c r="BG147"/>
  <c r="BF147"/>
  <c r="T147"/>
  <c r="R147"/>
  <c r="P147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T138"/>
  <c r="R139"/>
  <c r="R138"/>
  <c r="P139"/>
  <c r="P138"/>
  <c r="BI135"/>
  <c r="BH135"/>
  <c r="BG135"/>
  <c r="BF135"/>
  <c r="T135"/>
  <c r="T134"/>
  <c r="R135"/>
  <c r="R134"/>
  <c r="P135"/>
  <c r="P134"/>
  <c r="BI130"/>
  <c r="BH130"/>
  <c r="BG130"/>
  <c r="BF130"/>
  <c r="T130"/>
  <c r="R130"/>
  <c r="P130"/>
  <c r="BI126"/>
  <c r="BH126"/>
  <c r="BG126"/>
  <c r="BF126"/>
  <c r="T126"/>
  <c r="R126"/>
  <c r="P126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5"/>
  <c r="BH115"/>
  <c r="BG115"/>
  <c r="BF115"/>
  <c r="T115"/>
  <c r="R115"/>
  <c r="P115"/>
  <c r="BI111"/>
  <c r="BH111"/>
  <c r="BG111"/>
  <c r="BF111"/>
  <c r="T111"/>
  <c r="R111"/>
  <c r="P111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4"/>
  <c r="BH94"/>
  <c r="BG94"/>
  <c r="BF94"/>
  <c r="T94"/>
  <c r="T93"/>
  <c r="R94"/>
  <c r="R93"/>
  <c r="P94"/>
  <c r="P93"/>
  <c r="J88"/>
  <c r="J87"/>
  <c r="F87"/>
  <c r="F85"/>
  <c r="E83"/>
  <c r="J55"/>
  <c r="J54"/>
  <c r="F54"/>
  <c r="F52"/>
  <c r="E50"/>
  <c r="J18"/>
  <c r="E18"/>
  <c r="F88"/>
  <c r="J17"/>
  <c r="J12"/>
  <c r="J85"/>
  <c r="E7"/>
  <c r="E81"/>
  <c i="13" r="J37"/>
  <c r="J36"/>
  <c i="1" r="AY66"/>
  <c i="13" r="J35"/>
  <c i="1" r="AX66"/>
  <c i="13" r="BI235"/>
  <c r="BH235"/>
  <c r="BG235"/>
  <c r="BF235"/>
  <c r="T235"/>
  <c r="T234"/>
  <c r="R235"/>
  <c r="R234"/>
  <c r="P235"/>
  <c r="P234"/>
  <c r="BI232"/>
  <c r="BH232"/>
  <c r="BG232"/>
  <c r="BF232"/>
  <c r="T232"/>
  <c r="R232"/>
  <c r="P232"/>
  <c r="BI231"/>
  <c r="BH231"/>
  <c r="BG231"/>
  <c r="BF231"/>
  <c r="T231"/>
  <c r="R231"/>
  <c r="P231"/>
  <c r="BI228"/>
  <c r="BH228"/>
  <c r="BG228"/>
  <c r="BF228"/>
  <c r="T228"/>
  <c r="R228"/>
  <c r="P228"/>
  <c r="BI226"/>
  <c r="BH226"/>
  <c r="BG226"/>
  <c r="BF226"/>
  <c r="T226"/>
  <c r="R226"/>
  <c r="P226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3"/>
  <c r="BH203"/>
  <c r="BG203"/>
  <c r="BF203"/>
  <c r="T203"/>
  <c r="R203"/>
  <c r="P203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6"/>
  <c r="BH186"/>
  <c r="BG186"/>
  <c r="BF186"/>
  <c r="T186"/>
  <c r="R186"/>
  <c r="P186"/>
  <c r="BI181"/>
  <c r="BH181"/>
  <c r="BG181"/>
  <c r="BF181"/>
  <c r="T181"/>
  <c r="T180"/>
  <c r="R181"/>
  <c r="R180"/>
  <c r="P181"/>
  <c r="P180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T170"/>
  <c r="R171"/>
  <c r="R170"/>
  <c r="P171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0"/>
  <c r="BH150"/>
  <c r="BG150"/>
  <c r="BF150"/>
  <c r="T150"/>
  <c r="T149"/>
  <c r="R150"/>
  <c r="R149"/>
  <c r="P150"/>
  <c r="P149"/>
  <c r="BI145"/>
  <c r="BH145"/>
  <c r="BG145"/>
  <c r="BF145"/>
  <c r="T145"/>
  <c r="R145"/>
  <c r="P145"/>
  <c r="BI141"/>
  <c r="BH141"/>
  <c r="BG141"/>
  <c r="BF141"/>
  <c r="T141"/>
  <c r="R141"/>
  <c r="P141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6"/>
  <c r="BH126"/>
  <c r="BG126"/>
  <c r="BF126"/>
  <c r="T126"/>
  <c r="R126"/>
  <c r="P126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4"/>
  <c r="BH114"/>
  <c r="BG114"/>
  <c r="BF114"/>
  <c r="T114"/>
  <c r="R114"/>
  <c r="P114"/>
  <c r="BI112"/>
  <c r="BH112"/>
  <c r="BG112"/>
  <c r="BF112"/>
  <c r="T112"/>
  <c r="R112"/>
  <c r="P112"/>
  <c r="BI107"/>
  <c r="BH107"/>
  <c r="BG107"/>
  <c r="BF107"/>
  <c r="T107"/>
  <c r="R107"/>
  <c r="P107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J93"/>
  <c r="J92"/>
  <c r="F92"/>
  <c r="F90"/>
  <c r="E88"/>
  <c r="J55"/>
  <c r="J54"/>
  <c r="F54"/>
  <c r="F52"/>
  <c r="E50"/>
  <c r="J18"/>
  <c r="E18"/>
  <c r="F93"/>
  <c r="J17"/>
  <c r="J12"/>
  <c r="J52"/>
  <c r="E7"/>
  <c r="E86"/>
  <c i="12" r="J37"/>
  <c r="J36"/>
  <c i="1" r="AY65"/>
  <c i="12" r="J35"/>
  <c i="1" r="AX65"/>
  <c i="12" r="BI204"/>
  <c r="BH204"/>
  <c r="BG204"/>
  <c r="BF204"/>
  <c r="T204"/>
  <c r="T203"/>
  <c r="R204"/>
  <c r="R203"/>
  <c r="P204"/>
  <c r="P203"/>
  <c r="BI201"/>
  <c r="BH201"/>
  <c r="BG201"/>
  <c r="BF201"/>
  <c r="T201"/>
  <c r="R201"/>
  <c r="P201"/>
  <c r="BI200"/>
  <c r="BH200"/>
  <c r="BG200"/>
  <c r="BF200"/>
  <c r="T200"/>
  <c r="R200"/>
  <c r="P200"/>
  <c r="BI197"/>
  <c r="BH197"/>
  <c r="BG197"/>
  <c r="BF197"/>
  <c r="T197"/>
  <c r="R197"/>
  <c r="P197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2"/>
  <c r="BH172"/>
  <c r="BG172"/>
  <c r="BF172"/>
  <c r="T172"/>
  <c r="R172"/>
  <c r="P172"/>
  <c r="BI170"/>
  <c r="BH170"/>
  <c r="BG170"/>
  <c r="BF170"/>
  <c r="T170"/>
  <c r="R170"/>
  <c r="P170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T148"/>
  <c r="R149"/>
  <c r="R148"/>
  <c r="P149"/>
  <c r="P148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38"/>
  <c r="BH138"/>
  <c r="BG138"/>
  <c r="BF138"/>
  <c r="T138"/>
  <c r="T137"/>
  <c r="R138"/>
  <c r="R137"/>
  <c r="P138"/>
  <c r="P137"/>
  <c r="BI133"/>
  <c r="BH133"/>
  <c r="BG133"/>
  <c r="BF133"/>
  <c r="T133"/>
  <c r="R133"/>
  <c r="P133"/>
  <c r="BI129"/>
  <c r="BH129"/>
  <c r="BG129"/>
  <c r="BF129"/>
  <c r="T129"/>
  <c r="R129"/>
  <c r="P129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6"/>
  <c r="BH116"/>
  <c r="BG116"/>
  <c r="BF116"/>
  <c r="T116"/>
  <c r="R116"/>
  <c r="P116"/>
  <c r="BI114"/>
  <c r="BH114"/>
  <c r="BG114"/>
  <c r="BF114"/>
  <c r="T114"/>
  <c r="R114"/>
  <c r="P114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7"/>
  <c r="BH97"/>
  <c r="BG97"/>
  <c r="BF97"/>
  <c r="T97"/>
  <c r="T96"/>
  <c r="R97"/>
  <c r="R96"/>
  <c r="P97"/>
  <c r="P96"/>
  <c r="J91"/>
  <c r="J90"/>
  <c r="F90"/>
  <c r="F88"/>
  <c r="E86"/>
  <c r="J55"/>
  <c r="J54"/>
  <c r="F54"/>
  <c r="F52"/>
  <c r="E50"/>
  <c r="J18"/>
  <c r="E18"/>
  <c r="F91"/>
  <c r="J17"/>
  <c r="J12"/>
  <c r="J88"/>
  <c r="E7"/>
  <c r="E48"/>
  <c i="11" r="J37"/>
  <c r="J36"/>
  <c i="1" r="AY64"/>
  <c i="11" r="J35"/>
  <c i="1" r="AX64"/>
  <c i="11" r="BI197"/>
  <c r="BH197"/>
  <c r="BG197"/>
  <c r="BF197"/>
  <c r="T197"/>
  <c r="R197"/>
  <c r="P197"/>
  <c r="BI193"/>
  <c r="BH193"/>
  <c r="BG193"/>
  <c r="BF193"/>
  <c r="T193"/>
  <c r="R193"/>
  <c r="P193"/>
  <c r="BI190"/>
  <c r="BH190"/>
  <c r="BG190"/>
  <c r="BF190"/>
  <c r="T190"/>
  <c r="R190"/>
  <c r="P190"/>
  <c r="BI189"/>
  <c r="BH189"/>
  <c r="BG189"/>
  <c r="BF189"/>
  <c r="T189"/>
  <c r="R189"/>
  <c r="P189"/>
  <c r="BI186"/>
  <c r="BH186"/>
  <c r="BG186"/>
  <c r="BF186"/>
  <c r="T186"/>
  <c r="R186"/>
  <c r="P186"/>
  <c r="BI184"/>
  <c r="BH184"/>
  <c r="BG184"/>
  <c r="BF184"/>
  <c r="T184"/>
  <c r="R184"/>
  <c r="P184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1"/>
  <c r="BH161"/>
  <c r="BG161"/>
  <c r="BF161"/>
  <c r="T161"/>
  <c r="R161"/>
  <c r="P161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T132"/>
  <c r="R133"/>
  <c r="R132"/>
  <c r="P133"/>
  <c r="P132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3"/>
  <c r="BH123"/>
  <c r="BG123"/>
  <c r="BF123"/>
  <c r="T123"/>
  <c r="T122"/>
  <c r="R123"/>
  <c r="R122"/>
  <c r="P123"/>
  <c r="P122"/>
  <c r="BI118"/>
  <c r="BH118"/>
  <c r="BG118"/>
  <c r="BF118"/>
  <c r="T118"/>
  <c r="R118"/>
  <c r="P118"/>
  <c r="BI114"/>
  <c r="BH114"/>
  <c r="BG114"/>
  <c r="BF114"/>
  <c r="T114"/>
  <c r="R114"/>
  <c r="P114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1"/>
  <c r="BH101"/>
  <c r="BG101"/>
  <c r="BF101"/>
  <c r="T101"/>
  <c r="T100"/>
  <c r="R101"/>
  <c r="R100"/>
  <c r="P101"/>
  <c r="P100"/>
  <c r="BI98"/>
  <c r="BH98"/>
  <c r="BG98"/>
  <c r="BF98"/>
  <c r="T98"/>
  <c r="R98"/>
  <c r="P98"/>
  <c r="BI96"/>
  <c r="BH96"/>
  <c r="BG96"/>
  <c r="BF96"/>
  <c r="T96"/>
  <c r="R96"/>
  <c r="P96"/>
  <c r="J90"/>
  <c r="J89"/>
  <c r="F89"/>
  <c r="F87"/>
  <c r="E85"/>
  <c r="J55"/>
  <c r="J54"/>
  <c r="F54"/>
  <c r="F52"/>
  <c r="E50"/>
  <c r="J18"/>
  <c r="E18"/>
  <c r="F55"/>
  <c r="J17"/>
  <c r="J12"/>
  <c r="J52"/>
  <c r="E7"/>
  <c r="E83"/>
  <c i="10" r="J37"/>
  <c r="J36"/>
  <c i="1" r="AY63"/>
  <c i="10" r="J35"/>
  <c i="1" r="AX63"/>
  <c i="10" r="BI85"/>
  <c r="BH85"/>
  <c r="BG85"/>
  <c r="BF85"/>
  <c r="T85"/>
  <c r="R85"/>
  <c r="P85"/>
  <c r="BI84"/>
  <c r="BH84"/>
  <c r="BG84"/>
  <c r="BF84"/>
  <c r="T84"/>
  <c r="R84"/>
  <c r="P84"/>
  <c r="J78"/>
  <c r="J77"/>
  <c r="F77"/>
  <c r="F75"/>
  <c r="E73"/>
  <c r="J55"/>
  <c r="J54"/>
  <c r="F54"/>
  <c r="F52"/>
  <c r="E50"/>
  <c r="J18"/>
  <c r="E18"/>
  <c r="F78"/>
  <c r="J17"/>
  <c r="J12"/>
  <c r="J75"/>
  <c r="E7"/>
  <c r="E71"/>
  <c i="9" r="J37"/>
  <c r="J36"/>
  <c i="1" r="AY62"/>
  <c i="9" r="J35"/>
  <c i="1" r="AX62"/>
  <c i="9" r="BI143"/>
  <c r="BH143"/>
  <c r="BG143"/>
  <c r="BF143"/>
  <c r="T143"/>
  <c r="T142"/>
  <c r="R143"/>
  <c r="R142"/>
  <c r="P143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0"/>
  <c r="BH110"/>
  <c r="BG110"/>
  <c r="BF110"/>
  <c r="T110"/>
  <c r="T109"/>
  <c r="R110"/>
  <c r="R109"/>
  <c r="P110"/>
  <c r="P109"/>
  <c r="BI107"/>
  <c r="BH107"/>
  <c r="BG107"/>
  <c r="BF107"/>
  <c r="T107"/>
  <c r="R107"/>
  <c r="P107"/>
  <c r="BI103"/>
  <c r="BH103"/>
  <c r="BG103"/>
  <c r="BF103"/>
  <c r="T103"/>
  <c r="R103"/>
  <c r="P103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2"/>
  <c r="BH92"/>
  <c r="BG92"/>
  <c r="BF92"/>
  <c r="T92"/>
  <c r="T91"/>
  <c r="R92"/>
  <c r="R91"/>
  <c r="P92"/>
  <c r="P91"/>
  <c r="J86"/>
  <c r="J85"/>
  <c r="F85"/>
  <c r="F83"/>
  <c r="E81"/>
  <c r="J55"/>
  <c r="J54"/>
  <c r="F54"/>
  <c r="F52"/>
  <c r="E50"/>
  <c r="J18"/>
  <c r="E18"/>
  <c r="F86"/>
  <c r="J17"/>
  <c r="J12"/>
  <c r="J52"/>
  <c r="E7"/>
  <c r="E48"/>
  <c i="8" r="J37"/>
  <c r="J36"/>
  <c i="1" r="AY61"/>
  <c i="8" r="J35"/>
  <c i="1" r="AX61"/>
  <c i="8" r="BI127"/>
  <c r="BH127"/>
  <c r="BG127"/>
  <c r="BF127"/>
  <c r="T127"/>
  <c r="T126"/>
  <c r="R127"/>
  <c r="R126"/>
  <c r="P127"/>
  <c r="P126"/>
  <c r="BI124"/>
  <c r="BH124"/>
  <c r="BG124"/>
  <c r="BF124"/>
  <c r="T124"/>
  <c r="R124"/>
  <c r="P124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T104"/>
  <c r="R105"/>
  <c r="R104"/>
  <c r="P105"/>
  <c r="P104"/>
  <c r="BI101"/>
  <c r="BH101"/>
  <c r="BG101"/>
  <c r="BF101"/>
  <c r="T101"/>
  <c r="R101"/>
  <c r="P101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0"/>
  <c r="BH90"/>
  <c r="BG90"/>
  <c r="BF90"/>
  <c r="T90"/>
  <c r="T89"/>
  <c r="R90"/>
  <c r="R89"/>
  <c r="P90"/>
  <c r="P89"/>
  <c r="J84"/>
  <c r="J83"/>
  <c r="F83"/>
  <c r="F81"/>
  <c r="E79"/>
  <c r="J55"/>
  <c r="J54"/>
  <c r="F54"/>
  <c r="F52"/>
  <c r="E50"/>
  <c r="J18"/>
  <c r="E18"/>
  <c r="F55"/>
  <c r="J17"/>
  <c r="J12"/>
  <c r="J81"/>
  <c r="E7"/>
  <c r="E77"/>
  <c i="7" r="J37"/>
  <c r="J36"/>
  <c i="1" r="AY60"/>
  <c i="7" r="J35"/>
  <c i="1" r="AX60"/>
  <c i="7" r="BI193"/>
  <c r="BH193"/>
  <c r="BG193"/>
  <c r="BF193"/>
  <c r="T193"/>
  <c r="T192"/>
  <c r="R193"/>
  <c r="R192"/>
  <c r="P193"/>
  <c r="P192"/>
  <c r="BI190"/>
  <c r="BH190"/>
  <c r="BG190"/>
  <c r="BF190"/>
  <c r="T190"/>
  <c r="R190"/>
  <c r="P190"/>
  <c r="BI189"/>
  <c r="BH189"/>
  <c r="BG189"/>
  <c r="BF189"/>
  <c r="T189"/>
  <c r="R189"/>
  <c r="P189"/>
  <c r="BI186"/>
  <c r="BH186"/>
  <c r="BG186"/>
  <c r="BF186"/>
  <c r="T186"/>
  <c r="R186"/>
  <c r="P186"/>
  <c r="BI184"/>
  <c r="BH184"/>
  <c r="BG184"/>
  <c r="BF184"/>
  <c r="T184"/>
  <c r="R184"/>
  <c r="P184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6"/>
  <c r="BH136"/>
  <c r="BG136"/>
  <c r="BF136"/>
  <c r="T136"/>
  <c r="R136"/>
  <c r="P136"/>
  <c r="BI132"/>
  <c r="BH132"/>
  <c r="BG132"/>
  <c r="BF132"/>
  <c r="T132"/>
  <c r="R132"/>
  <c r="P132"/>
  <c r="BI130"/>
  <c r="BH130"/>
  <c r="BG130"/>
  <c r="BF130"/>
  <c r="T130"/>
  <c r="T129"/>
  <c r="R130"/>
  <c r="R129"/>
  <c r="P130"/>
  <c r="P129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8"/>
  <c r="BH118"/>
  <c r="BG118"/>
  <c r="BF118"/>
  <c r="T118"/>
  <c r="R118"/>
  <c r="P118"/>
  <c r="BI117"/>
  <c r="BH117"/>
  <c r="BG117"/>
  <c r="BF117"/>
  <c r="T117"/>
  <c r="R117"/>
  <c r="P117"/>
  <c r="BI115"/>
  <c r="BH115"/>
  <c r="BG115"/>
  <c r="BF115"/>
  <c r="T115"/>
  <c r="R115"/>
  <c r="P115"/>
  <c r="BI111"/>
  <c r="BH111"/>
  <c r="BG111"/>
  <c r="BF111"/>
  <c r="T111"/>
  <c r="T110"/>
  <c r="R111"/>
  <c r="R110"/>
  <c r="P111"/>
  <c r="P110"/>
  <c r="BI108"/>
  <c r="BH108"/>
  <c r="BG108"/>
  <c r="BF108"/>
  <c r="T108"/>
  <c r="R108"/>
  <c r="P108"/>
  <c r="BI106"/>
  <c r="BH106"/>
  <c r="BG106"/>
  <c r="BF106"/>
  <c r="T106"/>
  <c r="R106"/>
  <c r="P106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5"/>
  <c r="BH95"/>
  <c r="BG95"/>
  <c r="BF95"/>
  <c r="T95"/>
  <c r="T94"/>
  <c r="R95"/>
  <c r="R94"/>
  <c r="P95"/>
  <c r="P94"/>
  <c r="J89"/>
  <c r="J88"/>
  <c r="F88"/>
  <c r="F86"/>
  <c r="E84"/>
  <c r="J55"/>
  <c r="J54"/>
  <c r="F54"/>
  <c r="F52"/>
  <c r="E50"/>
  <c r="J18"/>
  <c r="E18"/>
  <c r="F55"/>
  <c r="J17"/>
  <c r="J12"/>
  <c r="J86"/>
  <c r="E7"/>
  <c r="E82"/>
  <c i="6" r="J37"/>
  <c r="J36"/>
  <c i="1" r="AY59"/>
  <c i="6" r="J35"/>
  <c i="1" r="AX59"/>
  <c i="6" r="BI173"/>
  <c r="BH173"/>
  <c r="BG173"/>
  <c r="BF173"/>
  <c r="T173"/>
  <c r="T172"/>
  <c r="R173"/>
  <c r="R172"/>
  <c r="P173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5"/>
  <c r="BH125"/>
  <c r="BG125"/>
  <c r="BF125"/>
  <c r="T125"/>
  <c r="R125"/>
  <c r="P125"/>
  <c r="BI121"/>
  <c r="BH121"/>
  <c r="BG121"/>
  <c r="BF121"/>
  <c r="T121"/>
  <c r="R121"/>
  <c r="P121"/>
  <c r="BI119"/>
  <c r="BH119"/>
  <c r="BG119"/>
  <c r="BF119"/>
  <c r="T119"/>
  <c r="T118"/>
  <c r="R119"/>
  <c r="R118"/>
  <c r="P119"/>
  <c r="P118"/>
  <c r="BI116"/>
  <c r="BH116"/>
  <c r="BG116"/>
  <c r="BF116"/>
  <c r="T116"/>
  <c r="R116"/>
  <c r="P116"/>
  <c r="BI115"/>
  <c r="BH115"/>
  <c r="BG115"/>
  <c r="BF115"/>
  <c r="T115"/>
  <c r="R115"/>
  <c r="P115"/>
  <c r="BI113"/>
  <c r="BH113"/>
  <c r="BG113"/>
  <c r="BF113"/>
  <c r="T113"/>
  <c r="R113"/>
  <c r="P113"/>
  <c r="BI109"/>
  <c r="BH109"/>
  <c r="BG109"/>
  <c r="BF109"/>
  <c r="T109"/>
  <c r="T108"/>
  <c r="R109"/>
  <c r="R108"/>
  <c r="P109"/>
  <c r="P108"/>
  <c r="BI106"/>
  <c r="BH106"/>
  <c r="BG106"/>
  <c r="BF106"/>
  <c r="T106"/>
  <c r="R106"/>
  <c r="P106"/>
  <c r="BI104"/>
  <c r="BH104"/>
  <c r="BG104"/>
  <c r="BF104"/>
  <c r="T104"/>
  <c r="R104"/>
  <c r="P104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3"/>
  <c r="BH93"/>
  <c r="BG93"/>
  <c r="BF93"/>
  <c r="T93"/>
  <c r="T92"/>
  <c r="R93"/>
  <c r="R92"/>
  <c r="P93"/>
  <c r="P92"/>
  <c r="J87"/>
  <c r="J86"/>
  <c r="F86"/>
  <c r="F84"/>
  <c r="E82"/>
  <c r="J55"/>
  <c r="J54"/>
  <c r="F54"/>
  <c r="F52"/>
  <c r="E50"/>
  <c r="J18"/>
  <c r="E18"/>
  <c r="F55"/>
  <c r="J17"/>
  <c r="J12"/>
  <c r="J84"/>
  <c r="E7"/>
  <c r="E80"/>
  <c i="5" r="J37"/>
  <c r="J36"/>
  <c i="1" r="AY58"/>
  <c i="5" r="J35"/>
  <c i="1" r="AX58"/>
  <c i="5" r="BI123"/>
  <c r="BH123"/>
  <c r="BG123"/>
  <c r="BF123"/>
  <c r="T123"/>
  <c r="T122"/>
  <c r="R123"/>
  <c r="R122"/>
  <c r="P123"/>
  <c r="P122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T109"/>
  <c r="R110"/>
  <c r="R109"/>
  <c r="P110"/>
  <c r="P109"/>
  <c r="BI106"/>
  <c r="BH106"/>
  <c r="BG106"/>
  <c r="BF106"/>
  <c r="T106"/>
  <c r="T105"/>
  <c r="R106"/>
  <c r="R105"/>
  <c r="P106"/>
  <c r="P105"/>
  <c r="BI103"/>
  <c r="BH103"/>
  <c r="BG103"/>
  <c r="BF103"/>
  <c r="T103"/>
  <c r="R103"/>
  <c r="P103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2"/>
  <c r="BH92"/>
  <c r="BG92"/>
  <c r="BF92"/>
  <c r="T92"/>
  <c r="R92"/>
  <c r="P92"/>
  <c r="BI90"/>
  <c r="BH90"/>
  <c r="BG90"/>
  <c r="BF90"/>
  <c r="T90"/>
  <c r="R90"/>
  <c r="P90"/>
  <c r="J84"/>
  <c r="J83"/>
  <c r="F83"/>
  <c r="F81"/>
  <c r="E79"/>
  <c r="J55"/>
  <c r="J54"/>
  <c r="F54"/>
  <c r="F52"/>
  <c r="E50"/>
  <c r="J18"/>
  <c r="E18"/>
  <c r="F84"/>
  <c r="J17"/>
  <c r="J12"/>
  <c r="J81"/>
  <c r="E7"/>
  <c r="E77"/>
  <c i="4" r="J37"/>
  <c r="J36"/>
  <c i="1" r="AY57"/>
  <c i="4" r="J35"/>
  <c i="1" r="AX57"/>
  <c i="4" r="BI152"/>
  <c r="BH152"/>
  <c r="BG152"/>
  <c r="BF152"/>
  <c r="T152"/>
  <c r="T151"/>
  <c r="R152"/>
  <c r="R151"/>
  <c r="P152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1"/>
  <c r="BH131"/>
  <c r="BG131"/>
  <c r="BF131"/>
  <c r="T131"/>
  <c r="T130"/>
  <c r="R131"/>
  <c r="R130"/>
  <c r="P131"/>
  <c r="P130"/>
  <c r="BI128"/>
  <c r="BH128"/>
  <c r="BG128"/>
  <c r="BF128"/>
  <c r="T128"/>
  <c r="R128"/>
  <c r="P128"/>
  <c r="BI126"/>
  <c r="BH126"/>
  <c r="BG126"/>
  <c r="BF126"/>
  <c r="T126"/>
  <c r="R126"/>
  <c r="P126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3"/>
  <c r="BH113"/>
  <c r="BG113"/>
  <c r="BF113"/>
  <c r="T113"/>
  <c r="R113"/>
  <c r="P113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2"/>
  <c r="BH92"/>
  <c r="BG92"/>
  <c r="BF92"/>
  <c r="T92"/>
  <c r="T91"/>
  <c r="R92"/>
  <c r="R91"/>
  <c r="P92"/>
  <c r="P91"/>
  <c r="J86"/>
  <c r="J85"/>
  <c r="F85"/>
  <c r="F83"/>
  <c r="E81"/>
  <c r="J55"/>
  <c r="J54"/>
  <c r="F54"/>
  <c r="F52"/>
  <c r="E50"/>
  <c r="J18"/>
  <c r="E18"/>
  <c r="F55"/>
  <c r="J17"/>
  <c r="J12"/>
  <c r="J83"/>
  <c r="E7"/>
  <c r="E79"/>
  <c i="3" r="J37"/>
  <c r="J36"/>
  <c i="1" r="AY56"/>
  <c i="3" r="J35"/>
  <c i="1" r="AX56"/>
  <c i="3" r="BI220"/>
  <c r="BH220"/>
  <c r="BG220"/>
  <c r="BF220"/>
  <c r="T220"/>
  <c r="T219"/>
  <c r="R220"/>
  <c r="R219"/>
  <c r="P220"/>
  <c r="P219"/>
  <c r="BI217"/>
  <c r="BH217"/>
  <c r="BG217"/>
  <c r="BF217"/>
  <c r="T217"/>
  <c r="R217"/>
  <c r="P217"/>
  <c r="BI216"/>
  <c r="BH216"/>
  <c r="BG216"/>
  <c r="BF216"/>
  <c r="T216"/>
  <c r="R216"/>
  <c r="P216"/>
  <c r="BI213"/>
  <c r="BH213"/>
  <c r="BG213"/>
  <c r="BF213"/>
  <c r="T213"/>
  <c r="R213"/>
  <c r="P213"/>
  <c r="BI211"/>
  <c r="BH211"/>
  <c r="BG211"/>
  <c r="BF211"/>
  <c r="T211"/>
  <c r="R211"/>
  <c r="P211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0"/>
  <c r="BH170"/>
  <c r="BG170"/>
  <c r="BF170"/>
  <c r="T170"/>
  <c r="R170"/>
  <c r="P170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R152"/>
  <c r="P152"/>
  <c r="BI148"/>
  <c r="BH148"/>
  <c r="BG148"/>
  <c r="BF148"/>
  <c r="T148"/>
  <c r="R148"/>
  <c r="P148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T136"/>
  <c r="R137"/>
  <c r="R136"/>
  <c r="P137"/>
  <c r="P136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3"/>
  <c r="BH123"/>
  <c r="BG123"/>
  <c r="BF123"/>
  <c r="T123"/>
  <c r="R123"/>
  <c r="P123"/>
  <c r="BI119"/>
  <c r="BH119"/>
  <c r="BG119"/>
  <c r="BF119"/>
  <c r="T119"/>
  <c r="R119"/>
  <c r="P119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6"/>
  <c r="BH106"/>
  <c r="BG106"/>
  <c r="BF106"/>
  <c r="T106"/>
  <c r="T105"/>
  <c r="R106"/>
  <c r="R105"/>
  <c r="P106"/>
  <c r="P105"/>
  <c r="BI104"/>
  <c r="BH104"/>
  <c r="BG104"/>
  <c r="BF104"/>
  <c r="T104"/>
  <c r="R104"/>
  <c r="P104"/>
  <c r="BI102"/>
  <c r="BH102"/>
  <c r="BG102"/>
  <c r="BF102"/>
  <c r="T102"/>
  <c r="R102"/>
  <c r="P102"/>
  <c r="BI98"/>
  <c r="BH98"/>
  <c r="BG98"/>
  <c r="BF98"/>
  <c r="T98"/>
  <c r="R98"/>
  <c r="P98"/>
  <c r="BI96"/>
  <c r="BH96"/>
  <c r="BG96"/>
  <c r="BF96"/>
  <c r="T96"/>
  <c r="R96"/>
  <c r="P96"/>
  <c r="J90"/>
  <c r="J89"/>
  <c r="F89"/>
  <c r="F87"/>
  <c r="E85"/>
  <c r="J55"/>
  <c r="J54"/>
  <c r="F54"/>
  <c r="F52"/>
  <c r="E50"/>
  <c r="J18"/>
  <c r="E18"/>
  <c r="F55"/>
  <c r="J17"/>
  <c r="J12"/>
  <c r="J87"/>
  <c r="E7"/>
  <c r="E83"/>
  <c i="2" r="J37"/>
  <c r="J36"/>
  <c i="1" r="AY55"/>
  <c i="2" r="J35"/>
  <c i="1" r="AX55"/>
  <c i="2" r="BI204"/>
  <c r="BH204"/>
  <c r="BG204"/>
  <c r="BF204"/>
  <c r="T204"/>
  <c r="R204"/>
  <c r="P204"/>
  <c r="BI201"/>
  <c r="BH201"/>
  <c r="BG201"/>
  <c r="BF201"/>
  <c r="T201"/>
  <c r="R201"/>
  <c r="P201"/>
  <c r="BI193"/>
  <c r="BH193"/>
  <c r="BG193"/>
  <c r="BF193"/>
  <c r="T193"/>
  <c r="R193"/>
  <c r="P193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5"/>
  <c r="BH175"/>
  <c r="BG175"/>
  <c r="BF175"/>
  <c r="T175"/>
  <c r="R175"/>
  <c r="P175"/>
  <c r="BI167"/>
  <c r="BH167"/>
  <c r="BG167"/>
  <c r="BF167"/>
  <c r="T167"/>
  <c r="R167"/>
  <c r="P167"/>
  <c r="BI164"/>
  <c r="BH164"/>
  <c r="BG164"/>
  <c r="BF164"/>
  <c r="T164"/>
  <c r="T163"/>
  <c r="R164"/>
  <c r="R163"/>
  <c r="P164"/>
  <c r="P163"/>
  <c r="BI161"/>
  <c r="BH161"/>
  <c r="BG161"/>
  <c r="BF161"/>
  <c r="T161"/>
  <c r="R161"/>
  <c r="P161"/>
  <c r="BI160"/>
  <c r="BH160"/>
  <c r="BG160"/>
  <c r="BF160"/>
  <c r="T160"/>
  <c r="R160"/>
  <c r="P160"/>
  <c r="BI156"/>
  <c r="BH156"/>
  <c r="BG156"/>
  <c r="BF156"/>
  <c r="T156"/>
  <c r="R156"/>
  <c r="P156"/>
  <c r="BI153"/>
  <c r="BH153"/>
  <c r="BG153"/>
  <c r="BF153"/>
  <c r="T153"/>
  <c r="T152"/>
  <c r="R153"/>
  <c r="R152"/>
  <c r="P153"/>
  <c r="P152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4"/>
  <c r="BH134"/>
  <c r="BG134"/>
  <c r="BF134"/>
  <c r="T134"/>
  <c r="R134"/>
  <c r="P134"/>
  <c r="BI130"/>
  <c r="BH130"/>
  <c r="BG130"/>
  <c r="BF130"/>
  <c r="T130"/>
  <c r="R130"/>
  <c r="P130"/>
  <c r="BI126"/>
  <c r="BH126"/>
  <c r="BG126"/>
  <c r="BF126"/>
  <c r="T126"/>
  <c r="R126"/>
  <c r="P126"/>
  <c r="BI122"/>
  <c r="BH122"/>
  <c r="BG122"/>
  <c r="BF122"/>
  <c r="T122"/>
  <c r="R122"/>
  <c r="P122"/>
  <c r="BI118"/>
  <c r="BH118"/>
  <c r="BG118"/>
  <c r="BF118"/>
  <c r="T118"/>
  <c r="R118"/>
  <c r="P118"/>
  <c r="BI114"/>
  <c r="BH114"/>
  <c r="BG114"/>
  <c r="BF114"/>
  <c r="T114"/>
  <c r="R114"/>
  <c r="P114"/>
  <c r="BI110"/>
  <c r="BH110"/>
  <c r="BG110"/>
  <c r="BF110"/>
  <c r="T110"/>
  <c r="R110"/>
  <c r="P110"/>
  <c r="BI107"/>
  <c r="BH107"/>
  <c r="BG107"/>
  <c r="BF107"/>
  <c r="T107"/>
  <c r="T106"/>
  <c r="R107"/>
  <c r="R106"/>
  <c r="P107"/>
  <c r="P106"/>
  <c r="BI98"/>
  <c r="BH98"/>
  <c r="BG98"/>
  <c r="BF98"/>
  <c r="T98"/>
  <c r="T91"/>
  <c r="R98"/>
  <c r="R91"/>
  <c r="P98"/>
  <c r="P91"/>
  <c r="BI94"/>
  <c r="BH94"/>
  <c r="BG94"/>
  <c r="BF94"/>
  <c r="T94"/>
  <c r="R94"/>
  <c r="P94"/>
  <c r="BI92"/>
  <c r="BH92"/>
  <c r="BG92"/>
  <c r="BF92"/>
  <c r="T92"/>
  <c r="R92"/>
  <c r="P92"/>
  <c r="J86"/>
  <c r="J85"/>
  <c r="F85"/>
  <c r="F83"/>
  <c r="E81"/>
  <c r="J55"/>
  <c r="J54"/>
  <c r="F54"/>
  <c r="F52"/>
  <c r="E50"/>
  <c r="J18"/>
  <c r="E18"/>
  <c r="F86"/>
  <c r="J17"/>
  <c r="J12"/>
  <c r="J83"/>
  <c r="E7"/>
  <c r="E48"/>
  <c i="1" r="L50"/>
  <c r="AM50"/>
  <c r="AM49"/>
  <c r="L49"/>
  <c r="AM47"/>
  <c r="L47"/>
  <c r="L45"/>
  <c r="L44"/>
  <c i="2" r="BK178"/>
  <c i="3" r="J173"/>
  <c r="J204"/>
  <c r="BK208"/>
  <c i="6" r="J173"/>
  <c i="7" r="BK184"/>
  <c i="8" r="J95"/>
  <c i="11" r="BK130"/>
  <c r="J133"/>
  <c i="12" r="J188"/>
  <c i="14" r="BK99"/>
  <c i="15" r="J118"/>
  <c i="16" r="BK211"/>
  <c r="J287"/>
  <c i="18" r="J87"/>
  <c i="20" r="BK442"/>
  <c r="BK247"/>
  <c r="J152"/>
  <c i="21" r="BK185"/>
  <c r="J169"/>
  <c r="BK300"/>
  <c i="22" r="BK106"/>
  <c r="J196"/>
  <c i="23" r="BK186"/>
  <c r="J151"/>
  <c i="24" r="BK103"/>
  <c i="25" r="J116"/>
  <c r="BK139"/>
  <c i="26" r="J135"/>
  <c i="27" r="BK94"/>
  <c r="J123"/>
  <c i="28" r="BK125"/>
  <c i="29" r="J110"/>
  <c i="2" r="BK140"/>
  <c i="4" r="BK147"/>
  <c i="6" r="J93"/>
  <c r="BK106"/>
  <c i="7" r="BK102"/>
  <c i="9" r="J114"/>
  <c i="12" r="BK170"/>
  <c i="13" r="BK175"/>
  <c r="BK164"/>
  <c i="14" r="J94"/>
  <c i="16" r="J152"/>
  <c r="BK229"/>
  <c i="17" r="J87"/>
  <c i="20" r="J414"/>
  <c r="J285"/>
  <c r="BK384"/>
  <c i="21" r="BK252"/>
  <c r="BK237"/>
  <c i="22" r="J155"/>
  <c i="23" r="J116"/>
  <c r="J168"/>
  <c i="25" r="BK143"/>
  <c r="BK97"/>
  <c i="26" r="BK138"/>
  <c i="27" r="J107"/>
  <c r="BK127"/>
  <c i="28" r="J101"/>
  <c i="2" r="BK153"/>
  <c r="J145"/>
  <c i="3" r="J188"/>
  <c r="J199"/>
  <c i="4" r="J118"/>
  <c i="6" r="J153"/>
  <c r="J106"/>
  <c i="7" r="J143"/>
  <c i="8" r="BK120"/>
  <c i="9" r="BK95"/>
  <c i="11" r="J150"/>
  <c i="12" r="J204"/>
  <c r="BK108"/>
  <c i="13" r="J210"/>
  <c r="J112"/>
  <c i="14" r="J111"/>
  <c i="16" r="J182"/>
  <c r="BK138"/>
  <c i="17" r="J91"/>
  <c i="20" r="BK369"/>
  <c r="J289"/>
  <c r="BK374"/>
  <c r="J119"/>
  <c i="21" r="J151"/>
  <c r="BK272"/>
  <c r="J277"/>
  <c i="22" r="J179"/>
  <c r="J167"/>
  <c i="23" r="BK203"/>
  <c i="24" r="J98"/>
  <c i="25" r="J90"/>
  <c r="BK108"/>
  <c i="26" r="BK134"/>
  <c i="27" r="J85"/>
  <c r="J87"/>
  <c i="28" r="J110"/>
  <c r="J92"/>
  <c i="2" r="J167"/>
  <c i="3" r="BK220"/>
  <c r="BK155"/>
  <c i="4" r="J109"/>
  <c i="5" r="BK97"/>
  <c i="6" r="BK125"/>
  <c r="J138"/>
  <c i="7" r="BK108"/>
  <c i="11" r="BK110"/>
  <c r="J127"/>
  <c i="12" r="BK195"/>
  <c i="13" r="J219"/>
  <c r="BK122"/>
  <c i="14" r="BK120"/>
  <c i="15" r="J137"/>
  <c i="16" r="BK250"/>
  <c r="J126"/>
  <c i="17" r="BK113"/>
  <c i="20" r="BK378"/>
  <c r="BK281"/>
  <c r="J311"/>
  <c i="21" r="J280"/>
  <c r="J177"/>
  <c r="BK157"/>
  <c i="22" r="BK153"/>
  <c r="BK188"/>
  <c i="23" r="BK211"/>
  <c i="24" r="BK105"/>
  <c i="25" r="BK103"/>
  <c r="J126"/>
  <c i="26" r="BK137"/>
  <c r="J105"/>
  <c i="27" r="BK126"/>
  <c i="28" r="J105"/>
  <c r="J111"/>
  <c i="4" r="BK152"/>
  <c i="6" r="J140"/>
  <c i="7" r="BK190"/>
  <c i="8" r="BK93"/>
  <c i="9" r="J127"/>
  <c i="11" r="J168"/>
  <c i="12" r="BK165"/>
  <c i="13" r="J214"/>
  <c r="BK130"/>
  <c i="14" r="J103"/>
  <c i="16" r="J148"/>
  <c r="BK136"/>
  <c i="17" r="J106"/>
  <c i="19" r="J85"/>
  <c i="20" r="BK424"/>
  <c r="BK418"/>
  <c r="J217"/>
  <c i="21" r="J212"/>
  <c r="J256"/>
  <c r="J261"/>
  <c i="22" r="BK97"/>
  <c r="BK223"/>
  <c i="23" r="J213"/>
  <c i="24" r="J115"/>
  <c i="25" r="J121"/>
  <c r="BK134"/>
  <c i="26" r="J129"/>
  <c i="27" r="BK93"/>
  <c r="J108"/>
  <c i="28" r="J113"/>
  <c r="BK134"/>
  <c i="4" r="J113"/>
  <c i="7" r="J190"/>
  <c r="BK186"/>
  <c i="8" r="BK101"/>
  <c i="9" r="BK92"/>
  <c i="11" r="J136"/>
  <c i="12" r="J186"/>
  <c r="BK151"/>
  <c i="13" r="J221"/>
  <c r="J217"/>
  <c i="14" r="J151"/>
  <c i="15" r="BK105"/>
  <c i="16" r="J296"/>
  <c r="J237"/>
  <c i="18" r="J88"/>
  <c i="20" r="J431"/>
  <c r="BK391"/>
  <c r="BK291"/>
  <c i="21" r="BK256"/>
  <c r="BK155"/>
  <c i="22" r="J120"/>
  <c r="J111"/>
  <c i="23" r="J99"/>
  <c r="J201"/>
  <c i="25" r="BK127"/>
  <c r="J151"/>
  <c i="26" r="BK98"/>
  <c i="27" r="J146"/>
  <c r="BK99"/>
  <c i="28" r="J138"/>
  <c i="29" r="J104"/>
  <c i="3" r="BK104"/>
  <c r="J206"/>
  <c i="4" r="J92"/>
  <c i="5" r="J99"/>
  <c i="6" r="BK128"/>
  <c i="7" r="J181"/>
  <c i="8" r="BK105"/>
  <c i="11" r="J175"/>
  <c r="BK164"/>
  <c i="12" r="J110"/>
  <c i="13" r="J126"/>
  <c i="14" r="BK139"/>
  <c i="15" r="BK122"/>
  <c i="16" r="BK257"/>
  <c r="BK182"/>
  <c i="18" r="BK101"/>
  <c i="20" r="J188"/>
  <c r="J263"/>
  <c r="BK123"/>
  <c i="21" r="BK180"/>
  <c r="BK289"/>
  <c r="J114"/>
  <c i="22" r="BK210"/>
  <c r="J267"/>
  <c i="23" r="J109"/>
  <c i="24" r="BK106"/>
  <c r="J94"/>
  <c i="25" r="J117"/>
  <c r="BK114"/>
  <c i="26" r="J110"/>
  <c r="BK130"/>
  <c i="27" r="J133"/>
  <c r="BK98"/>
  <c r="J91"/>
  <c i="28" r="BK111"/>
  <c r="BK87"/>
  <c i="2" r="J130"/>
  <c r="BK201"/>
  <c i="3" r="BK131"/>
  <c r="J208"/>
  <c i="4" r="J137"/>
  <c i="5" r="J103"/>
  <c i="6" r="BK143"/>
  <c i="7" r="BK136"/>
  <c r="J164"/>
  <c i="9" r="BK121"/>
  <c i="11" r="J143"/>
  <c i="12" r="BK123"/>
  <c i="13" r="BK186"/>
  <c r="J122"/>
  <c i="15" r="J103"/>
  <c i="16" r="BK177"/>
  <c r="BK248"/>
  <c i="17" r="J107"/>
  <c i="19" r="BK85"/>
  <c i="20" r="J427"/>
  <c r="J350"/>
  <c r="J304"/>
  <c i="21" r="J187"/>
  <c r="J185"/>
  <c i="22" r="BK134"/>
  <c r="J153"/>
  <c r="BK215"/>
  <c i="23" r="J103"/>
  <c i="24" r="BK98"/>
  <c i="25" r="J120"/>
  <c r="J143"/>
  <c i="26" r="J119"/>
  <c r="BK113"/>
  <c i="27" r="J104"/>
  <c r="J118"/>
  <c i="28" r="J114"/>
  <c r="BK120"/>
  <c i="2" r="J186"/>
  <c r="BK142"/>
  <c i="3" r="J123"/>
  <c r="BK96"/>
  <c i="4" r="J131"/>
  <c i="6" r="J132"/>
  <c i="7" r="BK123"/>
  <c r="J100"/>
  <c i="9" r="J95"/>
  <c i="11" r="BK166"/>
  <c i="12" r="BK157"/>
  <c r="J142"/>
  <c i="13" r="J161"/>
  <c i="14" r="BK154"/>
  <c i="15" r="BK133"/>
  <c i="16" r="BK237"/>
  <c r="BK261"/>
  <c i="17" r="BK103"/>
  <c i="19" r="BK88"/>
  <c i="20" r="BK295"/>
  <c r="BK188"/>
  <c r="BK158"/>
  <c i="21" r="BK239"/>
  <c r="J126"/>
  <c r="BK165"/>
  <c i="22" r="BK179"/>
  <c r="BK258"/>
  <c i="23" r="J224"/>
  <c r="BK157"/>
  <c i="24" r="J92"/>
  <c i="25" r="BK88"/>
  <c r="J147"/>
  <c i="26" r="BK88"/>
  <c i="27" r="BK120"/>
  <c r="J126"/>
  <c i="28" r="BK108"/>
  <c i="29" r="J94"/>
  <c i="2" r="J107"/>
  <c i="3" r="BK181"/>
  <c i="5" r="J97"/>
  <c i="6" r="J119"/>
  <c i="7" r="BK175"/>
  <c i="8" r="BK115"/>
  <c i="12" r="J201"/>
  <c r="BK138"/>
  <c i="13" r="BK158"/>
  <c r="BK210"/>
  <c i="14" r="BK105"/>
  <c i="16" r="J221"/>
  <c r="BK216"/>
  <c i="17" r="BK99"/>
  <c i="19" r="BK91"/>
  <c i="20" r="J395"/>
  <c r="J196"/>
  <c i="21" r="BK204"/>
  <c r="BK99"/>
  <c r="J200"/>
  <c i="22" r="J186"/>
  <c r="J108"/>
  <c i="23" r="J216"/>
  <c i="24" r="BK91"/>
  <c i="25" r="J107"/>
  <c r="BK133"/>
  <c i="26" r="J112"/>
  <c i="27" r="BK146"/>
  <c i="28" r="J123"/>
  <c r="BK129"/>
  <c i="2" r="BK126"/>
  <c i="3" r="BK148"/>
  <c r="J163"/>
  <c r="BK157"/>
  <c i="4" r="BK109"/>
  <c i="6" r="J96"/>
  <c i="7" r="J95"/>
  <c r="J108"/>
  <c i="9" r="J103"/>
  <c i="11" r="J166"/>
  <c r="BK138"/>
  <c i="12" r="BK121"/>
  <c i="13" r="BK198"/>
  <c r="BK161"/>
  <c i="14" r="J165"/>
  <c i="16" r="J276"/>
  <c r="BK246"/>
  <c r="BK185"/>
  <c i="18" r="J108"/>
  <c i="20" r="J176"/>
  <c r="J244"/>
  <c r="J291"/>
  <c i="21" r="BK332"/>
  <c r="J232"/>
  <c r="J103"/>
  <c i="22" r="BK212"/>
  <c r="BK140"/>
  <c i="23" r="BK147"/>
  <c r="BK113"/>
  <c i="24" r="J93"/>
  <c i="25" r="J131"/>
  <c r="J152"/>
  <c i="26" r="BK123"/>
  <c r="J124"/>
  <c i="27" r="J127"/>
  <c r="J119"/>
  <c i="28" r="BK132"/>
  <c r="BK97"/>
  <c i="2" r="BK130"/>
  <c i="3" r="BK170"/>
  <c r="BK188"/>
  <c i="4" r="J107"/>
  <c i="7" r="BK193"/>
  <c r="BK179"/>
  <c i="9" r="J143"/>
  <c i="11" r="BK177"/>
  <c r="BK136"/>
  <c r="BK161"/>
  <c i="12" r="BK154"/>
  <c i="13" r="BK217"/>
  <c r="J198"/>
  <c i="14" r="BK135"/>
  <c i="15" r="J97"/>
  <c i="16" r="J172"/>
  <c r="J123"/>
  <c i="18" r="BK94"/>
  <c i="20" r="BK183"/>
  <c r="J369"/>
  <c r="BK263"/>
  <c r="BK327"/>
  <c i="21" r="J319"/>
  <c r="J327"/>
  <c i="22" r="BK232"/>
  <c r="BK147"/>
  <c i="23" r="J207"/>
  <c r="J157"/>
  <c i="24" r="J110"/>
  <c i="25" r="BK140"/>
  <c r="BK135"/>
  <c i="26" r="J140"/>
  <c i="27" r="J103"/>
  <c r="J101"/>
  <c i="28" r="J118"/>
  <c i="6" r="BK109"/>
  <c i="8" r="J93"/>
  <c i="11" r="J164"/>
  <c r="J130"/>
  <c i="12" r="BK183"/>
  <c i="13" r="J156"/>
  <c i="14" r="J159"/>
  <c i="16" r="BK293"/>
  <c r="J229"/>
  <c i="18" r="BK109"/>
  <c i="20" r="BK344"/>
  <c r="J399"/>
  <c r="BK301"/>
  <c r="J283"/>
  <c i="21" r="J165"/>
  <c r="BK179"/>
  <c i="22" r="J248"/>
  <c r="J203"/>
  <c r="J115"/>
  <c i="23" r="J132"/>
  <c i="24" r="J108"/>
  <c r="BK104"/>
  <c i="25" r="J95"/>
  <c r="J122"/>
  <c i="26" r="BK135"/>
  <c i="27" r="BK131"/>
  <c r="J94"/>
  <c i="28" r="J142"/>
  <c r="BK137"/>
  <c i="29" r="BK92"/>
  <c i="6" r="J130"/>
  <c i="7" r="BK166"/>
  <c r="J168"/>
  <c i="9" r="J97"/>
  <c i="11" r="BK154"/>
  <c r="J140"/>
  <c i="12" r="J97"/>
  <c r="J167"/>
  <c i="13" r="J176"/>
  <c r="BK107"/>
  <c i="14" r="J147"/>
  <c i="15" r="J147"/>
  <c i="16" r="J231"/>
  <c r="J173"/>
  <c i="19" r="J93"/>
  <c i="20" r="BK180"/>
  <c r="J380"/>
  <c r="J259"/>
  <c i="21" r="J300"/>
  <c r="BK212"/>
  <c r="BK103"/>
  <c i="22" r="BK115"/>
  <c r="BK132"/>
  <c i="23" r="J170"/>
  <c i="24" r="J87"/>
  <c i="25" r="BK156"/>
  <c r="BK94"/>
  <c r="J106"/>
  <c i="26" r="J102"/>
  <c i="27" r="BK85"/>
  <c i="28" r="J104"/>
  <c r="J103"/>
  <c i="1" r="AS54"/>
  <c i="11" r="BK186"/>
  <c r="J98"/>
  <c i="12" r="BK200"/>
  <c i="13" r="J175"/>
  <c r="J145"/>
  <c i="14" r="J143"/>
  <c i="16" r="BK328"/>
  <c r="BK126"/>
  <c r="BK172"/>
  <c i="18" r="J93"/>
  <c i="20" r="BK351"/>
  <c r="J240"/>
  <c r="BK311"/>
  <c i="21" r="J263"/>
  <c r="BK183"/>
  <c r="BK247"/>
  <c i="22" r="BK217"/>
  <c r="J161"/>
  <c r="BK124"/>
  <c i="23" r="J147"/>
  <c i="24" r="J106"/>
  <c i="25" r="J109"/>
  <c r="BK147"/>
  <c r="BK141"/>
  <c i="26" r="BK95"/>
  <c i="27" r="BK130"/>
  <c r="BK133"/>
  <c i="28" r="J112"/>
  <c r="BK100"/>
  <c i="2" r="BK182"/>
  <c r="BK98"/>
  <c i="3" r="BK102"/>
  <c r="J202"/>
  <c i="4" r="J128"/>
  <c i="6" r="BK168"/>
  <c r="J125"/>
  <c i="7" r="J151"/>
  <c i="9" r="BK138"/>
  <c i="11" r="J123"/>
  <c i="12" r="BK197"/>
  <c i="13" r="BK214"/>
  <c r="J212"/>
  <c i="14" r="BK107"/>
  <c i="15" r="J116"/>
  <c i="16" r="BK317"/>
  <c r="BK326"/>
  <c i="17" r="BK95"/>
  <c i="19" r="J90"/>
  <c i="20" r="J359"/>
  <c r="BK395"/>
  <c r="BK242"/>
  <c i="21" r="BK258"/>
  <c r="J155"/>
  <c r="J271"/>
  <c i="22" r="J199"/>
  <c r="BK267"/>
  <c i="23" r="BK153"/>
  <c r="BK194"/>
  <c i="24" r="BK90"/>
  <c i="25" r="BK100"/>
  <c r="BK130"/>
  <c i="26" r="BK94"/>
  <c i="27" r="BK87"/>
  <c r="J97"/>
  <c i="28" r="BK109"/>
  <c i="2" r="J175"/>
  <c i="3" r="J148"/>
  <c r="J139"/>
  <c i="5" r="J106"/>
  <c i="6" r="J136"/>
  <c i="7" r="J126"/>
  <c r="J111"/>
  <c i="9" r="J134"/>
  <c i="11" r="J170"/>
  <c r="J148"/>
  <c i="12" r="J145"/>
  <c i="13" r="J223"/>
  <c r="J203"/>
  <c i="14" r="BK143"/>
  <c i="15" r="BK116"/>
  <c i="16" r="J106"/>
  <c r="J185"/>
  <c i="19" r="J108"/>
  <c i="20" r="J127"/>
  <c r="BK337"/>
  <c r="J445"/>
  <c i="21" r="J149"/>
  <c r="BK171"/>
  <c i="22" r="J262"/>
  <c r="BK205"/>
  <c r="BK211"/>
  <c i="23" r="J227"/>
  <c i="24" r="J102"/>
  <c i="25" r="BK96"/>
  <c r="J97"/>
  <c r="BK122"/>
  <c i="26" r="BK119"/>
  <c r="J103"/>
  <c i="27" r="BK100"/>
  <c r="J90"/>
  <c i="28" r="J108"/>
  <c r="BK105"/>
  <c i="2" r="J160"/>
  <c r="BK190"/>
  <c i="4" r="BK128"/>
  <c i="6" r="BK119"/>
  <c i="7" r="BK181"/>
  <c i="8" r="J105"/>
  <c i="11" r="BK156"/>
  <c i="12" r="BK114"/>
  <c i="13" r="BK203"/>
  <c r="BK157"/>
  <c i="15" r="J101"/>
  <c i="16" r="J138"/>
  <c r="BK205"/>
  <c i="19" r="BK86"/>
  <c i="20" r="BK192"/>
  <c r="J226"/>
  <c r="BK117"/>
  <c i="21" r="BK169"/>
  <c r="BK135"/>
  <c i="22" r="J212"/>
  <c r="BK262"/>
  <c i="23" r="BK120"/>
  <c i="24" r="J109"/>
  <c i="25" r="BK119"/>
  <c r="J99"/>
  <c i="26" r="J92"/>
  <c r="BK136"/>
  <c i="27" r="BK104"/>
  <c r="BK107"/>
  <c i="28" r="BK91"/>
  <c i="2" r="J161"/>
  <c i="3" r="J167"/>
  <c r="J213"/>
  <c i="4" r="BK97"/>
  <c i="5" r="BK114"/>
  <c i="6" r="BK138"/>
  <c i="7" r="J145"/>
  <c i="8" r="J127"/>
  <c i="11" r="BK168"/>
  <c r="J177"/>
  <c i="12" r="BK102"/>
  <c r="BK106"/>
  <c i="13" r="J137"/>
  <c i="14" r="J154"/>
  <c i="15" r="J145"/>
  <c i="16" r="J215"/>
  <c i="17" r="J113"/>
  <c i="19" r="BK96"/>
  <c i="20" r="BK372"/>
  <c r="J192"/>
  <c i="21" r="BK151"/>
  <c r="J178"/>
  <c r="J157"/>
  <c i="22" r="BK220"/>
  <c r="J220"/>
  <c i="23" r="BK143"/>
  <c i="24" r="BK119"/>
  <c i="25" r="J91"/>
  <c r="BK159"/>
  <c i="26" r="J128"/>
  <c r="J108"/>
  <c i="27" r="BK142"/>
  <c r="J105"/>
  <c i="29" r="J107"/>
  <c i="2" r="BK164"/>
  <c i="3" r="BK159"/>
  <c r="BK115"/>
  <c i="4" r="J126"/>
  <c i="6" r="BK104"/>
  <c i="7" r="J98"/>
  <c i="9" r="J123"/>
  <c i="11" r="J159"/>
  <c r="BK123"/>
  <c r="J189"/>
  <c i="12" r="J177"/>
  <c i="13" r="BK156"/>
  <c r="J181"/>
  <c i="14" r="BK144"/>
  <c i="16" r="BK290"/>
  <c r="J201"/>
  <c r="J280"/>
  <c i="19" r="BK102"/>
  <c i="20" r="J230"/>
  <c r="BK414"/>
  <c r="BK358"/>
  <c i="21" r="J141"/>
  <c r="J218"/>
  <c i="22" r="BK175"/>
  <c r="J228"/>
  <c i="23" r="BK136"/>
  <c i="24" r="J103"/>
  <c i="25" r="J142"/>
  <c r="J103"/>
  <c i="26" r="BK139"/>
  <c r="J126"/>
  <c i="27" r="J110"/>
  <c r="BK150"/>
  <c i="28" r="BK101"/>
  <c r="J95"/>
  <c i="7" r="J123"/>
  <c i="8" r="J120"/>
  <c i="11" r="BK129"/>
  <c r="BK96"/>
  <c i="12" r="J108"/>
  <c i="13" r="J99"/>
  <c i="14" r="J168"/>
  <c i="15" r="J122"/>
  <c i="16" r="BK224"/>
  <c r="J119"/>
  <c i="18" r="BK104"/>
  <c i="20" r="J236"/>
  <c r="BK368"/>
  <c r="J251"/>
  <c r="J139"/>
  <c i="21" r="BK294"/>
  <c r="BK327"/>
  <c r="BK141"/>
  <c i="22" r="J188"/>
  <c r="J175"/>
  <c i="23" r="BK166"/>
  <c r="J183"/>
  <c i="24" r="J105"/>
  <c i="25" r="J112"/>
  <c r="J100"/>
  <c i="26" r="J133"/>
  <c r="BK114"/>
  <c i="27" r="BK86"/>
  <c r="BK128"/>
  <c r="J149"/>
  <c i="28" r="BK104"/>
  <c i="5" r="F36"/>
  <c i="16" r="BK143"/>
  <c i="18" r="BK88"/>
  <c i="20" r="BK341"/>
  <c r="BK105"/>
  <c r="J165"/>
  <c i="21" r="J247"/>
  <c r="J222"/>
  <c r="J258"/>
  <c i="22" r="J194"/>
  <c r="BK243"/>
  <c i="25" r="J87"/>
  <c r="BK112"/>
  <c i="26" r="J134"/>
  <c i="27" r="J96"/>
  <c r="BK112"/>
  <c i="28" r="J124"/>
  <c i="29" r="BK89"/>
  <c i="3" r="J197"/>
  <c r="J175"/>
  <c r="J145"/>
  <c i="4" r="J149"/>
  <c i="6" r="BK140"/>
  <c r="J159"/>
  <c i="7" r="J139"/>
  <c r="J156"/>
  <c i="8" r="BK124"/>
  <c i="10" r="BK84"/>
  <c i="11" r="J156"/>
  <c i="12" r="BK153"/>
  <c i="13" r="J186"/>
  <c r="BK226"/>
  <c i="15" r="BK154"/>
  <c i="16" r="J321"/>
  <c r="J257"/>
  <c i="17" r="J99"/>
  <c i="19" r="BK108"/>
  <c i="20" r="BK219"/>
  <c r="J372"/>
  <c r="J418"/>
  <c i="21" r="BK287"/>
  <c r="J204"/>
  <c r="BK161"/>
  <c i="22" r="BK110"/>
  <c r="BK207"/>
  <c i="23" r="J113"/>
  <c i="24" r="BK118"/>
  <c i="25" r="BK152"/>
  <c r="J145"/>
  <c r="J119"/>
  <c i="26" r="J138"/>
  <c i="27" r="J117"/>
  <c r="BK95"/>
  <c i="28" r="J119"/>
  <c r="BK116"/>
  <c i="2" r="J147"/>
  <c i="3" r="BK163"/>
  <c r="BK123"/>
  <c i="4" r="BK120"/>
  <c i="5" r="BK110"/>
  <c i="6" r="J151"/>
  <c i="7" r="J102"/>
  <c i="8" r="BK97"/>
  <c i="11" r="J161"/>
  <c r="BK106"/>
  <c i="12" r="BK179"/>
  <c i="13" r="BK103"/>
  <c r="J166"/>
  <c i="14" r="J101"/>
  <c i="15" r="J154"/>
  <c i="16" r="BK241"/>
  <c r="BK132"/>
  <c i="18" r="J109"/>
  <c i="20" r="J301"/>
  <c r="BK431"/>
  <c r="BK362"/>
  <c i="21" r="BK311"/>
  <c r="J234"/>
  <c r="J122"/>
  <c i="22" r="J128"/>
  <c r="J163"/>
  <c i="23" r="J105"/>
  <c i="24" r="J89"/>
  <c i="25" r="J137"/>
  <c r="J108"/>
  <c i="26" r="J98"/>
  <c r="BK128"/>
  <c i="27" r="BK102"/>
  <c r="BK134"/>
  <c i="28" r="BK121"/>
  <c i="29" r="BK94"/>
  <c i="2" r="J110"/>
  <c i="3" r="J211"/>
  <c r="J155"/>
  <c r="J170"/>
  <c i="4" r="J145"/>
  <c i="6" r="BK151"/>
  <c r="J121"/>
  <c i="7" r="BK111"/>
  <c i="9" r="J110"/>
  <c i="11" r="J186"/>
  <c r="BK175"/>
  <c i="12" r="J104"/>
  <c i="13" r="J208"/>
  <c r="BK228"/>
  <c r="BK235"/>
  <c i="15" r="BK140"/>
  <c i="16" r="J187"/>
  <c r="BK119"/>
  <c i="17" r="J84"/>
  <c i="20" r="BK403"/>
  <c r="BK324"/>
  <c r="BK222"/>
  <c r="J341"/>
  <c i="21" r="BK222"/>
  <c r="J252"/>
  <c i="22" r="BK196"/>
  <c r="J264"/>
  <c i="23" r="BK205"/>
  <c r="J220"/>
  <c i="24" r="BK108"/>
  <c i="25" r="J114"/>
  <c r="J155"/>
  <c i="26" r="BK145"/>
  <c r="BK127"/>
  <c i="27" r="J120"/>
  <c r="BK136"/>
  <c i="28" r="J100"/>
  <c i="2" r="BK147"/>
  <c r="BK118"/>
  <c i="4" r="BK143"/>
  <c i="6" r="J157"/>
  <c i="7" r="BK141"/>
  <c i="8" r="J124"/>
  <c i="9" r="BK129"/>
  <c i="12" r="BK167"/>
  <c r="BK129"/>
  <c i="13" r="BK206"/>
  <c i="14" r="BK103"/>
  <c i="15" r="J140"/>
  <c i="16" r="BK301"/>
  <c r="BK97"/>
  <c i="18" r="J102"/>
  <c i="20" r="J123"/>
  <c r="J358"/>
  <c r="BK349"/>
  <c i="21" r="BK114"/>
  <c r="J143"/>
  <c r="BK275"/>
  <c i="22" r="J102"/>
  <c r="J149"/>
  <c i="23" r="BK116"/>
  <c r="J226"/>
  <c i="24" r="BK112"/>
  <c i="25" r="BK150"/>
  <c i="26" r="J123"/>
  <c r="J111"/>
  <c i="27" r="J124"/>
  <c i="28" r="J116"/>
  <c r="BK93"/>
  <c i="2" r="J180"/>
  <c r="J201"/>
  <c i="3" r="BK197"/>
  <c r="BK216"/>
  <c i="4" r="BK118"/>
  <c i="5" r="BK92"/>
  <c i="6" r="J104"/>
  <c i="7" r="BK118"/>
  <c r="J184"/>
  <c i="9" r="BK125"/>
  <c i="11" r="BK143"/>
  <c r="BK141"/>
  <c i="12" r="BK175"/>
  <c r="J181"/>
  <c i="13" r="BK166"/>
  <c i="14" r="BK151"/>
  <c i="15" r="BK99"/>
  <c i="16" r="J136"/>
  <c r="BK128"/>
  <c i="18" r="J90"/>
  <c i="20" r="BK449"/>
  <c r="BK399"/>
  <c r="J378"/>
  <c i="21" r="J289"/>
  <c r="BK335"/>
  <c r="BK241"/>
  <c i="22" r="J236"/>
  <c r="BK264"/>
  <c i="23" r="J161"/>
  <c i="24" r="BK115"/>
  <c r="J104"/>
  <c i="25" r="BK154"/>
  <c r="J130"/>
  <c i="26" r="BK101"/>
  <c i="27" r="J95"/>
  <c r="BK111"/>
  <c i="28" r="BK141"/>
  <c r="BK117"/>
  <c i="2" r="BK188"/>
  <c r="J150"/>
  <c i="3" r="J115"/>
  <c r="J106"/>
  <c i="4" r="BK137"/>
  <c i="5" r="J114"/>
  <c i="6" r="BK157"/>
  <c i="7" r="BK98"/>
  <c r="J115"/>
  <c i="8" r="BK95"/>
  <c i="12" r="J147"/>
  <c r="BK201"/>
  <c i="13" r="BK192"/>
  <c i="14" r="J144"/>
  <c r="BK168"/>
  <c i="16" r="J224"/>
  <c r="J234"/>
  <c i="17" r="J95"/>
  <c i="20" r="BK289"/>
  <c r="BK441"/>
  <c r="BK283"/>
  <c r="J183"/>
  <c i="21" r="J99"/>
  <c r="BK228"/>
  <c r="BK271"/>
  <c i="22" r="J126"/>
  <c i="23" r="BK174"/>
  <c r="BK224"/>
  <c i="25" r="BK126"/>
  <c r="BK93"/>
  <c r="J149"/>
  <c i="26" r="J113"/>
  <c i="27" r="J137"/>
  <c r="J143"/>
  <c r="J128"/>
  <c i="28" r="BK113"/>
  <c r="J98"/>
  <c r="J107"/>
  <c i="29" r="BK96"/>
  <c i="2" r="J94"/>
  <c r="J134"/>
  <c r="J140"/>
  <c r="J182"/>
  <c r="BK94"/>
  <c r="BK122"/>
  <c i="3" r="J157"/>
  <c r="BK132"/>
  <c r="BK167"/>
  <c r="BK191"/>
  <c r="J193"/>
  <c r="BK137"/>
  <c r="J142"/>
  <c r="J177"/>
  <c i="4" r="J138"/>
  <c i="5" r="J110"/>
  <c i="6" r="BK148"/>
  <c i="7" r="BK126"/>
  <c r="BK143"/>
  <c i="9" r="BK127"/>
  <c i="11" r="BK118"/>
  <c r="BK137"/>
  <c i="12" r="J116"/>
  <c i="13" r="J150"/>
  <c r="BK168"/>
  <c i="14" r="J118"/>
  <c i="15" r="BK97"/>
  <c i="16" r="BK222"/>
  <c r="J254"/>
  <c i="17" r="BK91"/>
  <c i="20" r="J449"/>
  <c r="J242"/>
  <c r="BK101"/>
  <c r="J438"/>
  <c i="21" r="BK321"/>
  <c r="BK187"/>
  <c r="J239"/>
  <c i="22" r="J258"/>
  <c r="J210"/>
  <c i="23" r="BK178"/>
  <c r="BK201"/>
  <c i="25" r="J111"/>
  <c r="BK109"/>
  <c i="26" r="BK97"/>
  <c r="J93"/>
  <c i="27" r="BK122"/>
  <c i="28" r="J126"/>
  <c r="J109"/>
  <c i="5" r="BK118"/>
  <c i="7" r="BK164"/>
  <c r="BK159"/>
  <c i="8" r="BK122"/>
  <c i="11" r="J110"/>
  <c r="J141"/>
  <c i="12" r="J165"/>
  <c r="J123"/>
  <c i="13" r="BK221"/>
  <c i="14" r="J130"/>
  <c i="15" r="BK139"/>
  <c i="16" r="BK243"/>
  <c r="BK173"/>
  <c i="19" r="J91"/>
  <c i="20" r="BK236"/>
  <c r="BK213"/>
  <c i="21" r="BK291"/>
  <c r="BK177"/>
  <c i="22" r="BK145"/>
  <c r="J136"/>
  <c i="23" r="J143"/>
  <c i="24" r="J116"/>
  <c i="25" r="J157"/>
  <c r="BK87"/>
  <c i="26" r="BK133"/>
  <c r="BK108"/>
  <c i="27" r="BK118"/>
  <c r="J132"/>
  <c i="28" r="J93"/>
  <c i="2" r="BK156"/>
  <c i="3" r="J161"/>
  <c r="BK142"/>
  <c i="4" r="BK141"/>
  <c i="5" r="BK120"/>
  <c i="6" r="BK170"/>
  <c i="7" r="J186"/>
  <c r="J117"/>
  <c i="9" r="J140"/>
  <c i="11" r="BK148"/>
  <c r="BK197"/>
  <c i="12" r="J175"/>
  <c i="13" r="J160"/>
  <c r="BK194"/>
  <c i="15" r="BK142"/>
  <c i="16" r="J304"/>
  <c r="BK254"/>
  <c i="17" r="BK117"/>
  <c i="20" r="BK387"/>
  <c r="J387"/>
  <c r="J324"/>
  <c r="J101"/>
  <c i="21" r="BK112"/>
  <c r="BK277"/>
  <c r="BK314"/>
  <c i="22" r="J241"/>
  <c i="23" r="BK190"/>
  <c r="BK99"/>
  <c i="24" r="BK117"/>
  <c i="25" r="BK102"/>
  <c r="BK90"/>
  <c i="26" r="J122"/>
  <c r="BK115"/>
  <c i="27" r="BK113"/>
  <c r="BK140"/>
  <c i="28" r="BK103"/>
  <c i="2" r="BK180"/>
  <c r="BK92"/>
  <c i="3" r="BK111"/>
  <c r="J179"/>
  <c r="J134"/>
  <c i="4" r="J105"/>
  <c i="6" r="J145"/>
  <c i="7" r="BK173"/>
  <c i="8" r="J111"/>
  <c i="9" r="J121"/>
  <c i="11" r="BK159"/>
  <c i="12" r="J192"/>
  <c r="BK188"/>
  <c i="13" r="BK137"/>
  <c i="14" r="BK159"/>
  <c r="J126"/>
  <c i="16" r="J274"/>
  <c r="J317"/>
  <c r="BK221"/>
  <c i="19" r="BK87"/>
  <c i="20" r="BK113"/>
  <c r="J276"/>
  <c r="BK230"/>
  <c i="21" r="BK234"/>
  <c r="J304"/>
  <c r="BK178"/>
  <c i="22" r="J140"/>
  <c r="BK186"/>
  <c i="23" r="BK95"/>
  <c r="BK111"/>
  <c i="24" r="BK96"/>
  <c i="25" r="BK160"/>
  <c r="J144"/>
  <c i="26" r="J120"/>
  <c i="27" r="J121"/>
  <c r="J134"/>
  <c i="28" r="J140"/>
  <c r="J96"/>
  <c i="29" r="BK101"/>
  <c i="2" r="J126"/>
  <c r="J204"/>
  <c i="3" r="BK204"/>
  <c i="4" r="J99"/>
  <c i="5" r="J118"/>
  <c i="6" r="BK136"/>
  <c i="7" r="J159"/>
  <c r="BK177"/>
  <c i="11" r="BK172"/>
  <c r="BK101"/>
  <c i="12" r="BK177"/>
  <c i="13" r="BK114"/>
  <c r="J231"/>
  <c i="14" r="BK126"/>
  <c i="15" r="BK109"/>
  <c i="16" r="BK152"/>
  <c r="J205"/>
  <c i="18" r="J92"/>
  <c i="20" r="BK276"/>
  <c r="BK438"/>
  <c r="BK226"/>
  <c i="21" r="BK296"/>
  <c r="J237"/>
  <c r="J171"/>
  <c i="22" r="J134"/>
  <c r="J154"/>
  <c i="23" r="J205"/>
  <c i="24" r="J111"/>
  <c i="25" r="J148"/>
  <c i="26" r="J101"/>
  <c i="27" r="J147"/>
  <c r="BK114"/>
  <c i="28" r="J128"/>
  <c r="BK124"/>
  <c i="2" r="J178"/>
  <c i="3" r="J183"/>
  <c i="4" r="BK138"/>
  <c i="6" r="J162"/>
  <c i="7" r="J170"/>
  <c r="BK95"/>
  <c i="9" r="BK123"/>
  <c i="12" r="J163"/>
  <c r="BK149"/>
  <c r="BK186"/>
  <c i="13" r="J120"/>
  <c i="14" r="BK165"/>
  <c i="15" r="J149"/>
  <c i="16" r="J178"/>
  <c r="J222"/>
  <c i="18" r="J104"/>
  <c i="20" r="J409"/>
  <c r="J117"/>
  <c r="BK203"/>
  <c i="21" r="BK307"/>
  <c r="J321"/>
  <c r="J137"/>
  <c i="22" r="J234"/>
  <c r="J209"/>
  <c i="23" r="J153"/>
  <c i="24" r="BK92"/>
  <c i="25" r="BK144"/>
  <c r="J115"/>
  <c i="26" r="J114"/>
  <c i="27" r="J115"/>
  <c r="BK108"/>
  <c i="28" r="J137"/>
  <c r="BK92"/>
  <c i="2" r="J156"/>
  <c i="3" r="BK144"/>
  <c i="13" r="BK232"/>
  <c r="J118"/>
  <c i="14" r="J105"/>
  <c i="15" r="J126"/>
  <c i="16" r="BK287"/>
  <c r="BK115"/>
  <c r="J211"/>
  <c i="19" r="BK89"/>
  <c i="20" r="BK198"/>
  <c r="J368"/>
  <c r="BK251"/>
  <c i="21" r="BK325"/>
  <c r="J196"/>
  <c r="J180"/>
  <c i="22" r="J124"/>
  <c r="BK194"/>
  <c i="23" r="J95"/>
  <c i="24" r="BK93"/>
  <c r="J100"/>
  <c i="25" r="BK98"/>
  <c r="J125"/>
  <c i="26" r="BK92"/>
  <c i="27" r="J150"/>
  <c r="J144"/>
  <c i="28" r="BK142"/>
  <c r="BK138"/>
  <c i="2" r="J190"/>
  <c r="J188"/>
  <c i="3" r="BK106"/>
  <c r="J191"/>
  <c i="4" r="BK131"/>
  <c i="6" r="J166"/>
  <c r="BK159"/>
  <c i="7" r="J141"/>
  <c i="11" r="BK98"/>
  <c i="12" r="J161"/>
  <c i="13" r="BK141"/>
  <c r="J226"/>
  <c i="14" r="BK163"/>
  <c i="15" r="BK114"/>
  <c i="16" r="J132"/>
  <c r="BK178"/>
  <c r="BK156"/>
  <c i="18" r="J97"/>
  <c i="20" r="BK380"/>
  <c r="J169"/>
  <c r="BK244"/>
  <c i="21" r="J267"/>
  <c r="J297"/>
  <c r="BK130"/>
  <c i="22" r="J132"/>
  <c r="BK173"/>
  <c i="23" r="J111"/>
  <c i="24" r="J95"/>
  <c i="25" r="BK146"/>
  <c r="J118"/>
  <c i="26" r="J118"/>
  <c r="BK89"/>
  <c i="27" r="BK139"/>
  <c i="28" r="BK131"/>
  <c i="4" r="J122"/>
  <c i="5" r="J120"/>
  <c i="6" r="BK162"/>
  <c i="7" r="BK162"/>
  <c r="J130"/>
  <c i="9" r="J107"/>
  <c i="11" r="BK114"/>
  <c i="12" r="J106"/>
  <c r="J170"/>
  <c i="13" r="BK190"/>
  <c i="14" r="BK115"/>
  <c i="15" r="BK151"/>
  <c i="16" r="BK148"/>
  <c r="J102"/>
  <c i="18" r="BK93"/>
  <c i="20" r="BK139"/>
  <c r="BK259"/>
  <c r="J135"/>
  <c i="21" r="J311"/>
  <c r="J287"/>
  <c r="BK122"/>
  <c i="22" r="BK108"/>
  <c r="J207"/>
  <c r="BK149"/>
  <c i="23" r="BK109"/>
  <c i="24" r="BK95"/>
  <c i="25" r="J133"/>
  <c r="BK157"/>
  <c r="BK110"/>
  <c i="26" r="J109"/>
  <c i="27" r="BK132"/>
  <c r="J142"/>
  <c i="28" r="BK110"/>
  <c r="BK122"/>
  <c i="29" r="BK99"/>
  <c i="6" r="J113"/>
  <c i="7" r="BK139"/>
  <c i="8" r="J101"/>
  <c i="9" r="BK134"/>
  <c i="11" r="J137"/>
  <c r="BK133"/>
  <c i="12" r="BK145"/>
  <c r="J159"/>
  <c i="13" r="J232"/>
  <c r="BK135"/>
  <c i="14" r="J141"/>
  <c i="16" r="J261"/>
  <c r="BK321"/>
  <c i="17" r="J103"/>
  <c i="20" r="J411"/>
  <c r="J344"/>
  <c r="BK427"/>
  <c i="21" r="BK116"/>
  <c r="J116"/>
  <c r="J175"/>
  <c i="22" r="J223"/>
  <c r="BK245"/>
  <c i="23" r="J182"/>
  <c i="24" r="BK102"/>
  <c r="J120"/>
  <c i="25" r="BK113"/>
  <c r="BK121"/>
  <c i="26" r="J89"/>
  <c i="27" r="BK149"/>
  <c r="J100"/>
  <c i="28" r="J141"/>
  <c r="BK143"/>
  <c i="3" r="J159"/>
  <c r="J220"/>
  <c i="4" r="BK122"/>
  <c i="5" r="BK116"/>
  <c i="6" r="BK134"/>
  <c i="7" r="BK100"/>
  <c r="J193"/>
  <c i="9" r="BK140"/>
  <c i="11" r="J106"/>
  <c i="12" r="J153"/>
  <c r="BK97"/>
  <c i="13" r="BK208"/>
  <c i="14" r="BK147"/>
  <c i="15" r="BK145"/>
  <c i="16" r="BK163"/>
  <c r="J241"/>
  <c i="19" r="J102"/>
  <c i="20" r="BK321"/>
  <c r="J279"/>
  <c r="J180"/>
  <c i="21" r="BK224"/>
  <c r="J294"/>
  <c r="J335"/>
  <c i="22" r="BK228"/>
  <c r="BK161"/>
  <c r="BK203"/>
  <c i="23" r="BK138"/>
  <c i="24" r="BK120"/>
  <c i="25" r="BK145"/>
  <c r="J123"/>
  <c i="26" r="J121"/>
  <c r="J95"/>
  <c i="27" r="J93"/>
  <c r="BK116"/>
  <c i="28" r="BK95"/>
  <c r="BK126"/>
  <c i="29" r="J96"/>
  <c i="2" r="J184"/>
  <c i="3" r="BK206"/>
  <c r="J129"/>
  <c i="4" r="BK101"/>
  <c i="6" r="BK173"/>
  <c i="7" r="BK154"/>
  <c r="BK132"/>
  <c i="11" r="BK181"/>
  <c r="J101"/>
  <c i="12" r="J197"/>
  <c i="13" r="J103"/>
  <c r="BK133"/>
  <c i="14" r="J163"/>
  <c i="16" r="J331"/>
  <c r="J168"/>
  <c i="17" r="BK84"/>
  <c i="20" r="J424"/>
  <c r="BK173"/>
  <c r="BK409"/>
  <c r="J173"/>
  <c i="21" r="BK243"/>
  <c r="BK182"/>
  <c i="22" r="J252"/>
  <c r="J147"/>
  <c i="23" r="J136"/>
  <c r="J186"/>
  <c i="24" r="BK100"/>
  <c i="25" r="BK153"/>
  <c r="J113"/>
  <c i="26" r="J145"/>
  <c i="27" r="J122"/>
  <c r="BK96"/>
  <c i="28" r="BK114"/>
  <c r="BK123"/>
  <c i="2" r="J153"/>
  <c r="BK110"/>
  <c i="3" r="BK139"/>
  <c r="BK173"/>
  <c i="4" r="BK149"/>
  <c i="6" r="J143"/>
  <c r="BK115"/>
  <c i="7" r="J132"/>
  <c i="8" r="BK109"/>
  <c i="9" r="J129"/>
  <c i="11" r="BK140"/>
  <c i="12" r="J195"/>
  <c r="J157"/>
  <c i="13" r="J157"/>
  <c r="BK120"/>
  <c i="14" r="BK161"/>
  <c i="15" r="BK137"/>
  <c i="16" r="J290"/>
  <c r="J216"/>
  <c i="19" r="BK111"/>
  <c i="20" r="BK217"/>
  <c r="J281"/>
  <c r="J327"/>
  <c i="21" r="BK108"/>
  <c r="J268"/>
  <c r="BK323"/>
  <c i="22" r="J254"/>
  <c r="J217"/>
  <c i="23" r="J178"/>
  <c i="24" r="BK97"/>
  <c i="25" r="J140"/>
  <c r="J128"/>
  <c i="26" r="BK126"/>
  <c r="J125"/>
  <c i="27" r="J99"/>
  <c r="BK103"/>
  <c i="28" r="J136"/>
  <c r="J90"/>
  <c i="2" r="J122"/>
  <c i="3" r="J102"/>
  <c i="5" r="BK95"/>
  <c i="6" r="BK153"/>
  <c i="7" r="J175"/>
  <c i="11" r="BK146"/>
  <c i="12" r="BK125"/>
  <c i="13" r="J206"/>
  <c i="14" r="J107"/>
  <c i="15" r="BK118"/>
  <c i="16" r="BK280"/>
  <c i="17" r="J111"/>
  <c i="19" r="J87"/>
  <c i="20" r="BK334"/>
  <c r="BK411"/>
  <c i="21" r="BK293"/>
  <c r="J183"/>
  <c r="J291"/>
  <c i="22" r="J171"/>
  <c r="BK256"/>
  <c i="23" r="BK182"/>
  <c i="24" r="BK116"/>
  <c i="25" r="J102"/>
  <c r="BK142"/>
  <c i="26" r="BK118"/>
  <c i="27" r="BK89"/>
  <c r="J130"/>
  <c i="28" r="BK112"/>
  <c i="2" r="BK114"/>
  <c r="BK175"/>
  <c i="3" r="J119"/>
  <c r="BK141"/>
  <c i="4" r="J97"/>
  <c i="6" r="BK145"/>
  <c i="7" r="BK151"/>
  <c r="J177"/>
  <c i="8" r="BK127"/>
  <c i="9" r="BK97"/>
  <c i="11" r="J129"/>
  <c i="12" r="J179"/>
  <c i="13" r="BK154"/>
  <c r="J171"/>
  <c i="14" r="J99"/>
  <c i="15" r="J114"/>
  <c i="16" r="J300"/>
  <c r="J284"/>
  <c i="18" r="J101"/>
  <c i="20" r="BK318"/>
  <c r="BK127"/>
  <c r="J129"/>
  <c i="21" r="BK280"/>
  <c r="J120"/>
  <c r="BK340"/>
  <c i="22" r="BK136"/>
  <c r="BK126"/>
  <c i="23" r="J120"/>
  <c i="24" r="BK99"/>
  <c i="25" r="BK106"/>
  <c r="BK125"/>
  <c i="26" r="BK96"/>
  <c r="BK104"/>
  <c i="27" r="BK97"/>
  <c r="J131"/>
  <c i="28" r="J131"/>
  <c r="J117"/>
  <c i="2" r="J164"/>
  <c i="3" r="BK199"/>
  <c r="J111"/>
  <c r="J141"/>
  <c i="5" r="BK90"/>
  <c i="6" r="BK121"/>
  <c i="7" r="J149"/>
  <c i="9" r="J136"/>
  <c r="J92"/>
  <c i="11" r="J118"/>
  <c r="J190"/>
  <c r="J114"/>
  <c i="12" r="BK104"/>
  <c i="13" r="J135"/>
  <c r="BK176"/>
  <c i="14" r="BK156"/>
  <c i="15" r="BK101"/>
  <c i="16" r="BK331"/>
  <c r="BK123"/>
  <c i="18" r="BK108"/>
  <c i="20" r="BK452"/>
  <c r="J246"/>
  <c r="J113"/>
  <c i="21" r="J214"/>
  <c r="BK175"/>
  <c r="BK337"/>
  <c i="22" r="J238"/>
  <c r="BK102"/>
  <c i="23" r="BK198"/>
  <c r="J166"/>
  <c i="24" r="J96"/>
  <c i="25" r="J94"/>
  <c i="26" r="J130"/>
  <c i="27" r="J129"/>
  <c r="J136"/>
  <c r="BK110"/>
  <c i="28" r="J133"/>
  <c i="4" r="BK113"/>
  <c i="6" r="J116"/>
  <c r="J155"/>
  <c i="7" r="J162"/>
  <c i="8" r="BK113"/>
  <c i="9" r="BK103"/>
  <c i="11" r="BK152"/>
  <c i="12" r="J183"/>
  <c r="BK110"/>
  <c i="13" r="BK219"/>
  <c i="14" r="J156"/>
  <c i="15" r="J151"/>
  <c i="16" r="BK192"/>
  <c r="J293"/>
  <c r="J177"/>
  <c i="19" r="J89"/>
  <c i="20" r="BK143"/>
  <c r="BK359"/>
  <c r="J321"/>
  <c i="21" r="BK149"/>
  <c r="BK208"/>
  <c r="J118"/>
  <c i="22" r="J110"/>
  <c r="BK252"/>
  <c i="23" r="J203"/>
  <c i="24" r="BK111"/>
  <c r="J91"/>
  <c i="25" r="J160"/>
  <c r="J153"/>
  <c i="26" r="BK129"/>
  <c r="J137"/>
  <c i="27" r="BK121"/>
  <c r="J113"/>
  <c i="28" r="J122"/>
  <c r="BK102"/>
  <c i="6" r="J148"/>
  <c i="7" r="BK130"/>
  <c i="8" r="J118"/>
  <c i="9" r="J138"/>
  <c i="11" r="J138"/>
  <c r="J108"/>
  <c i="12" r="BK144"/>
  <c r="J114"/>
  <c i="13" r="J154"/>
  <c r="BK181"/>
  <c i="14" r="BK130"/>
  <c i="16" r="J328"/>
  <c r="BK197"/>
  <c i="17" r="BK116"/>
  <c i="20" r="BK246"/>
  <c r="J269"/>
  <c r="BK269"/>
  <c i="21" r="J323"/>
  <c r="BK214"/>
  <c r="J307"/>
  <c i="22" r="J205"/>
  <c r="BK270"/>
  <c i="23" r="J138"/>
  <c i="24" r="BK87"/>
  <c i="25" r="J104"/>
  <c r="BK117"/>
  <c i="26" r="BK120"/>
  <c r="BK124"/>
  <c i="27" r="BK144"/>
  <c r="J89"/>
  <c i="28" r="BK119"/>
  <c i="29" r="J99"/>
  <c i="3" r="BK179"/>
  <c r="BK195"/>
  <c i="4" r="BK135"/>
  <c i="5" r="J95"/>
  <c i="6" r="BK130"/>
  <c i="7" r="J136"/>
  <c r="J147"/>
  <c i="9" r="J131"/>
  <c i="11" r="J179"/>
  <c i="12" r="J125"/>
  <c r="BK142"/>
  <c i="13" r="J107"/>
  <c i="14" r="BK122"/>
  <c i="15" r="J139"/>
  <c i="16" r="BK215"/>
  <c r="J192"/>
  <c r="J97"/>
  <c i="18" r="BK87"/>
  <c i="20" r="BK445"/>
  <c r="BK135"/>
  <c r="BK119"/>
  <c i="21" r="BK137"/>
  <c r="BK290"/>
  <c r="J179"/>
  <c i="22" r="BK120"/>
  <c r="J145"/>
  <c i="23" r="BK105"/>
  <c r="BK180"/>
  <c i="24" r="J119"/>
  <c i="3" r="J144"/>
  <c r="BK211"/>
  <c i="5" r="J90"/>
  <c i="6" r="J134"/>
  <c i="7" r="J154"/>
  <c i="8" r="BK118"/>
  <c i="9" r="BK119"/>
  <c i="11" r="J135"/>
  <c i="12" r="BK159"/>
  <c r="J154"/>
  <c i="13" r="J101"/>
  <c i="14" r="BK111"/>
  <c i="15" r="J142"/>
  <c i="16" r="BK187"/>
  <c r="BK158"/>
  <c i="19" r="BK92"/>
  <c i="20" r="J232"/>
  <c r="BK232"/>
  <c r="J143"/>
  <c i="21" r="BK329"/>
  <c r="BK145"/>
  <c i="22" r="BK238"/>
  <c r="J256"/>
  <c i="23" r="J180"/>
  <c i="24" r="BK89"/>
  <c i="25" r="BK137"/>
  <c r="J88"/>
  <c i="26" r="J144"/>
  <c i="27" r="J145"/>
  <c r="BK106"/>
  <c i="28" r="J121"/>
  <c r="BK89"/>
  <c i="2" r="BK184"/>
  <c i="3" r="BK161"/>
  <c r="BK152"/>
  <c i="4" r="BK107"/>
  <c i="5" r="BK103"/>
  <c i="6" r="J170"/>
  <c i="7" r="J173"/>
  <c i="8" r="J97"/>
  <c i="9" r="BK99"/>
  <c i="11" r="BK184"/>
  <c i="12" r="J144"/>
  <c i="13" r="J192"/>
  <c r="J141"/>
  <c i="14" r="J122"/>
  <c i="16" r="BK284"/>
  <c r="BK231"/>
  <c i="17" r="BK112"/>
  <c i="19" r="J96"/>
  <c i="20" r="J349"/>
  <c r="BK207"/>
  <c r="J211"/>
  <c i="21" r="BK268"/>
  <c r="J108"/>
  <c i="22" r="BK236"/>
  <c r="BK154"/>
  <c i="23" r="BK151"/>
  <c i="24" r="BK88"/>
  <c i="25" r="BK95"/>
  <c r="J156"/>
  <c r="BK115"/>
  <c i="26" r="J97"/>
  <c i="27" r="J140"/>
  <c r="J112"/>
  <c i="28" r="J120"/>
  <c r="BK128"/>
  <c i="2" r="BK186"/>
  <c i="3" r="BK183"/>
  <c i="4" r="J120"/>
  <c i="6" r="J109"/>
  <c i="7" r="J189"/>
  <c i="8" r="BK107"/>
  <c i="9" r="J99"/>
  <c i="12" r="BK204"/>
  <c r="J121"/>
  <c i="13" r="J235"/>
  <c i="14" r="BK94"/>
  <c i="15" r="BK103"/>
  <c i="16" r="BK234"/>
  <c r="BK274"/>
  <c i="18" r="BK102"/>
  <c i="20" r="BK331"/>
  <c r="J222"/>
  <c r="J452"/>
  <c i="21" r="BK249"/>
  <c r="BK126"/>
  <c i="22" r="J232"/>
  <c r="J159"/>
  <c i="23" r="J198"/>
  <c r="BK161"/>
  <c i="24" r="J88"/>
  <c i="25" r="J98"/>
  <c r="J96"/>
  <c i="26" r="BK144"/>
  <c i="27" r="J92"/>
  <c r="J86"/>
  <c i="28" r="J91"/>
  <c i="29" r="BK104"/>
  <c i="2" r="J98"/>
  <c i="3" r="J137"/>
  <c r="BK129"/>
  <c i="4" r="J101"/>
  <c i="6" r="J164"/>
  <c r="J100"/>
  <c i="7" r="BK115"/>
  <c i="8" r="BK111"/>
  <c i="11" r="BK190"/>
  <c r="BK135"/>
  <c r="J152"/>
  <c i="12" r="BK147"/>
  <c i="13" r="BK112"/>
  <c r="J194"/>
  <c i="15" r="BK126"/>
  <c i="16" r="J128"/>
  <c r="J250"/>
  <c i="17" r="J112"/>
  <c i="19" r="BK90"/>
  <c i="20" r="J384"/>
  <c r="J247"/>
  <c r="J207"/>
  <c i="21" r="J224"/>
  <c r="BK267"/>
  <c i="22" r="BK254"/>
  <c r="J243"/>
  <c i="23" r="BK216"/>
  <c r="J184"/>
  <c i="24" r="J107"/>
  <c i="25" r="BK91"/>
  <c r="J127"/>
  <c i="26" r="J139"/>
  <c r="BK122"/>
  <c i="27" r="BK115"/>
  <c r="J138"/>
  <c i="28" r="BK107"/>
  <c i="29" r="J101"/>
  <c i="2" r="BK204"/>
  <c i="3" r="BK193"/>
  <c i="4" r="J147"/>
  <c i="5" r="J116"/>
  <c i="6" r="J128"/>
  <c i="7" r="BK156"/>
  <c r="J127"/>
  <c i="8" r="J113"/>
  <c i="12" r="J190"/>
  <c r="BK116"/>
  <c i="13" r="BK99"/>
  <c r="BK101"/>
  <c i="15" r="J109"/>
  <c i="16" r="BK276"/>
  <c i="17" r="BK107"/>
  <c i="19" r="J111"/>
  <c i="20" r="J331"/>
  <c r="BK421"/>
  <c r="BK169"/>
  <c i="21" r="BK304"/>
  <c r="BK118"/>
  <c r="J145"/>
  <c i="22" r="J211"/>
  <c r="J245"/>
  <c i="23" r="BK170"/>
  <c i="24" r="J90"/>
  <c i="25" r="J159"/>
  <c r="J154"/>
  <c r="BK116"/>
  <c i="26" r="J136"/>
  <c i="27" r="J98"/>
  <c r="J111"/>
  <c i="28" r="J132"/>
  <c r="J143"/>
  <c r="BK133"/>
  <c i="29" r="BK107"/>
  <c i="2" r="J193"/>
  <c r="J142"/>
  <c r="BK160"/>
  <c r="BK161"/>
  <c r="BK167"/>
  <c r="BK193"/>
  <c i="3" r="J186"/>
  <c r="BK186"/>
  <c r="J113"/>
  <c r="J104"/>
  <c r="J132"/>
  <c r="J216"/>
  <c r="BK213"/>
  <c r="BK217"/>
  <c i="4" r="J143"/>
  <c r="BK105"/>
  <c i="5" r="BK99"/>
  <c r="BK106"/>
  <c i="6" r="BK132"/>
  <c i="7" r="BK127"/>
  <c r="BK125"/>
  <c i="9" r="BK107"/>
  <c i="11" r="BK150"/>
  <c r="J184"/>
  <c i="12" r="J129"/>
  <c i="13" r="BK126"/>
  <c r="BK118"/>
  <c i="15" r="BK92"/>
  <c i="16" r="BK300"/>
  <c r="BK106"/>
  <c i="17" r="BK87"/>
  <c i="20" r="J337"/>
  <c r="BK196"/>
  <c r="J219"/>
  <c r="BK109"/>
  <c i="21" r="J241"/>
  <c r="BK297"/>
  <c i="22" r="J184"/>
  <c r="J270"/>
  <c i="23" r="BK168"/>
  <c r="BK128"/>
  <c i="24" r="J112"/>
  <c i="25" r="J134"/>
  <c r="BK129"/>
  <c i="26" r="BK105"/>
  <c r="J96"/>
  <c i="27" r="J102"/>
  <c r="BK105"/>
  <c i="28" r="BK99"/>
  <c r="BK96"/>
  <c i="4" r="J152"/>
  <c i="6" r="J98"/>
  <c i="7" r="BK121"/>
  <c i="9" r="BK136"/>
  <c i="11" r="BK193"/>
  <c r="J193"/>
  <c i="12" r="J151"/>
  <c r="J102"/>
  <c i="13" r="J168"/>
  <c r="BK145"/>
  <c i="14" r="BK118"/>
  <c i="15" r="BK129"/>
  <c i="16" r="BK304"/>
  <c r="BK111"/>
  <c i="18" r="BK90"/>
  <c i="20" r="J351"/>
  <c r="J354"/>
  <c r="BK147"/>
  <c i="21" r="BK232"/>
  <c r="J332"/>
  <c r="J337"/>
  <c i="22" r="J215"/>
  <c i="23" r="J128"/>
  <c r="BK220"/>
  <c i="24" r="BK94"/>
  <c i="25" r="J150"/>
  <c r="J135"/>
  <c i="26" r="BK110"/>
  <c r="BK109"/>
  <c i="27" r="J114"/>
  <c i="28" r="J129"/>
  <c r="BK118"/>
  <c i="2" r="BK150"/>
  <c i="3" r="J217"/>
  <c r="J131"/>
  <c i="4" r="J135"/>
  <c i="6" r="BK155"/>
  <c r="BK93"/>
  <c i="7" r="BK147"/>
  <c i="8" r="J109"/>
  <c i="9" r="J119"/>
  <c i="11" r="BK108"/>
  <c i="12" r="J200"/>
  <c i="13" r="BK160"/>
  <c r="J130"/>
  <c i="14" r="BK153"/>
  <c i="16" r="J156"/>
  <c r="BK319"/>
  <c r="BK266"/>
  <c i="18" r="BK103"/>
  <c i="20" r="J295"/>
  <c r="BK350"/>
  <c r="BK152"/>
  <c r="BK279"/>
  <c i="21" r="J272"/>
  <c r="BK196"/>
  <c r="BK263"/>
  <c i="22" r="J190"/>
  <c i="23" r="BK207"/>
  <c r="BK183"/>
  <c i="24" r="BK109"/>
  <c i="25" r="BK138"/>
  <c r="J110"/>
  <c i="26" r="BK125"/>
  <c r="BK102"/>
  <c i="27" r="BK141"/>
  <c r="BK117"/>
  <c i="28" r="BK136"/>
  <c r="BK140"/>
  <c i="2" r="BK107"/>
  <c r="BK134"/>
  <c i="3" r="J96"/>
  <c r="BK165"/>
  <c i="4" r="BK126"/>
  <c i="6" r="BK116"/>
  <c i="7" r="J125"/>
  <c i="8" r="J122"/>
  <c i="9" r="BK110"/>
  <c i="11" r="J154"/>
  <c i="12" r="J149"/>
  <c i="13" r="BK196"/>
  <c r="J133"/>
  <c i="14" r="J161"/>
  <c i="15" r="J99"/>
  <c i="16" r="J111"/>
  <c r="BK296"/>
  <c i="18" r="BK92"/>
  <c i="20" r="BK304"/>
  <c r="J334"/>
  <c r="BK176"/>
  <c i="21" r="BK143"/>
  <c r="J161"/>
  <c r="J290"/>
  <c i="22" r="J173"/>
  <c r="J97"/>
  <c i="23" r="BK184"/>
  <c i="24" r="BK110"/>
  <c i="25" r="J139"/>
  <c r="J93"/>
  <c i="26" r="BK140"/>
  <c r="BK111"/>
  <c i="27" r="BK123"/>
  <c r="BK143"/>
  <c i="28" r="J97"/>
  <c i="2" r="J118"/>
  <c i="3" r="BK113"/>
  <c r="BK98"/>
  <c i="4" r="BK145"/>
  <c i="5" r="J92"/>
  <c i="6" r="J168"/>
  <c i="7" r="J179"/>
  <c r="J121"/>
  <c i="9" r="BK131"/>
  <c i="10" r="J85"/>
  <c i="11" r="J146"/>
  <c i="12" r="BK172"/>
  <c i="13" r="J190"/>
  <c r="J173"/>
  <c i="14" r="BK101"/>
  <c i="15" r="BK149"/>
  <c i="16" r="BK102"/>
  <c r="J197"/>
  <c i="18" r="BK97"/>
  <c i="20" r="BK165"/>
  <c r="J391"/>
  <c r="BK354"/>
  <c i="21" r="J275"/>
  <c r="J293"/>
  <c r="BK218"/>
  <c i="22" r="BK171"/>
  <c r="BK111"/>
  <c i="23" r="J124"/>
  <c i="24" r="BK107"/>
  <c i="25" r="J129"/>
  <c r="BK99"/>
  <c i="26" r="J104"/>
  <c r="BK93"/>
  <c i="27" r="BK135"/>
  <c r="BK90"/>
  <c i="28" r="J87"/>
  <c r="BK90"/>
  <c i="2" r="BK145"/>
  <c i="3" r="J98"/>
  <c i="5" r="J112"/>
  <c i="6" r="BK98"/>
  <c i="7" r="J118"/>
  <c i="8" r="J90"/>
  <c i="12" r="J138"/>
  <c r="BK161"/>
  <c i="13" r="J158"/>
  <c r="J178"/>
  <c i="14" r="J115"/>
  <c i="16" r="J301"/>
  <c r="J319"/>
  <c i="18" r="J94"/>
  <c i="20" r="BK211"/>
  <c r="J374"/>
  <c r="J318"/>
  <c i="21" r="J325"/>
  <c r="J208"/>
  <c i="22" r="BK128"/>
  <c r="BK199"/>
  <c i="23" r="J190"/>
  <c i="24" r="J99"/>
  <c i="25" r="BK148"/>
  <c r="J141"/>
  <c r="J146"/>
  <c i="26" r="J94"/>
  <c i="27" r="J135"/>
  <c r="BK101"/>
  <c i="28" r="J125"/>
  <c i="29" r="J89"/>
  <c i="3" r="J181"/>
  <c r="BK145"/>
  <c r="J195"/>
  <c i="4" r="BK92"/>
  <c i="5" r="BK123"/>
  <c i="6" r="BK100"/>
  <c i="7" r="BK145"/>
  <c i="8" r="BK90"/>
  <c i="9" r="BK116"/>
  <c i="11" r="BK189"/>
  <c i="12" r="BK163"/>
  <c i="13" r="J228"/>
  <c r="BK223"/>
  <c i="14" r="J120"/>
  <c i="15" r="BK147"/>
  <c i="16" r="J158"/>
  <c i="17" r="J116"/>
  <c i="20" r="BK285"/>
  <c r="J442"/>
  <c r="J421"/>
  <c r="BK240"/>
  <c i="21" r="J296"/>
  <c r="J182"/>
  <c i="22" r="BK167"/>
  <c r="BK155"/>
  <c i="23" r="BK226"/>
  <c r="J174"/>
  <c i="25" r="BK128"/>
  <c r="BK123"/>
  <c r="BK149"/>
  <c i="26" r="BK121"/>
  <c i="27" r="BK124"/>
  <c r="BK145"/>
  <c i="28" r="BK98"/>
  <c r="J127"/>
  <c i="2" r="J114"/>
  <c i="3" r="BK175"/>
  <c r="BK177"/>
  <c i="6" r="J115"/>
  <c i="7" r="BK170"/>
  <c i="8" r="J107"/>
  <c i="9" r="BK143"/>
  <c i="10" r="J84"/>
  <c i="11" r="J172"/>
  <c i="12" r="J172"/>
  <c i="13" r="BK173"/>
  <c r="BK150"/>
  <c i="14" r="BK141"/>
  <c i="16" r="J326"/>
  <c r="BK201"/>
  <c i="17" r="J117"/>
  <c i="19" r="BK93"/>
  <c i="20" r="J158"/>
  <c r="J362"/>
  <c r="J147"/>
  <c i="21" r="J228"/>
  <c r="J243"/>
  <c i="22" r="BK159"/>
  <c r="BK209"/>
  <c i="23" r="BK213"/>
  <c i="24" r="J97"/>
  <c i="25" r="BK131"/>
  <c r="BK120"/>
  <c i="26" r="BK112"/>
  <c i="27" r="BK92"/>
  <c r="BK147"/>
  <c r="J148"/>
  <c i="5" r="J123"/>
  <c i="6" r="BK164"/>
  <c i="7" r="BK106"/>
  <c r="BK168"/>
  <c i="10" r="BK85"/>
  <c i="11" r="J96"/>
  <c i="12" r="BK133"/>
  <c i="13" r="BK231"/>
  <c r="J114"/>
  <c i="14" r="J135"/>
  <c i="15" r="J129"/>
  <c i="16" r="J115"/>
  <c r="J143"/>
  <c i="19" r="J92"/>
  <c i="20" r="J203"/>
  <c r="J403"/>
  <c i="21" r="J249"/>
  <c r="J130"/>
  <c r="BK319"/>
  <c i="22" r="BK151"/>
  <c r="BK184"/>
  <c i="23" r="J211"/>
  <c i="24" r="J117"/>
  <c i="25" r="BK155"/>
  <c r="BK92"/>
  <c i="26" r="J115"/>
  <c r="BK143"/>
  <c i="27" r="BK91"/>
  <c r="BK138"/>
  <c i="28" r="J89"/>
  <c i="29" r="BK110"/>
  <c i="6" r="BK113"/>
  <c i="7" r="J166"/>
  <c r="J106"/>
  <c i="9" r="BK114"/>
  <c i="11" r="BK179"/>
  <c r="BK170"/>
  <c i="12" r="BK181"/>
  <c r="BK190"/>
  <c i="13" r="J196"/>
  <c r="BK171"/>
  <c r="BK200"/>
  <c i="15" r="J133"/>
  <c i="16" r="J163"/>
  <c r="J248"/>
  <c i="17" r="BK111"/>
  <c i="19" r="J86"/>
  <c i="20" r="J213"/>
  <c r="BK129"/>
  <c i="21" r="BK120"/>
  <c r="BK261"/>
  <c i="22" r="J151"/>
  <c r="BK190"/>
  <c i="23" r="BK227"/>
  <c r="BK124"/>
  <c i="24" r="J118"/>
  <c i="25" r="BK104"/>
  <c r="BK107"/>
  <c i="26" r="J88"/>
  <c i="27" r="BK119"/>
  <c r="J139"/>
  <c r="BK129"/>
  <c i="28" r="J102"/>
  <c i="3" r="J152"/>
  <c r="BK119"/>
  <c i="4" r="J141"/>
  <c i="5" r="BK112"/>
  <c i="6" r="BK166"/>
  <c i="7" r="BK117"/>
  <c i="8" r="J115"/>
  <c i="9" r="J116"/>
  <c i="11" r="BK127"/>
  <c i="12" r="BK192"/>
  <c i="13" r="J200"/>
  <c r="BK178"/>
  <c i="14" r="J139"/>
  <c i="15" r="J92"/>
  <c i="16" r="J243"/>
  <c r="BK168"/>
  <c i="17" r="BK106"/>
  <c i="19" r="J88"/>
  <c i="20" r="J105"/>
  <c r="J441"/>
  <c r="J209"/>
  <c i="21" r="J314"/>
  <c r="J112"/>
  <c r="J135"/>
  <c i="22" r="BK163"/>
  <c r="J106"/>
  <c r="BK248"/>
  <c i="23" r="J194"/>
  <c i="25" r="J138"/>
  <c r="BK151"/>
  <c i="26" r="J143"/>
  <c r="BK103"/>
  <c i="27" r="J106"/>
  <c r="J141"/>
  <c r="J116"/>
  <c i="28" r="J134"/>
  <c i="29" r="J92"/>
  <c i="2" r="J92"/>
  <c i="3" r="J165"/>
  <c r="BK202"/>
  <c r="BK134"/>
  <c i="4" r="BK99"/>
  <c i="6" r="BK96"/>
  <c i="7" r="BK149"/>
  <c r="BK189"/>
  <c i="9" r="J125"/>
  <c i="11" r="J181"/>
  <c r="J197"/>
  <c i="12" r="J133"/>
  <c i="13" r="J164"/>
  <c r="BK212"/>
  <c i="14" r="J153"/>
  <c i="15" r="J105"/>
  <c i="16" r="J266"/>
  <c r="J246"/>
  <c i="18" r="J103"/>
  <c i="20" r="BK209"/>
  <c r="J198"/>
  <c r="J109"/>
  <c i="21" r="J329"/>
  <c r="BK200"/>
  <c r="J340"/>
  <c i="22" r="BK241"/>
  <c r="BK234"/>
  <c i="23" r="BK103"/>
  <c r="BK132"/>
  <c i="25" r="J92"/>
  <c r="BK118"/>
  <c r="BK111"/>
  <c i="26" r="J127"/>
  <c i="27" r="BK148"/>
  <c r="BK137"/>
  <c i="28" r="BK127"/>
  <c r="J99"/>
  <c i="2" l="1" r="BK139"/>
  <c r="T155"/>
  <c i="3" r="P128"/>
  <c r="BK138"/>
  <c r="J138"/>
  <c r="J67"/>
  <c r="BK172"/>
  <c r="J172"/>
  <c r="J69"/>
  <c r="R190"/>
  <c r="R210"/>
  <c i="4" r="T117"/>
  <c r="R134"/>
  <c i="5" r="R89"/>
  <c r="BK111"/>
  <c r="J111"/>
  <c r="J66"/>
  <c i="6" r="BK112"/>
  <c r="J112"/>
  <c r="J65"/>
  <c r="P150"/>
  <c i="7" r="T97"/>
  <c r="T93"/>
  <c r="BK114"/>
  <c r="J114"/>
  <c r="J65"/>
  <c r="R120"/>
  <c r="P161"/>
  <c r="P183"/>
  <c i="8" r="R92"/>
  <c r="R88"/>
  <c i="12" r="T101"/>
  <c r="T107"/>
  <c r="P156"/>
  <c r="BK194"/>
  <c r="J194"/>
  <c r="J73"/>
  <c i="13" r="P111"/>
  <c r="T121"/>
  <c r="R163"/>
  <c r="BK172"/>
  <c r="J172"/>
  <c r="J70"/>
  <c r="P216"/>
  <c i="14" r="P98"/>
  <c r="P117"/>
  <c r="BK140"/>
  <c r="J140"/>
  <c r="J68"/>
  <c r="T146"/>
  <c i="15" r="R104"/>
  <c r="R144"/>
  <c i="16" r="R127"/>
  <c r="R186"/>
  <c r="P223"/>
  <c r="R260"/>
  <c r="T286"/>
  <c r="R292"/>
  <c i="17" r="P83"/>
  <c r="P82"/>
  <c r="P81"/>
  <c i="1" r="AU70"/>
  <c i="18" r="P96"/>
  <c r="P95"/>
  <c i="19" r="P95"/>
  <c i="20" r="BK100"/>
  <c r="J100"/>
  <c r="J61"/>
  <c r="BK157"/>
  <c r="J157"/>
  <c r="J63"/>
  <c r="BK187"/>
  <c r="J187"/>
  <c r="J64"/>
  <c r="BK202"/>
  <c r="J202"/>
  <c r="J65"/>
  <c r="R278"/>
  <c r="T336"/>
  <c r="BK367"/>
  <c r="J367"/>
  <c r="J73"/>
  <c r="BK398"/>
  <c r="J398"/>
  <c r="J75"/>
  <c r="R423"/>
  <c i="21" r="BK98"/>
  <c r="J98"/>
  <c r="J61"/>
  <c r="BK154"/>
  <c r="J154"/>
  <c r="J63"/>
  <c r="P236"/>
  <c r="P255"/>
  <c r="P266"/>
  <c r="BK270"/>
  <c r="J270"/>
  <c r="J71"/>
  <c r="BK274"/>
  <c r="J274"/>
  <c r="J72"/>
  <c r="BK313"/>
  <c r="J313"/>
  <c r="J75"/>
  <c i="22" r="R144"/>
  <c i="23" r="T94"/>
  <c r="P142"/>
  <c r="T165"/>
  <c r="T177"/>
  <c r="P185"/>
  <c r="R185"/>
  <c r="R219"/>
  <c r="R218"/>
  <c i="24" r="P86"/>
  <c r="T114"/>
  <c r="T113"/>
  <c i="25" r="BK89"/>
  <c r="J89"/>
  <c r="J60"/>
  <c r="BK101"/>
  <c r="J101"/>
  <c r="J61"/>
  <c r="P136"/>
  <c i="26" r="P87"/>
  <c r="BK100"/>
  <c r="J100"/>
  <c r="J62"/>
  <c r="P107"/>
  <c r="T132"/>
  <c i="2" r="P139"/>
  <c r="BK155"/>
  <c r="J155"/>
  <c r="J67"/>
  <c i="3" r="BK110"/>
  <c r="J110"/>
  <c r="J63"/>
  <c r="BK147"/>
  <c r="J147"/>
  <c r="J68"/>
  <c i="4" r="P96"/>
  <c r="BK117"/>
  <c r="J117"/>
  <c r="J64"/>
  <c r="T134"/>
  <c i="5" r="BK89"/>
  <c r="P111"/>
  <c r="P108"/>
  <c i="6" r="P112"/>
  <c r="BK150"/>
  <c r="J150"/>
  <c r="J68"/>
  <c i="7" r="P97"/>
  <c r="P93"/>
  <c r="T114"/>
  <c r="P120"/>
  <c r="BK161"/>
  <c r="J161"/>
  <c r="J69"/>
  <c r="BK183"/>
  <c r="J183"/>
  <c r="J71"/>
  <c i="8" r="P117"/>
  <c i="9" r="BK94"/>
  <c r="J94"/>
  <c r="J62"/>
  <c r="T113"/>
  <c r="T118"/>
  <c r="BK133"/>
  <c r="J133"/>
  <c r="J68"/>
  <c i="10" r="BK83"/>
  <c r="J83"/>
  <c r="J61"/>
  <c i="11" r="R126"/>
  <c r="BK145"/>
  <c r="J145"/>
  <c r="J69"/>
  <c r="R163"/>
  <c r="BK192"/>
  <c r="J192"/>
  <c r="J73"/>
  <c i="12" r="R101"/>
  <c r="P107"/>
  <c r="P141"/>
  <c r="T156"/>
  <c r="P194"/>
  <c i="13" r="T111"/>
  <c r="R121"/>
  <c r="BK163"/>
  <c r="J163"/>
  <c r="J68"/>
  <c r="R185"/>
  <c r="R216"/>
  <c i="14" r="R98"/>
  <c r="T117"/>
  <c r="P140"/>
  <c r="R158"/>
  <c i="15" r="P104"/>
  <c r="P144"/>
  <c i="16" r="P127"/>
  <c r="P186"/>
  <c r="BK223"/>
  <c r="J223"/>
  <c r="J66"/>
  <c r="BK260"/>
  <c r="J260"/>
  <c r="J70"/>
  <c r="R286"/>
  <c r="T292"/>
  <c i="18" r="P86"/>
  <c r="P89"/>
  <c r="P85"/>
  <c r="P84"/>
  <c i="1" r="AU71"/>
  <c i="19" r="T95"/>
  <c i="20" r="T100"/>
  <c r="R157"/>
  <c r="P187"/>
  <c r="T202"/>
  <c r="T294"/>
  <c r="P326"/>
  <c r="P367"/>
  <c r="T398"/>
  <c r="P423"/>
  <c i="21" r="P107"/>
  <c r="T186"/>
  <c r="P260"/>
  <c r="T266"/>
  <c r="T270"/>
  <c r="T274"/>
  <c r="BK299"/>
  <c r="J299"/>
  <c r="J74"/>
  <c i="22" r="T101"/>
  <c r="T144"/>
  <c r="R214"/>
  <c r="T247"/>
  <c i="24" r="BK101"/>
  <c r="J101"/>
  <c r="J62"/>
  <c i="25" r="T89"/>
  <c r="R101"/>
  <c r="BK124"/>
  <c r="J124"/>
  <c r="J63"/>
  <c r="P132"/>
  <c r="P158"/>
  <c i="26" r="BK91"/>
  <c r="J91"/>
  <c r="J61"/>
  <c r="BK107"/>
  <c r="J107"/>
  <c r="J63"/>
  <c r="BK132"/>
  <c r="J132"/>
  <c r="J65"/>
  <c i="27" r="BK88"/>
  <c r="J88"/>
  <c r="J61"/>
  <c r="P125"/>
  <c i="28" r="R94"/>
  <c r="T106"/>
  <c r="P135"/>
  <c i="2" r="T139"/>
  <c r="P155"/>
  <c i="3" r="R95"/>
  <c r="T128"/>
  <c r="P147"/>
  <c r="BK190"/>
  <c r="J190"/>
  <c r="J70"/>
  <c r="T201"/>
  <c i="4" r="T96"/>
  <c r="P108"/>
  <c r="P140"/>
  <c i="5" r="BK94"/>
  <c r="J94"/>
  <c r="J62"/>
  <c i="6" r="R95"/>
  <c r="R91"/>
  <c r="R120"/>
  <c r="R161"/>
  <c i="7" r="R97"/>
  <c r="R93"/>
  <c r="R114"/>
  <c r="BK120"/>
  <c r="J120"/>
  <c r="J66"/>
  <c r="R161"/>
  <c r="T183"/>
  <c i="8" r="P106"/>
  <c r="P103"/>
  <c i="9" r="BK118"/>
  <c r="J118"/>
  <c r="J66"/>
  <c i="11" r="BK134"/>
  <c r="J134"/>
  <c r="J68"/>
  <c r="P145"/>
  <c r="R174"/>
  <c r="T183"/>
  <c i="12" r="P120"/>
  <c r="BK141"/>
  <c r="R150"/>
  <c r="T185"/>
  <c i="13" r="R111"/>
  <c r="P121"/>
  <c r="BK153"/>
  <c r="J153"/>
  <c r="J67"/>
  <c r="P185"/>
  <c r="BK205"/>
  <c r="J205"/>
  <c r="J73"/>
  <c r="BK225"/>
  <c r="J225"/>
  <c r="J75"/>
  <c i="14" r="BK106"/>
  <c r="J106"/>
  <c r="J63"/>
  <c i="15" r="BK104"/>
  <c r="J104"/>
  <c r="J63"/>
  <c r="P132"/>
  <c r="P131"/>
  <c i="16" r="BK127"/>
  <c r="J127"/>
  <c r="J62"/>
  <c r="BK186"/>
  <c r="J186"/>
  <c r="J64"/>
  <c r="T223"/>
  <c r="P260"/>
  <c r="BK286"/>
  <c r="J286"/>
  <c r="J71"/>
  <c r="BK292"/>
  <c r="J292"/>
  <c r="J72"/>
  <c i="17" r="T83"/>
  <c r="T82"/>
  <c r="T81"/>
  <c i="18" r="R86"/>
  <c r="R89"/>
  <c i="19" r="P84"/>
  <c r="P83"/>
  <c r="P82"/>
  <c i="1" r="AU72"/>
  <c i="20" r="R100"/>
  <c r="P157"/>
  <c r="T187"/>
  <c r="P202"/>
  <c r="BK278"/>
  <c r="J278"/>
  <c r="J67"/>
  <c r="R336"/>
  <c r="P371"/>
  <c r="T413"/>
  <c r="T440"/>
  <c i="21" r="T98"/>
  <c r="BK186"/>
  <c r="J186"/>
  <c r="J64"/>
  <c r="R260"/>
  <c r="BK279"/>
  <c r="J279"/>
  <c r="J73"/>
  <c r="T299"/>
  <c i="22" r="R119"/>
  <c r="BK183"/>
  <c r="J183"/>
  <c r="J65"/>
  <c r="R202"/>
  <c r="BK227"/>
  <c r="J227"/>
  <c r="J72"/>
  <c r="T227"/>
  <c i="23" r="P94"/>
  <c r="T142"/>
  <c r="P169"/>
  <c r="P177"/>
  <c r="T181"/>
  <c r="P200"/>
  <c r="BK219"/>
  <c r="J219"/>
  <c r="J72"/>
  <c i="24" r="T86"/>
  <c r="R114"/>
  <c r="R113"/>
  <c i="25" r="T105"/>
  <c r="T124"/>
  <c r="T132"/>
  <c i="26" r="R91"/>
  <c r="R107"/>
  <c r="R132"/>
  <c i="27" r="BK84"/>
  <c r="J84"/>
  <c r="J60"/>
  <c r="R84"/>
  <c r="P109"/>
  <c i="28" r="R115"/>
  <c i="2" r="R109"/>
  <c r="R90"/>
  <c r="BK166"/>
  <c r="J166"/>
  <c r="J69"/>
  <c i="3" r="P110"/>
  <c r="T147"/>
  <c r="T190"/>
  <c r="P210"/>
  <c i="4" r="R96"/>
  <c r="R108"/>
  <c r="BK140"/>
  <c r="J140"/>
  <c r="J68"/>
  <c i="5" r="R94"/>
  <c r="R111"/>
  <c r="R108"/>
  <c i="6" r="BK95"/>
  <c r="J95"/>
  <c r="J62"/>
  <c r="T112"/>
  <c r="R150"/>
  <c i="7" r="R131"/>
  <c r="P172"/>
  <c i="8" r="BK106"/>
  <c r="J106"/>
  <c r="J65"/>
  <c r="R117"/>
  <c i="9" r="T94"/>
  <c r="T90"/>
  <c r="R113"/>
  <c r="R122"/>
  <c i="11" r="T126"/>
  <c r="R145"/>
  <c r="BK174"/>
  <c r="J174"/>
  <c r="J71"/>
  <c r="P183"/>
  <c i="12" r="BK101"/>
  <c r="J101"/>
  <c r="J62"/>
  <c r="BK107"/>
  <c r="J107"/>
  <c r="J63"/>
  <c r="BK156"/>
  <c r="J156"/>
  <c r="J70"/>
  <c r="R185"/>
  <c i="13" r="T98"/>
  <c r="T132"/>
  <c r="R153"/>
  <c r="BK185"/>
  <c r="J185"/>
  <c r="J72"/>
  <c r="R205"/>
  <c r="P225"/>
  <c i="14" r="R106"/>
  <c r="R140"/>
  <c r="BK158"/>
  <c r="J158"/>
  <c r="J70"/>
  <c i="15" r="P96"/>
  <c r="R113"/>
  <c r="BK132"/>
  <c r="J132"/>
  <c r="J67"/>
  <c i="16" r="BK96"/>
  <c r="J96"/>
  <c r="J61"/>
  <c r="T167"/>
  <c r="T196"/>
  <c r="T245"/>
  <c r="BK303"/>
  <c r="J303"/>
  <c r="J73"/>
  <c i="18" r="T96"/>
  <c r="T95"/>
  <c i="19" r="BK95"/>
  <c r="J95"/>
  <c r="J62"/>
  <c i="20" r="R134"/>
  <c r="T221"/>
  <c r="T278"/>
  <c r="BK336"/>
  <c r="J336"/>
  <c r="J71"/>
  <c r="BK371"/>
  <c r="J371"/>
  <c r="J74"/>
  <c r="BK413"/>
  <c r="J413"/>
  <c r="J76"/>
  <c r="BK440"/>
  <c r="J440"/>
  <c r="J78"/>
  <c i="21" r="R98"/>
  <c r="R186"/>
  <c r="BK255"/>
  <c r="BK266"/>
  <c r="J266"/>
  <c r="J70"/>
  <c r="T279"/>
  <c r="P299"/>
  <c i="22" r="P144"/>
  <c r="BK202"/>
  <c r="J202"/>
  <c r="J68"/>
  <c r="T214"/>
  <c r="R247"/>
  <c i="23" r="BK94"/>
  <c r="T115"/>
  <c r="R165"/>
  <c r="T169"/>
  <c r="BK181"/>
  <c r="J181"/>
  <c r="J67"/>
  <c r="BK200"/>
  <c r="J200"/>
  <c r="J69"/>
  <c i="24" r="P101"/>
  <c i="25" r="P89"/>
  <c r="T101"/>
  <c r="R124"/>
  <c r="R132"/>
  <c r="R158"/>
  <c i="26" r="P91"/>
  <c r="BK117"/>
  <c r="J117"/>
  <c r="J64"/>
  <c r="P142"/>
  <c i="27" r="T88"/>
  <c r="T109"/>
  <c i="28" r="P94"/>
  <c r="R106"/>
  <c r="P130"/>
  <c r="T139"/>
  <c i="2" r="T109"/>
  <c r="T90"/>
  <c r="P166"/>
  <c i="3" r="R110"/>
  <c r="T138"/>
  <c r="P172"/>
  <c r="BK201"/>
  <c r="J201"/>
  <c r="J71"/>
  <c r="T210"/>
  <c i="4" r="T108"/>
  <c r="T140"/>
  <c i="5" r="T94"/>
  <c r="T111"/>
  <c r="T108"/>
  <c i="6" r="P95"/>
  <c r="P91"/>
  <c r="P120"/>
  <c r="BK161"/>
  <c r="J161"/>
  <c r="J69"/>
  <c i="7" r="P114"/>
  <c r="T120"/>
  <c r="T161"/>
  <c r="R183"/>
  <c i="8" r="T106"/>
  <c i="9" r="BK122"/>
  <c r="J122"/>
  <c r="J67"/>
  <c r="R133"/>
  <c i="10" r="P83"/>
  <c r="P82"/>
  <c r="P81"/>
  <c i="1" r="AU63"/>
  <c i="11" r="BK126"/>
  <c r="J126"/>
  <c r="J66"/>
  <c r="R134"/>
  <c r="BK163"/>
  <c r="J163"/>
  <c r="J70"/>
  <c r="P174"/>
  <c r="P192"/>
  <c i="12" r="P101"/>
  <c r="R107"/>
  <c r="BK150"/>
  <c r="J150"/>
  <c r="J69"/>
  <c r="BK174"/>
  <c r="J174"/>
  <c r="J71"/>
  <c r="R194"/>
  <c i="13" r="BK111"/>
  <c r="J111"/>
  <c r="J62"/>
  <c r="BK121"/>
  <c r="J121"/>
  <c r="J63"/>
  <c r="T163"/>
  <c r="T172"/>
  <c r="BK216"/>
  <c r="J216"/>
  <c r="J74"/>
  <c i="14" r="BK117"/>
  <c r="J117"/>
  <c r="J64"/>
  <c r="R146"/>
  <c i="15" r="BK96"/>
  <c r="J96"/>
  <c r="J62"/>
  <c r="BK113"/>
  <c r="J113"/>
  <c r="J64"/>
  <c r="R132"/>
  <c r="R131"/>
  <c i="16" r="P96"/>
  <c r="R167"/>
  <c r="P196"/>
  <c r="R245"/>
  <c r="P303"/>
  <c i="18" r="BK86"/>
  <c r="J86"/>
  <c r="J61"/>
  <c r="BK89"/>
  <c r="J89"/>
  <c r="J62"/>
  <c i="19" r="BK84"/>
  <c r="BK83"/>
  <c r="BK82"/>
  <c r="J82"/>
  <c i="20" r="P100"/>
  <c r="T157"/>
  <c r="R187"/>
  <c r="R202"/>
  <c r="P278"/>
  <c r="P336"/>
  <c r="T371"/>
  <c r="P413"/>
  <c r="T423"/>
  <c i="21" r="R107"/>
  <c r="R154"/>
  <c r="R236"/>
  <c r="T255"/>
  <c r="R266"/>
  <c r="R270"/>
  <c r="R274"/>
  <c r="R299"/>
  <c i="22" r="P101"/>
  <c r="T119"/>
  <c r="T183"/>
  <c r="P202"/>
  <c r="BK247"/>
  <c r="J247"/>
  <c r="J73"/>
  <c i="23" r="BK115"/>
  <c r="J115"/>
  <c r="J62"/>
  <c r="R142"/>
  <c r="BK169"/>
  <c r="J169"/>
  <c r="J65"/>
  <c r="BK177"/>
  <c r="J177"/>
  <c r="J66"/>
  <c r="R181"/>
  <c r="T200"/>
  <c r="T219"/>
  <c r="T218"/>
  <c i="24" r="BK86"/>
  <c r="J86"/>
  <c r="J61"/>
  <c r="BK114"/>
  <c r="BK113"/>
  <c r="J113"/>
  <c r="J63"/>
  <c i="25" r="R105"/>
  <c r="P124"/>
  <c r="BK132"/>
  <c r="J132"/>
  <c r="J64"/>
  <c r="BK158"/>
  <c r="J158"/>
  <c r="J66"/>
  <c i="26" r="R87"/>
  <c r="T100"/>
  <c r="T117"/>
  <c r="R142"/>
  <c i="27" r="P84"/>
  <c r="T84"/>
  <c r="T125"/>
  <c i="28" r="P115"/>
  <c r="BK139"/>
  <c r="J139"/>
  <c r="J66"/>
  <c i="2" r="BK109"/>
  <c r="J109"/>
  <c r="J63"/>
  <c r="R166"/>
  <c i="3" r="P95"/>
  <c r="P94"/>
  <c r="BK128"/>
  <c r="P138"/>
  <c r="R172"/>
  <c r="P201"/>
  <c i="4" r="R117"/>
  <c r="R140"/>
  <c i="5" r="P89"/>
  <c i="6" r="R112"/>
  <c r="R111"/>
  <c r="T150"/>
  <c i="7" r="T131"/>
  <c r="T172"/>
  <c i="8" r="P92"/>
  <c r="P88"/>
  <c r="BK117"/>
  <c r="J117"/>
  <c r="J66"/>
  <c i="9" r="P118"/>
  <c r="T122"/>
  <c i="11" r="P95"/>
  <c r="T95"/>
  <c r="P105"/>
  <c r="T134"/>
  <c r="P163"/>
  <c r="T174"/>
  <c r="R192"/>
  <c i="12" r="R120"/>
  <c r="R141"/>
  <c r="T150"/>
  <c r="P185"/>
  <c r="T194"/>
  <c i="13" r="R98"/>
  <c r="P132"/>
  <c r="P153"/>
  <c r="P172"/>
  <c r="T216"/>
  <c i="14" r="T106"/>
  <c r="BK146"/>
  <c r="J146"/>
  <c r="J69"/>
  <c r="T158"/>
  <c i="15" r="T96"/>
  <c r="T113"/>
  <c r="BK144"/>
  <c r="J144"/>
  <c r="J68"/>
  <c i="16" r="R96"/>
  <c r="P167"/>
  <c r="R196"/>
  <c r="P245"/>
  <c r="R303"/>
  <c i="17" r="R83"/>
  <c r="R82"/>
  <c r="R81"/>
  <c i="18" r="BK96"/>
  <c r="BK95"/>
  <c r="J95"/>
  <c r="J63"/>
  <c i="19" r="R95"/>
  <c i="20" r="T134"/>
  <c r="P221"/>
  <c r="R294"/>
  <c r="BK326"/>
  <c r="J326"/>
  <c r="J70"/>
  <c r="T367"/>
  <c r="P398"/>
  <c r="BK423"/>
  <c r="J423"/>
  <c r="J77"/>
  <c i="21" r="BK107"/>
  <c r="J107"/>
  <c r="J62"/>
  <c r="T154"/>
  <c r="T236"/>
  <c r="R255"/>
  <c r="R279"/>
  <c r="R313"/>
  <c i="22" r="R101"/>
  <c r="BK144"/>
  <c r="J144"/>
  <c r="J64"/>
  <c r="T202"/>
  <c r="T201"/>
  <c r="R227"/>
  <c i="23" r="R115"/>
  <c r="P165"/>
  <c r="R169"/>
  <c r="P181"/>
  <c r="R200"/>
  <c r="P219"/>
  <c r="P218"/>
  <c i="24" r="T101"/>
  <c i="25" r="BK105"/>
  <c r="J105"/>
  <c r="J62"/>
  <c r="T136"/>
  <c i="26" r="T91"/>
  <c r="T107"/>
  <c r="P132"/>
  <c i="27" r="P88"/>
  <c r="BK125"/>
  <c r="J125"/>
  <c r="J63"/>
  <c i="28" r="T94"/>
  <c r="R130"/>
  <c i="2" r="P109"/>
  <c r="P90"/>
  <c r="T166"/>
  <c i="3" r="BK95"/>
  <c r="J95"/>
  <c r="J61"/>
  <c r="T110"/>
  <c r="R138"/>
  <c r="T172"/>
  <c r="BK210"/>
  <c r="J210"/>
  <c r="J72"/>
  <c i="4" r="P117"/>
  <c r="P134"/>
  <c r="P133"/>
  <c i="5" r="T89"/>
  <c r="T88"/>
  <c r="T87"/>
  <c i="6" r="BK120"/>
  <c r="J120"/>
  <c r="J67"/>
  <c r="P161"/>
  <c i="7" r="BK97"/>
  <c r="J97"/>
  <c r="J62"/>
  <c r="P131"/>
  <c r="BK172"/>
  <c r="J172"/>
  <c r="J70"/>
  <c i="8" r="T92"/>
  <c r="T88"/>
  <c r="T117"/>
  <c i="9" r="R94"/>
  <c r="R90"/>
  <c r="BK113"/>
  <c r="J113"/>
  <c r="J65"/>
  <c r="P122"/>
  <c r="T133"/>
  <c i="10" r="R83"/>
  <c r="R82"/>
  <c r="R81"/>
  <c i="11" r="BK95"/>
  <c r="J95"/>
  <c r="J61"/>
  <c r="R95"/>
  <c r="BK105"/>
  <c r="J105"/>
  <c r="J63"/>
  <c r="R105"/>
  <c r="T105"/>
  <c r="P126"/>
  <c r="P134"/>
  <c r="BK183"/>
  <c r="J183"/>
  <c r="J72"/>
  <c r="T192"/>
  <c i="12" r="BK120"/>
  <c r="J120"/>
  <c r="J64"/>
  <c r="T141"/>
  <c r="P150"/>
  <c r="P174"/>
  <c i="13" r="BK98"/>
  <c r="J98"/>
  <c r="J61"/>
  <c r="BK132"/>
  <c r="J132"/>
  <c r="J64"/>
  <c r="P163"/>
  <c r="R172"/>
  <c r="P205"/>
  <c r="R225"/>
  <c i="14" r="BK98"/>
  <c r="J98"/>
  <c r="J62"/>
  <c r="P106"/>
  <c r="P146"/>
  <c i="15" r="T104"/>
  <c r="T144"/>
  <c i="16" r="T127"/>
  <c r="T186"/>
  <c r="R223"/>
  <c r="T260"/>
  <c r="P286"/>
  <c r="P292"/>
  <c i="17" r="BK83"/>
  <c r="BK82"/>
  <c r="J82"/>
  <c r="J60"/>
  <c i="18" r="T86"/>
  <c r="T89"/>
  <c i="19" r="R84"/>
  <c r="R83"/>
  <c r="R82"/>
  <c i="20" r="P134"/>
  <c r="R221"/>
  <c r="BK294"/>
  <c r="J294"/>
  <c r="J69"/>
  <c r="R326"/>
  <c r="R371"/>
  <c r="R413"/>
  <c r="P440"/>
  <c i="21" r="T107"/>
  <c r="T97"/>
  <c r="P154"/>
  <c r="BK236"/>
  <c r="J236"/>
  <c r="J65"/>
  <c r="T260"/>
  <c r="P279"/>
  <c r="T313"/>
  <c i="22" r="BK101"/>
  <c r="J101"/>
  <c r="J62"/>
  <c r="BK119"/>
  <c r="J119"/>
  <c r="J63"/>
  <c r="P183"/>
  <c r="BK214"/>
  <c r="J214"/>
  <c r="J69"/>
  <c r="P247"/>
  <c i="23" r="P115"/>
  <c i="24" r="R86"/>
  <c r="P114"/>
  <c r="P113"/>
  <c i="25" r="R89"/>
  <c r="P101"/>
  <c r="BK136"/>
  <c r="J136"/>
  <c r="J65"/>
  <c r="T158"/>
  <c i="26" r="BK87"/>
  <c r="P100"/>
  <c r="P117"/>
  <c r="T142"/>
  <c i="27" r="R88"/>
  <c r="R125"/>
  <c i="28" r="BK88"/>
  <c r="J88"/>
  <c r="J60"/>
  <c r="R88"/>
  <c r="T88"/>
  <c r="BK106"/>
  <c r="J106"/>
  <c r="J62"/>
  <c r="BK115"/>
  <c r="J115"/>
  <c r="J63"/>
  <c r="BK130"/>
  <c r="J130"/>
  <c r="J64"/>
  <c r="BK135"/>
  <c r="J135"/>
  <c r="J65"/>
  <c r="R135"/>
  <c r="R139"/>
  <c i="29" r="P91"/>
  <c r="T91"/>
  <c r="T87"/>
  <c r="T86"/>
  <c r="T98"/>
  <c i="2" r="R139"/>
  <c r="R138"/>
  <c r="R155"/>
  <c i="3" r="T95"/>
  <c r="T94"/>
  <c r="R128"/>
  <c r="R147"/>
  <c r="P190"/>
  <c r="R201"/>
  <c i="4" r="BK96"/>
  <c r="J96"/>
  <c r="J62"/>
  <c r="BK108"/>
  <c r="J108"/>
  <c r="J63"/>
  <c r="BK134"/>
  <c r="BK133"/>
  <c r="J133"/>
  <c r="J66"/>
  <c i="5" r="P94"/>
  <c i="6" r="T95"/>
  <c r="T91"/>
  <c r="T120"/>
  <c r="T161"/>
  <c i="7" r="BK131"/>
  <c r="J131"/>
  <c r="J68"/>
  <c r="R172"/>
  <c i="8" r="BK92"/>
  <c r="J92"/>
  <c r="J62"/>
  <c r="R106"/>
  <c r="R103"/>
  <c i="9" r="P94"/>
  <c r="P90"/>
  <c r="P113"/>
  <c r="R118"/>
  <c r="P133"/>
  <c i="10" r="T83"/>
  <c r="T82"/>
  <c r="T81"/>
  <c i="11" r="T145"/>
  <c r="T163"/>
  <c r="R183"/>
  <c i="12" r="T120"/>
  <c r="R156"/>
  <c r="R174"/>
  <c r="T174"/>
  <c r="BK185"/>
  <c r="J185"/>
  <c r="J72"/>
  <c i="13" r="P98"/>
  <c r="P97"/>
  <c r="R132"/>
  <c r="T153"/>
  <c r="T185"/>
  <c r="T205"/>
  <c r="T225"/>
  <c i="14" r="T98"/>
  <c r="T92"/>
  <c r="T91"/>
  <c r="R117"/>
  <c r="T140"/>
  <c r="T137"/>
  <c r="P158"/>
  <c i="15" r="R96"/>
  <c r="R90"/>
  <c r="R89"/>
  <c r="P113"/>
  <c r="T132"/>
  <c r="T131"/>
  <c i="16" r="T96"/>
  <c r="T95"/>
  <c r="BK167"/>
  <c r="J167"/>
  <c r="J63"/>
  <c r="BK196"/>
  <c r="J196"/>
  <c r="J65"/>
  <c r="BK245"/>
  <c r="J245"/>
  <c r="J67"/>
  <c r="T303"/>
  <c i="18" r="R96"/>
  <c r="R95"/>
  <c i="19" r="T84"/>
  <c i="20" r="BK134"/>
  <c r="J134"/>
  <c r="J62"/>
  <c r="BK221"/>
  <c r="J221"/>
  <c r="J66"/>
  <c r="P294"/>
  <c r="P293"/>
  <c r="T326"/>
  <c r="R367"/>
  <c r="R398"/>
  <c r="R440"/>
  <c i="21" r="P98"/>
  <c r="P186"/>
  <c r="BK260"/>
  <c r="J260"/>
  <c r="J69"/>
  <c r="P270"/>
  <c r="P274"/>
  <c r="P313"/>
  <c i="22" r="P119"/>
  <c r="R183"/>
  <c r="P214"/>
  <c r="P227"/>
  <c i="23" r="R94"/>
  <c r="R93"/>
  <c r="R92"/>
  <c r="BK142"/>
  <c r="J142"/>
  <c r="J63"/>
  <c r="BK165"/>
  <c r="J165"/>
  <c r="J64"/>
  <c r="R177"/>
  <c r="BK185"/>
  <c r="J185"/>
  <c r="J68"/>
  <c r="T185"/>
  <c i="24" r="R101"/>
  <c i="25" r="P105"/>
  <c r="R136"/>
  <c i="26" r="T87"/>
  <c r="T86"/>
  <c r="R100"/>
  <c r="R117"/>
  <c r="BK142"/>
  <c r="J142"/>
  <c r="J66"/>
  <c i="27" r="BK109"/>
  <c r="J109"/>
  <c r="J62"/>
  <c r="R109"/>
  <c i="28" r="P88"/>
  <c r="BK94"/>
  <c r="J94"/>
  <c r="J61"/>
  <c r="P106"/>
  <c r="T115"/>
  <c r="T130"/>
  <c r="T135"/>
  <c r="P139"/>
  <c i="29" r="BK91"/>
  <c r="J91"/>
  <c r="J62"/>
  <c r="R91"/>
  <c r="R87"/>
  <c r="R86"/>
  <c r="BK98"/>
  <c r="J98"/>
  <c r="J63"/>
  <c r="P98"/>
  <c r="R98"/>
  <c i="2" r="BK91"/>
  <c r="BK90"/>
  <c r="J90"/>
  <c r="J60"/>
  <c r="BK106"/>
  <c r="J106"/>
  <c r="J62"/>
  <c i="3" r="BK105"/>
  <c r="J105"/>
  <c r="J62"/>
  <c i="6" r="BK92"/>
  <c r="J92"/>
  <c r="J61"/>
  <c r="BK108"/>
  <c r="J108"/>
  <c r="J63"/>
  <c r="BK118"/>
  <c r="J118"/>
  <c r="J66"/>
  <c i="12" r="BK137"/>
  <c r="J137"/>
  <c r="J65"/>
  <c r="BK148"/>
  <c r="J148"/>
  <c r="J68"/>
  <c i="13" r="BK180"/>
  <c r="J180"/>
  <c r="J71"/>
  <c i="14" r="BK167"/>
  <c r="J167"/>
  <c r="J71"/>
  <c i="23" r="BK215"/>
  <c r="J215"/>
  <c r="J70"/>
  <c i="2" r="BK152"/>
  <c r="J152"/>
  <c r="J66"/>
  <c r="BK163"/>
  <c r="J163"/>
  <c r="J68"/>
  <c i="6" r="BK172"/>
  <c r="J172"/>
  <c r="J70"/>
  <c i="7" r="BK129"/>
  <c r="J129"/>
  <c r="J67"/>
  <c i="11" r="BK132"/>
  <c r="J132"/>
  <c r="J67"/>
  <c i="13" r="BK149"/>
  <c r="J149"/>
  <c r="J65"/>
  <c i="16" r="BK330"/>
  <c r="J330"/>
  <c r="J74"/>
  <c i="28" r="BK86"/>
  <c r="J86"/>
  <c r="J59"/>
  <c i="5" r="BK122"/>
  <c r="J122"/>
  <c r="J67"/>
  <c i="11" r="BK122"/>
  <c r="J122"/>
  <c r="J64"/>
  <c i="12" r="BK96"/>
  <c r="BK95"/>
  <c r="J95"/>
  <c r="J60"/>
  <c i="14" r="BK93"/>
  <c r="J93"/>
  <c r="J61"/>
  <c i="15" r="BK91"/>
  <c r="BK90"/>
  <c r="J90"/>
  <c r="J60"/>
  <c r="BK128"/>
  <c r="J128"/>
  <c r="J65"/>
  <c r="BK153"/>
  <c r="J153"/>
  <c r="J69"/>
  <c i="21" r="BK251"/>
  <c r="J251"/>
  <c r="J66"/>
  <c r="BK339"/>
  <c r="J339"/>
  <c r="J76"/>
  <c i="22" r="BK96"/>
  <c r="J96"/>
  <c r="J61"/>
  <c i="3" r="BK136"/>
  <c r="J136"/>
  <c r="J66"/>
  <c i="8" r="BK89"/>
  <c r="BK88"/>
  <c r="J88"/>
  <c r="J60"/>
  <c i="9" r="BK142"/>
  <c r="J142"/>
  <c r="J69"/>
  <c i="22" r="BK222"/>
  <c r="J222"/>
  <c r="J71"/>
  <c i="13" r="BK234"/>
  <c r="J234"/>
  <c r="J76"/>
  <c i="22" r="BK219"/>
  <c r="J219"/>
  <c r="J70"/>
  <c i="3" r="BK219"/>
  <c r="J219"/>
  <c r="J73"/>
  <c i="9" r="BK91"/>
  <c r="J91"/>
  <c r="J61"/>
  <c r="BK109"/>
  <c r="J109"/>
  <c r="J63"/>
  <c i="13" r="BK170"/>
  <c r="J170"/>
  <c r="J69"/>
  <c i="22" r="BK198"/>
  <c r="J198"/>
  <c r="J66"/>
  <c i="4" r="BK91"/>
  <c r="J91"/>
  <c r="J61"/>
  <c i="5" r="BK105"/>
  <c r="J105"/>
  <c r="J63"/>
  <c i="7" r="BK192"/>
  <c r="J192"/>
  <c r="J72"/>
  <c i="8" r="BK104"/>
  <c r="J104"/>
  <c r="J64"/>
  <c i="11" r="BK100"/>
  <c r="J100"/>
  <c r="J62"/>
  <c i="12" r="BK203"/>
  <c r="J203"/>
  <c r="J74"/>
  <c i="14" r="BK134"/>
  <c r="J134"/>
  <c r="J65"/>
  <c r="BK138"/>
  <c r="J138"/>
  <c r="J67"/>
  <c i="20" r="BK361"/>
  <c r="J361"/>
  <c r="J72"/>
  <c i="29" r="BK88"/>
  <c i="4" r="BK130"/>
  <c r="J130"/>
  <c r="J65"/>
  <c r="BK151"/>
  <c r="J151"/>
  <c r="J69"/>
  <c i="5" r="BK109"/>
  <c r="J109"/>
  <c r="J65"/>
  <c i="7" r="BK94"/>
  <c r="J94"/>
  <c r="J61"/>
  <c r="BK110"/>
  <c r="J110"/>
  <c r="J63"/>
  <c i="8" r="BK126"/>
  <c r="J126"/>
  <c r="J67"/>
  <c i="16" r="BK256"/>
  <c r="J256"/>
  <c r="J68"/>
  <c i="22" r="BK269"/>
  <c r="J269"/>
  <c r="J74"/>
  <c i="25" r="BK86"/>
  <c r="J86"/>
  <c i="29" r="BK103"/>
  <c r="J103"/>
  <c r="J64"/>
  <c r="BK106"/>
  <c r="J106"/>
  <c r="J65"/>
  <c r="BK109"/>
  <c r="J109"/>
  <c r="J66"/>
  <c r="J80"/>
  <c r="BE94"/>
  <c r="E76"/>
  <c r="BE89"/>
  <c r="BE110"/>
  <c r="BE92"/>
  <c r="BE101"/>
  <c r="F83"/>
  <c r="BE107"/>
  <c r="BE104"/>
  <c r="BE96"/>
  <c r="BE99"/>
  <c i="27" r="BK83"/>
  <c r="J83"/>
  <c r="J59"/>
  <c i="28" r="E48"/>
  <c r="BE98"/>
  <c r="BE101"/>
  <c r="BE105"/>
  <c r="BE117"/>
  <c r="BE123"/>
  <c r="BE133"/>
  <c r="BE138"/>
  <c r="BE91"/>
  <c r="BE99"/>
  <c r="BE109"/>
  <c r="BE113"/>
  <c r="BE114"/>
  <c r="BE136"/>
  <c r="BE137"/>
  <c r="BE93"/>
  <c r="BE95"/>
  <c r="BE100"/>
  <c r="BE108"/>
  <c r="BE111"/>
  <c r="BE112"/>
  <c r="BE119"/>
  <c r="BE120"/>
  <c r="BE127"/>
  <c r="BE131"/>
  <c r="BE132"/>
  <c r="BE141"/>
  <c r="F83"/>
  <c r="BE90"/>
  <c r="BE102"/>
  <c r="BE110"/>
  <c r="BE87"/>
  <c r="BE116"/>
  <c r="BE122"/>
  <c r="BE128"/>
  <c r="BE129"/>
  <c r="BE142"/>
  <c r="BE143"/>
  <c r="J52"/>
  <c r="BE89"/>
  <c r="BE92"/>
  <c r="BE96"/>
  <c r="BE104"/>
  <c r="BE118"/>
  <c r="BE140"/>
  <c r="BE97"/>
  <c r="BE103"/>
  <c r="BE107"/>
  <c r="BE121"/>
  <c r="BE124"/>
  <c r="BE125"/>
  <c r="BE126"/>
  <c r="BE134"/>
  <c i="27" r="BE91"/>
  <c r="BE94"/>
  <c r="BE105"/>
  <c r="BE108"/>
  <c r="BE120"/>
  <c r="BE130"/>
  <c r="BE135"/>
  <c r="BE139"/>
  <c r="BE150"/>
  <c r="BE86"/>
  <c r="BE87"/>
  <c r="BE89"/>
  <c r="BE93"/>
  <c r="BE106"/>
  <c r="BE122"/>
  <c r="BE123"/>
  <c r="BE124"/>
  <c r="BE133"/>
  <c r="BE141"/>
  <c r="BE145"/>
  <c r="BE146"/>
  <c r="BE147"/>
  <c i="26" r="J87"/>
  <c r="J60"/>
  <c i="27" r="F80"/>
  <c r="BE98"/>
  <c r="BE126"/>
  <c r="J52"/>
  <c r="E73"/>
  <c r="BE104"/>
  <c r="BE110"/>
  <c r="BE113"/>
  <c r="BE116"/>
  <c r="BE119"/>
  <c r="BE127"/>
  <c r="BE129"/>
  <c r="BE142"/>
  <c r="BE92"/>
  <c r="BE101"/>
  <c r="BE103"/>
  <c r="BE107"/>
  <c r="BE131"/>
  <c r="BE136"/>
  <c r="BE140"/>
  <c r="BE85"/>
  <c r="BE96"/>
  <c r="BE100"/>
  <c r="BE111"/>
  <c r="BE112"/>
  <c r="BE118"/>
  <c r="BE121"/>
  <c r="BE128"/>
  <c r="BE149"/>
  <c r="BE95"/>
  <c r="BE99"/>
  <c r="BE115"/>
  <c r="BE137"/>
  <c r="BE143"/>
  <c r="BE90"/>
  <c r="BE97"/>
  <c r="BE102"/>
  <c r="BE114"/>
  <c r="BE117"/>
  <c r="BE132"/>
  <c r="BE134"/>
  <c r="BE138"/>
  <c r="BE144"/>
  <c r="BE148"/>
  <c i="25" r="J59"/>
  <c i="26" r="BE95"/>
  <c r="BE105"/>
  <c r="BE123"/>
  <c r="BE126"/>
  <c r="BE129"/>
  <c r="BE133"/>
  <c r="BE88"/>
  <c r="BE114"/>
  <c r="BE139"/>
  <c r="F83"/>
  <c r="BE92"/>
  <c r="BE128"/>
  <c r="BE135"/>
  <c r="BE144"/>
  <c r="E76"/>
  <c r="BE97"/>
  <c r="BE101"/>
  <c r="BE103"/>
  <c r="BE110"/>
  <c r="BE119"/>
  <c r="BE121"/>
  <c r="BE143"/>
  <c r="BE145"/>
  <c r="BE89"/>
  <c r="BE93"/>
  <c r="BE96"/>
  <c r="BE104"/>
  <c r="BE108"/>
  <c r="BE111"/>
  <c r="BE113"/>
  <c r="BE115"/>
  <c r="BE118"/>
  <c r="BE125"/>
  <c r="BE137"/>
  <c r="J80"/>
  <c r="BE112"/>
  <c r="BE120"/>
  <c r="BE122"/>
  <c r="BE124"/>
  <c r="BE130"/>
  <c r="BE134"/>
  <c r="BE140"/>
  <c r="BE94"/>
  <c r="BE98"/>
  <c r="BE102"/>
  <c r="BE109"/>
  <c r="BE127"/>
  <c r="BE136"/>
  <c r="BE138"/>
  <c i="24" r="BK85"/>
  <c r="J85"/>
  <c r="J60"/>
  <c i="25" r="BE95"/>
  <c r="BE128"/>
  <c r="BE131"/>
  <c r="BE102"/>
  <c r="BE104"/>
  <c r="BE117"/>
  <c r="BE118"/>
  <c r="BE125"/>
  <c r="BE137"/>
  <c r="BE139"/>
  <c r="BE141"/>
  <c r="BE157"/>
  <c i="24" r="J114"/>
  <c r="J64"/>
  <c i="25" r="J52"/>
  <c r="BE91"/>
  <c r="BE98"/>
  <c r="BE103"/>
  <c r="BE110"/>
  <c r="BE112"/>
  <c r="BE122"/>
  <c r="BE123"/>
  <c r="BE147"/>
  <c r="BE155"/>
  <c r="BE93"/>
  <c r="BE96"/>
  <c r="BE114"/>
  <c r="BE119"/>
  <c r="BE138"/>
  <c r="BE140"/>
  <c r="BE143"/>
  <c r="BE146"/>
  <c r="BE148"/>
  <c r="BE153"/>
  <c r="BE116"/>
  <c r="BE134"/>
  <c r="BE142"/>
  <c r="BE144"/>
  <c r="BE150"/>
  <c r="BE154"/>
  <c r="E48"/>
  <c r="F55"/>
  <c r="BE87"/>
  <c r="BE88"/>
  <c r="BE90"/>
  <c r="BE92"/>
  <c r="BE94"/>
  <c r="BE99"/>
  <c r="BE120"/>
  <c r="BE129"/>
  <c r="BE130"/>
  <c r="BE133"/>
  <c r="BE149"/>
  <c r="BE156"/>
  <c r="BE159"/>
  <c r="BE160"/>
  <c r="BE100"/>
  <c r="BE106"/>
  <c r="BE108"/>
  <c r="BE109"/>
  <c r="BE111"/>
  <c r="BE115"/>
  <c r="BE126"/>
  <c r="BE127"/>
  <c r="BE135"/>
  <c r="BE97"/>
  <c r="BE107"/>
  <c r="BE113"/>
  <c r="BE121"/>
  <c r="BE145"/>
  <c r="BE151"/>
  <c r="BE152"/>
  <c i="24" r="BE98"/>
  <c r="BE102"/>
  <c r="BE115"/>
  <c r="E48"/>
  <c r="BE110"/>
  <c r="BE111"/>
  <c i="23" r="BK218"/>
  <c r="J218"/>
  <c r="J71"/>
  <c i="24" r="J52"/>
  <c r="BE93"/>
  <c r="BE105"/>
  <c i="23" r="J94"/>
  <c r="J61"/>
  <c i="24" r="F81"/>
  <c r="BE94"/>
  <c r="BE95"/>
  <c r="BE96"/>
  <c r="BE99"/>
  <c r="BE103"/>
  <c r="BE97"/>
  <c r="BE106"/>
  <c r="BE107"/>
  <c r="BE117"/>
  <c r="BE118"/>
  <c r="BE119"/>
  <c r="BE108"/>
  <c r="BE109"/>
  <c r="BE100"/>
  <c r="BE112"/>
  <c r="BE87"/>
  <c r="BE88"/>
  <c r="BE89"/>
  <c r="BE90"/>
  <c r="BE91"/>
  <c r="BE92"/>
  <c r="BE104"/>
  <c r="BE116"/>
  <c r="BE120"/>
  <c i="23" r="BE95"/>
  <c r="BE103"/>
  <c r="BE111"/>
  <c r="BE113"/>
  <c r="BE116"/>
  <c r="BE120"/>
  <c r="BE178"/>
  <c r="BE205"/>
  <c r="J86"/>
  <c r="BE105"/>
  <c r="BE109"/>
  <c r="BE124"/>
  <c r="BE138"/>
  <c r="BE147"/>
  <c r="BE153"/>
  <c r="BE184"/>
  <c r="BE190"/>
  <c r="BE198"/>
  <c r="BE207"/>
  <c r="BE211"/>
  <c r="E48"/>
  <c r="BE99"/>
  <c r="BE166"/>
  <c r="BE168"/>
  <c r="BE220"/>
  <c r="BE224"/>
  <c r="BE226"/>
  <c r="BE227"/>
  <c i="22" r="BK201"/>
  <c r="J201"/>
  <c r="J67"/>
  <c i="23" r="BE180"/>
  <c r="BE201"/>
  <c r="BE203"/>
  <c r="BE213"/>
  <c r="BE132"/>
  <c r="BE186"/>
  <c r="BE194"/>
  <c r="F55"/>
  <c r="BE128"/>
  <c r="BE136"/>
  <c r="BE151"/>
  <c r="BE157"/>
  <c r="BE182"/>
  <c r="BE143"/>
  <c r="BE161"/>
  <c r="BE170"/>
  <c r="BE174"/>
  <c r="BE183"/>
  <c r="BE216"/>
  <c i="22" r="J52"/>
  <c r="BE194"/>
  <c r="BE196"/>
  <c r="BE199"/>
  <c r="BE228"/>
  <c r="BE238"/>
  <c r="BE241"/>
  <c r="E48"/>
  <c r="F55"/>
  <c r="BE124"/>
  <c r="BE151"/>
  <c r="BE175"/>
  <c r="BE211"/>
  <c r="BE220"/>
  <c r="BE243"/>
  <c r="BE264"/>
  <c r="BE267"/>
  <c r="BE270"/>
  <c i="21" r="J255"/>
  <c r="J68"/>
  <c i="22" r="BE97"/>
  <c r="BE163"/>
  <c r="BE205"/>
  <c r="BE212"/>
  <c r="BE215"/>
  <c r="BE217"/>
  <c r="BE234"/>
  <c r="BE248"/>
  <c r="BE254"/>
  <c r="BE102"/>
  <c r="BE108"/>
  <c r="BE110"/>
  <c r="BE161"/>
  <c r="BE203"/>
  <c r="BE236"/>
  <c r="BE256"/>
  <c r="BE140"/>
  <c r="BE147"/>
  <c r="BE149"/>
  <c r="BE188"/>
  <c r="BE223"/>
  <c r="BE245"/>
  <c i="21" r="BK97"/>
  <c r="J97"/>
  <c r="J60"/>
  <c i="22" r="BE132"/>
  <c r="BE134"/>
  <c r="BE145"/>
  <c r="BE179"/>
  <c r="BE184"/>
  <c r="BE209"/>
  <c r="BE210"/>
  <c r="BE262"/>
  <c r="BE106"/>
  <c r="BE111"/>
  <c r="BE115"/>
  <c r="BE120"/>
  <c r="BE126"/>
  <c r="BE128"/>
  <c r="BE136"/>
  <c r="BE154"/>
  <c r="BE159"/>
  <c r="BE173"/>
  <c r="BE258"/>
  <c r="BE153"/>
  <c r="BE155"/>
  <c r="BE167"/>
  <c r="BE171"/>
  <c r="BE186"/>
  <c r="BE190"/>
  <c r="BE207"/>
  <c r="BE232"/>
  <c r="BE252"/>
  <c i="20" r="BK99"/>
  <c i="21" r="F93"/>
  <c r="BE212"/>
  <c r="BE214"/>
  <c r="BE234"/>
  <c r="BE239"/>
  <c r="BE267"/>
  <c r="BE268"/>
  <c r="BE272"/>
  <c r="BE307"/>
  <c r="BE311"/>
  <c r="BE321"/>
  <c r="BE337"/>
  <c r="BE340"/>
  <c r="J90"/>
  <c r="BE103"/>
  <c r="BE112"/>
  <c r="BE114"/>
  <c r="BE120"/>
  <c r="BE204"/>
  <c r="BE224"/>
  <c r="BE256"/>
  <c r="BE280"/>
  <c r="BE287"/>
  <c r="BE296"/>
  <c r="BE332"/>
  <c r="BE200"/>
  <c r="BE218"/>
  <c r="BE232"/>
  <c r="BE249"/>
  <c r="BE258"/>
  <c r="BE261"/>
  <c r="BE271"/>
  <c r="BE325"/>
  <c r="BE329"/>
  <c i="20" r="BK293"/>
  <c r="J293"/>
  <c r="J68"/>
  <c i="21" r="BE145"/>
  <c r="BE149"/>
  <c r="BE151"/>
  <c r="BE161"/>
  <c r="BE165"/>
  <c r="BE169"/>
  <c r="BE171"/>
  <c r="BE175"/>
  <c r="BE241"/>
  <c r="BE275"/>
  <c r="BE297"/>
  <c r="E48"/>
  <c r="BE143"/>
  <c r="BE179"/>
  <c r="BE237"/>
  <c r="BE263"/>
  <c r="BE293"/>
  <c r="BE187"/>
  <c r="BE228"/>
  <c r="BE247"/>
  <c r="BE294"/>
  <c r="BE314"/>
  <c r="BE319"/>
  <c r="BE108"/>
  <c r="BE116"/>
  <c r="BE118"/>
  <c r="BE137"/>
  <c r="BE141"/>
  <c r="BE155"/>
  <c r="BE157"/>
  <c r="BE177"/>
  <c r="BE185"/>
  <c r="BE277"/>
  <c r="BE304"/>
  <c r="BE323"/>
  <c r="BE327"/>
  <c r="BE99"/>
  <c r="BE122"/>
  <c r="BE126"/>
  <c r="BE130"/>
  <c r="BE135"/>
  <c r="BE178"/>
  <c r="BE180"/>
  <c r="BE182"/>
  <c r="BE183"/>
  <c r="BE196"/>
  <c r="BE208"/>
  <c r="BE222"/>
  <c r="BE243"/>
  <c r="BE252"/>
  <c r="BE289"/>
  <c r="BE290"/>
  <c r="BE291"/>
  <c r="BE300"/>
  <c r="BE335"/>
  <c i="20" r="BE127"/>
  <c r="BE152"/>
  <c r="BE158"/>
  <c r="BE176"/>
  <c r="BE196"/>
  <c r="BE198"/>
  <c r="BE244"/>
  <c r="BE289"/>
  <c r="BE321"/>
  <c i="19" r="J59"/>
  <c r="J84"/>
  <c r="J61"/>
  <c i="20" r="BE232"/>
  <c r="BE236"/>
  <c r="BE240"/>
  <c r="BE246"/>
  <c r="BE276"/>
  <c r="BE285"/>
  <c r="BE291"/>
  <c r="BE295"/>
  <c r="BE334"/>
  <c r="BE431"/>
  <c r="BE441"/>
  <c r="BE442"/>
  <c i="19" r="J83"/>
  <c r="J60"/>
  <c i="20" r="F55"/>
  <c r="BE139"/>
  <c r="BE207"/>
  <c r="BE209"/>
  <c r="BE211"/>
  <c r="BE213"/>
  <c r="BE247"/>
  <c r="BE269"/>
  <c r="BE318"/>
  <c r="BE331"/>
  <c r="BE351"/>
  <c r="BE427"/>
  <c r="J52"/>
  <c r="BE105"/>
  <c r="BE109"/>
  <c r="BE113"/>
  <c r="BE119"/>
  <c r="BE143"/>
  <c r="BE165"/>
  <c r="BE169"/>
  <c r="BE173"/>
  <c r="BE188"/>
  <c r="BE192"/>
  <c r="BE203"/>
  <c r="BE217"/>
  <c r="BE219"/>
  <c r="BE222"/>
  <c r="BE230"/>
  <c r="BE259"/>
  <c r="BE354"/>
  <c r="BE359"/>
  <c r="BE362"/>
  <c r="BE372"/>
  <c r="BE374"/>
  <c r="BE445"/>
  <c r="BE324"/>
  <c r="BE327"/>
  <c r="BE358"/>
  <c r="BE399"/>
  <c r="BE403"/>
  <c r="BE409"/>
  <c r="E48"/>
  <c r="BE123"/>
  <c r="BE129"/>
  <c r="BE180"/>
  <c r="BE183"/>
  <c r="BE242"/>
  <c r="BE251"/>
  <c r="BE263"/>
  <c r="BE283"/>
  <c r="BE304"/>
  <c r="BE311"/>
  <c r="BE341"/>
  <c r="BE344"/>
  <c r="BE349"/>
  <c r="BE380"/>
  <c r="BE411"/>
  <c r="BE424"/>
  <c r="BE449"/>
  <c r="BE117"/>
  <c r="BE135"/>
  <c r="BE147"/>
  <c r="BE226"/>
  <c r="BE279"/>
  <c r="BE281"/>
  <c r="BE350"/>
  <c r="BE368"/>
  <c r="BE369"/>
  <c r="BE378"/>
  <c r="BE387"/>
  <c r="BE391"/>
  <c r="BE414"/>
  <c r="BE418"/>
  <c r="BE421"/>
  <c r="BE438"/>
  <c r="BE101"/>
  <c r="BE301"/>
  <c r="BE337"/>
  <c r="BE384"/>
  <c r="BE395"/>
  <c r="BE452"/>
  <c i="18" r="J96"/>
  <c r="J64"/>
  <c i="19" r="F55"/>
  <c r="BE91"/>
  <c r="BE86"/>
  <c r="BE90"/>
  <c r="J52"/>
  <c r="BE88"/>
  <c r="BE92"/>
  <c r="BE96"/>
  <c r="E48"/>
  <c r="BE93"/>
  <c r="BE102"/>
  <c i="18" r="BK85"/>
  <c r="J85"/>
  <c r="J60"/>
  <c i="19" r="BE85"/>
  <c r="BE87"/>
  <c r="BE108"/>
  <c r="BE111"/>
  <c r="BE89"/>
  <c i="18" r="J52"/>
  <c r="BE93"/>
  <c r="BE94"/>
  <c r="BE103"/>
  <c r="BE109"/>
  <c r="E74"/>
  <c i="17" r="BK81"/>
  <c r="J81"/>
  <c r="J59"/>
  <c r="J83"/>
  <c r="J61"/>
  <c i="18" r="BE90"/>
  <c r="BE92"/>
  <c r="BE108"/>
  <c r="BE87"/>
  <c r="BE101"/>
  <c r="F81"/>
  <c r="BE97"/>
  <c r="BE88"/>
  <c r="BE102"/>
  <c r="BE104"/>
  <c i="16" r="BK95"/>
  <c r="J95"/>
  <c r="J60"/>
  <c r="BK259"/>
  <c r="J259"/>
  <c r="J69"/>
  <c i="17" r="BE113"/>
  <c r="BE117"/>
  <c r="BE95"/>
  <c r="BE107"/>
  <c r="E48"/>
  <c r="BE99"/>
  <c r="BE111"/>
  <c r="BE112"/>
  <c r="F55"/>
  <c r="J75"/>
  <c r="BE87"/>
  <c r="BE116"/>
  <c r="BE84"/>
  <c r="BE91"/>
  <c r="BE103"/>
  <c r="BE106"/>
  <c i="16" r="BE115"/>
  <c r="BE138"/>
  <c r="BE143"/>
  <c r="BE152"/>
  <c r="BE163"/>
  <c r="BE177"/>
  <c r="BE192"/>
  <c i="15" r="BK131"/>
  <c r="J131"/>
  <c r="J66"/>
  <c i="16" r="E84"/>
  <c r="F91"/>
  <c r="BE123"/>
  <c r="BE132"/>
  <c r="BE182"/>
  <c r="BE187"/>
  <c r="BE229"/>
  <c r="BE261"/>
  <c i="15" r="J91"/>
  <c r="J61"/>
  <c i="16" r="BE106"/>
  <c r="BE128"/>
  <c r="BE136"/>
  <c r="BE215"/>
  <c r="BE246"/>
  <c i="15" r="BK89"/>
  <c r="J89"/>
  <c r="J59"/>
  <c i="16" r="BE102"/>
  <c r="BE119"/>
  <c r="BE156"/>
  <c r="BE172"/>
  <c r="BE234"/>
  <c r="BE237"/>
  <c r="BE243"/>
  <c r="BE266"/>
  <c r="BE274"/>
  <c r="BE276"/>
  <c r="BE287"/>
  <c r="BE301"/>
  <c r="J52"/>
  <c r="BE148"/>
  <c r="BE158"/>
  <c r="BE178"/>
  <c r="BE201"/>
  <c r="BE211"/>
  <c r="BE222"/>
  <c r="BE284"/>
  <c r="BE290"/>
  <c r="BE304"/>
  <c r="BE173"/>
  <c r="BE205"/>
  <c r="BE216"/>
  <c r="BE319"/>
  <c r="BE326"/>
  <c r="BE97"/>
  <c r="BE197"/>
  <c r="BE221"/>
  <c r="BE224"/>
  <c r="BE231"/>
  <c r="BE241"/>
  <c r="BE248"/>
  <c r="BE250"/>
  <c r="BE293"/>
  <c r="BE321"/>
  <c r="BE331"/>
  <c r="BE111"/>
  <c r="BE126"/>
  <c r="BE168"/>
  <c r="BE185"/>
  <c r="BE254"/>
  <c r="BE257"/>
  <c r="BE280"/>
  <c r="BE296"/>
  <c r="BE300"/>
  <c r="BE317"/>
  <c r="BE328"/>
  <c i="15" r="BE92"/>
  <c r="BE118"/>
  <c r="BE145"/>
  <c r="BE151"/>
  <c r="E48"/>
  <c r="F86"/>
  <c r="BE122"/>
  <c r="J52"/>
  <c r="BE142"/>
  <c r="BE99"/>
  <c r="BE105"/>
  <c r="BE109"/>
  <c r="BE126"/>
  <c r="BE133"/>
  <c r="BE97"/>
  <c r="BE103"/>
  <c r="BE114"/>
  <c r="BE116"/>
  <c r="BE140"/>
  <c r="BE147"/>
  <c r="BE101"/>
  <c r="BE149"/>
  <c r="BE129"/>
  <c r="BE137"/>
  <c r="BE139"/>
  <c r="BE154"/>
  <c i="14" r="BE163"/>
  <c r="E48"/>
  <c r="BE107"/>
  <c r="BE135"/>
  <c r="J52"/>
  <c r="BE99"/>
  <c r="BE122"/>
  <c r="BE159"/>
  <c r="F55"/>
  <c r="BE111"/>
  <c r="BE126"/>
  <c r="BE143"/>
  <c i="13" r="BK97"/>
  <c r="J97"/>
  <c r="J60"/>
  <c r="BK152"/>
  <c r="J152"/>
  <c r="J66"/>
  <c i="14" r="BE115"/>
  <c r="BE130"/>
  <c r="BE154"/>
  <c r="BE156"/>
  <c r="BE161"/>
  <c r="BE165"/>
  <c r="BE168"/>
  <c r="BE94"/>
  <c r="BE101"/>
  <c r="BE103"/>
  <c r="BE105"/>
  <c r="BE118"/>
  <c r="BE120"/>
  <c r="BE139"/>
  <c r="BE141"/>
  <c r="BE144"/>
  <c r="BE147"/>
  <c r="BE151"/>
  <c r="BE153"/>
  <c i="12" r="J96"/>
  <c r="J61"/>
  <c i="13" r="BE206"/>
  <c r="BE210"/>
  <c r="BE214"/>
  <c r="BE235"/>
  <c r="BE112"/>
  <c r="BE122"/>
  <c r="BE99"/>
  <c r="BE141"/>
  <c r="BE154"/>
  <c r="BE156"/>
  <c r="BE160"/>
  <c r="BE178"/>
  <c r="BE186"/>
  <c r="BE190"/>
  <c r="BE208"/>
  <c r="F55"/>
  <c r="BE103"/>
  <c r="BE114"/>
  <c r="BE118"/>
  <c r="BE120"/>
  <c r="BE150"/>
  <c r="BE157"/>
  <c r="BE168"/>
  <c r="BE175"/>
  <c r="BE194"/>
  <c r="BE196"/>
  <c r="BE221"/>
  <c r="J90"/>
  <c r="BE164"/>
  <c r="BE166"/>
  <c r="BE198"/>
  <c r="BE200"/>
  <c r="BE203"/>
  <c r="BE217"/>
  <c r="BE226"/>
  <c r="E48"/>
  <c r="BE107"/>
  <c r="BE176"/>
  <c r="BE231"/>
  <c i="12" r="J141"/>
  <c r="J67"/>
  <c i="13" r="BE133"/>
  <c r="BE145"/>
  <c r="BE158"/>
  <c r="BE161"/>
  <c r="BE173"/>
  <c r="BE181"/>
  <c r="BE192"/>
  <c r="BE212"/>
  <c r="BE219"/>
  <c r="BE228"/>
  <c r="BE232"/>
  <c r="BE101"/>
  <c r="BE126"/>
  <c r="BE130"/>
  <c r="BE135"/>
  <c r="BE137"/>
  <c r="BE171"/>
  <c r="BE223"/>
  <c i="12" r="E84"/>
  <c r="BE125"/>
  <c r="BE129"/>
  <c r="J52"/>
  <c r="BE138"/>
  <c r="BE167"/>
  <c r="BE183"/>
  <c r="BE192"/>
  <c r="BE197"/>
  <c r="BE201"/>
  <c r="BE204"/>
  <c r="F55"/>
  <c r="BE97"/>
  <c r="BE104"/>
  <c r="BE149"/>
  <c r="BE163"/>
  <c r="BE165"/>
  <c r="BE106"/>
  <c r="BE123"/>
  <c r="BE133"/>
  <c r="BE170"/>
  <c i="11" r="BK94"/>
  <c r="J94"/>
  <c r="J60"/>
  <c i="12" r="BE102"/>
  <c r="BE151"/>
  <c r="BE157"/>
  <c r="BE159"/>
  <c r="BE177"/>
  <c r="BE188"/>
  <c r="BE144"/>
  <c r="BE145"/>
  <c r="BE175"/>
  <c r="BE181"/>
  <c r="BE190"/>
  <c r="BE195"/>
  <c r="BE108"/>
  <c r="BE110"/>
  <c r="BE114"/>
  <c r="BE116"/>
  <c r="BE121"/>
  <c r="BE142"/>
  <c r="BE147"/>
  <c r="BE153"/>
  <c r="BE154"/>
  <c r="BE161"/>
  <c r="BE172"/>
  <c r="BE179"/>
  <c r="BE186"/>
  <c r="BE200"/>
  <c i="11" r="J87"/>
  <c r="BE101"/>
  <c r="E48"/>
  <c r="F90"/>
  <c r="BE141"/>
  <c r="BE135"/>
  <c r="BE143"/>
  <c r="BE179"/>
  <c r="BE181"/>
  <c r="BE190"/>
  <c r="BE98"/>
  <c r="BE152"/>
  <c r="BE170"/>
  <c r="BE172"/>
  <c r="BE177"/>
  <c r="BE186"/>
  <c r="BE129"/>
  <c r="BE137"/>
  <c r="BE138"/>
  <c r="BE140"/>
  <c r="BE148"/>
  <c r="BE150"/>
  <c r="BE156"/>
  <c r="BE110"/>
  <c r="BE118"/>
  <c r="BE127"/>
  <c r="BE130"/>
  <c r="BE136"/>
  <c r="BE159"/>
  <c r="BE161"/>
  <c r="BE175"/>
  <c r="BE96"/>
  <c r="BE106"/>
  <c r="BE108"/>
  <c r="BE114"/>
  <c r="BE123"/>
  <c r="BE133"/>
  <c r="BE154"/>
  <c r="BE164"/>
  <c r="BE168"/>
  <c r="BE184"/>
  <c r="BE193"/>
  <c r="BE197"/>
  <c r="BE146"/>
  <c r="BE166"/>
  <c r="BE189"/>
  <c i="10" r="J52"/>
  <c r="BE84"/>
  <c r="BE85"/>
  <c i="9" r="BK90"/>
  <c r="J90"/>
  <c r="J60"/>
  <c i="10" r="E48"/>
  <c r="F55"/>
  <c i="8" r="J89"/>
  <c r="J61"/>
  <c i="9" r="BE127"/>
  <c r="J83"/>
  <c r="BE99"/>
  <c r="BE107"/>
  <c r="BE123"/>
  <c r="BE125"/>
  <c r="E79"/>
  <c r="BE116"/>
  <c r="BE121"/>
  <c r="BE131"/>
  <c r="BE134"/>
  <c r="BE138"/>
  <c r="BE140"/>
  <c r="F55"/>
  <c r="BE97"/>
  <c r="BE110"/>
  <c r="BE114"/>
  <c r="BE103"/>
  <c r="BE92"/>
  <c r="BE119"/>
  <c r="BE95"/>
  <c r="BE129"/>
  <c r="BE136"/>
  <c r="BE143"/>
  <c i="8" r="BE93"/>
  <c r="BE101"/>
  <c r="F84"/>
  <c r="BE105"/>
  <c r="E48"/>
  <c i="7" r="BK113"/>
  <c r="J113"/>
  <c r="J64"/>
  <c i="8" r="BE90"/>
  <c r="BE97"/>
  <c r="BE115"/>
  <c i="7" r="BK93"/>
  <c r="BK92"/>
  <c r="J92"/>
  <c i="8" r="J52"/>
  <c r="BE95"/>
  <c r="BE107"/>
  <c r="BE111"/>
  <c r="BE113"/>
  <c r="BE122"/>
  <c r="BE124"/>
  <c r="BE127"/>
  <c r="BE109"/>
  <c r="BE118"/>
  <c r="BE120"/>
  <c i="7" r="BE126"/>
  <c r="BE127"/>
  <c r="BE156"/>
  <c r="BE173"/>
  <c r="BE181"/>
  <c r="J52"/>
  <c r="BE102"/>
  <c r="BE108"/>
  <c r="BE115"/>
  <c r="BE121"/>
  <c r="BE145"/>
  <c r="BE98"/>
  <c r="BE118"/>
  <c r="BE123"/>
  <c r="BE130"/>
  <c r="BE136"/>
  <c r="BE166"/>
  <c r="BE168"/>
  <c r="BE95"/>
  <c r="BE100"/>
  <c r="BE106"/>
  <c r="BE111"/>
  <c r="BE117"/>
  <c r="BE162"/>
  <c r="BE170"/>
  <c r="BE189"/>
  <c r="BE193"/>
  <c r="E48"/>
  <c r="BE141"/>
  <c r="BE143"/>
  <c r="BE147"/>
  <c r="BE164"/>
  <c r="BE177"/>
  <c r="BE179"/>
  <c r="F89"/>
  <c r="BE125"/>
  <c r="BE132"/>
  <c r="BE149"/>
  <c r="BE154"/>
  <c r="BE159"/>
  <c r="BE184"/>
  <c i="6" r="BK91"/>
  <c r="J91"/>
  <c r="J60"/>
  <c i="7" r="BE139"/>
  <c r="BE151"/>
  <c r="BE175"/>
  <c r="BE186"/>
  <c r="BE190"/>
  <c i="6" r="J52"/>
  <c r="BE170"/>
  <c i="5" r="J89"/>
  <c r="J61"/>
  <c r="BK108"/>
  <c r="J108"/>
  <c r="J64"/>
  <c i="6" r="BE96"/>
  <c r="BE113"/>
  <c r="BE116"/>
  <c r="BE136"/>
  <c r="BE157"/>
  <c r="BE162"/>
  <c r="BE164"/>
  <c r="F87"/>
  <c r="BE119"/>
  <c r="BE134"/>
  <c r="BE145"/>
  <c r="BE151"/>
  <c r="BE173"/>
  <c r="E48"/>
  <c r="BE93"/>
  <c r="BE100"/>
  <c r="BE121"/>
  <c r="BE130"/>
  <c r="BE132"/>
  <c r="BE140"/>
  <c r="BE148"/>
  <c r="BE155"/>
  <c r="BE166"/>
  <c r="BE104"/>
  <c r="BE125"/>
  <c r="BE128"/>
  <c r="BE159"/>
  <c r="BE168"/>
  <c r="BE98"/>
  <c r="BE109"/>
  <c r="BE115"/>
  <c r="BE143"/>
  <c r="BE153"/>
  <c r="BE106"/>
  <c r="BE138"/>
  <c i="4" r="J134"/>
  <c r="J67"/>
  <c i="5" r="E48"/>
  <c r="BE90"/>
  <c r="BE92"/>
  <c i="4" r="BK90"/>
  <c r="J90"/>
  <c r="J60"/>
  <c i="5" r="J52"/>
  <c r="BE99"/>
  <c r="BE116"/>
  <c r="BE120"/>
  <c r="BE123"/>
  <c r="BE97"/>
  <c r="BE110"/>
  <c r="F55"/>
  <c r="BE106"/>
  <c i="1" r="BC58"/>
  <c i="5" r="BE95"/>
  <c r="BE103"/>
  <c r="BE112"/>
  <c r="BE114"/>
  <c r="BE118"/>
  <c i="4" r="BE143"/>
  <c r="BE147"/>
  <c r="BE152"/>
  <c i="3" r="BK94"/>
  <c r="J94"/>
  <c r="J60"/>
  <c i="4" r="J52"/>
  <c r="BE120"/>
  <c r="BE107"/>
  <c r="BE145"/>
  <c i="3" r="J128"/>
  <c r="J65"/>
  <c i="4" r="BE109"/>
  <c r="BE126"/>
  <c r="BE128"/>
  <c r="BE131"/>
  <c r="BE137"/>
  <c r="BE97"/>
  <c r="BE118"/>
  <c r="BE135"/>
  <c r="BE138"/>
  <c r="BE141"/>
  <c r="BE149"/>
  <c r="E48"/>
  <c r="F86"/>
  <c r="BE122"/>
  <c r="BE92"/>
  <c r="BE99"/>
  <c r="BE101"/>
  <c r="BE113"/>
  <c r="BE105"/>
  <c i="3" r="BE115"/>
  <c r="BE197"/>
  <c r="BE213"/>
  <c i="2" r="J91"/>
  <c r="J61"/>
  <c i="3" r="J52"/>
  <c r="F90"/>
  <c r="BE96"/>
  <c r="BE113"/>
  <c r="BE152"/>
  <c r="BE159"/>
  <c r="BE163"/>
  <c r="BE165"/>
  <c r="BE175"/>
  <c r="BE177"/>
  <c r="BE179"/>
  <c r="BE181"/>
  <c r="BE204"/>
  <c r="BE206"/>
  <c r="BE208"/>
  <c r="BE211"/>
  <c r="E48"/>
  <c r="BE132"/>
  <c r="BE157"/>
  <c r="BE161"/>
  <c r="BE134"/>
  <c r="BE220"/>
  <c r="BE119"/>
  <c r="BE139"/>
  <c r="BE183"/>
  <c r="BE186"/>
  <c r="BE188"/>
  <c r="BE216"/>
  <c i="2" r="J139"/>
  <c r="J65"/>
  <c i="3" r="BE98"/>
  <c r="BE111"/>
  <c r="BE129"/>
  <c r="BE131"/>
  <c r="BE145"/>
  <c r="BE191"/>
  <c r="BE193"/>
  <c r="BE195"/>
  <c r="BE199"/>
  <c r="BE106"/>
  <c r="BE137"/>
  <c r="BE141"/>
  <c r="BE142"/>
  <c r="BE144"/>
  <c r="BE170"/>
  <c r="BE173"/>
  <c r="BE217"/>
  <c r="BE102"/>
  <c r="BE104"/>
  <c r="BE123"/>
  <c r="BE148"/>
  <c r="BE155"/>
  <c r="BE167"/>
  <c r="BE202"/>
  <c i="2" r="F55"/>
  <c r="BE164"/>
  <c r="BE180"/>
  <c r="BE193"/>
  <c r="BE201"/>
  <c r="BE204"/>
  <c r="J52"/>
  <c r="BE161"/>
  <c r="BE186"/>
  <c r="BE114"/>
  <c r="BE130"/>
  <c r="BE160"/>
  <c r="BE178"/>
  <c r="E79"/>
  <c r="BE110"/>
  <c r="BE147"/>
  <c r="BE150"/>
  <c r="BE167"/>
  <c r="BE175"/>
  <c r="BE94"/>
  <c r="BE98"/>
  <c r="BE107"/>
  <c r="BE145"/>
  <c r="BE184"/>
  <c r="BE140"/>
  <c r="BE142"/>
  <c r="BE153"/>
  <c r="BE156"/>
  <c r="BE182"/>
  <c r="BE190"/>
  <c r="BE92"/>
  <c r="BE118"/>
  <c r="BE122"/>
  <c r="BE126"/>
  <c r="BE134"/>
  <c r="BE188"/>
  <c r="F36"/>
  <c i="1" r="BC55"/>
  <c i="23" r="F34"/>
  <c i="1" r="BA76"/>
  <c i="10" r="F37"/>
  <c i="1" r="BD63"/>
  <c i="15" r="F37"/>
  <c i="1" r="BD68"/>
  <c i="20" r="F37"/>
  <c i="1" r="BD73"/>
  <c i="5" r="F37"/>
  <c i="1" r="BD58"/>
  <c i="7" r="J30"/>
  <c i="11" r="J34"/>
  <c i="1" r="AW64"/>
  <c i="24" r="J34"/>
  <c i="1" r="AW77"/>
  <c i="26" r="J34"/>
  <c i="1" r="AW79"/>
  <c i="12" r="J34"/>
  <c i="1" r="AW65"/>
  <c i="7" r="F34"/>
  <c i="1" r="BA60"/>
  <c i="16" r="F37"/>
  <c i="1" r="BD69"/>
  <c i="8" r="F34"/>
  <c i="1" r="BA61"/>
  <c i="26" r="F34"/>
  <c i="1" r="BA79"/>
  <c i="29" r="F36"/>
  <c i="1" r="BC82"/>
  <c i="9" r="F35"/>
  <c i="1" r="BB62"/>
  <c i="21" r="F36"/>
  <c i="1" r="BC74"/>
  <c i="5" r="F34"/>
  <c i="1" r="BA58"/>
  <c i="15" r="F35"/>
  <c i="1" r="BB68"/>
  <c i="28" r="F35"/>
  <c i="1" r="BB81"/>
  <c i="7" r="F37"/>
  <c i="1" r="BD60"/>
  <c i="24" r="F34"/>
  <c i="1" r="BA77"/>
  <c i="19" r="J30"/>
  <c i="4" r="J34"/>
  <c i="1" r="AW57"/>
  <c i="16" r="F34"/>
  <c i="1" r="BA69"/>
  <c i="28" r="J30"/>
  <c i="6" r="J34"/>
  <c i="1" r="AW59"/>
  <c i="7" r="F35"/>
  <c i="1" r="BB60"/>
  <c i="17" r="F37"/>
  <c i="1" r="BD70"/>
  <c i="18" r="F37"/>
  <c i="1" r="BD71"/>
  <c i="29" r="F34"/>
  <c i="1" r="BA82"/>
  <c i="10" r="F35"/>
  <c i="1" r="BB63"/>
  <c i="21" r="F34"/>
  <c i="1" r="BA74"/>
  <c i="9" r="J34"/>
  <c i="1" r="AW62"/>
  <c i="16" r="F36"/>
  <c i="1" r="BC69"/>
  <c i="25" r="F35"/>
  <c i="1" r="BB78"/>
  <c i="6" r="F36"/>
  <c i="1" r="BC59"/>
  <c i="19" r="J34"/>
  <c i="1" r="AW72"/>
  <c i="25" r="J34"/>
  <c i="1" r="AW78"/>
  <c i="13" r="F35"/>
  <c i="1" r="BB66"/>
  <c i="2" r="J34"/>
  <c i="1" r="AW55"/>
  <c i="7" r="F36"/>
  <c i="1" r="BC60"/>
  <c i="25" r="F36"/>
  <c i="1" r="BC78"/>
  <c i="7" r="J34"/>
  <c i="1" r="AW60"/>
  <c i="4" r="F37"/>
  <c i="1" r="BD57"/>
  <c i="12" r="F36"/>
  <c i="1" r="BC65"/>
  <c i="3" r="F36"/>
  <c i="1" r="BC56"/>
  <c i="3" r="F34"/>
  <c i="1" r="BA56"/>
  <c i="24" r="F36"/>
  <c i="1" r="BC77"/>
  <c i="5" r="F35"/>
  <c i="1" r="BB58"/>
  <c i="15" r="F36"/>
  <c i="1" r="BC68"/>
  <c i="23" r="F35"/>
  <c i="1" r="BB76"/>
  <c i="13" r="F34"/>
  <c i="1" r="BA66"/>
  <c i="26" r="F36"/>
  <c i="1" r="BC79"/>
  <c i="8" r="F37"/>
  <c i="1" r="BD61"/>
  <c i="17" r="J34"/>
  <c i="1" r="AW70"/>
  <c i="18" r="F36"/>
  <c i="1" r="BC71"/>
  <c i="22" r="F37"/>
  <c i="1" r="BD75"/>
  <c i="24" r="F37"/>
  <c i="1" r="BD77"/>
  <c i="2" r="F35"/>
  <c i="1" r="BB55"/>
  <c i="16" r="J34"/>
  <c i="1" r="AW69"/>
  <c i="3" r="F37"/>
  <c i="1" r="BD56"/>
  <c i="17" r="F35"/>
  <c i="1" r="BB70"/>
  <c i="19" r="F36"/>
  <c i="1" r="BC72"/>
  <c i="2" r="F37"/>
  <c i="1" r="BD55"/>
  <c i="23" r="J34"/>
  <c i="1" r="AW76"/>
  <c i="27" r="F36"/>
  <c i="1" r="BC80"/>
  <c i="14" r="F37"/>
  <c i="1" r="BD67"/>
  <c i="3" r="J34"/>
  <c i="1" r="AW56"/>
  <c i="8" r="J34"/>
  <c i="1" r="AW61"/>
  <c i="12" r="F37"/>
  <c i="1" r="BD65"/>
  <c i="28" r="F36"/>
  <c i="1" r="BC81"/>
  <c i="11" r="F37"/>
  <c i="1" r="BD64"/>
  <c i="24" r="F35"/>
  <c i="1" r="BB77"/>
  <c i="2" r="F34"/>
  <c i="1" r="BA55"/>
  <c i="11" r="F34"/>
  <c i="1" r="BA64"/>
  <c i="28" r="F34"/>
  <c i="1" r="BA81"/>
  <c i="10" r="J34"/>
  <c i="1" r="AW63"/>
  <c i="13" r="F37"/>
  <c i="1" r="BD66"/>
  <c i="28" r="J34"/>
  <c i="1" r="AW81"/>
  <c i="4" r="F35"/>
  <c i="1" r="BB57"/>
  <c i="9" r="F34"/>
  <c i="1" r="BA62"/>
  <c i="27" r="J34"/>
  <c i="1" r="AW80"/>
  <c i="14" r="F36"/>
  <c i="1" r="BC67"/>
  <c i="25" r="F34"/>
  <c i="1" r="BA78"/>
  <c i="10" r="F34"/>
  <c i="1" r="BA63"/>
  <c i="13" r="F36"/>
  <c i="1" r="BC66"/>
  <c i="29" r="F37"/>
  <c i="1" r="BD82"/>
  <c i="4" r="F36"/>
  <c i="1" r="BC57"/>
  <c i="6" r="F35"/>
  <c i="1" r="BB59"/>
  <c i="4" r="F34"/>
  <c i="1" r="BA57"/>
  <c i="6" r="F37"/>
  <c i="1" r="BD59"/>
  <c i="21" r="F37"/>
  <c i="1" r="BD74"/>
  <c i="5" r="J34"/>
  <c i="1" r="AW58"/>
  <c i="17" r="F34"/>
  <c i="1" r="BA70"/>
  <c i="23" r="F36"/>
  <c i="1" r="BC76"/>
  <c i="10" r="F36"/>
  <c i="1" r="BC63"/>
  <c i="17" r="F36"/>
  <c i="1" r="BC70"/>
  <c i="19" r="F34"/>
  <c i="1" r="BA72"/>
  <c i="19" r="F35"/>
  <c i="1" r="BB72"/>
  <c i="28" r="F37"/>
  <c i="1" r="BD81"/>
  <c i="11" r="F35"/>
  <c i="1" r="BB64"/>
  <c i="27" r="F37"/>
  <c i="1" r="BD80"/>
  <c i="13" r="J34"/>
  <c i="1" r="AW66"/>
  <c i="22" r="F35"/>
  <c i="1" r="BB75"/>
  <c i="15" r="J34"/>
  <c i="1" r="AW68"/>
  <c i="18" r="F35"/>
  <c i="1" r="BB71"/>
  <c i="22" r="F36"/>
  <c i="1" r="BC75"/>
  <c i="23" r="F37"/>
  <c i="1" r="BD76"/>
  <c i="14" r="F34"/>
  <c i="1" r="BA67"/>
  <c i="20" r="F35"/>
  <c i="1" r="BB73"/>
  <c i="29" r="F35"/>
  <c i="1" r="BB82"/>
  <c i="8" r="F36"/>
  <c i="1" r="BC61"/>
  <c i="18" r="J34"/>
  <c i="1" r="AW71"/>
  <c i="20" r="F34"/>
  <c i="1" r="BA73"/>
  <c i="22" r="F34"/>
  <c i="1" r="BA75"/>
  <c i="20" r="F36"/>
  <c i="1" r="BC73"/>
  <c i="20" r="J34"/>
  <c i="1" r="AW73"/>
  <c i="8" r="F35"/>
  <c i="1" r="BB61"/>
  <c i="21" r="J34"/>
  <c i="1" r="AW74"/>
  <c i="15" r="F34"/>
  <c i="1" r="BA68"/>
  <c i="22" r="J34"/>
  <c i="1" r="AW75"/>
  <c i="27" r="F35"/>
  <c i="1" r="BB80"/>
  <c i="16" r="F35"/>
  <c i="1" r="BB69"/>
  <c i="9" r="F37"/>
  <c i="1" r="BD62"/>
  <c i="18" r="F34"/>
  <c i="1" r="BA71"/>
  <c i="19" r="F37"/>
  <c i="1" r="BD72"/>
  <c i="29" r="J34"/>
  <c i="1" r="AW82"/>
  <c i="25" r="J30"/>
  <c i="3" r="F35"/>
  <c i="1" r="BB56"/>
  <c i="26" r="F37"/>
  <c i="1" r="BD79"/>
  <c i="6" r="F34"/>
  <c i="1" r="BA59"/>
  <c i="21" r="F35"/>
  <c i="1" r="BB74"/>
  <c i="9" r="F36"/>
  <c i="1" r="BC62"/>
  <c i="14" r="J34"/>
  <c i="1" r="AW67"/>
  <c i="27" r="F34"/>
  <c i="1" r="BA80"/>
  <c i="11" r="F36"/>
  <c i="1" r="BC64"/>
  <c i="25" r="F37"/>
  <c i="1" r="BD78"/>
  <c i="12" r="F35"/>
  <c i="1" r="BB65"/>
  <c i="12" r="F34"/>
  <c i="1" r="BA65"/>
  <c i="14" r="F35"/>
  <c i="1" r="BB67"/>
  <c i="26" r="F35"/>
  <c i="1" r="BB79"/>
  <c i="29" l="1" r="P87"/>
  <c r="P86"/>
  <c i="1" r="AU82"/>
  <c i="22" r="R95"/>
  <c i="15" r="T90"/>
  <c r="T89"/>
  <c i="4" r="T90"/>
  <c i="22" r="P95"/>
  <c i="4" r="R90"/>
  <c i="22" r="T95"/>
  <c r="T94"/>
  <c i="25" r="R86"/>
  <c r="T86"/>
  <c i="12" r="R95"/>
  <c i="4" r="P90"/>
  <c r="P89"/>
  <c i="1" r="AU57"/>
  <c i="28" r="P86"/>
  <c i="1" r="AU81"/>
  <c i="28" r="T86"/>
  <c i="14" r="R137"/>
  <c i="8" r="R87"/>
  <c i="11" r="R94"/>
  <c i="13" r="P152"/>
  <c r="P96"/>
  <c i="1" r="AU66"/>
  <c i="11" r="P94"/>
  <c i="5" r="P88"/>
  <c r="P87"/>
  <c i="1" r="AU58"/>
  <c i="27" r="R83"/>
  <c i="22" r="R201"/>
  <c r="R94"/>
  <c i="16" r="P259"/>
  <c i="12" r="BK140"/>
  <c r="J140"/>
  <c r="J66"/>
  <c i="24" r="P85"/>
  <c r="P84"/>
  <c i="1" r="AU77"/>
  <c i="21" r="P254"/>
  <c i="12" r="R140"/>
  <c r="R94"/>
  <c i="3" r="BK127"/>
  <c r="J127"/>
  <c r="J64"/>
  <c i="21" r="BK254"/>
  <c r="J254"/>
  <c r="J67"/>
  <c i="13" r="R152"/>
  <c i="23" r="P93"/>
  <c r="P92"/>
  <c i="1" r="AU76"/>
  <c i="3" r="T127"/>
  <c r="T93"/>
  <c i="5" r="R88"/>
  <c r="R87"/>
  <c i="24" r="R85"/>
  <c r="R84"/>
  <c i="16" r="T259"/>
  <c r="T94"/>
  <c i="21" r="T254"/>
  <c r="T96"/>
  <c i="16" r="P95"/>
  <c r="P94"/>
  <c i="1" r="AU69"/>
  <c i="23" r="BK93"/>
  <c r="J93"/>
  <c r="J60"/>
  <c i="15" r="P90"/>
  <c r="P89"/>
  <c i="1" r="AU68"/>
  <c i="9" r="R112"/>
  <c r="R89"/>
  <c i="6" r="T111"/>
  <c r="T90"/>
  <c i="20" r="T293"/>
  <c i="19" r="T83"/>
  <c r="T82"/>
  <c i="9" r="T112"/>
  <c r="T89"/>
  <c i="5" r="BK88"/>
  <c r="J88"/>
  <c r="J60"/>
  <c i="26" r="P86"/>
  <c i="1" r="AU79"/>
  <c i="14" r="P92"/>
  <c i="13" r="T152"/>
  <c i="26" r="BK86"/>
  <c r="J86"/>
  <c r="J59"/>
  <c i="18" r="T85"/>
  <c r="T84"/>
  <c i="12" r="T140"/>
  <c i="11" r="T94"/>
  <c i="26" r="R86"/>
  <c i="20" r="P99"/>
  <c r="P98"/>
  <c i="1" r="AU73"/>
  <c i="8" r="T103"/>
  <c r="T87"/>
  <c i="20" r="R99"/>
  <c i="11" r="R125"/>
  <c r="R93"/>
  <c i="4" r="T133"/>
  <c r="T89"/>
  <c i="23" r="T93"/>
  <c r="T92"/>
  <c i="29" r="BK87"/>
  <c r="J87"/>
  <c r="J60"/>
  <c i="11" r="P125"/>
  <c i="20" r="R293"/>
  <c i="27" r="P83"/>
  <c i="1" r="AU80"/>
  <c i="7" r="T113"/>
  <c r="T92"/>
  <c i="13" r="T97"/>
  <c r="T96"/>
  <c i="24" r="T85"/>
  <c r="T84"/>
  <c i="20" r="T99"/>
  <c r="T98"/>
  <c i="14" r="P137"/>
  <c i="12" r="P140"/>
  <c r="T95"/>
  <c r="T94"/>
  <c i="4" r="R133"/>
  <c r="R89"/>
  <c i="2" r="BK138"/>
  <c r="J138"/>
  <c r="J64"/>
  <c r="R89"/>
  <c i="21" r="R97"/>
  <c i="7" r="P113"/>
  <c r="P92"/>
  <c i="1" r="AU60"/>
  <c i="11" r="T125"/>
  <c r="T93"/>
  <c i="6" r="R90"/>
  <c i="3" r="R94"/>
  <c i="16" r="R259"/>
  <c i="9" r="P112"/>
  <c r="P89"/>
  <c i="1" r="AU62"/>
  <c i="28" r="R86"/>
  <c i="22" r="P201"/>
  <c r="P94"/>
  <c i="1" r="AU75"/>
  <c i="27" r="T83"/>
  <c i="25" r="P86"/>
  <c i="1" r="AU78"/>
  <c i="18" r="R85"/>
  <c r="R84"/>
  <c i="2" r="T138"/>
  <c r="T89"/>
  <c i="14" r="R92"/>
  <c r="R91"/>
  <c i="2" r="P138"/>
  <c r="P89"/>
  <c i="1" r="AU55"/>
  <c i="16" r="R95"/>
  <c r="R94"/>
  <c i="3" r="R127"/>
  <c i="21" r="R254"/>
  <c i="13" r="R97"/>
  <c i="8" r="P87"/>
  <c i="1" r="AU61"/>
  <c i="12" r="P95"/>
  <c r="P94"/>
  <c i="1" r="AU65"/>
  <c i="7" r="R113"/>
  <c r="R92"/>
  <c i="21" r="P97"/>
  <c r="P96"/>
  <c i="1" r="AU74"/>
  <c i="6" r="P111"/>
  <c r="P90"/>
  <c i="1" r="AU59"/>
  <c i="3" r="P127"/>
  <c r="P93"/>
  <c i="1" r="AU56"/>
  <c r="AG72"/>
  <c r="AG78"/>
  <c i="6" r="BK111"/>
  <c r="J111"/>
  <c r="J64"/>
  <c i="14" r="BK137"/>
  <c r="J137"/>
  <c r="J66"/>
  <c i="11" r="BK125"/>
  <c r="J125"/>
  <c r="J65"/>
  <c i="14" r="BK92"/>
  <c r="J92"/>
  <c r="J60"/>
  <c i="8" r="BK103"/>
  <c r="J103"/>
  <c r="J63"/>
  <c i="9" r="BK112"/>
  <c r="J112"/>
  <c r="J64"/>
  <c i="10" r="BK82"/>
  <c r="J82"/>
  <c r="J60"/>
  <c i="22" r="BK95"/>
  <c r="J95"/>
  <c r="J60"/>
  <c i="29" r="J88"/>
  <c r="J61"/>
  <c i="1" r="AG81"/>
  <c i="24" r="BK84"/>
  <c r="J84"/>
  <c i="23" r="BK92"/>
  <c r="J92"/>
  <c i="21" r="BK96"/>
  <c r="J96"/>
  <c r="J59"/>
  <c i="20" r="BK98"/>
  <c r="J98"/>
  <c r="J99"/>
  <c r="J60"/>
  <c i="18" r="BK84"/>
  <c r="J84"/>
  <c i="16" r="BK94"/>
  <c r="J94"/>
  <c r="J59"/>
  <c i="13" r="BK96"/>
  <c r="J96"/>
  <c r="J59"/>
  <c i="11" r="BK93"/>
  <c r="J93"/>
  <c i="9" r="BK89"/>
  <c r="J89"/>
  <c i="1" r="AG60"/>
  <c i="7" r="J59"/>
  <c r="J93"/>
  <c r="J60"/>
  <c i="6" r="BK90"/>
  <c r="J90"/>
  <c r="J59"/>
  <c i="5" r="BK87"/>
  <c r="J87"/>
  <c r="J59"/>
  <c i="4" r="BK89"/>
  <c r="J89"/>
  <c r="J59"/>
  <c i="3" r="BK93"/>
  <c r="J93"/>
  <c i="22" r="F33"/>
  <c i="1" r="AZ75"/>
  <c i="11" r="F33"/>
  <c i="1" r="AZ64"/>
  <c r="BC54"/>
  <c r="W32"/>
  <c i="18" r="F33"/>
  <c i="1" r="AZ71"/>
  <c i="29" r="J33"/>
  <c i="1" r="AV82"/>
  <c r="AT82"/>
  <c i="24" r="J33"/>
  <c i="1" r="AV77"/>
  <c r="AT77"/>
  <c i="11" r="J33"/>
  <c i="1" r="AV64"/>
  <c r="AT64"/>
  <c i="12" r="J33"/>
  <c i="1" r="AV65"/>
  <c r="AT65"/>
  <c i="17" r="F33"/>
  <c i="1" r="AZ70"/>
  <c r="BA54"/>
  <c r="AW54"/>
  <c r="AK30"/>
  <c i="24" r="J30"/>
  <c i="1" r="AG77"/>
  <c i="25" r="J33"/>
  <c i="1" r="AV78"/>
  <c r="AT78"/>
  <c r="AN78"/>
  <c i="2" r="F33"/>
  <c i="1" r="AZ55"/>
  <c i="14" r="J33"/>
  <c i="1" r="AV67"/>
  <c r="AT67"/>
  <c i="20" r="J30"/>
  <c i="1" r="AG73"/>
  <c i="21" r="J33"/>
  <c i="1" r="AV74"/>
  <c r="AT74"/>
  <c i="7" r="J33"/>
  <c i="1" r="AV60"/>
  <c r="AT60"/>
  <c r="AN60"/>
  <c i="22" r="J33"/>
  <c i="1" r="AV75"/>
  <c r="AT75"/>
  <c i="10" r="J33"/>
  <c i="1" r="AV63"/>
  <c r="AT63"/>
  <c i="28" r="F33"/>
  <c i="1" r="AZ81"/>
  <c i="27" r="J33"/>
  <c i="1" r="AV80"/>
  <c r="AT80"/>
  <c i="9" r="J33"/>
  <c i="1" r="AV62"/>
  <c r="AT62"/>
  <c i="13" r="J33"/>
  <c i="1" r="AV66"/>
  <c r="AT66"/>
  <c i="8" r="F33"/>
  <c i="1" r="AZ61"/>
  <c i="23" r="J33"/>
  <c i="1" r="AV76"/>
  <c r="AT76"/>
  <c i="26" r="F33"/>
  <c i="1" r="AZ79"/>
  <c i="20" r="J33"/>
  <c i="1" r="AV73"/>
  <c r="AT73"/>
  <c r="BB54"/>
  <c r="W31"/>
  <c i="17" r="J30"/>
  <c i="1" r="AG70"/>
  <c i="26" r="J33"/>
  <c i="1" r="AV79"/>
  <c r="AT79"/>
  <c i="21" r="F33"/>
  <c i="1" r="AZ74"/>
  <c i="27" r="F33"/>
  <c i="1" r="AZ80"/>
  <c i="18" r="J30"/>
  <c i="1" r="AG71"/>
  <c i="23" r="J30"/>
  <c i="1" r="AG76"/>
  <c i="29" r="F33"/>
  <c i="1" r="AZ82"/>
  <c i="15" r="J33"/>
  <c i="1" r="AV68"/>
  <c r="AT68"/>
  <c i="16" r="F33"/>
  <c i="1" r="AZ69"/>
  <c i="19" r="F33"/>
  <c i="1" r="AZ72"/>
  <c i="7" r="F33"/>
  <c i="1" r="AZ60"/>
  <c i="15" r="F33"/>
  <c i="1" r="AZ68"/>
  <c i="16" r="J33"/>
  <c i="1" r="AV69"/>
  <c r="AT69"/>
  <c i="14" r="F33"/>
  <c i="1" r="AZ67"/>
  <c i="18" r="J33"/>
  <c i="1" r="AV71"/>
  <c r="AT71"/>
  <c i="5" r="J33"/>
  <c i="1" r="AV58"/>
  <c r="AT58"/>
  <c i="27" r="J30"/>
  <c i="1" r="AG80"/>
  <c i="28" r="J33"/>
  <c i="1" r="AV81"/>
  <c r="AT81"/>
  <c r="AN81"/>
  <c i="3" r="J33"/>
  <c i="1" r="AV56"/>
  <c r="AT56"/>
  <c i="9" r="F33"/>
  <c i="1" r="AZ62"/>
  <c i="17" r="J33"/>
  <c i="1" r="AV70"/>
  <c r="AT70"/>
  <c i="25" r="F33"/>
  <c i="1" r="AZ78"/>
  <c i="13" r="F33"/>
  <c i="1" r="AZ66"/>
  <c i="3" r="J30"/>
  <c i="1" r="AG56"/>
  <c i="6" r="F33"/>
  <c i="1" r="AZ59"/>
  <c i="8" r="J33"/>
  <c i="1" r="AV61"/>
  <c r="AT61"/>
  <c i="15" r="J30"/>
  <c i="1" r="AG68"/>
  <c i="24" r="F33"/>
  <c i="1" r="AZ77"/>
  <c i="4" r="F33"/>
  <c i="1" r="AZ57"/>
  <c r="BD54"/>
  <c r="W33"/>
  <c i="9" r="J30"/>
  <c i="1" r="AG62"/>
  <c i="10" r="F33"/>
  <c i="1" r="AZ63"/>
  <c i="20" r="F33"/>
  <c i="1" r="AZ73"/>
  <c i="23" r="F33"/>
  <c i="1" r="AZ76"/>
  <c i="3" r="F33"/>
  <c i="1" r="AZ56"/>
  <c i="6" r="J33"/>
  <c i="1" r="AV59"/>
  <c r="AT59"/>
  <c i="11" r="J30"/>
  <c i="1" r="AG64"/>
  <c i="12" r="F33"/>
  <c i="1" r="AZ65"/>
  <c i="4" r="J33"/>
  <c i="1" r="AV57"/>
  <c r="AT57"/>
  <c i="19" r="J33"/>
  <c i="1" r="AV72"/>
  <c r="AT72"/>
  <c r="AN72"/>
  <c i="5" r="F33"/>
  <c i="1" r="AZ58"/>
  <c i="2" r="J33"/>
  <c i="1" r="AV55"/>
  <c r="AT55"/>
  <c i="22" l="1" r="BK94"/>
  <c r="J94"/>
  <c i="3" r="R93"/>
  <c i="20" r="R98"/>
  <c i="14" r="P91"/>
  <c i="1" r="AU67"/>
  <c i="13" r="R96"/>
  <c i="21" r="R96"/>
  <c i="11" r="P93"/>
  <c i="1" r="AU64"/>
  <c i="14" r="BK91"/>
  <c r="J91"/>
  <c r="J59"/>
  <c i="10" r="BK81"/>
  <c r="J81"/>
  <c r="J59"/>
  <c i="12" r="BK94"/>
  <c r="J94"/>
  <c r="J59"/>
  <c i="2" r="BK89"/>
  <c r="J89"/>
  <c r="J59"/>
  <c i="29" r="BK86"/>
  <c r="J86"/>
  <c r="J59"/>
  <c i="8" r="BK87"/>
  <c r="J87"/>
  <c r="J59"/>
  <c i="1" r="AN80"/>
  <c i="28" r="J39"/>
  <c i="27" r="J39"/>
  <c i="1" r="AN77"/>
  <c i="24" r="J59"/>
  <c i="25" r="J39"/>
  <c i="1" r="AN76"/>
  <c i="23" r="J59"/>
  <c i="24" r="J39"/>
  <c i="22" r="J59"/>
  <c i="23" r="J39"/>
  <c i="1" r="AN73"/>
  <c i="20" r="J59"/>
  <c r="J39"/>
  <c i="1" r="AN71"/>
  <c i="19" r="J39"/>
  <c i="18" r="J59"/>
  <c i="1" r="AN70"/>
  <c i="18" r="J39"/>
  <c i="17" r="J39"/>
  <c i="1" r="AN68"/>
  <c i="15" r="J39"/>
  <c i="1" r="AN64"/>
  <c i="11" r="J59"/>
  <c r="J39"/>
  <c i="1" r="AN62"/>
  <c i="9" r="J59"/>
  <c r="J39"/>
  <c i="7" r="J39"/>
  <c i="1" r="AN56"/>
  <c i="3" r="J59"/>
  <c r="J39"/>
  <c i="22" r="J30"/>
  <c i="1" r="AG75"/>
  <c r="AN75"/>
  <c i="13" r="J30"/>
  <c i="1" r="AG66"/>
  <c r="AN66"/>
  <c i="5" r="J30"/>
  <c i="1" r="AG58"/>
  <c r="AN58"/>
  <c i="4" r="J30"/>
  <c i="1" r="AG57"/>
  <c r="AN57"/>
  <c r="AX54"/>
  <c r="W30"/>
  <c i="26" r="J30"/>
  <c i="1" r="AG79"/>
  <c i="6" r="J30"/>
  <c i="1" r="AG59"/>
  <c r="AN59"/>
  <c r="AZ54"/>
  <c r="AV54"/>
  <c r="AK29"/>
  <c i="16" r="J30"/>
  <c i="1" r="AG69"/>
  <c r="AN69"/>
  <c i="21" r="J30"/>
  <c i="1" r="AG74"/>
  <c r="AN74"/>
  <c r="AY54"/>
  <c i="22" l="1" r="J39"/>
  <c i="26" r="J39"/>
  <c i="21" r="J39"/>
  <c i="16" r="J39"/>
  <c i="13" r="J39"/>
  <c i="6" r="J39"/>
  <c i="5" r="J39"/>
  <c i="4" r="J39"/>
  <c i="1" r="AN79"/>
  <c i="8" r="J30"/>
  <c i="1" r="AG61"/>
  <c r="AN61"/>
  <c i="29" r="J30"/>
  <c i="1" r="AG82"/>
  <c i="10" r="J30"/>
  <c i="1" r="AG63"/>
  <c i="2" r="J30"/>
  <c i="1" r="AG55"/>
  <c r="AN55"/>
  <c r="AU54"/>
  <c r="AT54"/>
  <c i="12" r="J30"/>
  <c i="1" r="AG65"/>
  <c r="AN65"/>
  <c i="14" r="J30"/>
  <c i="1" r="AG67"/>
  <c r="AN67"/>
  <c r="W29"/>
  <c i="14" l="1" r="J39"/>
  <c i="2" r="J39"/>
  <c i="10" r="J39"/>
  <c i="12" r="J39"/>
  <c i="8" r="J39"/>
  <c i="29" r="J39"/>
  <c i="1" r="AN82"/>
  <c r="AN63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<sst xmlns="http://schemas.openxmlformats.org/spreadsheetml/2006/main">
  <si>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</si>
  <si>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</si>
  <si>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</si>
  <si>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</si>
  <si>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</si>
  <si>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{e3754c85-f1aa-468c-8b06-34a0853121b1}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</si>
  <si>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</si>
  <si>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</si>
  <si>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</si>
  <si>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</si>
  <si>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</si>
  <si>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</si>
  <si>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</si>
  <si>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</si>
  <si>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03/25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</si>
  <si>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</si>
  <si>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</si>
  <si>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Gymnázium Náchod -bez vybavení</t>
  </si>
  <si>
    <t>KSO:</t>
  </si>
  <si>
    <t/>
  </si>
  <si>
    <t>CC-CZ:</t>
  </si>
  <si>
    <t>Místo:</t>
  </si>
  <si>
    <t>Náchod</t>
  </si>
  <si>
    <t>Datum:</t>
  </si>
  <si>
    <t>16. 9. 2025</t>
  </si>
  <si>
    <t>Zadavatel:</t>
  </si>
  <si>
    <t>IČ:</t>
  </si>
  <si>
    <t>70889546</t>
  </si>
  <si>
    <t>Královehradecký kraj</t>
  </si>
  <si>
    <t>DIČ:</t>
  </si>
  <si>
    <t>CZ70889546</t>
  </si>
  <si>
    <t>Účastník:</t>
  </si>
  <si>
    <t>Vyplň údaj</t>
  </si>
  <si>
    <t>Projektant:</t>
  </si>
  <si>
    <t>12997220</t>
  </si>
  <si>
    <t>PRISPO s.r.o.</t>
  </si>
  <si>
    <t>CZ12997220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</si>
  <si>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</si>
  <si>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</si>
  <si>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</si>
  <si>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</si>
  <si>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</si>
  <si>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</si>
  <si>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</si>
  <si>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</si>
  <si>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</si>
  <si>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</si>
  <si>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</si>
  <si>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</si>
  <si>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</si>
  <si>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</si>
  <si>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</si>
  <si>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</si>
  <si>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</si>
  <si>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</si>
  <si>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</si>
  <si>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</si>
  <si>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</si>
  <si>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</si>
  <si>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</si>
  <si>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</si>
  <si>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</si>
  <si>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</si>
  <si>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</si>
  <si>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</si>
  <si>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</si>
  <si>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</si>
  <si>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</si>
  <si>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</si>
  <si>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</si>
  <si>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</si>
  <si>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</si>
  <si>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</si>
  <si>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</si>
  <si>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</si>
  <si>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</si>
  <si>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</si>
  <si>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</si>
  <si>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</si>
  <si>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</si>
  <si>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 UP podlahy</t>
  </si>
  <si>
    <t>Fyzika, ICT, Jazykové učebny</t>
  </si>
  <si>
    <t>STA</t>
  </si>
  <si>
    <t>1</t>
  </si>
  <si>
    <t>{839e87de-4cde-4fe4-bcec-6f46200db6e8}</t>
  </si>
  <si>
    <t>2</t>
  </si>
  <si>
    <t>02 UP učebny</t>
  </si>
  <si>
    <t>Biologie</t>
  </si>
  <si>
    <t>{d4214314-4ad4-4caf-ba0c-223f4892cc59}</t>
  </si>
  <si>
    <t>03 UP učebny</t>
  </si>
  <si>
    <t>Chemie chodba</t>
  </si>
  <si>
    <t>{3c37e8d6-ed5b-4c09-a3dc-a6856ae55267}</t>
  </si>
  <si>
    <t>04 UP učebny</t>
  </si>
  <si>
    <t>Chemie váhovna</t>
  </si>
  <si>
    <t>{ee46176d-ff12-40a3-97c1-9c4311b464a2}</t>
  </si>
  <si>
    <t>05 UP učebny</t>
  </si>
  <si>
    <t>Chemie laboratoř 1</t>
  </si>
  <si>
    <t>{627b21b5-5791-43fb-8535-ffa6c31307b5}</t>
  </si>
  <si>
    <t>06 UP učebny</t>
  </si>
  <si>
    <t>Chemie laboratoř 2</t>
  </si>
  <si>
    <t>{1cd53910-a426-4819-a52e-539fd8e4ccf6}</t>
  </si>
  <si>
    <t>07 UP učebny</t>
  </si>
  <si>
    <t>Chemie sklad</t>
  </si>
  <si>
    <t>{99488668-2e9e-4c17-a7ed-cbc8cfeff70e}</t>
  </si>
  <si>
    <t>08 UP učebny</t>
  </si>
  <si>
    <t>Chemie přípravna</t>
  </si>
  <si>
    <t>{ffac0cbb-bded-433c-bba2-a4cf573c11dc}</t>
  </si>
  <si>
    <t>UP</t>
  </si>
  <si>
    <t>Chemie - Elektro</t>
  </si>
  <si>
    <t>{6d7bde0b-7c13-41c2-8dd6-7dfbbd1046e1}</t>
  </si>
  <si>
    <t>09 UP učebny</t>
  </si>
  <si>
    <t>Fyzika</t>
  </si>
  <si>
    <t>{e996f1d0-c113-46bf-8802-2b453243456c}</t>
  </si>
  <si>
    <t>10 UP učebny</t>
  </si>
  <si>
    <t>Výpočetní technika</t>
  </si>
  <si>
    <t>{bb5b0f94-52b0-4045-b01b-a2b3a9f2a9d9}</t>
  </si>
  <si>
    <t>11 UP učebny</t>
  </si>
  <si>
    <t>Jazykové laboratoře</t>
  </si>
  <si>
    <t>{a232ce19-6c34-4079-886d-234f552c0651}</t>
  </si>
  <si>
    <t>12 UP učebny</t>
  </si>
  <si>
    <t>Knihovna</t>
  </si>
  <si>
    <t>{9d3ee12f-41b5-497a-8260-e32e99424d44}</t>
  </si>
  <si>
    <t>13 UP učebny</t>
  </si>
  <si>
    <t>Informační centrum</t>
  </si>
  <si>
    <t>{91c803f5-4d7e-496f-8c9e-71c1b11ce149}</t>
  </si>
  <si>
    <t>14 UP učebny</t>
  </si>
  <si>
    <t>Školní dvůr</t>
  </si>
  <si>
    <t>{caaedc48-b6cc-4897-b8cc-754d4d6ac88b}</t>
  </si>
  <si>
    <t>16</t>
  </si>
  <si>
    <t>klempířských výrobků</t>
  </si>
  <si>
    <t>{3e8e12f4-1a54-471b-b5ea-68508ac66e09}</t>
  </si>
  <si>
    <t>17</t>
  </si>
  <si>
    <t>zámečnické výrobky</t>
  </si>
  <si>
    <t>{40d4666e-61ac-4907-bff7-3f5f34ddc702}</t>
  </si>
  <si>
    <t>18</t>
  </si>
  <si>
    <t>ostatní výrobky</t>
  </si>
  <si>
    <t>{f76d1a93-63bb-47d9-8da6-886df5571193}</t>
  </si>
  <si>
    <t>SO01</t>
  </si>
  <si>
    <t>Výtah</t>
  </si>
  <si>
    <t>{f1d3a939-1155-4221-850c-21197a8af075}</t>
  </si>
  <si>
    <t>SO02</t>
  </si>
  <si>
    <t>Studentský klub</t>
  </si>
  <si>
    <t>{91f72ff0-e47a-4ef9-a6c5-4bf71571486c}</t>
  </si>
  <si>
    <t>SO03</t>
  </si>
  <si>
    <t>WC imobilní</t>
  </si>
  <si>
    <t>{5bbdbdcb-6877-4237-bb22-32319cc14dc3}</t>
  </si>
  <si>
    <t>SO04</t>
  </si>
  <si>
    <t>Únikový východ</t>
  </si>
  <si>
    <t>{576a82e6-30fd-468a-899b-e8baa1a4dea0}</t>
  </si>
  <si>
    <t>VZT</t>
  </si>
  <si>
    <t>Vzduchotechnika</t>
  </si>
  <si>
    <t>{4f9220bf-33f8-446a-b60d-347a25c4af63}</t>
  </si>
  <si>
    <t>SLP</t>
  </si>
  <si>
    <t>Slaboproud</t>
  </si>
  <si>
    <t>{61716648-62fd-4c78-9bba-78954c49384f}</t>
  </si>
  <si>
    <t>UT</t>
  </si>
  <si>
    <t>Ústřední topení</t>
  </si>
  <si>
    <t>{83f8e72f-b68c-430d-8da2-438a4d8dc653}</t>
  </si>
  <si>
    <t>ZTI</t>
  </si>
  <si>
    <t>Zdravotní instalace</t>
  </si>
  <si>
    <t>{c256bc9c-4da4-441f-8fc1-99e2af7c7dd4}</t>
  </si>
  <si>
    <t>PP</t>
  </si>
  <si>
    <t>Přeložka páry</t>
  </si>
  <si>
    <t>{7fb5a026-dd45-4bc6-abaf-07b18e8c9efd}</t>
  </si>
  <si>
    <t>VRN</t>
  </si>
  <si>
    <t>{f5be6889-d175-48d2-85f0-138ba4bb5cee}</t>
  </si>
  <si>
    <t>KRYCÍ LIST SOUPISU PRACÍ</t>
  </si>
  <si>
    <t>Objekt:</t>
  </si>
  <si>
    <t>01 UP podlahy - Fyzika, ICT, Jazykové učebny</t>
  </si>
  <si>
    <t xml:space="preserve"> 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</si>
  <si>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</si>
  <si>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</si>
  <si>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</si>
  <si>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</si>
  <si>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</si>
  <si>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</si>
  <si>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</si>
  <si>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</si>
  <si>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>PSV - Práce a dodávky PSV</t>
  </si>
  <si>
    <t xml:space="preserve">    713 - Izolace tepelné</t>
  </si>
  <si>
    <t xml:space="preserve">    762 - Konstrukce tesařské</t>
  </si>
  <si>
    <t xml:space="preserve">    767 - Konstrukce zámečnické</t>
  </si>
  <si>
    <t xml:space="preserve">    775 - Podlahy skládané</t>
  </si>
  <si>
    <t xml:space="preserve">    776 - Podlahy povlakové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</si>
  <si>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</si>
  <si>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</si>
  <si>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</si>
  <si>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</si>
  <si>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</si>
  <si>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</si>
  <si>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</si>
  <si>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</si>
  <si>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</si>
  <si>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</si>
  <si>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</si>
  <si>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</si>
  <si>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</si>
  <si>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</si>
  <si>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</si>
  <si>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</si>
  <si>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6</t>
  </si>
  <si>
    <t>Úpravy povrchů, podlahy a osazování výplní</t>
  </si>
  <si>
    <t>K</t>
  </si>
  <si>
    <t>631311115</t>
  </si>
  <si>
    <t>Mazanina tl přes 50 do 80 mm z betonu prostého bez zvýšených nároků na prostředí tř. C 20/25</t>
  </si>
  <si>
    <t>m3</t>
  </si>
  <si>
    <t>CS ÚRS 2025 02</t>
  </si>
  <si>
    <t>4</t>
  </si>
  <si>
    <t>-1457563629</t>
  </si>
  <si>
    <t>Online PSC</t>
  </si>
  <si>
    <t>https://podminky.urs.cz/item/CS_URS_2025_02/631311115</t>
  </si>
  <si>
    <t>631362021</t>
  </si>
  <si>
    <t>Výztuž mazanin svařovanými sítěmi Kari</t>
  </si>
  <si>
    <t>t</t>
  </si>
  <si>
    <t>1606812637</t>
  </si>
  <si>
    <t>https://podminky.urs.cz/item/CS_URS_2025_02/631362021</t>
  </si>
  <si>
    <t>VV</t>
  </si>
  <si>
    <t>"výkaz výztuže" 2,465*1,2</t>
  </si>
  <si>
    <t>Součet</t>
  </si>
  <si>
    <t>3</t>
  </si>
  <si>
    <t>634112117</t>
  </si>
  <si>
    <t>Obvodová dilatace podlahovým páskem z pěnového PE mezi stěnou a mazaninou nebo potěrem v 200 mm</t>
  </si>
  <si>
    <t>m</t>
  </si>
  <si>
    <t>-2012192762</t>
  </si>
  <si>
    <t>https://podminky.urs.cz/item/CS_URS_2025_02/634112117</t>
  </si>
  <si>
    <t>11,6*2+7*2</t>
  </si>
  <si>
    <t>"ICT 1" 6,5*2+7,05*2</t>
  </si>
  <si>
    <t>"ICT 2" 9,3*2+7,05*2</t>
  </si>
  <si>
    <t>"J4 + prac. psychol. a chodba" 7*2+6,9*2+7*2+4,6*2</t>
  </si>
  <si>
    <t>"J3" 4,6*2+7*2</t>
  </si>
  <si>
    <t>9</t>
  </si>
  <si>
    <t>Ostatní konstrukce a práce, bourání</t>
  </si>
  <si>
    <t>965082933</t>
  </si>
  <si>
    <t>Odstranění násypů pod podlahami tl do 200 mm pl přes 2 m2</t>
  </si>
  <si>
    <t>-811514840</t>
  </si>
  <si>
    <t>https://podminky.urs.cz/item/CS_URS_2025_02/965082933</t>
  </si>
  <si>
    <t>997</t>
  </si>
  <si>
    <t>Přesun sutě</t>
  </si>
  <si>
    <t>5</t>
  </si>
  <si>
    <t>997013152</t>
  </si>
  <si>
    <t>Vnitrostaveništní doprava suti a vybouraných hmot pro budovy v přes 6 do 9 m s omezením mechanizace</t>
  </si>
  <si>
    <t>2045484036</t>
  </si>
  <si>
    <t>https://podminky.urs.cz/item/CS_URS_2025_02/997013152</t>
  </si>
  <si>
    <t>96,777*0,4 "Přepočtené koeficientem množství</t>
  </si>
  <si>
    <t>997013212</t>
  </si>
  <si>
    <t>Vnitrostaveništní doprava suti a vybouraných hmot pro budovy v přes 6 do 9 m ručně</t>
  </si>
  <si>
    <t>-1112283569</t>
  </si>
  <si>
    <t>https://podminky.urs.cz/item/CS_URS_2025_02/997013212</t>
  </si>
  <si>
    <t>96,777*0,1 "Přepočtené koeficientem množství</t>
  </si>
  <si>
    <t>7</t>
  </si>
  <si>
    <t>997013501</t>
  </si>
  <si>
    <t>Odvoz suti a vybouraných hmot na skládku nebo meziskládku do 1 km se složením</t>
  </si>
  <si>
    <t>-1751363340</t>
  </si>
  <si>
    <t>https://podminky.urs.cz/item/CS_URS_2025_02/997013501</t>
  </si>
  <si>
    <t>8</t>
  </si>
  <si>
    <t>997013509</t>
  </si>
  <si>
    <t>Příplatek k odvozu suti a vybouraných hmot na skládku ZKD 1 km přes 1 km</t>
  </si>
  <si>
    <t>-598590544</t>
  </si>
  <si>
    <t>https://podminky.urs.cz/item/CS_URS_2025_02/997013509</t>
  </si>
  <si>
    <t>96,777*20 "Přepočtené koeficientem množství</t>
  </si>
  <si>
    <t>997013631</t>
  </si>
  <si>
    <t>Poplatek za uložení na skládce (skládkovné) stavebního odpadu směsného kód odpadu 17 09 04</t>
  </si>
  <si>
    <t>-2132029182</t>
  </si>
  <si>
    <t>https://podminky.urs.cz/item/CS_URS_2025_02/997013631</t>
  </si>
  <si>
    <t>96,777*0,3 "Přepočtené koeficientem množství</t>
  </si>
  <si>
    <t>10</t>
  </si>
  <si>
    <t>997013811</t>
  </si>
  <si>
    <t>Poplatek za uložení na skládce (skládkovné) stavebního odpadu dřevěného kód odpadu 17 02 01</t>
  </si>
  <si>
    <t>-413231532</t>
  </si>
  <si>
    <t>https://podminky.urs.cz/item/CS_URS_2025_02/997013811</t>
  </si>
  <si>
    <t>6,106+4,274</t>
  </si>
  <si>
    <t>11</t>
  </si>
  <si>
    <t>997013821</t>
  </si>
  <si>
    <t>Poplatek za uložení na skládce (skládkovné) stavebního odpadu s obsahem azbestu kód odpadu 17 06 05</t>
  </si>
  <si>
    <t>763790298</t>
  </si>
  <si>
    <t>https://podminky.urs.cz/item/CS_URS_2025_02/997013821</t>
  </si>
  <si>
    <t>"škvára" 85,481</t>
  </si>
  <si>
    <t>PSV</t>
  </si>
  <si>
    <t>Práce a dodávky PSV</t>
  </si>
  <si>
    <t>713</t>
  </si>
  <si>
    <t>Izolace tepelné</t>
  </si>
  <si>
    <t>713121121</t>
  </si>
  <si>
    <t>Montáž izolace tepelné podlah volně kladenými rohožemi, pásy, dílci, deskami 2 vrstvy</t>
  </si>
  <si>
    <t>m2</t>
  </si>
  <si>
    <t>-1997641949</t>
  </si>
  <si>
    <t>https://podminky.urs.cz/item/CS_URS_2025_02/713121121</t>
  </si>
  <si>
    <t>13</t>
  </si>
  <si>
    <t>M</t>
  </si>
  <si>
    <t>28376421</t>
  </si>
  <si>
    <t>deska XPS hrana polodrážková a hladký povrch 300kPA tl 80mm</t>
  </si>
  <si>
    <t>32</t>
  </si>
  <si>
    <t>420136662</t>
  </si>
  <si>
    <t>305,29*2,1 "Přepočtené koeficientem množství</t>
  </si>
  <si>
    <t>14</t>
  </si>
  <si>
    <t>713191132</t>
  </si>
  <si>
    <t>Montáž izolace tepelné podlah, stropů vrchem nebo střech překrytí separační fólií z PE</t>
  </si>
  <si>
    <t>-84818434</t>
  </si>
  <si>
    <t>https://podminky.urs.cz/item/CS_URS_2025_02/713191132</t>
  </si>
  <si>
    <t>15</t>
  </si>
  <si>
    <t>28329042</t>
  </si>
  <si>
    <t>fólie PE separační či ochranná tl 0,2mm</t>
  </si>
  <si>
    <t>1525763583</t>
  </si>
  <si>
    <t>305,29*1,655 "Přepočtené koeficientem množství</t>
  </si>
  <si>
    <t>998713201</t>
  </si>
  <si>
    <t>Přesun hmot procentní pro izolace tepelné v objektech v do 6 m</t>
  </si>
  <si>
    <t>%</t>
  </si>
  <si>
    <t>-740774126</t>
  </si>
  <si>
    <t>https://podminky.urs.cz/item/CS_URS_2025_02/998713201</t>
  </si>
  <si>
    <t>762</t>
  </si>
  <si>
    <t>Konstrukce tesařské</t>
  </si>
  <si>
    <t>762811811</t>
  </si>
  <si>
    <t>Demontáž záklopů stropů z hrubých prken tl do 32 mm</t>
  </si>
  <si>
    <t>1995543404</t>
  </si>
  <si>
    <t>https://podminky.urs.cz/item/CS_URS_2025_02/762811811</t>
  </si>
  <si>
    <t>767</t>
  </si>
  <si>
    <t>Konstrukce zámečnické</t>
  </si>
  <si>
    <t>767995111</t>
  </si>
  <si>
    <t>Montáž atypických zámečnických konstrukcí hm do 5 kg</t>
  </si>
  <si>
    <t>kg</t>
  </si>
  <si>
    <t>-1944482718</t>
  </si>
  <si>
    <t>https://podminky.urs.cz/item/CS_URS_2025_02/767995111</t>
  </si>
  <si>
    <t>"výkaz výztuže" 172,5</t>
  </si>
  <si>
    <t>19</t>
  </si>
  <si>
    <t>13021019</t>
  </si>
  <si>
    <t>tyč ocelová kruhová žebírková DIN 488 jakost B500B (10 505) výztuž do betonu D 25mm</t>
  </si>
  <si>
    <t>-1673705287</t>
  </si>
  <si>
    <t>20</t>
  </si>
  <si>
    <t>998767201</t>
  </si>
  <si>
    <t>Přesun hmot procentní pro zámečnické konstrukce v objektech v do 6 m</t>
  </si>
  <si>
    <t>1228560148</t>
  </si>
  <si>
    <t>https://podminky.urs.cz/item/CS_URS_2025_02/998767201</t>
  </si>
  <si>
    <t>775</t>
  </si>
  <si>
    <t>Podlahy skládané</t>
  </si>
  <si>
    <t>775521810</t>
  </si>
  <si>
    <t>Demontáž parketových tabulí s lištami přibíjenými do suti</t>
  </si>
  <si>
    <t>1208387874</t>
  </si>
  <si>
    <t>https://podminky.urs.cz/item/CS_URS_2025_02/775521810</t>
  </si>
  <si>
    <t>776</t>
  </si>
  <si>
    <t>Podlahy povlakové</t>
  </si>
  <si>
    <t>22</t>
  </si>
  <si>
    <t>776111411</t>
  </si>
  <si>
    <t>Montáž pásky dilatační povlakových podlah</t>
  </si>
  <si>
    <t>-1186255535</t>
  </si>
  <si>
    <t>https://podminky.urs.cz/item/CS_URS_2025_02/776111411</t>
  </si>
  <si>
    <t>23</t>
  </si>
  <si>
    <t>28616320</t>
  </si>
  <si>
    <t>pás dilatační okrajová extrud PE s fólií</t>
  </si>
  <si>
    <t>-64613685</t>
  </si>
  <si>
    <t>171,2*1,02 "Přepočtené koeficientem množství</t>
  </si>
  <si>
    <t>24</t>
  </si>
  <si>
    <t>776201812</t>
  </si>
  <si>
    <t>Demontáž lepených povlakových podlah s podložkou ručně</t>
  </si>
  <si>
    <t>-566364048</t>
  </si>
  <si>
    <t>https://podminky.urs.cz/item/CS_URS_2025_02/776201812</t>
  </si>
  <si>
    <t>25</t>
  </si>
  <si>
    <t>776111112</t>
  </si>
  <si>
    <t>Broušení betonového podkladu povlakových podlah</t>
  </si>
  <si>
    <t>-796738604</t>
  </si>
  <si>
    <t>https://podminky.urs.cz/item/CS_URS_2025_02/776111112</t>
  </si>
  <si>
    <t>26</t>
  </si>
  <si>
    <t>776111311</t>
  </si>
  <si>
    <t>Vysátí podkladu povlakových podlah</t>
  </si>
  <si>
    <t>-87814281</t>
  </si>
  <si>
    <t>https://podminky.urs.cz/item/CS_URS_2025_02/776111311</t>
  </si>
  <si>
    <t>27</t>
  </si>
  <si>
    <t>776121112</t>
  </si>
  <si>
    <t>Vodou ředitelná penetrace savého podkladu povlakových podlah</t>
  </si>
  <si>
    <t>657263706</t>
  </si>
  <si>
    <t>https://podminky.urs.cz/item/CS_URS_2025_02/776121112</t>
  </si>
  <si>
    <t>28</t>
  </si>
  <si>
    <t>776141112</t>
  </si>
  <si>
    <t>Stěrka podlahová nivelační pro vyrovnání podkladu povlakových podlah pevnosti 20 MPa tl přes 3 do 5 mm</t>
  </si>
  <si>
    <t>1855417927</t>
  </si>
  <si>
    <t>https://podminky.urs.cz/item/CS_URS_2025_02/776141112</t>
  </si>
  <si>
    <t>29</t>
  </si>
  <si>
    <t>776231111</t>
  </si>
  <si>
    <t>Lepení lamel a čtverců z vinylu standardním lepidlem</t>
  </si>
  <si>
    <t>-1179513516</t>
  </si>
  <si>
    <t>https://podminky.urs.cz/item/CS_URS_2025_02/776231111</t>
  </si>
  <si>
    <t>30</t>
  </si>
  <si>
    <t>28411050</t>
  </si>
  <si>
    <t>dílce vinylové tl 2,0mm, nášlapná vrstva 0,40mm, úprava PUR, třída zátěže 23/32/41, otlak 0,05mm, R10, třída otěru T, hořlavost Bfl S1, bez ftalátů</t>
  </si>
  <si>
    <t>-1836646892</t>
  </si>
  <si>
    <t>305,29*1,1 "Přepočtené koeficientem množství</t>
  </si>
  <si>
    <t>31</t>
  </si>
  <si>
    <t>776411111</t>
  </si>
  <si>
    <t>Montáž obvodových soklíků výšky do 80 mm</t>
  </si>
  <si>
    <t>-792192920</t>
  </si>
  <si>
    <t>https://podminky.urs.cz/item/CS_URS_2025_02/776411111</t>
  </si>
  <si>
    <t>28411009</t>
  </si>
  <si>
    <t>lišta soklová PVC 18x80mm</t>
  </si>
  <si>
    <t>-1297008521</t>
  </si>
  <si>
    <t>33</t>
  </si>
  <si>
    <t>998776201</t>
  </si>
  <si>
    <t>Přesun hmot procentní pro podlahy povlakové v objektech v do 6 m</t>
  </si>
  <si>
    <t>-1466749243</t>
  </si>
  <si>
    <t>https://podminky.urs.cz/item/CS_URS_2025_02/998776201</t>
  </si>
  <si>
    <t>02 UP učebny - Biologie</t>
  </si>
  <si>
    <t xml:space="preserve">    725 - Zdravotechnika - zařizovací předměty</t>
  </si>
  <si>
    <t xml:space="preserve">    742 - Elektroinstalace</t>
  </si>
  <si>
    <t xml:space="preserve">    766 - Konstrukce truhlářské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</si>
  <si>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</si>
  <si>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</si>
  <si>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</si>
  <si>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786 - Dokončovací práce - čalounické úpravy</t>
  </si>
  <si>
    <t>HZS - Hodinové zúčtovací sazby</t>
  </si>
  <si>
    <t>612315402</t>
  </si>
  <si>
    <t>Oprava vnitřní vápenné hrubé omítky stěn v rozsahu plochy přes 10 do 30 %</t>
  </si>
  <si>
    <t>1536489779</t>
  </si>
  <si>
    <t>https://podminky.urs.cz/item/CS_URS_2025_02/612315402</t>
  </si>
  <si>
    <t>619995001</t>
  </si>
  <si>
    <t>Začištění omítek kolem oken, dveří, podlah nebo obkladů</t>
  </si>
  <si>
    <t>577710690</t>
  </si>
  <si>
    <t>https://podminky.urs.cz/item/CS_URS_2025_02/619995001</t>
  </si>
  <si>
    <t>(0,9+2*2)*2</t>
  </si>
  <si>
    <t>642942111</t>
  </si>
  <si>
    <t>Osazování zárubní nebo rámů dveřních kovových do 2,5 m2 na MC</t>
  </si>
  <si>
    <t>kus</t>
  </si>
  <si>
    <t>1275364718</t>
  </si>
  <si>
    <t>https://podminky.urs.cz/item/CS_URS_2025_02/642942111</t>
  </si>
  <si>
    <t>55331488</t>
  </si>
  <si>
    <t>zárubeň jednokřídlá ocelová pro zdění tl stěny 110-150mm rozměru 900/1970, 2100mm</t>
  </si>
  <si>
    <t>-1623748378</t>
  </si>
  <si>
    <t>968072455</t>
  </si>
  <si>
    <t>Vybourání kovových dveřních zárubní pl do 2 m2</t>
  </si>
  <si>
    <t>-2046114017</t>
  </si>
  <si>
    <t>https://podminky.urs.cz/item/CS_URS_2025_02/968072455</t>
  </si>
  <si>
    <t>0,9*1,97</t>
  </si>
  <si>
    <t>997013151</t>
  </si>
  <si>
    <t>Vnitrostaveništní doprava suti a vybouraných hmot pro budovy v do 6 m s omezením mechanizace</t>
  </si>
  <si>
    <t>-1436574771</t>
  </si>
  <si>
    <t>https://podminky.urs.cz/item/CS_URS_2025_02/997013151</t>
  </si>
  <si>
    <t>309646800</t>
  </si>
  <si>
    <t>55561435</t>
  </si>
  <si>
    <t>1,646*20 "Přepočtené koeficientem množství</t>
  </si>
  <si>
    <t>-791937537</t>
  </si>
  <si>
    <t>1,511-0,19</t>
  </si>
  <si>
    <t>-810444957</t>
  </si>
  <si>
    <t>0,19</t>
  </si>
  <si>
    <t>725</t>
  </si>
  <si>
    <t>Zdravotechnika - zařizovací předměty</t>
  </si>
  <si>
    <t>725319111</t>
  </si>
  <si>
    <t>Montáž dřezu ostatních typů</t>
  </si>
  <si>
    <t>soubor</t>
  </si>
  <si>
    <t>755473216</t>
  </si>
  <si>
    <t>https://podminky.urs.cz/item/CS_URS_2025_02/725319111</t>
  </si>
  <si>
    <t>55231082</t>
  </si>
  <si>
    <t>dřez nerez s odkládací ploškou vestavný matný 560x480mm</t>
  </si>
  <si>
    <t>-1771192107</t>
  </si>
  <si>
    <t>725821321</t>
  </si>
  <si>
    <t>Baterie dřezová nástěnná klasická s otáčivým kulatým ústím a délkou ramínka 200 mm</t>
  </si>
  <si>
    <t>1365571294</t>
  </si>
  <si>
    <t>https://podminky.urs.cz/item/CS_URS_2025_02/725821321</t>
  </si>
  <si>
    <t>998725201</t>
  </si>
  <si>
    <t>Přesun hmot procentní pro zařizovací předměty v objektech v do 6 m</t>
  </si>
  <si>
    <t>-509713557</t>
  </si>
  <si>
    <t>https://podminky.urs.cz/item/CS_URS_2025_02/998725201</t>
  </si>
  <si>
    <t>742</t>
  </si>
  <si>
    <t>Elektroinstalace</t>
  </si>
  <si>
    <t>001R</t>
  </si>
  <si>
    <t>Elektro viz. samostatný rozpočet</t>
  </si>
  <si>
    <t>kpl</t>
  </si>
  <si>
    <t>1994127845</t>
  </si>
  <si>
    <t>766</t>
  </si>
  <si>
    <t>Konstrukce truhlářské</t>
  </si>
  <si>
    <t>766660002</t>
  </si>
  <si>
    <t>Montáž dveřních křídel otvíravých jednokřídlových š přes 0,8 m do ocelové zárubně</t>
  </si>
  <si>
    <t>806357577</t>
  </si>
  <si>
    <t>https://podminky.urs.cz/item/CS_URS_2025_02/766660002</t>
  </si>
  <si>
    <t>61164073</t>
  </si>
  <si>
    <t>dveře jednokřídlé voštinové profilované povrch lakovaný plné 900x1970-2100mm</t>
  </si>
  <si>
    <t>-81427385</t>
  </si>
  <si>
    <t>766691914</t>
  </si>
  <si>
    <t>Vyvěšení nebo zavěšení dřevěných křídel dveří pl do 2 m2</t>
  </si>
  <si>
    <t>-923401436</t>
  </si>
  <si>
    <t>https://podminky.urs.cz/item/CS_URS_2025_02/766691914</t>
  </si>
  <si>
    <t>766.R</t>
  </si>
  <si>
    <t>Demontáž demonstračního stolu dl přes 1,5 do 1,8 m</t>
  </si>
  <si>
    <t>-2143544507</t>
  </si>
  <si>
    <t>998766201</t>
  </si>
  <si>
    <t>Přesun hmot procentní pro kce truhlářské v objektech v do 6 m</t>
  </si>
  <si>
    <t>475962618</t>
  </si>
  <si>
    <t>https://podminky.urs.cz/item/CS_URS_2025_02/998766201</t>
  </si>
  <si>
    <t>-2059829828</t>
  </si>
  <si>
    <t>11,555*2+6,9*2</t>
  </si>
  <si>
    <t>73053855</t>
  </si>
  <si>
    <t>36,91*1,05 "Přepočtené koeficientem množství</t>
  </si>
  <si>
    <t>-635653262</t>
  </si>
  <si>
    <t>776111115</t>
  </si>
  <si>
    <t>Broušení podkladu povlakových podlah před litím stěrky</t>
  </si>
  <si>
    <t>-523384691</t>
  </si>
  <si>
    <t>https://podminky.urs.cz/item/CS_URS_2025_02/776111115</t>
  </si>
  <si>
    <t>1124322100</t>
  </si>
  <si>
    <t>-1562209620</t>
  </si>
  <si>
    <t>776141111</t>
  </si>
  <si>
    <t>Stěrka podlahová nivelační pro vyrovnání podkladu povlakových podlah pevnosti 20 MPa tl do 3 mm</t>
  </si>
  <si>
    <t>977653725</t>
  </si>
  <si>
    <t>https://podminky.urs.cz/item/CS_URS_2025_02/776141111</t>
  </si>
  <si>
    <t>-1078464914</t>
  </si>
  <si>
    <t>-1825957551</t>
  </si>
  <si>
    <t>80*1,1 "Přepočtené koeficientem množství</t>
  </si>
  <si>
    <t>-186876594</t>
  </si>
  <si>
    <t>781</t>
  </si>
  <si>
    <t>Dokončovací práce - obklady</t>
  </si>
  <si>
    <t>781471810</t>
  </si>
  <si>
    <t>Demontáž obkladů z obkladaček keramických kladených do malty</t>
  </si>
  <si>
    <t>-1292495160</t>
  </si>
  <si>
    <t>https://podminky.urs.cz/item/CS_URS_2025_02/781471810</t>
  </si>
  <si>
    <t>781111011</t>
  </si>
  <si>
    <t>Ometení (oprášení) stěny při přípravě podkladu</t>
  </si>
  <si>
    <t>-113236265</t>
  </si>
  <si>
    <t>https://podminky.urs.cz/item/CS_URS_2025_02/781111011</t>
  </si>
  <si>
    <t>781121011</t>
  </si>
  <si>
    <t>Nátěr penetrační na stěnu</t>
  </si>
  <si>
    <t>-1031960451</t>
  </si>
  <si>
    <t>https://podminky.urs.cz/item/CS_URS_2025_02/781121011</t>
  </si>
  <si>
    <t>34</t>
  </si>
  <si>
    <t>781151031</t>
  </si>
  <si>
    <t>Celoplošné vyrovnání podkladu stěrkou tl 3 mm</t>
  </si>
  <si>
    <t>-2031227992</t>
  </si>
  <si>
    <t>https://podminky.urs.cz/item/CS_URS_2025_02/781151031</t>
  </si>
  <si>
    <t>35</t>
  </si>
  <si>
    <t>781474154</t>
  </si>
  <si>
    <t>Montáž obkladů vnitřních keramických velkoformátových hladkých přes 4 do 6 ks/m2 lepených flexibilním lepidlem</t>
  </si>
  <si>
    <t>-445428252</t>
  </si>
  <si>
    <t>https://podminky.urs.cz/item/CS_URS_2025_02/781474154</t>
  </si>
  <si>
    <t>36</t>
  </si>
  <si>
    <t>59761717</t>
  </si>
  <si>
    <t>obklad keramický nemrazuvzdorný povrch hladký/matný tl do 10mm přes 4 do 6ks/m2</t>
  </si>
  <si>
    <t>-978256705</t>
  </si>
  <si>
    <t>12,5*1,15 "Přepočtené koeficientem množství</t>
  </si>
  <si>
    <t>37</t>
  </si>
  <si>
    <t>781495211</t>
  </si>
  <si>
    <t>Čištění vnitřních ploch stěn po provedení obkladu chemickými prostředky</t>
  </si>
  <si>
    <t>-1299819439</t>
  </si>
  <si>
    <t>https://podminky.urs.cz/item/CS_URS_2025_02/781495211</t>
  </si>
  <si>
    <t>38</t>
  </si>
  <si>
    <t>998781201</t>
  </si>
  <si>
    <t>Přesun hmot procentní pro obklady keramické v objektech v do 6 m</t>
  </si>
  <si>
    <t>1840192547</t>
  </si>
  <si>
    <t>https://podminky.urs.cz/item/CS_URS_2025_02/998781201</t>
  </si>
  <si>
    <t>783</t>
  </si>
  <si>
    <t>Dokončovací práce - nátěry</t>
  </si>
  <si>
    <t>39</t>
  </si>
  <si>
    <t>783601321</t>
  </si>
  <si>
    <t>Odrezivění článkových otopných těles před provedením nátěru</t>
  </si>
  <si>
    <t>-1584037275</t>
  </si>
  <si>
    <t>https://podminky.urs.cz/item/CS_URS_2025_02/783601321</t>
  </si>
  <si>
    <t>40</t>
  </si>
  <si>
    <t>783601325</t>
  </si>
  <si>
    <t>Odmaštění článkových otopných těles vodou ředitelným odmašťovačem před provedením nátěru</t>
  </si>
  <si>
    <t>783908325</t>
  </si>
  <si>
    <t>https://podminky.urs.cz/item/CS_URS_2025_02/783601325</t>
  </si>
  <si>
    <t>41</t>
  </si>
  <si>
    <t>783601421</t>
  </si>
  <si>
    <t>Ometení článkových otopných těles před provedením nátěru</t>
  </si>
  <si>
    <t>1523919313</t>
  </si>
  <si>
    <t>https://podminky.urs.cz/item/CS_URS_2025_02/783601421</t>
  </si>
  <si>
    <t>42</t>
  </si>
  <si>
    <t>783614111</t>
  </si>
  <si>
    <t>Základní jednonásobný syntetický nátěr článkových otopných těles</t>
  </si>
  <si>
    <t>-1624142923</t>
  </si>
  <si>
    <t>https://podminky.urs.cz/item/CS_URS_2025_02/783614111</t>
  </si>
  <si>
    <t>43</t>
  </si>
  <si>
    <t>783617111</t>
  </si>
  <si>
    <t>Krycí jednonásobný syntetický nátěr článkových otopných těles</t>
  </si>
  <si>
    <t>360400803</t>
  </si>
  <si>
    <t>https://podminky.urs.cz/item/CS_URS_2025_02/783617111</t>
  </si>
  <si>
    <t>784</t>
  </si>
  <si>
    <t>Dokončovací práce - malby a tapety</t>
  </si>
  <si>
    <t>44</t>
  </si>
  <si>
    <t>784121001</t>
  </si>
  <si>
    <t>Oškrabání malby v mísnostech v do 3,80 m</t>
  </si>
  <si>
    <t>446471018</t>
  </si>
  <si>
    <t>https://podminky.urs.cz/item/CS_URS_2025_02/784121001</t>
  </si>
  <si>
    <t>45</t>
  </si>
  <si>
    <t>784121011</t>
  </si>
  <si>
    <t>Rozmývání podkladu po oškrabání malby v místnostech v do 3,80 m</t>
  </si>
  <si>
    <t>-1310557875</t>
  </si>
  <si>
    <t>https://podminky.urs.cz/item/CS_URS_2025_02/784121011</t>
  </si>
  <si>
    <t>46</t>
  </si>
  <si>
    <t>784181101</t>
  </si>
  <si>
    <t>Základní akrylátová jednonásobná bezbarvá penetrace podkladu v místnostech v do 3,80 m</t>
  </si>
  <si>
    <t>1747812884</t>
  </si>
  <si>
    <t>https://podminky.urs.cz/item/CS_URS_2025_02/784181101</t>
  </si>
  <si>
    <t>47</t>
  </si>
  <si>
    <t>784221001</t>
  </si>
  <si>
    <t>Jednonásobné bílé malby ze směsí za sucha dobře otěruvzdorných v místnostech do 3,80 m</t>
  </si>
  <si>
    <t>-1894227418</t>
  </si>
  <si>
    <t>https://podminky.urs.cz/item/CS_URS_2025_02/784221001</t>
  </si>
  <si>
    <t>786</t>
  </si>
  <si>
    <t>Dokončovací práce - čalounické úpravy</t>
  </si>
  <si>
    <t>48</t>
  </si>
  <si>
    <t>786623021</t>
  </si>
  <si>
    <t>Montáž fasádní žaluzie před okenní nebo dveřní otvor ovládané motorem pl do 4 m2</t>
  </si>
  <si>
    <t>770330114</t>
  </si>
  <si>
    <t>https://podminky.urs.cz/item/CS_URS_2025_02/786623021</t>
  </si>
  <si>
    <t>49</t>
  </si>
  <si>
    <t>55342521</t>
  </si>
  <si>
    <t>žaluzie Z-90 ovládaná základním motorem včetně příslušenství plochy do 0,75m2</t>
  </si>
  <si>
    <t>-1506291612</t>
  </si>
  <si>
    <t>5*(1,43*2,5)</t>
  </si>
  <si>
    <t>50</t>
  </si>
  <si>
    <t>78R</t>
  </si>
  <si>
    <t>Demontáž stávajícího zatemnění</t>
  </si>
  <si>
    <t>-1020769742</t>
  </si>
  <si>
    <t>51</t>
  </si>
  <si>
    <t>998786201</t>
  </si>
  <si>
    <t>Přesun hmot procentní pro stínění a čalounické úpravy v objektech v do 6 m</t>
  </si>
  <si>
    <t>2105424425</t>
  </si>
  <si>
    <t>https://podminky.urs.cz/item/CS_URS_2025_02/998786201</t>
  </si>
  <si>
    <t>HZS</t>
  </si>
  <si>
    <t>Hodinové zúčtovací sazby</t>
  </si>
  <si>
    <t>52</t>
  </si>
  <si>
    <t>HZS2492</t>
  </si>
  <si>
    <t>Hodinová zúčtovací sazba pomocný dělník PSV</t>
  </si>
  <si>
    <t>hod</t>
  </si>
  <si>
    <t>262144</t>
  </si>
  <si>
    <t>2094454477</t>
  </si>
  <si>
    <t>https://podminky.urs.cz/item/CS_URS_2025_02/HZS2492</t>
  </si>
  <si>
    <t>"očištění učebny od veškerých nefunkčních a nepoužívaných rozvodů a lišt" 10</t>
  </si>
  <si>
    <t>"vyklizení od veškerého stavajícího nábytku" 5</t>
  </si>
  <si>
    <t>03 UP učebny - Chemie chodba</t>
  </si>
  <si>
    <t xml:space="preserve">    3 - Svislé a kompletní konstrukce</t>
  </si>
  <si>
    <t xml:space="preserve">    998 - Přesun hmot</t>
  </si>
  <si>
    <t>Svislé a kompletní konstrukce</t>
  </si>
  <si>
    <t>342244101</t>
  </si>
  <si>
    <t>Příčka z cihel děrovaných do P10 na maltu M5 tloušťky 80 mm</t>
  </si>
  <si>
    <t>-769489127</t>
  </si>
  <si>
    <t>https://podminky.urs.cz/item/CS_URS_2025_02/342244101</t>
  </si>
  <si>
    <t>2,73*3,7-3,232</t>
  </si>
  <si>
    <t>611315402</t>
  </si>
  <si>
    <t>Oprava vnitřní vápenné hrubé omítky stropů v rozsahu plochy přes 10 do 30 %</t>
  </si>
  <si>
    <t>-101720357</t>
  </si>
  <si>
    <t>https://podminky.urs.cz/item/CS_URS_2025_02/611315402</t>
  </si>
  <si>
    <t>-73909366</t>
  </si>
  <si>
    <t>663329185</t>
  </si>
  <si>
    <t>642942221</t>
  </si>
  <si>
    <t>Osazování zárubní nebo rámů dveřních kovových přes 2,5 do 4,5 m2 na MC</t>
  </si>
  <si>
    <t>-1594219522</t>
  </si>
  <si>
    <t>https://podminky.urs.cz/item/CS_URS_2025_02/642942221</t>
  </si>
  <si>
    <t>55331745</t>
  </si>
  <si>
    <t>zárubeň dvoukřídlá ocelová pro zdění tl stěny 75-100mm rozměru 1600/1970, 2100mm</t>
  </si>
  <si>
    <t>78328543</t>
  </si>
  <si>
    <t>962031132</t>
  </si>
  <si>
    <t>Bourání příček z cihel pálených na MVC tl do 100 mm</t>
  </si>
  <si>
    <t>2061342129</t>
  </si>
  <si>
    <t>https://podminky.urs.cz/item/CS_URS_2025_02/962031132</t>
  </si>
  <si>
    <t>2,73*3,7</t>
  </si>
  <si>
    <t>968072456</t>
  </si>
  <si>
    <t>Vybourání kovových dveřních zárubní pl přes 2 m2</t>
  </si>
  <si>
    <t>770696075</t>
  </si>
  <si>
    <t>https://podminky.urs.cz/item/CS_URS_2025_02/968072456</t>
  </si>
  <si>
    <t>1,6*2,02</t>
  </si>
  <si>
    <t>-304382724</t>
  </si>
  <si>
    <t>274752447</t>
  </si>
  <si>
    <t>55076752</t>
  </si>
  <si>
    <t>1,654*20 "Přepočtené koeficientem množství</t>
  </si>
  <si>
    <t>1317402280</t>
  </si>
  <si>
    <t>-1188803904</t>
  </si>
  <si>
    <t>998</t>
  </si>
  <si>
    <t>Přesun hmot</t>
  </si>
  <si>
    <t>998011001</t>
  </si>
  <si>
    <t>Přesun hmot pro budovy zděné v do 6 m</t>
  </si>
  <si>
    <t>-1984704848</t>
  </si>
  <si>
    <t>https://podminky.urs.cz/item/CS_URS_2025_02/998011001</t>
  </si>
  <si>
    <t>766660012</t>
  </si>
  <si>
    <t>Montáž dveřních křídel otvíravých dvoukřídlových š přes 1,45 m do ocelové zárubně</t>
  </si>
  <si>
    <t>194779183</t>
  </si>
  <si>
    <t>https://podminky.urs.cz/item/CS_URS_2025_02/766660012</t>
  </si>
  <si>
    <t>61161056</t>
  </si>
  <si>
    <t>dveře dvoukřídlé dřevotřískové protipožární EI (EW) 30 D3 povrch lakovaný plné 1600x1970-2100mm</t>
  </si>
  <si>
    <t>-1071045437</t>
  </si>
  <si>
    <t>-578562654</t>
  </si>
  <si>
    <t>-696798435</t>
  </si>
  <si>
    <t>784121013</t>
  </si>
  <si>
    <t>Rozmývání podkladu po oškrabání malby v místnostech v přes 3,80 do 5,00 m</t>
  </si>
  <si>
    <t>1916729120</t>
  </si>
  <si>
    <t>https://podminky.urs.cz/item/CS_URS_2025_02/784121013</t>
  </si>
  <si>
    <t>784161403</t>
  </si>
  <si>
    <t>Celoplošné vyhlazení podkladu sádrovou stěrkou v místnostech v přes 3,80 do 5,00 m</t>
  </si>
  <si>
    <t>-1890157163</t>
  </si>
  <si>
    <t>https://podminky.urs.cz/item/CS_URS_2025_02/784161403</t>
  </si>
  <si>
    <t>784181103</t>
  </si>
  <si>
    <t>Základní akrylátová jednonásobná bezbarvá penetrace podkladu v místnostech v přes 3,80 do 5,00 m</t>
  </si>
  <si>
    <t>826967588</t>
  </si>
  <si>
    <t>https://podminky.urs.cz/item/CS_URS_2025_02/784181103</t>
  </si>
  <si>
    <t>784211103</t>
  </si>
  <si>
    <t>Dvojnásobné bílé malby ze směsí za mokra výborně oděruvzdorných v místnostech v přes 3,80 do 5,00 m</t>
  </si>
  <si>
    <t>-1420891366</t>
  </si>
  <si>
    <t>https://podminky.urs.cz/item/CS_URS_2025_02/784211103</t>
  </si>
  <si>
    <t>1518018726</t>
  </si>
  <si>
    <t>04 UP učebny - Chemie váhovna</t>
  </si>
  <si>
    <t>-1933065187</t>
  </si>
  <si>
    <t>-1482744805</t>
  </si>
  <si>
    <t>103063142</t>
  </si>
  <si>
    <t>2138228210</t>
  </si>
  <si>
    <t>292523150</t>
  </si>
  <si>
    <t>0,231*20 "Přepočtené koeficientem množství</t>
  </si>
  <si>
    <t>2121338184</t>
  </si>
  <si>
    <t>-1129112773</t>
  </si>
  <si>
    <t>R</t>
  </si>
  <si>
    <t>Odstranění váhového stolu</t>
  </si>
  <si>
    <t>294632868</t>
  </si>
  <si>
    <t>-1523049877</t>
  </si>
  <si>
    <t>-1164000968</t>
  </si>
  <si>
    <t>-1166396359</t>
  </si>
  <si>
    <t>568004662</t>
  </si>
  <si>
    <t>837104104</t>
  </si>
  <si>
    <t>999128094</t>
  </si>
  <si>
    <t>05 UP učebny - Chemie laboratoř 1</t>
  </si>
  <si>
    <t>2075065334</t>
  </si>
  <si>
    <t>535386398</t>
  </si>
  <si>
    <t>-1256966717</t>
  </si>
  <si>
    <t>-1229731716</t>
  </si>
  <si>
    <t>1,179*20 "Přepočtené koeficientem množství</t>
  </si>
  <si>
    <t>-747857025</t>
  </si>
  <si>
    <t>-554406068</t>
  </si>
  <si>
    <t>-1621647198</t>
  </si>
  <si>
    <t>-1963659674</t>
  </si>
  <si>
    <t>-1853509641</t>
  </si>
  <si>
    <t>1970623883</t>
  </si>
  <si>
    <t>Odstranění odstranění laboratorních stolů</t>
  </si>
  <si>
    <t>-488740146</t>
  </si>
  <si>
    <t>-1558663327</t>
  </si>
  <si>
    <t>6,5*2+6,9*2</t>
  </si>
  <si>
    <t>132666802</t>
  </si>
  <si>
    <t>26,8*1,02 "Přepočtené koeficientem množství</t>
  </si>
  <si>
    <t>1808216181</t>
  </si>
  <si>
    <t>776111116</t>
  </si>
  <si>
    <t>Odstranění zbytků lepidla z podkladu povlakových podlah broušením</t>
  </si>
  <si>
    <t>549930136</t>
  </si>
  <si>
    <t>https://podminky.urs.cz/item/CS_URS_2025_02/776111116</t>
  </si>
  <si>
    <t>1557530490</t>
  </si>
  <si>
    <t>978227344</t>
  </si>
  <si>
    <t>1215471192</t>
  </si>
  <si>
    <t>-899214330</t>
  </si>
  <si>
    <t>28411142</t>
  </si>
  <si>
    <t>PVC vinyl homogenní protiskluzná se vsypem a výztuž. vrstvou, elektroistaticky vodivá tl 2.00mm nášlapná vrstva 2.00mm, hořlavost Bfl-s1, třída zátěže 34/43, útlum 7dB, bodová zátěž ≤ 0.10mm, protiskluznost R10</t>
  </si>
  <si>
    <t>641963582</t>
  </si>
  <si>
    <t>46*1,1 "Přepočtené koeficientem množství</t>
  </si>
  <si>
    <t>2114219191</t>
  </si>
  <si>
    <t>-57888608</t>
  </si>
  <si>
    <t>-1985979970</t>
  </si>
  <si>
    <t>1571795553</t>
  </si>
  <si>
    <t>-62920009</t>
  </si>
  <si>
    <t>1266023189</t>
  </si>
  <si>
    <t>-1861232020</t>
  </si>
  <si>
    <t>1905813041</t>
  </si>
  <si>
    <t>-1760719063</t>
  </si>
  <si>
    <t>1286423690</t>
  </si>
  <si>
    <t>-113795926</t>
  </si>
  <si>
    <t>784211001</t>
  </si>
  <si>
    <t>Jednonásobné bílé malby ze směsí za mokra výborně oděruvzdorných v místnostech v do 3,80 m</t>
  </si>
  <si>
    <t>-1978399167</t>
  </si>
  <si>
    <t>https://podminky.urs.cz/item/CS_URS_2025_02/784211001</t>
  </si>
  <si>
    <t>951976809</t>
  </si>
  <si>
    <t>-817679615</t>
  </si>
  <si>
    <t>"nefunkční rozvody + lišty" 10</t>
  </si>
  <si>
    <t>"vyklizení" 5</t>
  </si>
  <si>
    <t>06 UP učebny - Chemie laboratoř 2</t>
  </si>
  <si>
    <t xml:space="preserve">    751 - Vzduchotechnika</t>
  </si>
  <si>
    <t>-591594998</t>
  </si>
  <si>
    <t>-172960347</t>
  </si>
  <si>
    <t>574589591</t>
  </si>
  <si>
    <t>-730540159</t>
  </si>
  <si>
    <t>0,943*20 "Přepočtené koeficientem množství</t>
  </si>
  <si>
    <t>1841281205</t>
  </si>
  <si>
    <t>1806519837</t>
  </si>
  <si>
    <t>1923398508</t>
  </si>
  <si>
    <t>-1809532948</t>
  </si>
  <si>
    <t>-41260791</t>
  </si>
  <si>
    <t>971013864</t>
  </si>
  <si>
    <t>751</t>
  </si>
  <si>
    <t>751511851</t>
  </si>
  <si>
    <t>Demontáž potrubí plechového skupiny II kruhového s přírubou nebo bez příruby tloušťky plechu 1,0 mm D přes 200 do 300 mm</t>
  </si>
  <si>
    <t>384659983</t>
  </si>
  <si>
    <t>https://podminky.urs.cz/item/CS_URS_2025_02/751511851</t>
  </si>
  <si>
    <t>751512163</t>
  </si>
  <si>
    <t>Montáž potrubí plechového skupiny II kruhového s přírubou tloušťky plechu 1,0 mm D přes 200 do 300 mm</t>
  </si>
  <si>
    <t>186114141</t>
  </si>
  <si>
    <t>https://podminky.urs.cz/item/CS_URS_2025_02/751512163</t>
  </si>
  <si>
    <t>42981015</t>
  </si>
  <si>
    <t>trouba spirálně vinutá Pz D 200mm, l=3000mm</t>
  </si>
  <si>
    <t>502706395</t>
  </si>
  <si>
    <t>R1</t>
  </si>
  <si>
    <t>Vybourání digestoře oboustrané vestavěné</t>
  </si>
  <si>
    <t>-1327582816</t>
  </si>
  <si>
    <t>998751201</t>
  </si>
  <si>
    <t>Přesun hmot procentní pro vzduchotechniku v objektech výšky do 12 m</t>
  </si>
  <si>
    <t>-1564099985</t>
  </si>
  <si>
    <t>https://podminky.urs.cz/item/CS_URS_2025_02/998751201</t>
  </si>
  <si>
    <t>-2127004791</t>
  </si>
  <si>
    <t>-917290018</t>
  </si>
  <si>
    <t>6,9*2+7,5*2</t>
  </si>
  <si>
    <t>450173500</t>
  </si>
  <si>
    <t>28,8*1,02 "Přepočtené koeficientem množství</t>
  </si>
  <si>
    <t>-661394125</t>
  </si>
  <si>
    <t>-1408688154</t>
  </si>
  <si>
    <t>1439129887</t>
  </si>
  <si>
    <t>-341723971</t>
  </si>
  <si>
    <t>1673926792</t>
  </si>
  <si>
    <t>-1142701811</t>
  </si>
  <si>
    <t>1776737852</t>
  </si>
  <si>
    <t>53*1,1 "Přepočtené koeficientem množství</t>
  </si>
  <si>
    <t>1912562287</t>
  </si>
  <si>
    <t>-1526634723</t>
  </si>
  <si>
    <t>-70815111</t>
  </si>
  <si>
    <t>-623824752</t>
  </si>
  <si>
    <t>-1186231634</t>
  </si>
  <si>
    <t>1344726404</t>
  </si>
  <si>
    <t>-1543617599</t>
  </si>
  <si>
    <t>-571429092</t>
  </si>
  <si>
    <t>-2126426517</t>
  </si>
  <si>
    <t>-1281740888</t>
  </si>
  <si>
    <t>-2115777744</t>
  </si>
  <si>
    <t>1346049823</t>
  </si>
  <si>
    <t>-449164473</t>
  </si>
  <si>
    <t>601934736</t>
  </si>
  <si>
    <t>921080115</t>
  </si>
  <si>
    <t>3*(1,43*2,5)</t>
  </si>
  <si>
    <t>621792448</t>
  </si>
  <si>
    <t>-1741279194</t>
  </si>
  <si>
    <t>-1939443006</t>
  </si>
  <si>
    <t>"odstranění nefunkčních rozvodů a lišt" 10</t>
  </si>
  <si>
    <t>07 UP učebny - Chemie sklad</t>
  </si>
  <si>
    <t>1405351093</t>
  </si>
  <si>
    <t>174609737</t>
  </si>
  <si>
    <t>-2134110942</t>
  </si>
  <si>
    <t>370874526</t>
  </si>
  <si>
    <t>0,023*20 "Přepočtené koeficientem množství</t>
  </si>
  <si>
    <t>-1710085904</t>
  </si>
  <si>
    <t>Kompletní odstranění skříní vč. přesunu hmot a poplatek za skládkovné</t>
  </si>
  <si>
    <t>1329466506</t>
  </si>
  <si>
    <t>313523820</t>
  </si>
  <si>
    <t>419473456</t>
  </si>
  <si>
    <t>124256307</t>
  </si>
  <si>
    <t>-1525597512</t>
  </si>
  <si>
    <t>-217261094</t>
  </si>
  <si>
    <t>100802924</t>
  </si>
  <si>
    <t>-121196736</t>
  </si>
  <si>
    <t>-2054529941</t>
  </si>
  <si>
    <t>1947079083</t>
  </si>
  <si>
    <t>-905989030</t>
  </si>
  <si>
    <t>08 UP učebny - Chemie přípravna</t>
  </si>
  <si>
    <t>38592312</t>
  </si>
  <si>
    <t>-557903079</t>
  </si>
  <si>
    <t>1272336202</t>
  </si>
  <si>
    <t>-1487886055</t>
  </si>
  <si>
    <t>0,218*20 "Přepočtené koeficientem množství</t>
  </si>
  <si>
    <t>-1276395782</t>
  </si>
  <si>
    <t>0,018+0,026</t>
  </si>
  <si>
    <t>-800352195</t>
  </si>
  <si>
    <t>-1232640859</t>
  </si>
  <si>
    <t>725310823</t>
  </si>
  <si>
    <t>Demontáž dřez jednoduchý vestavěný v kuchyňských sestavách bez výtokových armatur</t>
  </si>
  <si>
    <t>-1811544948</t>
  </si>
  <si>
    <t>https://podminky.urs.cz/item/CS_URS_2025_02/725310823</t>
  </si>
  <si>
    <t>725311131</t>
  </si>
  <si>
    <t>Dřez dvojitý nerezový se zápachovou uzávěrkou nástavný 900x600 mm</t>
  </si>
  <si>
    <t>-47528815</t>
  </si>
  <si>
    <t>https://podminky.urs.cz/item/CS_URS_2025_02/725311131</t>
  </si>
  <si>
    <t>766812840</t>
  </si>
  <si>
    <t>Demontáž kuchyňských linek dřevěných nebo kovových dl přes 1,8 do 2,1 m</t>
  </si>
  <si>
    <t>400582223</t>
  </si>
  <si>
    <t>https://podminky.urs.cz/item/CS_URS_2025_02/766812840</t>
  </si>
  <si>
    <t>Kopletní odstranění skříní vč. presunu hmot a skládkovného</t>
  </si>
  <si>
    <t>1848819541</t>
  </si>
  <si>
    <t>-1844439209</t>
  </si>
  <si>
    <t>1743868246</t>
  </si>
  <si>
    <t>-556609233</t>
  </si>
  <si>
    <t>-541234099</t>
  </si>
  <si>
    <t>1602084449</t>
  </si>
  <si>
    <t>1337561921</t>
  </si>
  <si>
    <t>1204170682</t>
  </si>
  <si>
    <t>2000217357</t>
  </si>
  <si>
    <t>-1752815773</t>
  </si>
  <si>
    <t>2073767648</t>
  </si>
  <si>
    <t>UP - Chemie - Elektro</t>
  </si>
  <si>
    <t>Elektro chemie viz. samostatný rozpočet</t>
  </si>
  <si>
    <t>1165980813</t>
  </si>
  <si>
    <t>002R</t>
  </si>
  <si>
    <t>Elektro chodba viz. samostatný rozpočet</t>
  </si>
  <si>
    <t>133648962</t>
  </si>
  <si>
    <t>09 UP učebny - Fyzika</t>
  </si>
  <si>
    <t>1207030205</t>
  </si>
  <si>
    <t>1742932160</t>
  </si>
  <si>
    <t>-335181284</t>
  </si>
  <si>
    <t>0,8*2</t>
  </si>
  <si>
    <t>1817782387</t>
  </si>
  <si>
    <t>664676188</t>
  </si>
  <si>
    <t>856032042</t>
  </si>
  <si>
    <t>1,727*20 "Přepočtené koeficientem množství</t>
  </si>
  <si>
    <t>-1790733714</t>
  </si>
  <si>
    <t>362782167</t>
  </si>
  <si>
    <t>-181911310</t>
  </si>
  <si>
    <t>2064009562</t>
  </si>
  <si>
    <t>-34655803</t>
  </si>
  <si>
    <t>139083108</t>
  </si>
  <si>
    <t>422179273</t>
  </si>
  <si>
    <t>Demontáž demonstračního stolu</t>
  </si>
  <si>
    <t>-403429468</t>
  </si>
  <si>
    <t>Odstranění stávající tabule se skříní</t>
  </si>
  <si>
    <t>-1331737689</t>
  </si>
  <si>
    <t>R2</t>
  </si>
  <si>
    <t>Odstranění posledního schodišťového stupně hlediště</t>
  </si>
  <si>
    <t>907332559</t>
  </si>
  <si>
    <t>603711584</t>
  </si>
  <si>
    <t>-1044155018</t>
  </si>
  <si>
    <t>-1121074513</t>
  </si>
  <si>
    <t>998766202</t>
  </si>
  <si>
    <t>Přesun hmot procentní pro kce truhlářské v objektech v přes 6 do 12 m</t>
  </si>
  <si>
    <t>-1038903012</t>
  </si>
  <si>
    <t>https://podminky.urs.cz/item/CS_URS_2025_02/998766202</t>
  </si>
  <si>
    <t>-1189843174</t>
  </si>
  <si>
    <t>1844942804</t>
  </si>
  <si>
    <t>-859459482</t>
  </si>
  <si>
    <t>1134309572</t>
  </si>
  <si>
    <t>2079234718</t>
  </si>
  <si>
    <t>-1789398782</t>
  </si>
  <si>
    <t>1919976403</t>
  </si>
  <si>
    <t>622913939</t>
  </si>
  <si>
    <t>-782195631</t>
  </si>
  <si>
    <t>-1057684263</t>
  </si>
  <si>
    <t>887560711</t>
  </si>
  <si>
    <t>1481797755</t>
  </si>
  <si>
    <t>959160935</t>
  </si>
  <si>
    <t>-1278592084</t>
  </si>
  <si>
    <t>-1607115111</t>
  </si>
  <si>
    <t>-878192110</t>
  </si>
  <si>
    <t>-1679815975</t>
  </si>
  <si>
    <t>-548887108</t>
  </si>
  <si>
    <t>-1375132677</t>
  </si>
  <si>
    <t>5*(1,5*2,5)</t>
  </si>
  <si>
    <t>-1503231331</t>
  </si>
  <si>
    <t>562983595</t>
  </si>
  <si>
    <t>HZS2231</t>
  </si>
  <si>
    <t>Hodinová zúčtovací sazba elektrikář</t>
  </si>
  <si>
    <t>1028464095</t>
  </si>
  <si>
    <t>https://podminky.urs.cz/item/CS_URS_2025_02/HZS2231</t>
  </si>
  <si>
    <t>"odstanění nepotřebných zásuvek a rozvodů" 5</t>
  </si>
  <si>
    <t>522275816</t>
  </si>
  <si>
    <t>"odstanění nepotřebných polic jejich konzol a lišt" 10</t>
  </si>
  <si>
    <t>10 UP učebny - Výpočetní technika</t>
  </si>
  <si>
    <t xml:space="preserve">    714 - Akustická a protiotřesová opatření</t>
  </si>
  <si>
    <t>340239212</t>
  </si>
  <si>
    <t>Zazdívka otvorů v příčkách nebo stěnách pl přes 1 do 4 m2 cihlami plnými tl přes 100 mm</t>
  </si>
  <si>
    <t>1975921247</t>
  </si>
  <si>
    <t>https://podminky.urs.cz/item/CS_URS_2025_02/340239212</t>
  </si>
  <si>
    <t>0,9*2,02</t>
  </si>
  <si>
    <t>418002900</t>
  </si>
  <si>
    <t>691699065</t>
  </si>
  <si>
    <t>55331437</t>
  </si>
  <si>
    <t>zárubeň jednokřídlá ocelová pro dodatečnou montáž tl stěny 110-150mm rozměru 800/1970, 2100mm</t>
  </si>
  <si>
    <t>1563197975</t>
  </si>
  <si>
    <t>962032230</t>
  </si>
  <si>
    <t>Bourání zdiva z cihel pálených nebo vápenopískových na MV nebo MVC do 1 m3</t>
  </si>
  <si>
    <t>-1869106342</t>
  </si>
  <si>
    <t>https://podminky.urs.cz/item/CS_URS_2025_02/962032230</t>
  </si>
  <si>
    <t>1506804391</t>
  </si>
  <si>
    <t>0,8*1,97*2</t>
  </si>
  <si>
    <t>973031324</t>
  </si>
  <si>
    <t>Vysekání kapes ve zdivu cihelném na MV nebo MVC pl do 0,10 m2 hl do 150 mm</t>
  </si>
  <si>
    <t>295975572</t>
  </si>
  <si>
    <t>https://podminky.urs.cz/item/CS_URS_2025_02/973031324</t>
  </si>
  <si>
    <t>977151126</t>
  </si>
  <si>
    <t>Jádrové vrty diamantovými korunkami do stavebních materiálů D přes 200 do 225 mm</t>
  </si>
  <si>
    <t>1005004088</t>
  </si>
  <si>
    <t>https://podminky.urs.cz/item/CS_URS_2025_02/977151126</t>
  </si>
  <si>
    <t>"prostup stropem" 0,5</t>
  </si>
  <si>
    <t>-2132869190</t>
  </si>
  <si>
    <t>-1679441502</t>
  </si>
  <si>
    <t>1793895216</t>
  </si>
  <si>
    <t>2,265*20 "Přepočtené koeficientem množství</t>
  </si>
  <si>
    <t>-1836322167</t>
  </si>
  <si>
    <t>-1412104541</t>
  </si>
  <si>
    <t>998011002</t>
  </si>
  <si>
    <t>Přesun hmot pro budovy zděné v přes 6 do 12 m</t>
  </si>
  <si>
    <t>1783968346</t>
  </si>
  <si>
    <t>https://podminky.urs.cz/item/CS_URS_2025_02/998011002</t>
  </si>
  <si>
    <t>714</t>
  </si>
  <si>
    <t>Akustická a protiotřesová opatření</t>
  </si>
  <si>
    <t>714122001</t>
  </si>
  <si>
    <t>Montáž akustických volně zavěšených prvků velikosti 1200x1200 mm</t>
  </si>
  <si>
    <t>-74582379</t>
  </si>
  <si>
    <t>https://podminky.urs.cz/item/CS_URS_2025_02/714122001</t>
  </si>
  <si>
    <t>63126400</t>
  </si>
  <si>
    <t>panel akustický hygienický povrch vodoodpudivá skelná tkanina hrana zatřená rovná Aeq=2,3m2 A2-s1,d0 volně zavěšený čtverec 1200x1200mm bílý tl 40mm</t>
  </si>
  <si>
    <t>-1388151319</t>
  </si>
  <si>
    <t>714122002</t>
  </si>
  <si>
    <t>Montáž akustických volně zavěšených prvků velikosti 2400x1200 mm</t>
  </si>
  <si>
    <t>1309779488</t>
  </si>
  <si>
    <t>https://podminky.urs.cz/item/CS_URS_2025_02/714122002</t>
  </si>
  <si>
    <t>63126388</t>
  </si>
  <si>
    <t>panel akustický povrch velice porézní skelná tkanina hrana zatřená rovná Aeq=4,7m2 A2-s1,d0 volně zavěšený obdélník 2400x1200mm bílý tl 40mm</t>
  </si>
  <si>
    <t>-718800239</t>
  </si>
  <si>
    <t>1363417667</t>
  </si>
  <si>
    <t>1390296565</t>
  </si>
  <si>
    <t>61164005</t>
  </si>
  <si>
    <t>dveře jednokřídlé voštinové profilované povrch lakovaný plné 800x1970-2100mm</t>
  </si>
  <si>
    <t>-342356270</t>
  </si>
  <si>
    <t>686072814</t>
  </si>
  <si>
    <t>1518002817</t>
  </si>
  <si>
    <t>1971888063</t>
  </si>
  <si>
    <t>-225633304</t>
  </si>
  <si>
    <t>-1282013450</t>
  </si>
  <si>
    <t>805644473</t>
  </si>
  <si>
    <t>-422138109</t>
  </si>
  <si>
    <t>2,55*1,15 "Přepočtené koeficientem množství</t>
  </si>
  <si>
    <t>1242421815</t>
  </si>
  <si>
    <t>995411883</t>
  </si>
  <si>
    <t>1137448083</t>
  </si>
  <si>
    <t>1003551497</t>
  </si>
  <si>
    <t>-962802349</t>
  </si>
  <si>
    <t>1279839704</t>
  </si>
  <si>
    <t>-2070788452</t>
  </si>
  <si>
    <t>-1246479397</t>
  </si>
  <si>
    <t>-111989744</t>
  </si>
  <si>
    <t>-1793262669</t>
  </si>
  <si>
    <t>1009744877</t>
  </si>
  <si>
    <t>1232350714</t>
  </si>
  <si>
    <t>377520631</t>
  </si>
  <si>
    <t>7*(1,43*2,5)</t>
  </si>
  <si>
    <t>696706888</t>
  </si>
  <si>
    <t>437570876</t>
  </si>
  <si>
    <t>-1847070374</t>
  </si>
  <si>
    <t>11 UP učebny - Jazykové laboratoře</t>
  </si>
  <si>
    <t>317121211</t>
  </si>
  <si>
    <t>Překlad železobetonový prefabrikovaný 60x190x1000 mm</t>
  </si>
  <si>
    <t>292678776</t>
  </si>
  <si>
    <t>https://podminky.urs.cz/item/CS_URS_2025_02/317121211</t>
  </si>
  <si>
    <t>317142430</t>
  </si>
  <si>
    <t>Překlad nenosný pórobetonový š 125 mm v do 250 mm na tenkovrstvou maltu dl do 1000 mm</t>
  </si>
  <si>
    <t>2081373828</t>
  </si>
  <si>
    <t>https://podminky.urs.cz/item/CS_URS_2025_02/317142430</t>
  </si>
  <si>
    <t>340238212</t>
  </si>
  <si>
    <t>Zazdívka otvorů v příčkách nebo stěnách pl přes 0,25 do 1 m2 cihlami plnými tl přes 100 mm</t>
  </si>
  <si>
    <t>-1460907805</t>
  </si>
  <si>
    <t>https://podminky.urs.cz/item/CS_URS_2025_02/340238212</t>
  </si>
  <si>
    <t>0,9*2,02*2</t>
  </si>
  <si>
    <t>342272235</t>
  </si>
  <si>
    <t>Příčka z pórobetonových hladkých tvárnic na tenkovrstvou maltu tl 125 mm</t>
  </si>
  <si>
    <t>169236184</t>
  </si>
  <si>
    <t>https://podminky.urs.cz/item/CS_URS_2025_02/342272235</t>
  </si>
  <si>
    <t>2,53*3,97-0,9*2,02</t>
  </si>
  <si>
    <t>-28345026</t>
  </si>
  <si>
    <t>1085608900</t>
  </si>
  <si>
    <t>3*12</t>
  </si>
  <si>
    <t>-979334767</t>
  </si>
  <si>
    <t>55331487</t>
  </si>
  <si>
    <t>zárubeň jednokřídlá ocelová pro zdění tl stěny 110-150mm rozměru 800/1970, 2100mm</t>
  </si>
  <si>
    <t>1069738473</t>
  </si>
  <si>
    <t>1551851356</t>
  </si>
  <si>
    <t>0,8*1,97*3</t>
  </si>
  <si>
    <t>971033631</t>
  </si>
  <si>
    <t>Vybourání otvorů ve zdivu cihelném pl do 4 m2 na MVC nebo MV tl do 150 mm</t>
  </si>
  <si>
    <t>1612187113</t>
  </si>
  <si>
    <t>https://podminky.urs.cz/item/CS_URS_2025_02/971033631</t>
  </si>
  <si>
    <t>973032619</t>
  </si>
  <si>
    <t>Vysekání kapes pro špalíky a krabice ve zdivu z dutých cihel nebo tvárnic do 150x150x100 mm</t>
  </si>
  <si>
    <t>-1907212598</t>
  </si>
  <si>
    <t>https://podminky.urs.cz/item/CS_URS_2025_02/973032619</t>
  </si>
  <si>
    <t>-1139060235</t>
  </si>
  <si>
    <t>-1023036251</t>
  </si>
  <si>
    <t>-1502085393</t>
  </si>
  <si>
    <t>2,187*20 "Přepočtené koeficientem množství</t>
  </si>
  <si>
    <t>-1416905428</t>
  </si>
  <si>
    <t>2,179-0,072</t>
  </si>
  <si>
    <t>929445502</t>
  </si>
  <si>
    <t>0,072</t>
  </si>
  <si>
    <t>-1305313194</t>
  </si>
  <si>
    <t>-99593145</t>
  </si>
  <si>
    <t>666996380</t>
  </si>
  <si>
    <t>-1641358217</t>
  </si>
  <si>
    <t>2112076244</t>
  </si>
  <si>
    <t>-79812037</t>
  </si>
  <si>
    <t>998714201</t>
  </si>
  <si>
    <t>Přesun hmot procentní pro akustická a protiotřesová opatření v objektech v do 6 m</t>
  </si>
  <si>
    <t>-466910763</t>
  </si>
  <si>
    <t>https://podminky.urs.cz/item/CS_URS_2025_02/998714201</t>
  </si>
  <si>
    <t>725210821</t>
  </si>
  <si>
    <t>Demontáž umyvadel bez výtokových armatur</t>
  </si>
  <si>
    <t>-2000638201</t>
  </si>
  <si>
    <t>https://podminky.urs.cz/item/CS_URS_2025_02/725210821</t>
  </si>
  <si>
    <t>725211603</t>
  </si>
  <si>
    <t>Umyvadlo keramické bílé šířky 600 mm bez krytu na sifon připevněné na stěnu šrouby</t>
  </si>
  <si>
    <t>-2126841299</t>
  </si>
  <si>
    <t>https://podminky.urs.cz/item/CS_URS_2025_02/725211603</t>
  </si>
  <si>
    <t>-1324403725</t>
  </si>
  <si>
    <t>721124280</t>
  </si>
  <si>
    <t>766660001</t>
  </si>
  <si>
    <t>Montáž dveřních křídel otvíravých jednokřídlových š do 0,8 m do ocelové zárubně</t>
  </si>
  <si>
    <t>1681633784</t>
  </si>
  <si>
    <t>https://podminky.urs.cz/item/CS_URS_2025_02/766660001</t>
  </si>
  <si>
    <t>61161002</t>
  </si>
  <si>
    <t>dveře jednokřídlé voštinové povrch lakovaný plné 800x1970-2100mm</t>
  </si>
  <si>
    <t>-1245036891</t>
  </si>
  <si>
    <t>-1967842207</t>
  </si>
  <si>
    <t>725242711</t>
  </si>
  <si>
    <t>767114813</t>
  </si>
  <si>
    <t>Demontáž stěn a příček rámových zasklených vnitřních plochy přes 9 do 12 m2</t>
  </si>
  <si>
    <t>1393437163</t>
  </si>
  <si>
    <t>https://podminky.urs.cz/item/CS_URS_2025_02/767114813</t>
  </si>
  <si>
    <t>2,53*3,97</t>
  </si>
  <si>
    <t>1320191867</t>
  </si>
  <si>
    <t>1,4*1,55+0,6*1,55</t>
  </si>
  <si>
    <t>844103288</t>
  </si>
  <si>
    <t>1533903527</t>
  </si>
  <si>
    <t>781131221</t>
  </si>
  <si>
    <t>Izolace stěn fólií celoplošně lepená</t>
  </si>
  <si>
    <t>-500009275</t>
  </si>
  <si>
    <t>https://podminky.urs.cz/item/CS_URS_2025_02/781131221</t>
  </si>
  <si>
    <t>1223850154</t>
  </si>
  <si>
    <t>781474111</t>
  </si>
  <si>
    <t>Montáž obkladů vnitřních keramických hladkých přes 6 do 9 ks/m2 lepených flexibilním lepidlem</t>
  </si>
  <si>
    <t>540524110</t>
  </si>
  <si>
    <t>https://podminky.urs.cz/item/CS_URS_2025_02/781474111</t>
  </si>
  <si>
    <t>-2096525141</t>
  </si>
  <si>
    <t>3,1*1,1 "Přepočtené koeficientem množství</t>
  </si>
  <si>
    <t>-625342414</t>
  </si>
  <si>
    <t>878640872</t>
  </si>
  <si>
    <t>-964449276</t>
  </si>
  <si>
    <t>24988770</t>
  </si>
  <si>
    <t>1175392324</t>
  </si>
  <si>
    <t>-1645870907</t>
  </si>
  <si>
    <t>-2112306506</t>
  </si>
  <si>
    <t>356477956</t>
  </si>
  <si>
    <t>867985364</t>
  </si>
  <si>
    <t>1877064511</t>
  </si>
  <si>
    <t>1535658345</t>
  </si>
  <si>
    <t>-893180754</t>
  </si>
  <si>
    <t>1167710396</t>
  </si>
  <si>
    <t>53</t>
  </si>
  <si>
    <t>-1281570955</t>
  </si>
  <si>
    <t>54</t>
  </si>
  <si>
    <t>1060382246</t>
  </si>
  <si>
    <t>12 UP učebny - Knihovna</t>
  </si>
  <si>
    <t>340271025</t>
  </si>
  <si>
    <t>Zazdívka otvorů v příčkách nebo stěnách pl přes 1 do 4 m2 tvárnicemi pórobetonovými tl 100 mm</t>
  </si>
  <si>
    <t>-2004589373</t>
  </si>
  <si>
    <t>https://podminky.urs.cz/item/CS_URS_2025_02/340271025</t>
  </si>
  <si>
    <t>0,9*2</t>
  </si>
  <si>
    <t>-1116586590</t>
  </si>
  <si>
    <t>1364017344</t>
  </si>
  <si>
    <t>40222793</t>
  </si>
  <si>
    <t>1689742635</t>
  </si>
  <si>
    <t>171481120</t>
  </si>
  <si>
    <t>0,7*0,9*2,02</t>
  </si>
  <si>
    <t>185371259</t>
  </si>
  <si>
    <t>0,8*1,97</t>
  </si>
  <si>
    <t>2035849206</t>
  </si>
  <si>
    <t>909765881</t>
  </si>
  <si>
    <t>1680469360</t>
  </si>
  <si>
    <t>60619059</t>
  </si>
  <si>
    <t>2,628*20 "Přepočtené koeficientem množství</t>
  </si>
  <si>
    <t>1067621782</t>
  </si>
  <si>
    <t>-354512910</t>
  </si>
  <si>
    <t>-1706188815</t>
  </si>
  <si>
    <t>-110259626</t>
  </si>
  <si>
    <t>751612110</t>
  </si>
  <si>
    <t>Montáž centrální vzduchotechnické jednotky s rekuperací tepla a vlhkosti nástěnné s výměnou vzduchu do 300 m3/h</t>
  </si>
  <si>
    <t>-431771739</t>
  </si>
  <si>
    <t>https://podminky.urs.cz/item/CS_URS_2025_02/751612110</t>
  </si>
  <si>
    <t>42944000</t>
  </si>
  <si>
    <t>jednotka VZT nástěnná s rekuperací tepla a ovládací jednotkou do 300m3/hod</t>
  </si>
  <si>
    <t>-331458864</t>
  </si>
  <si>
    <t>1146033401</t>
  </si>
  <si>
    <t>766411811</t>
  </si>
  <si>
    <t>Demontáž truhlářského obložení stěn z panelů plochy do 1,5 m2</t>
  </si>
  <si>
    <t>-1260201803</t>
  </si>
  <si>
    <t>https://podminky.urs.cz/item/CS_URS_2025_02/766411811</t>
  </si>
  <si>
    <t>2*0,9+0,9*2,02</t>
  </si>
  <si>
    <t>-887125970</t>
  </si>
  <si>
    <t>1365606348</t>
  </si>
  <si>
    <t>-1270055973</t>
  </si>
  <si>
    <t>1201930816</t>
  </si>
  <si>
    <t>1816972497</t>
  </si>
  <si>
    <t>872134734</t>
  </si>
  <si>
    <t>1988171537</t>
  </si>
  <si>
    <t>1433619716</t>
  </si>
  <si>
    <t>2027526670</t>
  </si>
  <si>
    <t>13 UP učebny - Informační centrum</t>
  </si>
  <si>
    <t>342272245</t>
  </si>
  <si>
    <t>Příčka z pórobetonových hladkých tvárnic na tenkovrstvou maltu tl 150 mm</t>
  </si>
  <si>
    <t>792345036</t>
  </si>
  <si>
    <t>https://podminky.urs.cz/item/CS_URS_2025_02/342272245</t>
  </si>
  <si>
    <t>2,6*3</t>
  </si>
  <si>
    <t>-1289771262</t>
  </si>
  <si>
    <t>489223291</t>
  </si>
  <si>
    <t>228145118</t>
  </si>
  <si>
    <t>-107493358</t>
  </si>
  <si>
    <t>1201688795</t>
  </si>
  <si>
    <t>1,6*0,7*1,24</t>
  </si>
  <si>
    <t>1922850326</t>
  </si>
  <si>
    <t>0,8*1,97+0,7*1,97</t>
  </si>
  <si>
    <t>1658384504</t>
  </si>
  <si>
    <t>-1654760755</t>
  </si>
  <si>
    <t>-1312111488</t>
  </si>
  <si>
    <t>2,798*20 "Přepočtené koeficientem množství</t>
  </si>
  <si>
    <t>-1269027563</t>
  </si>
  <si>
    <t>2,773-0,034</t>
  </si>
  <si>
    <t>-197327300</t>
  </si>
  <si>
    <t>466074550</t>
  </si>
  <si>
    <t>115151280</t>
  </si>
  <si>
    <t>2*0,5</t>
  </si>
  <si>
    <t>1455909217</t>
  </si>
  <si>
    <t>1129849280</t>
  </si>
  <si>
    <t>-2002309168</t>
  </si>
  <si>
    <t>-1568890051</t>
  </si>
  <si>
    <t>1511397137</t>
  </si>
  <si>
    <t>1066677065</t>
  </si>
  <si>
    <t>-60725161</t>
  </si>
  <si>
    <t>-1094019263</t>
  </si>
  <si>
    <t>-795907299</t>
  </si>
  <si>
    <t>14 UP učebny - Školní dvůr</t>
  </si>
  <si>
    <t xml:space="preserve">    1 - Zemní práce</t>
  </si>
  <si>
    <t xml:space="preserve">    2 - Zakládání</t>
  </si>
  <si>
    <t xml:space="preserve">    4 - Vodorovné konstrukce</t>
  </si>
  <si>
    <t xml:space="preserve">    5 - Komunikace pozemní</t>
  </si>
  <si>
    <t>Zemní práce</t>
  </si>
  <si>
    <t>122151101</t>
  </si>
  <si>
    <t>Odkopávky a prokopávky nezapažené v hornině třídy těžitelnosti I skupiny 1 a 2 objem do 20 m3 strojně</t>
  </si>
  <si>
    <t>-1546137144</t>
  </si>
  <si>
    <t>https://podminky.urs.cz/item/CS_URS_2025_02/122151101</t>
  </si>
  <si>
    <t>"P115" 60,5*0,2</t>
  </si>
  <si>
    <t>"P119" 4*2,25*0,2</t>
  </si>
  <si>
    <t>131252502</t>
  </si>
  <si>
    <t>Hloubení jamek do 0,5 m3 v hornině třídy těžitelnosti I skupiny 1 až 3 strojně</t>
  </si>
  <si>
    <t>-796980220</t>
  </si>
  <si>
    <t>https://podminky.urs.cz/item/CS_URS_2025_02/131252502</t>
  </si>
  <si>
    <t>"P120" 10*(1*0,5*0,5)</t>
  </si>
  <si>
    <t>132151101</t>
  </si>
  <si>
    <t>Hloubení rýh nezapažených š do 800 mm v hornině třídy těžitelnosti I skupiny 1 a 2 objem do 20 m3 strojně</t>
  </si>
  <si>
    <t>-1335838980</t>
  </si>
  <si>
    <t>https://podminky.urs.cz/item/CS_URS_2025_02/132151101</t>
  </si>
  <si>
    <t>"P124" 0,6*(8,9*2+2,3*2+1,4)*0,2+0,6*8,9*0,3</t>
  </si>
  <si>
    <t>"P122" 0,6*(4,5*2+2,5*2)*0,2</t>
  </si>
  <si>
    <t>162751117</t>
  </si>
  <si>
    <t>Vodorovné přemístění přes 9 000 do 10000 m výkopku/sypaniny z horniny třídy těžitelnosti I skupiny 1 až 3</t>
  </si>
  <si>
    <t>-1672563016</t>
  </si>
  <si>
    <t>https://podminky.urs.cz/item/CS_URS_2025_02/162751117</t>
  </si>
  <si>
    <t>13,9+2,5+6,138</t>
  </si>
  <si>
    <t>162751119</t>
  </si>
  <si>
    <t>Příplatek k vodorovnému přemístění výkopku/sypaniny z horniny třídy těžitelnosti I skupiny 1 až 3 ZKD 1000 m přes 10000 m</t>
  </si>
  <si>
    <t>1579329829</t>
  </si>
  <si>
    <t>https://podminky.urs.cz/item/CS_URS_2025_02/162751119</t>
  </si>
  <si>
    <t>22,538*10 "Přepočtené koeficientem množství</t>
  </si>
  <si>
    <t>171201221</t>
  </si>
  <si>
    <t>Poplatek za uložení na skládce (skládkovné) zeminy a kamení kód odpadu 17 05 04</t>
  </si>
  <si>
    <t>806717613</t>
  </si>
  <si>
    <t>https://podminky.urs.cz/item/CS_URS_2025_02/171201221</t>
  </si>
  <si>
    <t>22,538*1,6</t>
  </si>
  <si>
    <t>1839R</t>
  </si>
  <si>
    <t>Příprava dřevěných nádob s ocelovou kcí pro vysazování rostlin v nádoby do 1000 mm a pl přes 2 do 3 m2 s naplněním zeminou</t>
  </si>
  <si>
    <t>-1130949816</t>
  </si>
  <si>
    <t>"P123" 4</t>
  </si>
  <si>
    <t>Odstranění travnaté plochy, nežádoucích křovin</t>
  </si>
  <si>
    <t>...</t>
  </si>
  <si>
    <t>-1107743420</t>
  </si>
  <si>
    <t>Zakládání</t>
  </si>
  <si>
    <t>273313711</t>
  </si>
  <si>
    <t>Základové desky z betonu tř. C 20/25</t>
  </si>
  <si>
    <t>665031470</t>
  </si>
  <si>
    <t>https://podminky.urs.cz/item/CS_URS_2025_02/273313711</t>
  </si>
  <si>
    <t>273351121</t>
  </si>
  <si>
    <t>Zřízení bednění základových desek</t>
  </si>
  <si>
    <t>-1334510309</t>
  </si>
  <si>
    <t>https://podminky.urs.cz/item/CS_URS_2025_02/273351121</t>
  </si>
  <si>
    <t>(0,2*1,5*4)*4</t>
  </si>
  <si>
    <t>273351122</t>
  </si>
  <si>
    <t>Odstranění bednění základových desek</t>
  </si>
  <si>
    <t>-1980546703</t>
  </si>
  <si>
    <t>https://podminky.urs.cz/item/CS_URS_2025_02/273351122</t>
  </si>
  <si>
    <t>274313611</t>
  </si>
  <si>
    <t>Základové pásy z betonu tř. C 16/20</t>
  </si>
  <si>
    <t>1084251376</t>
  </si>
  <si>
    <t>https://podminky.urs.cz/item/CS_URS_2025_02/274313611</t>
  </si>
  <si>
    <t>274352111</t>
  </si>
  <si>
    <t>Bednění základových pasů rovné ztracené (neodbedněné)</t>
  </si>
  <si>
    <t>49168495</t>
  </si>
  <si>
    <t>https://podminky.urs.cz/item/CS_URS_2025_02/274352111</t>
  </si>
  <si>
    <t>"P124" 0,6*(8,9*3+2,3*2+1,4)</t>
  </si>
  <si>
    <t>"P122" 0,6*(4,5*2+2,5*2)</t>
  </si>
  <si>
    <t>275313711</t>
  </si>
  <si>
    <t>Základové patky z betonu tř. C 20/25</t>
  </si>
  <si>
    <t>448140483</t>
  </si>
  <si>
    <t>https://podminky.urs.cz/item/CS_URS_2025_02/275313711</t>
  </si>
  <si>
    <t>275351121</t>
  </si>
  <si>
    <t>Zřízení bednění základových patek</t>
  </si>
  <si>
    <t>2094696067</t>
  </si>
  <si>
    <t>https://podminky.urs.cz/item/CS_URS_2025_02/275351121</t>
  </si>
  <si>
    <t>10*(1*0,5*4)</t>
  </si>
  <si>
    <t>275351122</t>
  </si>
  <si>
    <t>Odstranění bednění základových patek</t>
  </si>
  <si>
    <t>-1729511480</t>
  </si>
  <si>
    <t>https://podminky.urs.cz/item/CS_URS_2025_02/275351122</t>
  </si>
  <si>
    <t>279113133</t>
  </si>
  <si>
    <t>Základová zeď tl přes 200 do 250 mm z tvárnic ztraceného bednění včetně výplně z betonu tř. C 16/20</t>
  </si>
  <si>
    <t>1028049487</t>
  </si>
  <si>
    <t>https://podminky.urs.cz/item/CS_URS_2025_02/279113133</t>
  </si>
  <si>
    <t>"P124" 0,4*(0,2+0,5+0,2+1,4+0,2+2,6+0,2+2,3+0,2+2,4+0,2+0,2+0,5+0,2+1,4+1,4+0,2+8,5)+0,8*(8,5+0,2+0,2+1,4*3)</t>
  </si>
  <si>
    <t>"P122" 0,4*(4,5*2+2,5*2)</t>
  </si>
  <si>
    <t>279113135</t>
  </si>
  <si>
    <t>Základová zeď tl přes 300 do 400 mm z tvárnic ztraceného bednění včetně výplně z betonu tř. C 16/20</t>
  </si>
  <si>
    <t>-310668195</t>
  </si>
  <si>
    <t>https://podminky.urs.cz/item/CS_URS_2025_02/279113135</t>
  </si>
  <si>
    <t>"P124" 0,4*(0,2+2,3+0,2+2,4+0,2)</t>
  </si>
  <si>
    <t>348101210</t>
  </si>
  <si>
    <t>Osazení vrat nebo vrátek k oplocení na ocelové sloupky pl do 2 m2</t>
  </si>
  <si>
    <t>847807938</t>
  </si>
  <si>
    <t>https://podminky.urs.cz/item/CS_URS_2025_02/348101210</t>
  </si>
  <si>
    <t>"P127" 1</t>
  </si>
  <si>
    <t>55342333</t>
  </si>
  <si>
    <t>branka plotová jednokřídlá Pz s PVC vrstvou 1000x1530mm</t>
  </si>
  <si>
    <t>941941990</t>
  </si>
  <si>
    <t>348101230</t>
  </si>
  <si>
    <t>Osazení vrat nebo vrátek k oplocení na ocelové sloupky pl přes 4 do 6 m2</t>
  </si>
  <si>
    <t>309886759</t>
  </si>
  <si>
    <t>https://podminky.urs.cz/item/CS_URS_2025_02/348101230</t>
  </si>
  <si>
    <t>55342349</t>
  </si>
  <si>
    <t>brána plotová dvoukřídlá Pz s PVC vrstvou 3000x1530mm</t>
  </si>
  <si>
    <t>1276646331</t>
  </si>
  <si>
    <t>348401153</t>
  </si>
  <si>
    <t>Montáž oplocení ze svařovaného pletiva v přes 1,5 do 2,0 m</t>
  </si>
  <si>
    <t>-67382815</t>
  </si>
  <si>
    <t>https://podminky.urs.cz/item/CS_URS_2025_02/348401153</t>
  </si>
  <si>
    <t>"P128" 8,5</t>
  </si>
  <si>
    <t>31324810</t>
  </si>
  <si>
    <t>svařované plotové pletivo v rolích 25m výšky 1,50m průměr drátu 3mm rozměr oka 38x76mm povrchová úprava Pz a komaxit</t>
  </si>
  <si>
    <t>524108216</t>
  </si>
  <si>
    <t>8,5*1,05 "Přepočtené koeficientem množství</t>
  </si>
  <si>
    <t>348R</t>
  </si>
  <si>
    <t>D+M plotový sloupek v. 2000mm průměr 48mm, úprava Zn+PVC</t>
  </si>
  <si>
    <t>1463136185</t>
  </si>
  <si>
    <t>Vodorovné konstrukce</t>
  </si>
  <si>
    <t>433121125</t>
  </si>
  <si>
    <t>Osazení ŽB podestových nosníků a nosníků ramp</t>
  </si>
  <si>
    <t>1257914570</t>
  </si>
  <si>
    <t>https://podminky.urs.cz/item/CS_URS_2025_02/433121125</t>
  </si>
  <si>
    <t>"P124 - podium - Z1-Z3" 3+2+1</t>
  </si>
  <si>
    <t>"P125 - Z4" 3</t>
  </si>
  <si>
    <t>13010744</t>
  </si>
  <si>
    <t>ocel profilová jakost S235JR (11 375) průřez IPE 120</t>
  </si>
  <si>
    <t>-17458212</t>
  </si>
  <si>
    <t>"P124 - podium - Z1-Z3" (57,3+21,2+56,2)/1000</t>
  </si>
  <si>
    <t>"P125 - Z4" 138,33/1000</t>
  </si>
  <si>
    <t>Komunikace pozemní</t>
  </si>
  <si>
    <t>564710001</t>
  </si>
  <si>
    <t>Podklad z kameniva hrubého drceného vel. 8-16 mm plochy do 100 m2 tl 50 mm</t>
  </si>
  <si>
    <t>790145895</t>
  </si>
  <si>
    <t>https://podminky.urs.cz/item/CS_URS_2025_02/564710001</t>
  </si>
  <si>
    <t>"P115" 60,5</t>
  </si>
  <si>
    <t>564710002</t>
  </si>
  <si>
    <t>Podklad z kameniva hrubého drceného vel. 8-16 mm plochy do 100 m2 tl 60 mm</t>
  </si>
  <si>
    <t>-178147456</t>
  </si>
  <si>
    <t>https://podminky.urs.cz/item/CS_URS_2025_02/564710002</t>
  </si>
  <si>
    <t>"P118" 86</t>
  </si>
  <si>
    <t>564851011</t>
  </si>
  <si>
    <t>Podklad ze štěrkodrtě ŠD plochy do 100 m2 tl 150 mm</t>
  </si>
  <si>
    <t>1707658466</t>
  </si>
  <si>
    <t>https://podminky.urs.cz/item/CS_URS_2025_02/564851011</t>
  </si>
  <si>
    <t>"P117" 0,8*0,4*19</t>
  </si>
  <si>
    <t>594111112</t>
  </si>
  <si>
    <t>Kladení dlažby z lomového kamene tl do 100 mm s provedením lože z kameniva těženého</t>
  </si>
  <si>
    <t>-352696421</t>
  </si>
  <si>
    <t>https://podminky.urs.cz/item/CS_URS_2025_02/594111112</t>
  </si>
  <si>
    <t>"P118 - lomová prosívka" 86</t>
  </si>
  <si>
    <t>58380710</t>
  </si>
  <si>
    <t>kámen lomový neupravený netříděný pískovec</t>
  </si>
  <si>
    <t>-1227796022</t>
  </si>
  <si>
    <t>596211121</t>
  </si>
  <si>
    <t>Kladení zámkové dlažby komunikací pro pěší ručně tl 60 mm skupiny B pl přes 50 do 100 m2</t>
  </si>
  <si>
    <t>-1429619124</t>
  </si>
  <si>
    <t>https://podminky.urs.cz/item/CS_URS_2025_02/596211121</t>
  </si>
  <si>
    <t>59245601</t>
  </si>
  <si>
    <t>dlažba desková betonová tl 50mm přírodní</t>
  </si>
  <si>
    <t>-1870745723</t>
  </si>
  <si>
    <t>59245212</t>
  </si>
  <si>
    <t>dlažba zámková tvaru I 196x161x60mm přírodní</t>
  </si>
  <si>
    <t>1929790758</t>
  </si>
  <si>
    <t>919726123</t>
  </si>
  <si>
    <t>Geotextilie pro ochranu, separaci a filtraci netkaná měrná hm přes 300 do 500 g/m2</t>
  </si>
  <si>
    <t>69068448</t>
  </si>
  <si>
    <t>https://podminky.urs.cz/item/CS_URS_2025_02/919726123</t>
  </si>
  <si>
    <t>936124111</t>
  </si>
  <si>
    <t>Montáž lavičky stabilní parkové přichycené šrouby bez zabetonování noh</t>
  </si>
  <si>
    <t>-566070778</t>
  </si>
  <si>
    <t>https://podminky.urs.cz/item/CS_URS_2025_02/936124111</t>
  </si>
  <si>
    <t>R01</t>
  </si>
  <si>
    <t>lavička bez opěradla, 3650x400x450mm konstrukce-beton, sedák-dřevo</t>
  </si>
  <si>
    <t>-1993328932</t>
  </si>
  <si>
    <t>"P126a" 2</t>
  </si>
  <si>
    <t>R02</t>
  </si>
  <si>
    <t>lavička bez opěradla, 5800x400x450mm konstrukce-beton, sedák-dřevo</t>
  </si>
  <si>
    <t>791872425</t>
  </si>
  <si>
    <t>"P126b" 1</t>
  </si>
  <si>
    <t>965042241</t>
  </si>
  <si>
    <t>Bourání podkladů pod dlažby nebo mazanin betonových nebo z litého asfaltu tl přes 100 mm pl přes 4 m2</t>
  </si>
  <si>
    <t>-1069740917</t>
  </si>
  <si>
    <t>https://podminky.urs.cz/item/CS_URS_2025_02/965042241</t>
  </si>
  <si>
    <t>"odstranění betonové plochy" 128,64*0,2</t>
  </si>
  <si>
    <t>966072811</t>
  </si>
  <si>
    <t>Rozebrání rámového oplocení na ocelové sloupky v přes 1 do 2 m</t>
  </si>
  <si>
    <t>-2037902253</t>
  </si>
  <si>
    <t>https://podminky.urs.cz/item/CS_URS_2025_02/966072811</t>
  </si>
  <si>
    <t>966073812</t>
  </si>
  <si>
    <t>Rozebrání vrat a vrátek k oplocení pl přes 6 do 10 m2</t>
  </si>
  <si>
    <t>943246383</t>
  </si>
  <si>
    <t>https://podminky.urs.cz/item/CS_URS_2025_02/966073812</t>
  </si>
  <si>
    <t>-400797220</t>
  </si>
  <si>
    <t>54531238</t>
  </si>
  <si>
    <t>-1495842848</t>
  </si>
  <si>
    <t>56,93*10 "Přepočtené koeficientem množství</t>
  </si>
  <si>
    <t>997013609</t>
  </si>
  <si>
    <t>Poplatek za uložení na skládce (skládkovné) stavebního odpadu ze směsí nebo oddělených frakcí betonu, cihel a keramických výrobků kód odpadu 17 01 07</t>
  </si>
  <si>
    <t>907963278</t>
  </si>
  <si>
    <t>https://podminky.urs.cz/item/CS_URS_2025_02/997013609</t>
  </si>
  <si>
    <t>1958001844</t>
  </si>
  <si>
    <t>76221R</t>
  </si>
  <si>
    <t>Montáž schodiště přímočarého z prken s podstupnicemi</t>
  </si>
  <si>
    <t>1144950468</t>
  </si>
  <si>
    <t>"P124 - P1-P8" 1,87*23+3,01*5+5,44*5+2*35+2,52*6+3,01*9+5,44*3+1,82*6</t>
  </si>
  <si>
    <t>"P125- P12-P16" 1,63*7+1,87*7+1*6+1,63*6+1,87*6</t>
  </si>
  <si>
    <t>"P122- P9-P11" 4,64*21+2,5*6+4,64*6</t>
  </si>
  <si>
    <t>R11125</t>
  </si>
  <si>
    <t>prkna tropické dřevo š do 160mm dl 2-5m</t>
  </si>
  <si>
    <t>486664621</t>
  </si>
  <si>
    <t>"P124- P1-P8" (1,87*0,025*0,143)*23+(3,01*0,025*0,143)*5+(5,44*0,025*0,143)*5+(2*0,025*0,143)*35+(2,52*0,025*0,12)*6+(3,01*0,025*0,12)*9</t>
  </si>
  <si>
    <t>(5,44*0,025*0,12)*3+(1,82*0,025*0,12)*6</t>
  </si>
  <si>
    <t>Mezisoučet</t>
  </si>
  <si>
    <t>"P125- P12-P16" (1,63*0,025*0,143)*7+(1,87*0,025*0,143)*7+(1*0,025*0,12)*6+(1,63*0,025*0,12)*6+(1,87*0,025*0,12)*6</t>
  </si>
  <si>
    <t>"P122- P9-P11" (4,64*0,025*0,143)*21+(2,5*0,025*0,143)*6+(4,64*0,025*0,143)*6</t>
  </si>
  <si>
    <t>762295001</t>
  </si>
  <si>
    <t>Spojovací prostředky pro montáž schodiště a zábradlí</t>
  </si>
  <si>
    <t>1013883415</t>
  </si>
  <si>
    <t>https://podminky.urs.cz/item/CS_URS_2025_02/762295001</t>
  </si>
  <si>
    <t>7627R</t>
  </si>
  <si>
    <t>Montáž prostorové kce z hranolů průřezové pl přes 120 do 224 cm2</t>
  </si>
  <si>
    <t>-1186158898</t>
  </si>
  <si>
    <t>"P124 - H1-H7" 5,3*3+2,8*4+0,7*7+0,8*7+0,8*4+0,8*8+0,4*44</t>
  </si>
  <si>
    <t>"P122 - H8-H9" 2,5*9+0,445*20</t>
  </si>
  <si>
    <t>R52001</t>
  </si>
  <si>
    <t>hranol stavební řezivo tropické průřezu do 224cm2 přes dl 8m</t>
  </si>
  <si>
    <t>-1901131803</t>
  </si>
  <si>
    <t>"P124 - H1-H7" (5,3*0,045*0,07)*3+(2,8*0,045*0,07)*4+(0,7*0,045*0,07)*7+(0,8*0,045*0,07)*7+(0,8*0,045*0,07)*4+(0,8*0,045*0,07)*8+(0,4*0,045*0,07)*44</t>
  </si>
  <si>
    <t>"P122 - H8-H9" (2,5*0,045*0,07)*9+(0,445*0,045*0,07)*20</t>
  </si>
  <si>
    <t>998762201</t>
  </si>
  <si>
    <t>Přesun hmot procentní pro kce tesařské v objektech v do 6 m</t>
  </si>
  <si>
    <t>-1275857704</t>
  </si>
  <si>
    <t>https://podminky.urs.cz/item/CS_URS_2025_02/998762201</t>
  </si>
  <si>
    <t>7664R</t>
  </si>
  <si>
    <t>D+M dřevěných laviček na zídku</t>
  </si>
  <si>
    <t>sestav</t>
  </si>
  <si>
    <t>1626491547</t>
  </si>
  <si>
    <t>"P121" 10</t>
  </si>
  <si>
    <t>55</t>
  </si>
  <si>
    <t>1665852104</t>
  </si>
  <si>
    <t>56</t>
  </si>
  <si>
    <t>7674R</t>
  </si>
  <si>
    <t>D+M workout hřiště</t>
  </si>
  <si>
    <t>sestava</t>
  </si>
  <si>
    <t>1327773231</t>
  </si>
  <si>
    <t>"P129" 1</t>
  </si>
  <si>
    <t>57</t>
  </si>
  <si>
    <t>767995114</t>
  </si>
  <si>
    <t>Montáž atypických zámečnických konstrukcí hm přes 20 do 50 kg</t>
  </si>
  <si>
    <t>-67161183</t>
  </si>
  <si>
    <t>https://podminky.urs.cz/item/CS_URS_2025_02/767995114</t>
  </si>
  <si>
    <t>"P125 - Z5-Z8" 11,92+16,56+5,52+8,84</t>
  </si>
  <si>
    <t>58</t>
  </si>
  <si>
    <t>hlinikový jekl 50x50x3mm</t>
  </si>
  <si>
    <t>-564888086</t>
  </si>
  <si>
    <t>59</t>
  </si>
  <si>
    <t>1090143201</t>
  </si>
  <si>
    <t>60</t>
  </si>
  <si>
    <t>783201403</t>
  </si>
  <si>
    <t>Oprášení tesařských konstrukcí před provedením nátěru</t>
  </si>
  <si>
    <t>904357059</t>
  </si>
  <si>
    <t>https://podminky.urs.cz/item/CS_URS_2025_02/783201403</t>
  </si>
  <si>
    <t>"P124 - H1-H7" (5,3*0,045*2+5,3*0,07*2)*3+(2,8*0,045*2+2,8*0,07*2)*4+(0,7*0,045*2+0,7*0,07*2)*7+(0,8*0,045*2+0,8*0,07*2)*7</t>
  </si>
  <si>
    <t>(0,8*0,045*2+0,8*0,07*2)*4+(0,8*0,045*2+0,8*0,07*2)*8+(0,4*0,045*2+0,4*0,07*2)*44</t>
  </si>
  <si>
    <t>"P124- P1-P8" (1,87*0,025*2+1,87*0,143*2)*23+(3,01*0,025*2+3,01*0,143*2)*5+(5,44*0,025*2+5,44*0,143*2)*5</t>
  </si>
  <si>
    <t>(2*0,025*2+2*0,143*2)*35+(2,52*0,025*2+2,52*0,12*2)*6+(3,01*0,025*2+3,01*0,12*2)*9+(5,44*0,025*2+5,44*0,12*2)*3+(1,82*0,025*2+1,82*0,12*2)*6</t>
  </si>
  <si>
    <t>"P125- P12-P16" (1,63*0,025*2+1,63*0,143*2)*7+(1,87*0,025*2+1,87*0,143*2)*7+(1*0,025*2+1*0,12*2)*6+(1,63*0,025*2+1,63*0,12*2)*6</t>
  </si>
  <si>
    <t>(1,87*0,025*2+1,87*0,12*2)*6</t>
  </si>
  <si>
    <t>"P122 - H8-H9" (2,5*0,045*2+2,5*0,07*2)*9+(0,445*0,045*2+0,445*0,07*2)*20</t>
  </si>
  <si>
    <t>61</t>
  </si>
  <si>
    <t>783264101</t>
  </si>
  <si>
    <t>Základní jednonásobný olejový nátěr tesařských konstrukcí</t>
  </si>
  <si>
    <t>1241133298</t>
  </si>
  <si>
    <t>https://podminky.urs.cz/item/CS_URS_2025_02/783264101</t>
  </si>
  <si>
    <t>62</t>
  </si>
  <si>
    <t>783267101</t>
  </si>
  <si>
    <t>Krycí jednonásobný olejový nátěr tesařských konstrukcí</t>
  </si>
  <si>
    <t>453684312</t>
  </si>
  <si>
    <t>https://podminky.urs.cz/item/CS_URS_2025_02/783267101</t>
  </si>
  <si>
    <t>63</t>
  </si>
  <si>
    <t>783301313</t>
  </si>
  <si>
    <t>Odmaštění zámečnických konstrukcí ředidlovým odmašťovačem</t>
  </si>
  <si>
    <t>-1565755133</t>
  </si>
  <si>
    <t>https://podminky.urs.cz/item/CS_URS_2025_02/783301313</t>
  </si>
  <si>
    <t>"P124 - podium - Z1-Z3" 3*(1,8*4*0,064+2*1,8*0,12)+2*(1*4*0,064+2*1*0,12)+1*(5,3*4*0,064+2*5,3*0,12)</t>
  </si>
  <si>
    <t>"P122" 3*(4,35*4*0,064+2*4,35*0,12)</t>
  </si>
  <si>
    <t>64</t>
  </si>
  <si>
    <t>783334101</t>
  </si>
  <si>
    <t>Základní jednonásobný epoxidový nátěr zámečnických konstrukcí</t>
  </si>
  <si>
    <t>1083289895</t>
  </si>
  <si>
    <t>https://podminky.urs.cz/item/CS_URS_2025_02/783334101</t>
  </si>
  <si>
    <t>65</t>
  </si>
  <si>
    <t>783337101</t>
  </si>
  <si>
    <t>Krycí jednonásobný epoxidový nátěr zámečnických konstrukcí</t>
  </si>
  <si>
    <t>-2068111068</t>
  </si>
  <si>
    <t>https://podminky.urs.cz/item/CS_URS_2025_02/783337101</t>
  </si>
  <si>
    <t>66</t>
  </si>
  <si>
    <t>HZS1291</t>
  </si>
  <si>
    <t>Hodinová zúčtovací sazba pomocný stavební dělník</t>
  </si>
  <si>
    <t>1950762397</t>
  </si>
  <si>
    <t>https://podminky.urs.cz/item/CS_URS_2025_02/HZS1291</t>
  </si>
  <si>
    <t>"odstranění podezdívky" 10</t>
  </si>
  <si>
    <t>16 - klempířských výrobků</t>
  </si>
  <si>
    <t xml:space="preserve">    764 - Konstrukce klempířské</t>
  </si>
  <si>
    <t>764</t>
  </si>
  <si>
    <t>Konstrukce klempířské</t>
  </si>
  <si>
    <t>Kotvení U profilů - atipický Z profil</t>
  </si>
  <si>
    <t>1428505647</t>
  </si>
  <si>
    <t>"viz. výpis klepířských prvků - K06" 6</t>
  </si>
  <si>
    <t>764011612</t>
  </si>
  <si>
    <t>Podkladní plech z Pz upraveným povrchem rš 200 mm</t>
  </si>
  <si>
    <t>-1373557977</t>
  </si>
  <si>
    <t>https://podminky.urs.cz/item/CS_URS_2025_02/764011612</t>
  </si>
  <si>
    <t>"spojovací profil -&gt; napojení asfaltových pásů - viz. výpis klepířských prvků - K01" 14,5</t>
  </si>
  <si>
    <t>764214606</t>
  </si>
  <si>
    <t>Oplechování horních ploch a atik bez rohů z Pz s povrch úpravou mechanicky kotvené rš 500 mm</t>
  </si>
  <si>
    <t>-1198195575</t>
  </si>
  <si>
    <t>https://podminky.urs.cz/item/CS_URS_2025_02/764214606</t>
  </si>
  <si>
    <t>"viz. výpis klepířských prvků - K01" 7,75</t>
  </si>
  <si>
    <t>764216603</t>
  </si>
  <si>
    <t>Oplechování rovných parapetů mechanicky kotvené z Pz s povrchovou úpravou rš 250 mm</t>
  </si>
  <si>
    <t>-1055326455</t>
  </si>
  <si>
    <t>https://podminky.urs.cz/item/CS_URS_2025_02/764216603</t>
  </si>
  <si>
    <t>"viz. výpis klepířských prvků - K07" 1,65</t>
  </si>
  <si>
    <t>764503104</t>
  </si>
  <si>
    <t>Montáž žlabu nadokapního (nástřešního ) oblého tvaru včetně háků, čel a hrdel</t>
  </si>
  <si>
    <t>-1217524904</t>
  </si>
  <si>
    <t>https://podminky.urs.cz/item/CS_URS_2025_02/764503104</t>
  </si>
  <si>
    <t>"viz. výpis klepířských prvků - K03" 2,45</t>
  </si>
  <si>
    <t>R44771</t>
  </si>
  <si>
    <t>žlab nástřešní poplastovaný 500mm</t>
  </si>
  <si>
    <t>1397650571</t>
  </si>
  <si>
    <t>2,45*1,2 "Přepočtené koeficientem množství</t>
  </si>
  <si>
    <t>31164120</t>
  </si>
  <si>
    <t>nýt nerez trhací 3x8mm</t>
  </si>
  <si>
    <t>100 kus</t>
  </si>
  <si>
    <t>-1019077764</t>
  </si>
  <si>
    <t>764508101</t>
  </si>
  <si>
    <t>Montáž hranatého svodu</t>
  </si>
  <si>
    <t>-1916696367</t>
  </si>
  <si>
    <t>https://podminky.urs.cz/item/CS_URS_2025_02/764508101</t>
  </si>
  <si>
    <t>"viz. výpis klepířských prvků - K04" 1,6</t>
  </si>
  <si>
    <t>R44925</t>
  </si>
  <si>
    <t>svod okapový hranatý poplastovaný 80mm</t>
  </si>
  <si>
    <t>1213096320</t>
  </si>
  <si>
    <t>-61123414</t>
  </si>
  <si>
    <t>767001R</t>
  </si>
  <si>
    <t>Montáž plechová okapnice</t>
  </si>
  <si>
    <t>-957652982</t>
  </si>
  <si>
    <t>"viz. výpis klepířských prvků - K02" 1,85</t>
  </si>
  <si>
    <t>13814060</t>
  </si>
  <si>
    <t>okapní plech Pz</t>
  </si>
  <si>
    <t>-92819015</t>
  </si>
  <si>
    <t>998764201</t>
  </si>
  <si>
    <t>Přesun hmot procentní pro konstrukce klempířské v objektech v do 6 m</t>
  </si>
  <si>
    <t>-278458802</t>
  </si>
  <si>
    <t>https://podminky.urs.cz/item/CS_URS_2025_02/998764201</t>
  </si>
  <si>
    <t>17 - zámečnické výrobky</t>
  </si>
  <si>
    <t xml:space="preserve">    8 - Trubní vedení</t>
  </si>
  <si>
    <t>Trubní vedení</t>
  </si>
  <si>
    <t>877265261</t>
  </si>
  <si>
    <t>Montáž dvorní vpusti z tvrdého PVC-systém KG DN 110</t>
  </si>
  <si>
    <t>686448238</t>
  </si>
  <si>
    <t>56231177</t>
  </si>
  <si>
    <t>vtok DN 110 dvorní se svislým odtokem a izolační přírubou, plast 240x240mm/litina 226x226mm</t>
  </si>
  <si>
    <t>-722426665</t>
  </si>
  <si>
    <t>935113111</t>
  </si>
  <si>
    <t>Osazení odvodňovacího polymerbetonového žlabu s krycím roštem šířky do 200 mm</t>
  </si>
  <si>
    <t>1141089651</t>
  </si>
  <si>
    <t>https://podminky.urs.cz/item/CS_URS_2025_02/935113111</t>
  </si>
  <si>
    <t>59227005</t>
  </si>
  <si>
    <t>žlab odvodňovací z polymerbetonu se spádem dna 0,5% 130x130/150mm</t>
  </si>
  <si>
    <t>-1885118345</t>
  </si>
  <si>
    <t>R001</t>
  </si>
  <si>
    <t>rošt z tvárné litiny B125 pro žlab do š. 200mm</t>
  </si>
  <si>
    <t>-642283586</t>
  </si>
  <si>
    <t>59227027</t>
  </si>
  <si>
    <t>čelo plné na začátek a konec odvodňovacího žlabu polymerbeton š 100mm</t>
  </si>
  <si>
    <t>1532950789</t>
  </si>
  <si>
    <t>767220110</t>
  </si>
  <si>
    <t>Montáž zábradlí schodišťového hm do 15 kg z trubek do zdi</t>
  </si>
  <si>
    <t>1539877359</t>
  </si>
  <si>
    <t>"viz. výpis zámečnických prvků - Z01" 5</t>
  </si>
  <si>
    <t>"viz. výpis zámečnických prvků - Z02" 1,92+0,76+1,22+0,45+1,16</t>
  </si>
  <si>
    <t>55342038</t>
  </si>
  <si>
    <t>madlo zábradlí hranaté nerezové 40x40mm</t>
  </si>
  <si>
    <t>-114717513</t>
  </si>
  <si>
    <t>55342037</t>
  </si>
  <si>
    <t>sloupek zábradlí nerezový 40x40mm</t>
  </si>
  <si>
    <t>-694443209</t>
  </si>
  <si>
    <t>767220191</t>
  </si>
  <si>
    <t>Příplatek k montáži zábradlí z trubek za vytvoření ohybu</t>
  </si>
  <si>
    <t>-1818505226</t>
  </si>
  <si>
    <t>767250111</t>
  </si>
  <si>
    <t>Montáž ocelových podest šroubováním</t>
  </si>
  <si>
    <t>196605028</t>
  </si>
  <si>
    <t>https://podminky.urs.cz/item/CS_URS_2025_02/767250111</t>
  </si>
  <si>
    <t>"viz. výpis zámečnických prvků - Z02" 7</t>
  </si>
  <si>
    <t>55342042</t>
  </si>
  <si>
    <t>spojka madla nerezová 40 x 40 mm - stavitelná</t>
  </si>
  <si>
    <t>1222981691</t>
  </si>
  <si>
    <t>-77046382</t>
  </si>
  <si>
    <t>18 - ostatní výrobky</t>
  </si>
  <si>
    <t>725.1R</t>
  </si>
  <si>
    <t>Doplňky zařízení koupelen a záchodů osoušeč rukou</t>
  </si>
  <si>
    <t>481767310</t>
  </si>
  <si>
    <t>725.2R</t>
  </si>
  <si>
    <t>Doplňky zařízení koupelen a záchodů nerezové nábytkové věšáky</t>
  </si>
  <si>
    <t>-1055248334</t>
  </si>
  <si>
    <t>725.3R</t>
  </si>
  <si>
    <t>Doplňky zařízení koupelen a záchodů nerezová souprava pro čištění WC</t>
  </si>
  <si>
    <t>954471911</t>
  </si>
  <si>
    <t>725291621</t>
  </si>
  <si>
    <t>Doplňky zařízení koupelen a záchodů nerezové zásobník toaletních papírů</t>
  </si>
  <si>
    <t>-49177442</t>
  </si>
  <si>
    <t>725291R</t>
  </si>
  <si>
    <t>Doplňky zařízení koupelen a záchodů nerezové pevné madlo na zeď 900 x 250 mm</t>
  </si>
  <si>
    <t>1778626237</t>
  </si>
  <si>
    <t>725292R</t>
  </si>
  <si>
    <t>Doplňky zařízení koupelen a záchodů nerezové sklopné madlo na zeď 900 x 250 mm</t>
  </si>
  <si>
    <t>518330948</t>
  </si>
  <si>
    <t>72529R</t>
  </si>
  <si>
    <t>Doplňky zařízení koupelen a záchodů nerezové dávkovač tekutého mýdla na 500 ml - uzamykatelný</t>
  </si>
  <si>
    <t>1094028902</t>
  </si>
  <si>
    <t>725R</t>
  </si>
  <si>
    <t>Doplňky zařízení koupelen a záchodů nerezové odpadkové koše objem 3l</t>
  </si>
  <si>
    <t>-101874757</t>
  </si>
  <si>
    <t>317444376</t>
  </si>
  <si>
    <t>781491021</t>
  </si>
  <si>
    <t>Montáž zrcadel plochy do 1 m2 lepených silikonovým tmelem na keramický obklad</t>
  </si>
  <si>
    <t>-2127723050</t>
  </si>
  <si>
    <t>https://podminky.urs.cz/item/CS_URS_2025_02/781491021</t>
  </si>
  <si>
    <t>"OS1" 1*0,6*0,4</t>
  </si>
  <si>
    <t>"OS2a" 1*0,8*0,6</t>
  </si>
  <si>
    <t>"OS2b" 1*1,5*0,4</t>
  </si>
  <si>
    <t>63465R</t>
  </si>
  <si>
    <t>zrcadlo nemontované čiré tl 5mm</t>
  </si>
  <si>
    <t>-1253966487</t>
  </si>
  <si>
    <t>1,08*1,1 "Přepočtené koeficientem množství</t>
  </si>
  <si>
    <t>invalidní sklopné zrcadlo</t>
  </si>
  <si>
    <t>-427466756</t>
  </si>
  <si>
    <t>0,909090909090909*1,1 "Přepočtené koeficientem množství</t>
  </si>
  <si>
    <t>-1134914427</t>
  </si>
  <si>
    <t>SO01 - Výtah</t>
  </si>
  <si>
    <t xml:space="preserve">    711 - Izolace proti vodě, vlhkosti a plynům</t>
  </si>
  <si>
    <t xml:space="preserve">    712 - Povlakové krytiny</t>
  </si>
  <si>
    <t xml:space="preserve">    735 - Ústřední vytápění - otopná tělesa</t>
  </si>
  <si>
    <t xml:space="preserve">    741 - Elektroinstalace - silnoproud</t>
  </si>
  <si>
    <t xml:space="preserve">    765 - Krytina skládaná</t>
  </si>
  <si>
    <t>113152112</t>
  </si>
  <si>
    <t>Odstranění podkladů zpevněných ploch z kameniva drceného</t>
  </si>
  <si>
    <t>2079494423</t>
  </si>
  <si>
    <t>https://podminky.urs.cz/item/CS_URS_2025_02/113152112</t>
  </si>
  <si>
    <t>"B13" 4,05*2,65*0,2</t>
  </si>
  <si>
    <t>232606327</t>
  </si>
  <si>
    <t>"B13" 4,05*2,65*0,15</t>
  </si>
  <si>
    <t>131151202</t>
  </si>
  <si>
    <t>Hloubení jam zapažených v hornině třídy těžitelnosti I skupiny 1 a 2 objem do 50 m3 strojně</t>
  </si>
  <si>
    <t>-524150228</t>
  </si>
  <si>
    <t>https://podminky.urs.cz/item/CS_URS_2025_02/131151202</t>
  </si>
  <si>
    <t>"B13" 4,05*2,65*(0,4+1,73)</t>
  </si>
  <si>
    <t>151101102</t>
  </si>
  <si>
    <t>Zřízení příložného pažení a rozepření stěn rýh hl přes 2 do 4 m</t>
  </si>
  <si>
    <t>-947279925</t>
  </si>
  <si>
    <t>https://podminky.urs.cz/item/CS_URS_2025_02/151101102</t>
  </si>
  <si>
    <t>"B13" 4,05*2,2*2+2,65*2,2*2</t>
  </si>
  <si>
    <t>151101112</t>
  </si>
  <si>
    <t>Odstranění příložného pažení a rozepření stěn rýh hl přes 2 do 4 m</t>
  </si>
  <si>
    <t>1937815905</t>
  </si>
  <si>
    <t>https://podminky.urs.cz/item/CS_URS_2025_02/151101112</t>
  </si>
  <si>
    <t>-2065017432</t>
  </si>
  <si>
    <t>2,147+1,61+22,86</t>
  </si>
  <si>
    <t>364272989</t>
  </si>
  <si>
    <t>26,617*10 "Přepočtené koeficientem množství</t>
  </si>
  <si>
    <t>267223611</t>
  </si>
  <si>
    <t>174151101</t>
  </si>
  <si>
    <t>Zásyp jam, šachet rýh nebo kolem objektů sypaninou se zhutněním</t>
  </si>
  <si>
    <t>46240718</t>
  </si>
  <si>
    <t>https://podminky.urs.cz/item/CS_URS_2025_02/174151101</t>
  </si>
  <si>
    <t>"S01" 3,2*3*0,15</t>
  </si>
  <si>
    <t>"S02" 1,59*0,4*(2,65*2+4,05)</t>
  </si>
  <si>
    <t>849698607</t>
  </si>
  <si>
    <t>"S01" 2,45*2,5*0,08</t>
  </si>
  <si>
    <t>273322511</t>
  </si>
  <si>
    <t>Základové desky ze ŽB se zvýšenými nároky na prostředí tř. C 25/30</t>
  </si>
  <si>
    <t>-766502000</t>
  </si>
  <si>
    <t>https://podminky.urs.cz/item/CS_URS_2025_02/273322511</t>
  </si>
  <si>
    <t>"S01 - s hydroizolační příměsí" 4,05*2,65*0,4</t>
  </si>
  <si>
    <t>273361821</t>
  </si>
  <si>
    <t>Výztuž základových desek betonářskou ocelí 10 505 (R)</t>
  </si>
  <si>
    <t>-1628208276</t>
  </si>
  <si>
    <t>https://podminky.urs.cz/item/CS_URS_2025_02/273361821</t>
  </si>
  <si>
    <t>(160*(4,293+0,49))*1,2/1000</t>
  </si>
  <si>
    <t>274313711</t>
  </si>
  <si>
    <t>Základové pásy z betonu tř. C 20/25</t>
  </si>
  <si>
    <t>1047117059</t>
  </si>
  <si>
    <t>https://podminky.urs.cz/item/CS_URS_2025_02/274313711</t>
  </si>
  <si>
    <t>"S02" 2*(2,01*2+2,45)*0,2</t>
  </si>
  <si>
    <t>"S03" 1,2*2,45*0,15</t>
  </si>
  <si>
    <t>-2131973570</t>
  </si>
  <si>
    <t>"S02 tl. 200mm" 2*(2,01*2+2,45)</t>
  </si>
  <si>
    <t>"S03 tl. 150mm" 1,2*2,45</t>
  </si>
  <si>
    <t>311272221</t>
  </si>
  <si>
    <t>Zdivo z pórobetonových tvárnic na pero a drážku do P2 do 450 kg/m3 na tenkovrstvou maltu tl 300 mm</t>
  </si>
  <si>
    <t>-1682553324</t>
  </si>
  <si>
    <t>https://podminky.urs.cz/item/CS_URS_2025_02/311272221</t>
  </si>
  <si>
    <t>"P11" 0,175*2,4</t>
  </si>
  <si>
    <t>"P21" 0,325*2,25+1,8*(1,17+0,325)</t>
  </si>
  <si>
    <t>"P31" 0,325*2,25+1,8*(1,17+0,325)</t>
  </si>
  <si>
    <t>"P41" 0,325*2,25+1,8*(1,17+0,325)</t>
  </si>
  <si>
    <t>311321773</t>
  </si>
  <si>
    <t>Nosná zeď ze ŽB tř. C 20/25 bez výztuže do ztraceného bednění z desek</t>
  </si>
  <si>
    <t>312803341</t>
  </si>
  <si>
    <t>https://podminky.urs.cz/item/CS_URS_2025_02/311321773</t>
  </si>
  <si>
    <t>"tl. 300mm" (2,25*(4,5*4+0,4+2,22)*0,3)*2+4,5*2,5</t>
  </si>
  <si>
    <t>311361821</t>
  </si>
  <si>
    <t>Výztuž nosných zdí betonářskou ocelí 10 505</t>
  </si>
  <si>
    <t>-1049112178</t>
  </si>
  <si>
    <t>https://podminky.urs.cz/item/CS_URS_2025_02/311361821</t>
  </si>
  <si>
    <t>(140*37,837)/1000</t>
  </si>
  <si>
    <t>3171R</t>
  </si>
  <si>
    <t>Překlad železobetonový RZP 149x24x19</t>
  </si>
  <si>
    <t>1406321519</t>
  </si>
  <si>
    <t>"PŘ1" 2*4</t>
  </si>
  <si>
    <t>317141445</t>
  </si>
  <si>
    <t>Překlad plochý z pórobetonu š 150 mm dl přes 1800 do 2000 mm</t>
  </si>
  <si>
    <t>-2140762155</t>
  </si>
  <si>
    <t>https://podminky.urs.cz/item/CS_URS_2025_02/317141445</t>
  </si>
  <si>
    <t>"PŘ2" 6</t>
  </si>
  <si>
    <t>3172R</t>
  </si>
  <si>
    <t>Překlad železobetonový RZP 149x12x19</t>
  </si>
  <si>
    <t>-346001337</t>
  </si>
  <si>
    <t>"PŘ1-3" 3</t>
  </si>
  <si>
    <t>342241131</t>
  </si>
  <si>
    <t>Příčky z cihel plných lícových P 60 dl 240 mm na MVC včetně spárování tl 71 mm</t>
  </si>
  <si>
    <t>-243156671</t>
  </si>
  <si>
    <t>https://podminky.urs.cz/item/CS_URS_2025_02/342241131</t>
  </si>
  <si>
    <t>"S02" 2*(2,01*2+2,45)</t>
  </si>
  <si>
    <t>411321515</t>
  </si>
  <si>
    <t>Stropy deskové ze ŽB tř. C 20/25</t>
  </si>
  <si>
    <t>-38910943</t>
  </si>
  <si>
    <t>https://podminky.urs.cz/item/CS_URS_2025_02/411321515</t>
  </si>
  <si>
    <t>"S04" 2,45*2,75*0,15</t>
  </si>
  <si>
    <t>411351011</t>
  </si>
  <si>
    <t>Zřízení bednění stropů deskových tl přes 5 do 25 cm bez podpěrné kce</t>
  </si>
  <si>
    <t>-893680370</t>
  </si>
  <si>
    <t>https://podminky.urs.cz/item/CS_URS_2025_02/411351011</t>
  </si>
  <si>
    <t>"S04" 2,45*2,75</t>
  </si>
  <si>
    <t>411351012</t>
  </si>
  <si>
    <t>Odstranění bednění stropů deskových tl přes 5 do 25 cm bez podpěrné kce</t>
  </si>
  <si>
    <t>-1424149878</t>
  </si>
  <si>
    <t>https://podminky.urs.cz/item/CS_URS_2025_02/411351012</t>
  </si>
  <si>
    <t>411361821</t>
  </si>
  <si>
    <t>Výztuž stropů betonářskou ocelí 10 505</t>
  </si>
  <si>
    <t>-1555976163</t>
  </si>
  <si>
    <t>https://podminky.urs.cz/item/CS_URS_2025_02/411361821</t>
  </si>
  <si>
    <t>(160*1,011)*1,2/1000</t>
  </si>
  <si>
    <t>612111111</t>
  </si>
  <si>
    <t>Vyspravení celoplošné cementovou maltou vnitřních stěn betonových nebo železobetonových</t>
  </si>
  <si>
    <t>1045716137</t>
  </si>
  <si>
    <t>https://podminky.urs.cz/item/CS_URS_2025_02/612111111</t>
  </si>
  <si>
    <t>0,175*2,22+(2,22*1,5)*4</t>
  </si>
  <si>
    <t>612131151</t>
  </si>
  <si>
    <t>Sanační postřik vnitřních stěn nanášený celoplošně ručně</t>
  </si>
  <si>
    <t>-30381507</t>
  </si>
  <si>
    <t>https://podminky.urs.cz/item/CS_URS_2025_02/612131151</t>
  </si>
  <si>
    <t>612142001</t>
  </si>
  <si>
    <t>Potažení vnitřních stěn sklovláknitým pletivem vtlačeným do tenkovrstvé hmoty</t>
  </si>
  <si>
    <t>-902406306</t>
  </si>
  <si>
    <t>https://podminky.urs.cz/item/CS_URS_2025_02/612142001</t>
  </si>
  <si>
    <t>612311131</t>
  </si>
  <si>
    <t>Potažení vnitřních stěn vápenným štukem tloušťky do 3 mm</t>
  </si>
  <si>
    <t>1811942669</t>
  </si>
  <si>
    <t>https://podminky.urs.cz/item/CS_URS_2025_02/612311131</t>
  </si>
  <si>
    <t>622131151</t>
  </si>
  <si>
    <t>Sanační postřik vnějších stěn nanášený celoplošně ručně</t>
  </si>
  <si>
    <t>-1326318975</t>
  </si>
  <si>
    <t>https://podminky.urs.cz/item/CS_URS_2025_02/622131151</t>
  </si>
  <si>
    <t>(2,25*(4,5*4+0,4+2,22))*2+4,5*2,5</t>
  </si>
  <si>
    <t>622142001</t>
  </si>
  <si>
    <t>Potažení vnějších stěn sklovláknitým pletivem vtlačeným do tenkovrstvé hmoty</t>
  </si>
  <si>
    <t>274844848</t>
  </si>
  <si>
    <t>https://podminky.urs.cz/item/CS_URS_2025_02/622142001</t>
  </si>
  <si>
    <t>622531012</t>
  </si>
  <si>
    <t>Tenkovrstvá silikonová zrnitá omítka zrnitost 1,5 mm vnějších stěn</t>
  </si>
  <si>
    <t>-23110770</t>
  </si>
  <si>
    <t>https://podminky.urs.cz/item/CS_URS_2025_02/622531012</t>
  </si>
  <si>
    <t>941111122</t>
  </si>
  <si>
    <t>Montáž lešení řadového trubkového lehkého s podlahami zatížení do 200 kg/m2 š od 0,9 do 1,2 m v přes 10 do 25 m</t>
  </si>
  <si>
    <t>-1547165924</t>
  </si>
  <si>
    <t>https://podminky.urs.cz/item/CS_URS_2025_02/941111122</t>
  </si>
  <si>
    <t>22*4,5+(3*2)*22</t>
  </si>
  <si>
    <t>941111222</t>
  </si>
  <si>
    <t>Příplatek k lešení řadovému trubkovému lehkému s podlahami š 1,2 m v 25 m za první a ZKD den použití</t>
  </si>
  <si>
    <t>267828331</t>
  </si>
  <si>
    <t>https://podminky.urs.cz/item/CS_URS_2025_02/941111222</t>
  </si>
  <si>
    <t>231*30 "Přepočtené koeficientem množství</t>
  </si>
  <si>
    <t>941111822</t>
  </si>
  <si>
    <t>Demontáž lešení řadového trubkového lehkého s podlahami zatížení do 200 kg/m2 š od 0,9 do 1,2 m v přes 10 do 25 m</t>
  </si>
  <si>
    <t>-1285795119</t>
  </si>
  <si>
    <t>https://podminky.urs.cz/item/CS_URS_2025_02/941111822</t>
  </si>
  <si>
    <t>944111121</t>
  </si>
  <si>
    <t>Montáž ochranného zábradlí trubkového vnitřního na lešeňových konstrukcích jednotyčového</t>
  </si>
  <si>
    <t>-1475210771</t>
  </si>
  <si>
    <t>https://podminky.urs.cz/item/CS_URS_2025_02/944111121</t>
  </si>
  <si>
    <t>(3*2+4,05)*9</t>
  </si>
  <si>
    <t>944111221</t>
  </si>
  <si>
    <t>Příplatek k ochrannému zábradlí trubkovému vnitřnímu jednotyčovému za první a ZKD den použití</t>
  </si>
  <si>
    <t>190352269</t>
  </si>
  <si>
    <t>https://podminky.urs.cz/item/CS_URS_2025_02/944111221</t>
  </si>
  <si>
    <t>90,45*30 "Přepočtené koeficientem množství</t>
  </si>
  <si>
    <t>944111821</t>
  </si>
  <si>
    <t>Demontáž ochranného zábradlí trubkového vnitřního na lešeňových konstrukcích jednotyčového</t>
  </si>
  <si>
    <t>-1939248072</t>
  </si>
  <si>
    <t>https://podminky.urs.cz/item/CS_URS_2025_02/944111821</t>
  </si>
  <si>
    <t>944511111</t>
  </si>
  <si>
    <t>Montáž ochranné sítě z textilie z umělých vláken</t>
  </si>
  <si>
    <t>-605625693</t>
  </si>
  <si>
    <t>https://podminky.urs.cz/item/CS_URS_2025_02/944511111</t>
  </si>
  <si>
    <t>944511811</t>
  </si>
  <si>
    <t>Demontáž ochranné sítě z textilie z umělých vláken</t>
  </si>
  <si>
    <t>-2110654992</t>
  </si>
  <si>
    <t>https://podminky.urs.cz/item/CS_URS_2025_02/944511811</t>
  </si>
  <si>
    <t>003R</t>
  </si>
  <si>
    <t>Odstranění části skladby střechy</t>
  </si>
  <si>
    <t>-140301657</t>
  </si>
  <si>
    <t>961055111</t>
  </si>
  <si>
    <t>Bourání základů ze ŽB</t>
  </si>
  <si>
    <t>-1614107565</t>
  </si>
  <si>
    <t>https://podminky.urs.cz/item/CS_URS_2025_02/961055111</t>
  </si>
  <si>
    <t>"B01" 5</t>
  </si>
  <si>
    <t>962032241</t>
  </si>
  <si>
    <t>Bourání zdiva z cihel pálených nebo vápenopískových na MC přes 1 m3</t>
  </si>
  <si>
    <t>1170279823</t>
  </si>
  <si>
    <t>https://podminky.urs.cz/item/CS_URS_2025_02/962032241</t>
  </si>
  <si>
    <t>"B12" (1,45+0,93)*0,7*1,4</t>
  </si>
  <si>
    <t>"B22" 1,6*1*0,7</t>
  </si>
  <si>
    <t>"B32" 1,6*1*0,7</t>
  </si>
  <si>
    <t>"B42" 1,6*1*0,7</t>
  </si>
  <si>
    <t>"B51" 2,217*2,16*0,7</t>
  </si>
  <si>
    <t>965081113</t>
  </si>
  <si>
    <t>Bourání dlažby z dlaždic půdních plochy přes 1 m2</t>
  </si>
  <si>
    <t>-578564069</t>
  </si>
  <si>
    <t>https://podminky.urs.cz/item/CS_URS_2025_02/965081113</t>
  </si>
  <si>
    <t>"B13" 4,05*2,65</t>
  </si>
  <si>
    <t>966023131</t>
  </si>
  <si>
    <t>Vybourání částí říms z kamene vyložených do 250 mm tl do 300 mm</t>
  </si>
  <si>
    <t>-213714628</t>
  </si>
  <si>
    <t>https://podminky.urs.cz/item/CS_URS_2025_02/966023131</t>
  </si>
  <si>
    <t>"B23" 1,8+0,325*2</t>
  </si>
  <si>
    <t>"B33" 1,8+0,325*2</t>
  </si>
  <si>
    <t>"B52" 1,4+0,525*2</t>
  </si>
  <si>
    <t>968082015</t>
  </si>
  <si>
    <t>Vybourání plastových rámů oken včetně křídel plochy do 1 m2</t>
  </si>
  <si>
    <t>-950594296</t>
  </si>
  <si>
    <t>https://podminky.urs.cz/item/CS_URS_2025_02/968082015</t>
  </si>
  <si>
    <t>"B11" 1,14*0,8</t>
  </si>
  <si>
    <t>"B21" 1,43*2,51</t>
  </si>
  <si>
    <t>"B31" 1,43*2,51</t>
  </si>
  <si>
    <t>"B41" 1,43*2,51</t>
  </si>
  <si>
    <t>977151129</t>
  </si>
  <si>
    <t>Jádrové vrty diamantovými korunkami do stavebních materiálů D přes 300 do 350 mm</t>
  </si>
  <si>
    <t>2027749785</t>
  </si>
  <si>
    <t>https://podminky.urs.cz/item/CS_URS_2025_02/977151129</t>
  </si>
  <si>
    <t>997013117</t>
  </si>
  <si>
    <t>Vnitrostaveništní doprava suti a vybouraných hmot pro budovy v přes 21 do 24 m s použitím mechanizace</t>
  </si>
  <si>
    <t>89457486</t>
  </si>
  <si>
    <t>https://podminky.urs.cz/item/CS_URS_2025_02/997013117</t>
  </si>
  <si>
    <t>997013313</t>
  </si>
  <si>
    <t>Montáž a demontáž shozu suti v přes 20 do 30 m</t>
  </si>
  <si>
    <t>-619939307</t>
  </si>
  <si>
    <t>https://podminky.urs.cz/item/CS_URS_2025_02/997013313</t>
  </si>
  <si>
    <t>729604640</t>
  </si>
  <si>
    <t>2086701690</t>
  </si>
  <si>
    <t>36,522*20 "Přepočtené koeficientem množství</t>
  </si>
  <si>
    <t>-77484571</t>
  </si>
  <si>
    <t>-504584138</t>
  </si>
  <si>
    <t>711</t>
  </si>
  <si>
    <t>Izolace proti vodě, vlhkosti a plynům</t>
  </si>
  <si>
    <t>711111001</t>
  </si>
  <si>
    <t>Provedení izolace proti zemní vlhkosti vodorovné za studena nátěrem penetračním</t>
  </si>
  <si>
    <t>-523644672</t>
  </si>
  <si>
    <t>https://podminky.urs.cz/item/CS_URS_2025_02/711111001</t>
  </si>
  <si>
    <t>"S01 - s hydroizolační příměsí" 4,05*2,65</t>
  </si>
  <si>
    <t>"S02" (2*(2,01*2+2,45))*2</t>
  </si>
  <si>
    <t>"S03" 1,2*2,45</t>
  </si>
  <si>
    <t>11163150</t>
  </si>
  <si>
    <t>lak penetrační asfaltový</t>
  </si>
  <si>
    <t>-824815295</t>
  </si>
  <si>
    <t>368,517655827821*0,0003 "Přepočtené koeficientem množství</t>
  </si>
  <si>
    <t>711131111</t>
  </si>
  <si>
    <t>Provedení izolace proti zemní vlhkosti pásy na sucho samolepící vodovné</t>
  </si>
  <si>
    <t>-739687412</t>
  </si>
  <si>
    <t>https://podminky.urs.cz/item/CS_URS_2025_02/711131111</t>
  </si>
  <si>
    <t>"S04" (2,45*2,75)*2</t>
  </si>
  <si>
    <t>"S01" 4,05*2,65</t>
  </si>
  <si>
    <t>62856007</t>
  </si>
  <si>
    <t>pás asfaltový samolepicí modifikovaný SBS tl 2,5mm s vložkou z hliníkové fólie, hliníkové fólie s textilií, spalitelnou fólií nebo jemnozrnným minerálním posypem nebo textilií na horním povrchu</t>
  </si>
  <si>
    <t>206940969</t>
  </si>
  <si>
    <t>26,613*1,1655 "Přepočtené koeficientem množství</t>
  </si>
  <si>
    <t>62857001</t>
  </si>
  <si>
    <t>pás asfaltový samolepicí modifikovaný SBS s vložkou kombinovanou z různých materiálů a hrubozrnným břidličným posypem na horním povrchu tl 4,6mm</t>
  </si>
  <si>
    <t>-179128879</t>
  </si>
  <si>
    <t>6,738*1,1655 "Přepočtené koeficientem množství</t>
  </si>
  <si>
    <t>62866281</t>
  </si>
  <si>
    <t>pás asfaltový samolepicí modifikovaný SBS tl 3,0mm s vložkou ze skleněné tkaniny se spalitelnou fólií nebo jemnozrnným minerálním posypem nebo textilií na horním povrchu</t>
  </si>
  <si>
    <t>-445561630</t>
  </si>
  <si>
    <t>998711203</t>
  </si>
  <si>
    <t>Přesun hmot procentní pro izolace proti vodě, vlhkosti a plynům v objektech v přes 12 do 60 m</t>
  </si>
  <si>
    <t>1956627223</t>
  </si>
  <si>
    <t>https://podminky.urs.cz/item/CS_URS_2025_02/998711203</t>
  </si>
  <si>
    <t>712</t>
  </si>
  <si>
    <t>Povlakové krytiny</t>
  </si>
  <si>
    <t>712331111</t>
  </si>
  <si>
    <t>Provedení povlakové krytiny střech do 10° podkladní vrstvy pásy na sucho samolepící</t>
  </si>
  <si>
    <t>-2136003145</t>
  </si>
  <si>
    <t>https://podminky.urs.cz/item/CS_URS_2025_02/712331111</t>
  </si>
  <si>
    <t>"S06" 6,5*3</t>
  </si>
  <si>
    <t>1614350193</t>
  </si>
  <si>
    <t>19,5*1,1655 "Přepočtené koeficientem množství</t>
  </si>
  <si>
    <t>998712203</t>
  </si>
  <si>
    <t>Přesun hmot procentní pro krytiny povlakové v objektech v přes 12 do 24 m</t>
  </si>
  <si>
    <t>1129698491</t>
  </si>
  <si>
    <t>https://podminky.urs.cz/item/CS_URS_2025_02/998712203</t>
  </si>
  <si>
    <t>713131241</t>
  </si>
  <si>
    <t>Montáž izolace tepelné stěn lepením celoplošně v kombinaci s mechanickým kotvením rohoží, pásů, dílců, desek tl do 100mm</t>
  </si>
  <si>
    <t>48873570</t>
  </si>
  <si>
    <t>https://podminky.urs.cz/item/CS_URS_2025_02/713131241</t>
  </si>
  <si>
    <t>"výtah" (2,25*(4,5*4+0,4+2,22))*2</t>
  </si>
  <si>
    <t>63152400</t>
  </si>
  <si>
    <t>deska tepelně izolační minerální fasádní s profilovanou drážkou po obvodu λ=0,036 tl 100mm</t>
  </si>
  <si>
    <t>-1039011564</t>
  </si>
  <si>
    <t>92,79*1,15 "Přepočtené koeficientem množství</t>
  </si>
  <si>
    <t>713141151</t>
  </si>
  <si>
    <t>Montáž izolace tepelné střech plochých kladené volně 1 vrstva rohoží, pásů, dílců, desek</t>
  </si>
  <si>
    <t>-164756284</t>
  </si>
  <si>
    <t>https://podminky.urs.cz/item/CS_URS_2025_02/713141151</t>
  </si>
  <si>
    <t>"S03" 0,4*(4,05+2*2+0,342*2)+0,1*(4,05+2*2+0,342*2)</t>
  </si>
  <si>
    <t>67</t>
  </si>
  <si>
    <t>-1628578247</t>
  </si>
  <si>
    <t>68</t>
  </si>
  <si>
    <t>28376414</t>
  </si>
  <si>
    <t>deska XPS hrana polodrážková a hladký povrch 300kPA tl 20mm</t>
  </si>
  <si>
    <t>264097251</t>
  </si>
  <si>
    <t>69</t>
  </si>
  <si>
    <t>28375914</t>
  </si>
  <si>
    <t>deska EPS 150 pro konstrukce s vysokým zatížením λ=0,035 tl 100mm</t>
  </si>
  <si>
    <t>-1952854190</t>
  </si>
  <si>
    <t>6,738*1,05 "Přepočtené koeficientem množství</t>
  </si>
  <si>
    <t>70</t>
  </si>
  <si>
    <t>713141311</t>
  </si>
  <si>
    <t>Montáž izolace tepelné střech plochých kladené volně, spádová vrstva</t>
  </si>
  <si>
    <t>-756336864</t>
  </si>
  <si>
    <t>https://podminky.urs.cz/item/CS_URS_2025_02/713141311</t>
  </si>
  <si>
    <t>71</t>
  </si>
  <si>
    <t>28376142</t>
  </si>
  <si>
    <t>klín izolační EPS 150 spád do 5%</t>
  </si>
  <si>
    <t>-13865666</t>
  </si>
  <si>
    <t>72</t>
  </si>
  <si>
    <t>998713203</t>
  </si>
  <si>
    <t>Přesun hmot procentní pro izolace tepelné v objektech v přes 12 do 24 m</t>
  </si>
  <si>
    <t>-237113555</t>
  </si>
  <si>
    <t>https://podminky.urs.cz/item/CS_URS_2025_02/998713203</t>
  </si>
  <si>
    <t>735</t>
  </si>
  <si>
    <t>Ústřední vytápění - otopná tělesa</t>
  </si>
  <si>
    <t>73</t>
  </si>
  <si>
    <t>735121810</t>
  </si>
  <si>
    <t>Demontáž otopného tělesa ocelového článkového</t>
  </si>
  <si>
    <t>-1061640442</t>
  </si>
  <si>
    <t>https://podminky.urs.cz/item/CS_URS_2025_02/735121810</t>
  </si>
  <si>
    <t>"B24" 2*1</t>
  </si>
  <si>
    <t>"B34" 2*1</t>
  </si>
  <si>
    <t>741</t>
  </si>
  <si>
    <t>Elektroinstalace - silnoproud</t>
  </si>
  <si>
    <t>74</t>
  </si>
  <si>
    <t>Elektro viz samostatný rozpočet</t>
  </si>
  <si>
    <t>1474403667</t>
  </si>
  <si>
    <t>75</t>
  </si>
  <si>
    <t>998741203</t>
  </si>
  <si>
    <t>Přesun hmot procentní pro silnoproud v objektech v přes 12 do 24 m</t>
  </si>
  <si>
    <t>-362146985</t>
  </si>
  <si>
    <t>https://podminky.urs.cz/item/CS_URS_2025_02/998741203</t>
  </si>
  <si>
    <t>76</t>
  </si>
  <si>
    <t>762321901</t>
  </si>
  <si>
    <t>Podepření vazníků fošnami a hranolky průřezové plochy do 100 cm2</t>
  </si>
  <si>
    <t>-478223993</t>
  </si>
  <si>
    <t>https://podminky.urs.cz/item/CS_URS_2025_02/762321901</t>
  </si>
  <si>
    <t>77</t>
  </si>
  <si>
    <t>762331932</t>
  </si>
  <si>
    <t>Vyřezání části střešní vazby průřezové pl řeziva přes 224 do 288 cm2 dl přes 3 do 5 m</t>
  </si>
  <si>
    <t>-1672527514</t>
  </si>
  <si>
    <t>https://podminky.urs.cz/item/CS_URS_2025_02/762331932</t>
  </si>
  <si>
    <t>"B54" 5,5+1,5*8+0,5*2+4,5</t>
  </si>
  <si>
    <t>78</t>
  </si>
  <si>
    <t>762332923</t>
  </si>
  <si>
    <t>Doplnění části střešní vazby hranoly průřezové pl přes 224 do 288 cm2 včetně materiálu</t>
  </si>
  <si>
    <t>1786208360</t>
  </si>
  <si>
    <t>https://podminky.urs.cz/item/CS_URS_2025_02/762332923</t>
  </si>
  <si>
    <t>79</t>
  </si>
  <si>
    <t>762335112</t>
  </si>
  <si>
    <t>Montáž krokví rovnoběžných s okapem z hraněného řeziva průřezové pl přes 120 do 224 cm2 na dřevo</t>
  </si>
  <si>
    <t>597684975</t>
  </si>
  <si>
    <t>https://podminky.urs.cz/item/CS_URS_2025_02/762335112</t>
  </si>
  <si>
    <t>"S06" 6*3,2</t>
  </si>
  <si>
    <t>80</t>
  </si>
  <si>
    <t>60512130</t>
  </si>
  <si>
    <t>hranol stavební řezivo průřezu do 224cm2 do dl 6m</t>
  </si>
  <si>
    <t>486903433</t>
  </si>
  <si>
    <t>"S06" 6*3,2*0,12*0,16</t>
  </si>
  <si>
    <t>81</t>
  </si>
  <si>
    <t>762421026</t>
  </si>
  <si>
    <t>Obložení stropu z desek OSB tl 22 mm nebroušených na pero a drážku šroubovaných</t>
  </si>
  <si>
    <t>-994781140</t>
  </si>
  <si>
    <t>https://podminky.urs.cz/item/CS_URS_2025_02/762421026</t>
  </si>
  <si>
    <t>82</t>
  </si>
  <si>
    <t>762822120</t>
  </si>
  <si>
    <t>Montáž stropního trámu z hraněného řeziva průřezové pl přes 144 do 288 cm2 s výměnami</t>
  </si>
  <si>
    <t>-965767489</t>
  </si>
  <si>
    <t>https://podminky.urs.cz/item/CS_URS_2025_02/762822120</t>
  </si>
  <si>
    <t>"S06" 6</t>
  </si>
  <si>
    <t>83</t>
  </si>
  <si>
    <t>60512136</t>
  </si>
  <si>
    <t>hranol stavební řezivo průřezu do 288cm2 dl 6-8m</t>
  </si>
  <si>
    <t>1357893404</t>
  </si>
  <si>
    <t>"S06" 6*0,16*0,18</t>
  </si>
  <si>
    <t>84</t>
  </si>
  <si>
    <t>764001891</t>
  </si>
  <si>
    <t>Demontáž úžlabí do suti</t>
  </si>
  <si>
    <t>-265945677</t>
  </si>
  <si>
    <t>https://podminky.urs.cz/item/CS_URS_2025_02/764001891</t>
  </si>
  <si>
    <t>"B55" 1,4+0,525*2</t>
  </si>
  <si>
    <t>85</t>
  </si>
  <si>
    <t>764002861</t>
  </si>
  <si>
    <t>Demontáž oplechování říms a ozdobných prvků do suti</t>
  </si>
  <si>
    <t>-394374628</t>
  </si>
  <si>
    <t>https://podminky.urs.cz/item/CS_URS_2025_02/764002861</t>
  </si>
  <si>
    <t>86</t>
  </si>
  <si>
    <t>764511602</t>
  </si>
  <si>
    <t>Žlab podokapní půlkruhový z Pz s povrchovou úpravou rš 330 mm</t>
  </si>
  <si>
    <t>697204403</t>
  </si>
  <si>
    <t>https://podminky.urs.cz/item/CS_URS_2025_02/764511602</t>
  </si>
  <si>
    <t>87</t>
  </si>
  <si>
    <t>998764203</t>
  </si>
  <si>
    <t>Přesun hmot procentní pro konstrukce klempířské v objektech v přes 12 do 24 m</t>
  </si>
  <si>
    <t>181866688</t>
  </si>
  <si>
    <t>https://podminky.urs.cz/item/CS_URS_2025_02/998764203</t>
  </si>
  <si>
    <t>765</t>
  </si>
  <si>
    <t>Krytina skládaná</t>
  </si>
  <si>
    <t>88</t>
  </si>
  <si>
    <t>765151001</t>
  </si>
  <si>
    <t>Montáž krytiny bitumenové ze šindelů na bednění sklonu do 20°</t>
  </si>
  <si>
    <t>228320755</t>
  </si>
  <si>
    <t>https://podminky.urs.cz/item/CS_URS_2025_02/765151001</t>
  </si>
  <si>
    <t>89</t>
  </si>
  <si>
    <t>62866001</t>
  </si>
  <si>
    <t>šindel asfaltový tvar obdélník</t>
  </si>
  <si>
    <t>-184620728</t>
  </si>
  <si>
    <t>19,5*1,05 "Přepočtené koeficientem množství</t>
  </si>
  <si>
    <t>90</t>
  </si>
  <si>
    <t>998765203</t>
  </si>
  <si>
    <t>Přesun hmot procentní pro krytiny skládané v objektech v přes 12 do 24 m</t>
  </si>
  <si>
    <t>-1878115714</t>
  </si>
  <si>
    <t>https://podminky.urs.cz/item/CS_URS_2025_02/998765203</t>
  </si>
  <si>
    <t>91</t>
  </si>
  <si>
    <t>005R</t>
  </si>
  <si>
    <t>D+M dočasné dřevěné schodiště</t>
  </si>
  <si>
    <t>1595978929</t>
  </si>
  <si>
    <t>"P58" 1</t>
  </si>
  <si>
    <t>92</t>
  </si>
  <si>
    <t>766411821</t>
  </si>
  <si>
    <t>Demontáž truhlářského obložení stěn z palubek</t>
  </si>
  <si>
    <t>1358184431</t>
  </si>
  <si>
    <t>https://podminky.urs.cz/item/CS_URS_2025_02/766411821</t>
  </si>
  <si>
    <t>"B14" 2,73*2,86</t>
  </si>
  <si>
    <t>93</t>
  </si>
  <si>
    <t>766691811</t>
  </si>
  <si>
    <t>Demontáž parapetních desek dřevěných nebo plastových šířky do 300 mm</t>
  </si>
  <si>
    <t>668075014</t>
  </si>
  <si>
    <t>https://podminky.urs.cz/item/CS_URS_2025_02/766691811</t>
  </si>
  <si>
    <t>"B11" 1</t>
  </si>
  <si>
    <t>"B21" 1</t>
  </si>
  <si>
    <t>"B31" 1</t>
  </si>
  <si>
    <t>"B41" 1</t>
  </si>
  <si>
    <t>94</t>
  </si>
  <si>
    <t>998766203</t>
  </si>
  <si>
    <t>Přesun hmot procentní pro kce truhlářské v objektech v přes 12 do 24 m</t>
  </si>
  <si>
    <t>1200025159</t>
  </si>
  <si>
    <t>https://podminky.urs.cz/item/CS_URS_2025_02/998766203</t>
  </si>
  <si>
    <t>95</t>
  </si>
  <si>
    <t>Osobní lanový výtah</t>
  </si>
  <si>
    <t>-1267400575</t>
  </si>
  <si>
    <t>96</t>
  </si>
  <si>
    <t>004R</t>
  </si>
  <si>
    <t>D+M prosklená předsazená stěna - bezpečnostní sklo, hlinikové tmavě šedé profily</t>
  </si>
  <si>
    <t>-569533916</t>
  </si>
  <si>
    <t>"P23" 20*1,7</t>
  </si>
  <si>
    <t>97</t>
  </si>
  <si>
    <t>767995117</t>
  </si>
  <si>
    <t>Montáž atypických zámečnických konstrukcí hm přes 250 do 500 kg</t>
  </si>
  <si>
    <t>-637163647</t>
  </si>
  <si>
    <t>https://podminky.urs.cz/item/CS_URS_2025_02/767995117</t>
  </si>
  <si>
    <t>"P22,32,42" 1,65*3*25,3</t>
  </si>
  <si>
    <t>98</t>
  </si>
  <si>
    <t>13010826</t>
  </si>
  <si>
    <t>ocel profilová jakost S235JR (11 375) průřez U (UPN) 200</t>
  </si>
  <si>
    <t>-1305726064</t>
  </si>
  <si>
    <t>"P22,32,42" (1,65*3*25,3)/1000</t>
  </si>
  <si>
    <t>99</t>
  </si>
  <si>
    <t>998767203</t>
  </si>
  <si>
    <t>Přesun hmot procentní pro zámečnické konstrukce v objektech v přes 12 do 24 m</t>
  </si>
  <si>
    <t>1629435223</t>
  </si>
  <si>
    <t>https://podminky.urs.cz/item/CS_URS_2025_02/998767203</t>
  </si>
  <si>
    <t>SO02 - Studentský klub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</si>
  <si>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</si>
  <si>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</si>
  <si>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</si>
  <si>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771 - Podlahy z dlaždic</t>
  </si>
  <si>
    <t>311231127</t>
  </si>
  <si>
    <t>Zdivo nosné z cihel dl 290 mm P20 až 25 na SMS 10 MPa</t>
  </si>
  <si>
    <t>1900823806</t>
  </si>
  <si>
    <t>https://podminky.urs.cz/item/CS_URS_2025_02/311231127</t>
  </si>
  <si>
    <t>"P02" 2,3*(4,5+1,9)*0,3+2,3*(1,25+3,4)*0,15+1,5*(3,8+0,71+0,15+0,62)*0,15+2,2*1*0,1</t>
  </si>
  <si>
    <t>311272031</t>
  </si>
  <si>
    <t>Zdivo z pórobetonových tvárnic hladkých přes P2 do P4 přes 450 do 600 kg/m3 na tenkovrstvou maltu tl 200 mm</t>
  </si>
  <si>
    <t>1195368209</t>
  </si>
  <si>
    <t>https://podminky.urs.cz/item/CS_URS_2025_02/311272031</t>
  </si>
  <si>
    <t>3*(2,5*2)</t>
  </si>
  <si>
    <t>411324444</t>
  </si>
  <si>
    <t>Stropy deskové ze ŽB pohledového tř. C 25/30</t>
  </si>
  <si>
    <t>-986067043</t>
  </si>
  <si>
    <t>https://podminky.urs.cz/item/CS_URS_2025_02/411324444</t>
  </si>
  <si>
    <t>42,93*0,18</t>
  </si>
  <si>
    <t>2101734719</t>
  </si>
  <si>
    <t>1612431742</t>
  </si>
  <si>
    <t>411354313</t>
  </si>
  <si>
    <t>Zřízení podpěrné konstrukce stropů výšky do 4 m tl přes 15 do 25 cm</t>
  </si>
  <si>
    <t>-1192341695</t>
  </si>
  <si>
    <t>https://podminky.urs.cz/item/CS_URS_2025_02/411354313</t>
  </si>
  <si>
    <t>411354314</t>
  </si>
  <si>
    <t>Odstranění podpěrné konstrukce stropů výšky do 4 m tl přes 15 do 25 cm</t>
  </si>
  <si>
    <t>331605310</t>
  </si>
  <si>
    <t>https://podminky.urs.cz/item/CS_URS_2025_02/411354314</t>
  </si>
  <si>
    <t>411359111</t>
  </si>
  <si>
    <t>Příplatek k cenám bednění stropů za pohledový beton</t>
  </si>
  <si>
    <t>1315584851</t>
  </si>
  <si>
    <t>https://podminky.urs.cz/item/CS_URS_2025_02/411359111</t>
  </si>
  <si>
    <t>1092775797</t>
  </si>
  <si>
    <t>(180*7,727)/1000</t>
  </si>
  <si>
    <t>413322424</t>
  </si>
  <si>
    <t>Nosníky ze ŽB pohledového tř. C 25/30</t>
  </si>
  <si>
    <t>1334034704</t>
  </si>
  <si>
    <t>https://podminky.urs.cz/item/CS_URS_2025_02/413322424</t>
  </si>
  <si>
    <t>1,275*(8,1+4,5)*0,25</t>
  </si>
  <si>
    <t>413351121</t>
  </si>
  <si>
    <t>Zřízení bednění nosníků a průvlaků bez podpěrné kce výšky přes 100 cm</t>
  </si>
  <si>
    <t>-1515380629</t>
  </si>
  <si>
    <t>https://podminky.urs.cz/item/CS_URS_2025_02/413351121</t>
  </si>
  <si>
    <t>0,25*7,95*2</t>
  </si>
  <si>
    <t>1,275*(7,95+4,5)*2</t>
  </si>
  <si>
    <t>413351122</t>
  </si>
  <si>
    <t>Odstranění bednění nosníků a průvlaků bez podpěrné kce výšky přes 100 cm</t>
  </si>
  <si>
    <t>-1638128208</t>
  </si>
  <si>
    <t>https://podminky.urs.cz/item/CS_URS_2025_02/413351122</t>
  </si>
  <si>
    <t>413351191</t>
  </si>
  <si>
    <t>Příplatek k cenám bednění nosníků za pohledový beton</t>
  </si>
  <si>
    <t>1021134048</t>
  </si>
  <si>
    <t>https://podminky.urs.cz/item/CS_URS_2025_02/413351191</t>
  </si>
  <si>
    <t>(1,275*(7,95+4,5))*2</t>
  </si>
  <si>
    <t>413352115</t>
  </si>
  <si>
    <t>Zřízení podpěrné konstrukce nosníků výšky podepření do 4 m pro nosník výšky přes 100 cm</t>
  </si>
  <si>
    <t>1028480183</t>
  </si>
  <si>
    <t>https://podminky.urs.cz/item/CS_URS_2025_02/413352115</t>
  </si>
  <si>
    <t>413352116</t>
  </si>
  <si>
    <t>Odstranění podpěrné konstrukce nosníků výšky podepření do 4 m pro nosník výšky přes 100 cm</t>
  </si>
  <si>
    <t>741507762</t>
  </si>
  <si>
    <t>https://podminky.urs.cz/item/CS_URS_2025_02/413352116</t>
  </si>
  <si>
    <t>413361821</t>
  </si>
  <si>
    <t>Výztuž nosníků, volných trámů nebo průvlaků volných trámů betonářskou ocelí 10 505</t>
  </si>
  <si>
    <t>2106770890</t>
  </si>
  <si>
    <t>https://podminky.urs.cz/item/CS_URS_2025_02/413361821</t>
  </si>
  <si>
    <t>(160*4,016)/1000</t>
  </si>
  <si>
    <t>435121111</t>
  </si>
  <si>
    <t>Montáž schodišťových ramen bez podest hmotnosti do 3 t</t>
  </si>
  <si>
    <t>-509942537</t>
  </si>
  <si>
    <t>https://podminky.urs.cz/item/CS_URS_2025_02/435121111</t>
  </si>
  <si>
    <t>rameno schodišťové ŽB 15x160x300</t>
  </si>
  <si>
    <t>-1881730686</t>
  </si>
  <si>
    <t>"P01" 1</t>
  </si>
  <si>
    <t>612325101</t>
  </si>
  <si>
    <t>Vápenocementová hrubá omítka rýh ve stěnách š do 150 mm</t>
  </si>
  <si>
    <t>2010648473</t>
  </si>
  <si>
    <t>https://podminky.urs.cz/item/CS_URS_2025_02/612325101</t>
  </si>
  <si>
    <t>622635041</t>
  </si>
  <si>
    <t>Oprava spárování cihelného zdiva stěn MC v rozsahu přes 40 do 50 %</t>
  </si>
  <si>
    <t>-100770586</t>
  </si>
  <si>
    <t>https://podminky.urs.cz/item/CS_URS_2025_02/622635041</t>
  </si>
  <si>
    <t>5,05*(6,75*2+8,95*2)</t>
  </si>
  <si>
    <t>631311135</t>
  </si>
  <si>
    <t>Mazanina tl přes 120 do 240 mm z betonu prostého bez zvýšených nároků na prostředí tř. C 20/25</t>
  </si>
  <si>
    <t>-559367160</t>
  </si>
  <si>
    <t>https://podminky.urs.cz/item/CS_URS_2025_02/631311135</t>
  </si>
  <si>
    <t>"P15" 7,65*1,2*0,15</t>
  </si>
  <si>
    <t>631351101</t>
  </si>
  <si>
    <t>Zřízení bednění rýh a hran v podlahách</t>
  </si>
  <si>
    <t>321801520</t>
  </si>
  <si>
    <t>https://podminky.urs.cz/item/CS_URS_2025_02/631351101</t>
  </si>
  <si>
    <t>"P15" 7,65*0,15</t>
  </si>
  <si>
    <t>631351102</t>
  </si>
  <si>
    <t>Odstranění bednění rýh a hran v podlahách</t>
  </si>
  <si>
    <t>39998464</t>
  </si>
  <si>
    <t>https://podminky.urs.cz/item/CS_URS_2025_02/631351102</t>
  </si>
  <si>
    <t>632441114</t>
  </si>
  <si>
    <t>Potěr anhydritový samonivelační tl přes 40 do 50 mm ze suchých směsí</t>
  </si>
  <si>
    <t>1428861781</t>
  </si>
  <si>
    <t>https://podminky.urs.cz/item/CS_URS_2025_02/632441114</t>
  </si>
  <si>
    <t>"P12" 42,93</t>
  </si>
  <si>
    <t>-1597170915</t>
  </si>
  <si>
    <t>553R</t>
  </si>
  <si>
    <t>zárubeň dvoukřídlá ocelová pro dodatečnou montáž tl stěny 75-100mm rozměru 1000/1000mm</t>
  </si>
  <si>
    <t>-1184382690</t>
  </si>
  <si>
    <t>55331486</t>
  </si>
  <si>
    <t>zárubeň jednokřídlá ocelová pro zdění tl stěny 110-150mm rozměru 700/1970, 2100mm</t>
  </si>
  <si>
    <t>273351286</t>
  </si>
  <si>
    <t>55331482</t>
  </si>
  <si>
    <t>zárubeň jednokřídlá ocelová pro zdění tl stěny 75-100mm rozměru 800/1970, 2100mm</t>
  </si>
  <si>
    <t>320024675</t>
  </si>
  <si>
    <t>642945112</t>
  </si>
  <si>
    <t>Osazování protipožárních nebo protiplynových zárubní dveří dvoukřídlových přes 2,5 do 6,5 m2</t>
  </si>
  <si>
    <t>424683837</t>
  </si>
  <si>
    <t>https://podminky.urs.cz/item/CS_URS_2025_02/642945112</t>
  </si>
  <si>
    <t>55331766</t>
  </si>
  <si>
    <t>zárubeň dvoukřídlá ocelová pro zdění s protipožární úpravou tl stěny 160-200mm rozměru 1600/1970, 2100mm</t>
  </si>
  <si>
    <t>-1867606895</t>
  </si>
  <si>
    <t>642945111</t>
  </si>
  <si>
    <t>Osazování protipožárních nebo protiplynových zárubní dveří jednokřídlových do 2,5 m2</t>
  </si>
  <si>
    <t>476867774</t>
  </si>
  <si>
    <t>https://podminky.urs.cz/item/CS_URS_2025_02/642945111</t>
  </si>
  <si>
    <t>55331562</t>
  </si>
  <si>
    <t>zárubeň jednokřídlá ocelová pro zdění s protipožární úpravou tl stěny 110-150mm rozměru 800/1970, 2100mm</t>
  </si>
  <si>
    <t>-116521509</t>
  </si>
  <si>
    <t>373395003</t>
  </si>
  <si>
    <t>"B02" (1,46*2+1*4+2,65*4+2,26*2)*2,3*0,2</t>
  </si>
  <si>
    <t>"B03" (2*2+3,5*2+1*2)*2,3*0,3</t>
  </si>
  <si>
    <t>"B04" 2,07*0,2*2,3</t>
  </si>
  <si>
    <t>"B09" 3,71*0,3*2,3</t>
  </si>
  <si>
    <t>"B110" 1,2*2,2*0,7</t>
  </si>
  <si>
    <t>"B19" 0,97*2,2*0,2</t>
  </si>
  <si>
    <t>963012510</t>
  </si>
  <si>
    <t>Bourání stropů z ŽB desek š do 300 mm tl do 140 mm</t>
  </si>
  <si>
    <t>326470187</t>
  </si>
  <si>
    <t>https://podminky.urs.cz/item/CS_URS_2025_02/963012510</t>
  </si>
  <si>
    <t>50*0,14</t>
  </si>
  <si>
    <t>963042819</t>
  </si>
  <si>
    <t>Bourání schodišťových stupňů betonových zhotovených na místě</t>
  </si>
  <si>
    <t>552122964</t>
  </si>
  <si>
    <t>https://podminky.urs.cz/item/CS_URS_2025_02/963042819</t>
  </si>
  <si>
    <t>"B05" 0,9*2</t>
  </si>
  <si>
    <t>963053935</t>
  </si>
  <si>
    <t>Bourání ŽB schodišťových ramen monolitických zazděných oboustranně</t>
  </si>
  <si>
    <t>1922716443</t>
  </si>
  <si>
    <t>https://podminky.urs.cz/item/CS_URS_2025_02/963053935</t>
  </si>
  <si>
    <t>"B08" (13*0,9+3,6+2,11)*0,9</t>
  </si>
  <si>
    <t>964054111</t>
  </si>
  <si>
    <t>Bourání ŽB trámů, průvlaků nebo pásů průřezu do 0,36 m2</t>
  </si>
  <si>
    <t>599880501</t>
  </si>
  <si>
    <t>https://podminky.urs.cz/item/CS_URS_2025_02/964054111</t>
  </si>
  <si>
    <t>"B06" (2,11+3,64+1)*0,3*0,5</t>
  </si>
  <si>
    <t>964061341</t>
  </si>
  <si>
    <t>Uvolnění zhlaví trámů ze zdiva cihelného průřezu zhlaví přes 0,05 m2</t>
  </si>
  <si>
    <t>-210959008</t>
  </si>
  <si>
    <t>https://podminky.urs.cz/item/CS_URS_2025_02/964061341</t>
  </si>
  <si>
    <t>964073231</t>
  </si>
  <si>
    <t>Vybourání válcovaných nosníků ze zdiva cihelného dl do 4 m hmotnosti 35 kg/m</t>
  </si>
  <si>
    <t>-587189156</t>
  </si>
  <si>
    <t>https://podminky.urs.cz/item/CS_URS_2025_02/964073231</t>
  </si>
  <si>
    <t>"B06" (3*8)*32/1000</t>
  </si>
  <si>
    <t>964073441</t>
  </si>
  <si>
    <t>Vybourání válcovaných nosníků ze zdiva cihelného dl do 8 m hmotnosti 55 kg/m</t>
  </si>
  <si>
    <t>-485321600</t>
  </si>
  <si>
    <t>https://podminky.urs.cz/item/CS_URS_2025_02/964073441</t>
  </si>
  <si>
    <t>"B06" (3*3+7,5*3)*32/1000</t>
  </si>
  <si>
    <t>965031131</t>
  </si>
  <si>
    <t>Bourání podlah z cihel kladených na plocho pl přes 1 m2</t>
  </si>
  <si>
    <t>42628719</t>
  </si>
  <si>
    <t>https://podminky.urs.cz/item/CS_URS_2025_02/965031131</t>
  </si>
  <si>
    <t>965042141</t>
  </si>
  <si>
    <t>Bourání podkladů pod dlažby nebo mazanin betonových nebo z litého asfaltu tl do 100 mm pl přes 4 m2</t>
  </si>
  <si>
    <t>-1614864770</t>
  </si>
  <si>
    <t>https://podminky.urs.cz/item/CS_URS_2025_02/965042141</t>
  </si>
  <si>
    <t>"B07" 56,27*0,12+42,76*0,1</t>
  </si>
  <si>
    <t>1159527353</t>
  </si>
  <si>
    <t>"B15" 0,8*2</t>
  </si>
  <si>
    <t>974031165</t>
  </si>
  <si>
    <t>Vysekání rýh ve zdivu cihelném hl do 150 mm š do 200 mm</t>
  </si>
  <si>
    <t>1824498308</t>
  </si>
  <si>
    <t>https://podminky.urs.cz/item/CS_URS_2025_02/974031165</t>
  </si>
  <si>
    <t>977151128</t>
  </si>
  <si>
    <t>Jádrové vrty diamantovými korunkami do stavebních materiálů D přes 250 do 300 mm</t>
  </si>
  <si>
    <t>-1246785902</t>
  </si>
  <si>
    <t>https://podminky.urs.cz/item/CS_URS_2025_02/977151128</t>
  </si>
  <si>
    <t>2009977255</t>
  </si>
  <si>
    <t>997013219</t>
  </si>
  <si>
    <t>Příplatek k vnitrostaveništní dopravě suti a vybouraných hmot za zvětšenou dopravu suti ZKD 10 m</t>
  </si>
  <si>
    <t>1116342966</t>
  </si>
  <si>
    <t>https://podminky.urs.cz/item/CS_URS_2025_02/997013219</t>
  </si>
  <si>
    <t>-1174212984</t>
  </si>
  <si>
    <t>480462164</t>
  </si>
  <si>
    <t>105,494*20 "Přepočtené koeficientem množství</t>
  </si>
  <si>
    <t>516634025</t>
  </si>
  <si>
    <t>536330717</t>
  </si>
  <si>
    <t>998011009</t>
  </si>
  <si>
    <t>Přesun hmot pro budovy zděné s omezením mechanizace pro budovy v přes 6 do 12 m</t>
  </si>
  <si>
    <t>1681636356</t>
  </si>
  <si>
    <t>https://podminky.urs.cz/item/CS_URS_2025_02/998011009</t>
  </si>
  <si>
    <t>721</t>
  </si>
  <si>
    <t>Zdravotechnika - vnitřní kanalizace</t>
  </si>
  <si>
    <t>721174041</t>
  </si>
  <si>
    <t>Potrubí kanalizační z PP připojovací DN 32</t>
  </si>
  <si>
    <t>384078451</t>
  </si>
  <si>
    <t>https://podminky.urs.cz/item/CS_URS_2025_02/721174041</t>
  </si>
  <si>
    <t>998721202</t>
  </si>
  <si>
    <t>Přesun hmot procentní pro vnitřní kanalizace v objektech v přes 6 do 12 m</t>
  </si>
  <si>
    <t>1899776043</t>
  </si>
  <si>
    <t>https://podminky.urs.cz/item/CS_URS_2025_02/998721202</t>
  </si>
  <si>
    <t>722</t>
  </si>
  <si>
    <t>Zdravotechnika - vnitřní vodovod</t>
  </si>
  <si>
    <t>722176111</t>
  </si>
  <si>
    <t>Montáž potrubí plastové spojované svary polyfuzně D do 16 mm</t>
  </si>
  <si>
    <t>-1870560490</t>
  </si>
  <si>
    <t>https://podminky.urs.cz/item/CS_URS_2025_02/722176111</t>
  </si>
  <si>
    <t>28611002</t>
  </si>
  <si>
    <t>trubka pevná PVC-C pro rozvod teplé a studené vody DN 15 20x2,3mm pro lepený spoj</t>
  </si>
  <si>
    <t>-1595762159</t>
  </si>
  <si>
    <t>7*1,03 "Přepočtené koeficientem množství</t>
  </si>
  <si>
    <t>724</t>
  </si>
  <si>
    <t>Zdravotechnika - strojní vybavení</t>
  </si>
  <si>
    <t>724R</t>
  </si>
  <si>
    <t>D+M kalové čerpadlo s plovákem do truby KGEM DN 250</t>
  </si>
  <si>
    <t>1107424266</t>
  </si>
  <si>
    <t>998724202</t>
  </si>
  <si>
    <t>Přesun hmot procentní pro strojní vybavení v objektech v přes 6 do 12 m</t>
  </si>
  <si>
    <t>417892216</t>
  </si>
  <si>
    <t>https://podminky.urs.cz/item/CS_URS_2025_02/998724202</t>
  </si>
  <si>
    <t>542083184</t>
  </si>
  <si>
    <t>998742202</t>
  </si>
  <si>
    <t>Přesun hmot procentní pro slaboproud v objektech v do 12 m</t>
  </si>
  <si>
    <t>-1292065933</t>
  </si>
  <si>
    <t>https://podminky.urs.cz/item/CS_URS_2025_02/998742202</t>
  </si>
  <si>
    <t>762521812</t>
  </si>
  <si>
    <t>Demontáž podlah bez polštářů z prken nebo fošen tloušťky přes 32 mm</t>
  </si>
  <si>
    <t>-1102078892</t>
  </si>
  <si>
    <t>https://podminky.urs.cz/item/CS_URS_2025_02/762521812</t>
  </si>
  <si>
    <t>762822820</t>
  </si>
  <si>
    <t>Demontáž stropních trámů z hraněného řeziva průřezové pl přes 144 do 288 cm2</t>
  </si>
  <si>
    <t>-512018272</t>
  </si>
  <si>
    <t>https://podminky.urs.cz/item/CS_URS_2025_02/762822820</t>
  </si>
  <si>
    <t>736942903</t>
  </si>
  <si>
    <t>"B111" 0,2*3*4</t>
  </si>
  <si>
    <t>"B19" 0,97*2,1</t>
  </si>
  <si>
    <t>"B110" 1,2*2,1</t>
  </si>
  <si>
    <t>"B15" 0,9*3</t>
  </si>
  <si>
    <t>-1586416764</t>
  </si>
  <si>
    <t>61162085</t>
  </si>
  <si>
    <t>dveře jednokřídlé dřevotřískové povrch laminátový plné 700x1970-2100mm</t>
  </si>
  <si>
    <t>392336353</t>
  </si>
  <si>
    <t>61162086</t>
  </si>
  <si>
    <t>dveře jednokřídlé dřevotřískové povrch laminátový plné 800x1970-2100mm</t>
  </si>
  <si>
    <t>-1847990297</t>
  </si>
  <si>
    <t>766660021</t>
  </si>
  <si>
    <t>Montáž dveřních křídel otvíravých jednokřídlových š do 0,8 m požárních do ocelové zárubně</t>
  </si>
  <si>
    <t>2085029067</t>
  </si>
  <si>
    <t>https://podminky.urs.cz/item/CS_URS_2025_02/766660021</t>
  </si>
  <si>
    <t>61162098</t>
  </si>
  <si>
    <t>dveře jednokřídlé dřevotřískové protipožární EI (EW) 30 D3 povrch laminátový plné 800x1970-2100mm</t>
  </si>
  <si>
    <t>-1664122025</t>
  </si>
  <si>
    <t>766660031</t>
  </si>
  <si>
    <t>Montáž dveřních křídel otvíravých dvoukřídlových požárních do ocelové zárubně</t>
  </si>
  <si>
    <t>-2094902717</t>
  </si>
  <si>
    <t>https://podminky.urs.cz/item/CS_URS_2025_02/766660031</t>
  </si>
  <si>
    <t>55341345</t>
  </si>
  <si>
    <t>dveře dvoukřídlé Al prosklené max rozměru otvoru 4,84m2 protipožární EI30 C DP1</t>
  </si>
  <si>
    <t>408260414</t>
  </si>
  <si>
    <t>-74790486</t>
  </si>
  <si>
    <t>767137503</t>
  </si>
  <si>
    <t>Montáž obložení detailů plechem tvarovaným přistřelením</t>
  </si>
  <si>
    <t>495171667</t>
  </si>
  <si>
    <t>https://podminky.urs.cz/item/CS_URS_2025_02/767137503</t>
  </si>
  <si>
    <t>(1,275*(7,65+0,25+4,5+3,8+0,86+0,62))*2</t>
  </si>
  <si>
    <t>13611301</t>
  </si>
  <si>
    <t>plech ocelový žebrovaný jakost S235JR slza tl 3mm tabule</t>
  </si>
  <si>
    <t>1461552747</t>
  </si>
  <si>
    <t>"antracit barva" (1,275*(7,65+0,25+4,5+3,8+0,86+0,62))*55/1000</t>
  </si>
  <si>
    <t>767161813</t>
  </si>
  <si>
    <t>Demontáž zábradlí rovného nerozebíratelného hmotnosti 1 m zábradlí do 20 kg do suti</t>
  </si>
  <si>
    <t>-219318499</t>
  </si>
  <si>
    <t>https://podminky.urs.cz/item/CS_URS_2025_02/767161813</t>
  </si>
  <si>
    <t>"B16" 9+3</t>
  </si>
  <si>
    <t>998767202</t>
  </si>
  <si>
    <t>Přesun hmot procentní pro zámečnické konstrukce v objektech v přes 6 do 12 m</t>
  </si>
  <si>
    <t>135180650</t>
  </si>
  <si>
    <t>https://podminky.urs.cz/item/CS_URS_2025_02/998767202</t>
  </si>
  <si>
    <t>771</t>
  </si>
  <si>
    <t>Podlahy z dlaždic</t>
  </si>
  <si>
    <t>771111011</t>
  </si>
  <si>
    <t>Vysátí podkladu před pokládkou dlažby</t>
  </si>
  <si>
    <t>714872630</t>
  </si>
  <si>
    <t>https://podminky.urs.cz/item/CS_URS_2025_02/771111011</t>
  </si>
  <si>
    <t>"P05" 49,88+3,92</t>
  </si>
  <si>
    <t>771121011</t>
  </si>
  <si>
    <t>Nátěr penetrační na podlahu</t>
  </si>
  <si>
    <t>-1633891984</t>
  </si>
  <si>
    <t>https://podminky.urs.cz/item/CS_URS_2025_02/771121011</t>
  </si>
  <si>
    <t>771591116</t>
  </si>
  <si>
    <t>Podlahy spárování epoxidem</t>
  </si>
  <si>
    <t>2094012176</t>
  </si>
  <si>
    <t>https://podminky.urs.cz/item/CS_URS_2025_02/771591116</t>
  </si>
  <si>
    <t>771591221</t>
  </si>
  <si>
    <t>Izolace podlah fólií celoplošně lepená</t>
  </si>
  <si>
    <t>275490393</t>
  </si>
  <si>
    <t>https://podminky.urs.cz/item/CS_URS_2025_02/771591221</t>
  </si>
  <si>
    <t>771151022</t>
  </si>
  <si>
    <t>Samonivelační stěrka podlah pevnosti 30 MPa tl přes 3 do 5 mm</t>
  </si>
  <si>
    <t>-1191521923</t>
  </si>
  <si>
    <t>https://podminky.urs.cz/item/CS_URS_2025_02/771151022</t>
  </si>
  <si>
    <t>636411003</t>
  </si>
  <si>
    <t>Kladení keramické dlažby 600x600 mm na rektifikační terče výšky přes 30 do 50 mm</t>
  </si>
  <si>
    <t>-595397780</t>
  </si>
  <si>
    <t>https://podminky.urs.cz/item/CS_URS_2025_02/636411003</t>
  </si>
  <si>
    <t>56284600</t>
  </si>
  <si>
    <t>terč pro dlažbu pevný H 25-35mm</t>
  </si>
  <si>
    <t>968280624</t>
  </si>
  <si>
    <t>96,73*1,4 "Přepočtené koeficientem množství</t>
  </si>
  <si>
    <t>59761136</t>
  </si>
  <si>
    <t>dlažba keramická slinutá mrazuvzdorná povrch hladký/lesklý tl do 10mm přes 2 do 4ks/m2</t>
  </si>
  <si>
    <t>209985493</t>
  </si>
  <si>
    <t>96,73*1,15 "Přepočtené koeficientem množství</t>
  </si>
  <si>
    <t>771592011</t>
  </si>
  <si>
    <t>Čištění vnitřních ploch podlah nebo schodišť po položení dlažby chemickými prostředky</t>
  </si>
  <si>
    <t>-891908724</t>
  </si>
  <si>
    <t>https://podminky.urs.cz/item/CS_URS_2025_02/771592011</t>
  </si>
  <si>
    <t>998771202</t>
  </si>
  <si>
    <t>Přesun hmot procentní pro podlahy z dlaždic v objektech v přes 6 do 12 m</t>
  </si>
  <si>
    <t>-154871645</t>
  </si>
  <si>
    <t>https://podminky.urs.cz/item/CS_URS_2025_02/998771202</t>
  </si>
  <si>
    <t>763062516</t>
  </si>
  <si>
    <t>"vyklizení před začátkem prací" 20</t>
  </si>
  <si>
    <t>"nastěhování veškerého vybavení" 40</t>
  </si>
  <si>
    <t>"vyčištění stávajicího zdiva" 20</t>
  </si>
  <si>
    <t>SO03 - WC imobilní</t>
  </si>
  <si>
    <t xml:space="preserve">    726 - Zdravotechnika - předstěnové instalace</t>
  </si>
  <si>
    <t>113106121</t>
  </si>
  <si>
    <t>Rozebrání dlažeb z betonových nebo kamenných dlaždic komunikací pro pěší ručně</t>
  </si>
  <si>
    <t>-1187660962</t>
  </si>
  <si>
    <t>https://podminky.urs.cz/item/CS_URS_2025_02/113106121</t>
  </si>
  <si>
    <t>"B115" 10,38</t>
  </si>
  <si>
    <t>310321111</t>
  </si>
  <si>
    <t>Zabetonování otvorů do pl 1 m2 ve zdivu nadzákladovém včetně bednění a výztuže</t>
  </si>
  <si>
    <t>-1984668364</t>
  </si>
  <si>
    <t>https://podminky.urs.cz/item/CS_URS_2025_02/310321111</t>
  </si>
  <si>
    <t>0,05*2</t>
  </si>
  <si>
    <t>317142412</t>
  </si>
  <si>
    <t>Překlad nenosný pórobetonový š 75 mm v do 250 mm na tenkovrstvou maltu dl přes 1000 do 1250 mm</t>
  </si>
  <si>
    <t>884188760</t>
  </si>
  <si>
    <t>https://podminky.urs.cz/item/CS_URS_2025_02/317142412</t>
  </si>
  <si>
    <t>317941123</t>
  </si>
  <si>
    <t>Osazování ocelových válcovaných nosníků na zdivu I, IE, U, UE nebo L přes č. 14 do č. 22 nebo výšky do 220 mm</t>
  </si>
  <si>
    <t>1638194893</t>
  </si>
  <si>
    <t>https://podminky.urs.cz/item/CS_URS_2025_02/317941123</t>
  </si>
  <si>
    <t>13010718</t>
  </si>
  <si>
    <t>ocel profilová jakost S235JR (11 375) průřez I (IPN) 160</t>
  </si>
  <si>
    <t>-965306603</t>
  </si>
  <si>
    <t>317944323</t>
  </si>
  <si>
    <t>Válcované nosníky č.14 až 22 dodatečně osazované do připravených otvorů</t>
  </si>
  <si>
    <t>-241467756</t>
  </si>
  <si>
    <t>https://podminky.urs.cz/item/CS_URS_2025_02/317944323</t>
  </si>
  <si>
    <t>"P18" 15,8*2,2/1000</t>
  </si>
  <si>
    <t>342272225</t>
  </si>
  <si>
    <t>Příčka z pórobetonových hladkých tvárnic na tenkovrstvou maltu tl 100 mm</t>
  </si>
  <si>
    <t>-709448014</t>
  </si>
  <si>
    <t>https://podminky.urs.cz/item/CS_URS_2025_02/342272225</t>
  </si>
  <si>
    <t>3,5*(1,8+2,5+1,1+0,22)-(0,7*1,97+0,8*1,97)</t>
  </si>
  <si>
    <t>611131100</t>
  </si>
  <si>
    <t>Vápenný postřik vnitřních stropů nanášený ručně</t>
  </si>
  <si>
    <t>1172384214</t>
  </si>
  <si>
    <t>https://podminky.urs.cz/item/CS_URS_2025_02/611131100</t>
  </si>
  <si>
    <t>10,16*1,2 "Přepočtené koeficientem množství</t>
  </si>
  <si>
    <t>611142001</t>
  </si>
  <si>
    <t>Potažení vnitřních stropů sklovláknitým pletivem vtlačeným do tenkovrstvé hmoty</t>
  </si>
  <si>
    <t>665817012</t>
  </si>
  <si>
    <t>https://podminky.urs.cz/item/CS_URS_2025_02/611142001</t>
  </si>
  <si>
    <t>611321113</t>
  </si>
  <si>
    <t>Vápenocementová omítka hrubá jednovrstvá zatřená vnitřních kleneb nebo skořepin nanášená ručně</t>
  </si>
  <si>
    <t>1577197823</t>
  </si>
  <si>
    <t>https://podminky.urs.cz/item/CS_URS_2025_02/611321113</t>
  </si>
  <si>
    <t>612131100</t>
  </si>
  <si>
    <t>Vápenný postřik vnitřních stěn nanášený ručně</t>
  </si>
  <si>
    <t>-1853999549</t>
  </si>
  <si>
    <t>https://podminky.urs.cz/item/CS_URS_2025_02/612131100</t>
  </si>
  <si>
    <t>1,5*(4*2+2,5*2)</t>
  </si>
  <si>
    <t>-998886516</t>
  </si>
  <si>
    <t>612321111</t>
  </si>
  <si>
    <t>Vápenocementová omítka hrubá jednovrstvá zatřená vnitřních stěn nanášená ručně</t>
  </si>
  <si>
    <t>-2129456318</t>
  </si>
  <si>
    <t>https://podminky.urs.cz/item/CS_URS_2025_02/612321111</t>
  </si>
  <si>
    <t>631311125</t>
  </si>
  <si>
    <t>Mazanina tl přes 80 do 120 mm z betonu prostého bez zvýšených nároků na prostředí tř. C 20/25</t>
  </si>
  <si>
    <t>-192617308</t>
  </si>
  <si>
    <t>https://podminky.urs.cz/item/CS_URS_2025_02/631311125</t>
  </si>
  <si>
    <t>10,16*0,1</t>
  </si>
  <si>
    <t>-648436694</t>
  </si>
  <si>
    <t>47,4*4/1000</t>
  </si>
  <si>
    <t>952901122</t>
  </si>
  <si>
    <t>Čištění budov omytí dveří nebo vrat pl přes 1,5 do 3,0 m2</t>
  </si>
  <si>
    <t>-1993611013</t>
  </si>
  <si>
    <t>https://podminky.urs.cz/item/CS_URS_2025_02/952901122</t>
  </si>
  <si>
    <t>952902031</t>
  </si>
  <si>
    <t>Čištění budov omytí hladkých podlah</t>
  </si>
  <si>
    <t>-429350882</t>
  </si>
  <si>
    <t>https://podminky.urs.cz/item/CS_URS_2025_02/952902031</t>
  </si>
  <si>
    <t>952902311</t>
  </si>
  <si>
    <t>Čištění budov stírání stěn výšky do 2 m</t>
  </si>
  <si>
    <t>1898784708</t>
  </si>
  <si>
    <t>https://podminky.urs.cz/item/CS_URS_2025_02/952902311</t>
  </si>
  <si>
    <t>953943124</t>
  </si>
  <si>
    <t>Osazování výrobků přes 15 do 30 kg/kus do betonu</t>
  </si>
  <si>
    <t>-671060066</t>
  </si>
  <si>
    <t>https://podminky.urs.cz/item/CS_URS_2025_02/953943124</t>
  </si>
  <si>
    <t>59321118</t>
  </si>
  <si>
    <t>překlad železobetonový RZP 1190x240x190mm</t>
  </si>
  <si>
    <t>868984865</t>
  </si>
  <si>
    <t>59321210</t>
  </si>
  <si>
    <t>překlad železobetonový RZP vylehčený 1190x140x140mm</t>
  </si>
  <si>
    <t>2110140429</t>
  </si>
  <si>
    <t>-1675652926</t>
  </si>
  <si>
    <t>"B114" 0,1*2*0,7+1,8*0,1*2,5</t>
  </si>
  <si>
    <t>964061331</t>
  </si>
  <si>
    <t>Uvolnění zhlaví trámů ze zdiva cihelného průřezu zhlaví do 0,05 m2</t>
  </si>
  <si>
    <t>-1703527766</t>
  </si>
  <si>
    <t>https://podminky.urs.cz/item/CS_URS_2025_02/964061331</t>
  </si>
  <si>
    <t>-983721516</t>
  </si>
  <si>
    <t>-2010535496</t>
  </si>
  <si>
    <t>"B115" 10,38*0,12</t>
  </si>
  <si>
    <t>-959457929</t>
  </si>
  <si>
    <t>"B113" 0,8*2,1</t>
  </si>
  <si>
    <t>973031325</t>
  </si>
  <si>
    <t>Vysekání kapes ve zdivu cihelném na MV nebo MVC pl do 0,10 m2 hl do 300 mm</t>
  </si>
  <si>
    <t>1566314360</t>
  </si>
  <si>
    <t>https://podminky.urs.cz/item/CS_URS_2025_02/973031325</t>
  </si>
  <si>
    <t>1738021265</t>
  </si>
  <si>
    <t>978021191</t>
  </si>
  <si>
    <t>Otlučení (osekání) cementových omítek vnitřních stěn v rozsahu do 100 %</t>
  </si>
  <si>
    <t>428160187</t>
  </si>
  <si>
    <t>https://podminky.urs.cz/item/CS_URS_2025_02/978021191</t>
  </si>
  <si>
    <t>"B115" (4*2+2,5*2)*3,5</t>
  </si>
  <si>
    <t>978021291</t>
  </si>
  <si>
    <t>Otlučení (osekání) cementových omítek vnitřních stropů v rozsahu do 100 %</t>
  </si>
  <si>
    <t>787839905</t>
  </si>
  <si>
    <t>https://podminky.urs.cz/item/CS_URS_2025_02/978021291</t>
  </si>
  <si>
    <t>1204781674</t>
  </si>
  <si>
    <t>321015915</t>
  </si>
  <si>
    <t>2091793162</t>
  </si>
  <si>
    <t>-217026304</t>
  </si>
  <si>
    <t>9,361*20 "Přepočtené koeficientem množství</t>
  </si>
  <si>
    <t>750153110</t>
  </si>
  <si>
    <t>1021960928</t>
  </si>
  <si>
    <t>2085021358</t>
  </si>
  <si>
    <t>725112001</t>
  </si>
  <si>
    <t>Klozet keramický standardní samostatně stojící s hlubokým splachováním odpad vodorovný</t>
  </si>
  <si>
    <t>163848848</t>
  </si>
  <si>
    <t>https://podminky.urs.cz/item/CS_URS_2025_02/725112001</t>
  </si>
  <si>
    <t>-714347609</t>
  </si>
  <si>
    <t>725219102</t>
  </si>
  <si>
    <t>Montáž umyvadla připevněného na šrouby do zdiva</t>
  </si>
  <si>
    <t>896765812</t>
  </si>
  <si>
    <t>https://podminky.urs.cz/item/CS_URS_2025_02/725219102</t>
  </si>
  <si>
    <t>64211030</t>
  </si>
  <si>
    <t>umyvadlo keramické závěsné bílé š 500mm</t>
  </si>
  <si>
    <t>-854465575</t>
  </si>
  <si>
    <t>725291706</t>
  </si>
  <si>
    <t>Doplňky zařízení koupelen a záchodů smaltované madlo rovné dl 800 mm</t>
  </si>
  <si>
    <t>119897865</t>
  </si>
  <si>
    <t>725291722</t>
  </si>
  <si>
    <t>Doplňky zařízení koupelen a záchodů smaltované madlo krakorcové sklopné dl 834 mm</t>
  </si>
  <si>
    <t>-948880956</t>
  </si>
  <si>
    <t>998725202</t>
  </si>
  <si>
    <t>Přesun hmot procentní pro zařizovací předměty v objektech v přes 6 do 12 m</t>
  </si>
  <si>
    <t>1130356741</t>
  </si>
  <si>
    <t>https://podminky.urs.cz/item/CS_URS_2025_02/998725202</t>
  </si>
  <si>
    <t>726</t>
  </si>
  <si>
    <t>Zdravotechnika - předstěnové instalace</t>
  </si>
  <si>
    <t>726111031</t>
  </si>
  <si>
    <t>Instalační předstěna pro klozet s ovládáním zepředu v 1080 mm závěsný do masivní zděné kce</t>
  </si>
  <si>
    <t>800300199</t>
  </si>
  <si>
    <t>https://podminky.urs.cz/item/CS_URS_2025_02/726111031</t>
  </si>
  <si>
    <t>998726212</t>
  </si>
  <si>
    <t>Přesun hmot procentní pro instalační prefabrikáty v objektech v přes 6 do 12 m</t>
  </si>
  <si>
    <t>577661056</t>
  </si>
  <si>
    <t>https://podminky.urs.cz/item/CS_URS_2025_02/998726212</t>
  </si>
  <si>
    <t>1767168848</t>
  </si>
  <si>
    <t>767661811</t>
  </si>
  <si>
    <t>Demontáž mříží pevných nebo otevíravých</t>
  </si>
  <si>
    <t>1205247712</t>
  </si>
  <si>
    <t>https://podminky.urs.cz/item/CS_URS_2025_02/767661811</t>
  </si>
  <si>
    <t>-207844750</t>
  </si>
  <si>
    <t>"P19" 10,16</t>
  </si>
  <si>
    <t>-488099293</t>
  </si>
  <si>
    <t>771591112</t>
  </si>
  <si>
    <t>Izolace pod dlažbu nátěrem nebo stěrkou ve dvou vrstvách</t>
  </si>
  <si>
    <t>-953682696</t>
  </si>
  <si>
    <t>https://podminky.urs.cz/item/CS_URS_2025_02/771591112</t>
  </si>
  <si>
    <t>771574415</t>
  </si>
  <si>
    <t>Montáž podlah keramických hladkých lepených cementovým flexibilním lepidlem přes 6 do 9 ks/m2</t>
  </si>
  <si>
    <t>954972546</t>
  </si>
  <si>
    <t>https://podminky.urs.cz/item/CS_URS_2025_02/771574415</t>
  </si>
  <si>
    <t>59761137</t>
  </si>
  <si>
    <t>dlažba keramická slinutá mrazuvzdorná povrch hladký/matný tl do 10mm přes 6 do 9ks/m2</t>
  </si>
  <si>
    <t>1805215209</t>
  </si>
  <si>
    <t>10,16*1,1 "Přepočtené koeficientem množství</t>
  </si>
  <si>
    <t>-1823007841</t>
  </si>
  <si>
    <t>-376642620</t>
  </si>
  <si>
    <t>-1351022213</t>
  </si>
  <si>
    <t>884822118</t>
  </si>
  <si>
    <t>2*(4*2+2,5*2+1,8*2+1,6*2+0,9*2+1,8*2)-(0,7*1,97+0,8*1,97*2)</t>
  </si>
  <si>
    <t>1767049184</t>
  </si>
  <si>
    <t>781131112</t>
  </si>
  <si>
    <t>Izolace pod obklad nátěrem nebo stěrkou ve dvou vrstvách</t>
  </si>
  <si>
    <t>1504507472</t>
  </si>
  <si>
    <t>https://podminky.urs.cz/item/CS_URS_2025_02/781131112</t>
  </si>
  <si>
    <t>1649827078</t>
  </si>
  <si>
    <t>781151041</t>
  </si>
  <si>
    <t>Příplatek k cenám celoplošné vyrovnání stěrkou za každý další 1 mm přes tl 3 mm</t>
  </si>
  <si>
    <t>-44413531</t>
  </si>
  <si>
    <t>https://podminky.urs.cz/item/CS_URS_2025_02/781151041</t>
  </si>
  <si>
    <t>22,9345*5 "Přepočtené koeficientem množství</t>
  </si>
  <si>
    <t>781474113</t>
  </si>
  <si>
    <t>Montáž obkladů vnitřních keramických hladkých přes 12 do 19 ks/m2 lepených flexibilním lepidlem</t>
  </si>
  <si>
    <t>1710216284</t>
  </si>
  <si>
    <t>https://podminky.urs.cz/item/CS_URS_2025_02/781474113</t>
  </si>
  <si>
    <t>59761701</t>
  </si>
  <si>
    <t>obklad keramický nemrazuvzdorný povrch hladký/lesklý tl do 10mm přes 12 do 19ks/m2</t>
  </si>
  <si>
    <t>-1592360640</t>
  </si>
  <si>
    <t>45,869*1,1 "Přepočtené koeficientem množství</t>
  </si>
  <si>
    <t>998781202</t>
  </si>
  <si>
    <t>Přesun hmot procentní pro obklady keramické v objektech v přes 6 do 12 m</t>
  </si>
  <si>
    <t>-1102022768</t>
  </si>
  <si>
    <t>https://podminky.urs.cz/item/CS_URS_2025_02/998781202</t>
  </si>
  <si>
    <t>1727629478</t>
  </si>
  <si>
    <t>SO04 - Únikový východ</t>
  </si>
  <si>
    <t>122151501</t>
  </si>
  <si>
    <t>Odkopávky a prokopávky zapažené v hornině třídy těžitelnosti I skupiny 1 a 2 objem do 20 m3 strojně</t>
  </si>
  <si>
    <t>-2077104046</t>
  </si>
  <si>
    <t>https://podminky.urs.cz/item/CS_URS_2025_02/122151501</t>
  </si>
  <si>
    <t>1*1,95*1,35+0,45*0,81*1,6+0,8*1*1</t>
  </si>
  <si>
    <t>162251101</t>
  </si>
  <si>
    <t>Vodorovné přemístění do 20 m výkopku/sypaniny z horniny třídy těžitelnosti I skupiny 1 až 3</t>
  </si>
  <si>
    <t>1337853667</t>
  </si>
  <si>
    <t>https://podminky.urs.cz/item/CS_URS_2025_02/162251101</t>
  </si>
  <si>
    <t>0,8*1*0,85</t>
  </si>
  <si>
    <t>671098977</t>
  </si>
  <si>
    <t>-152631341</t>
  </si>
  <si>
    <t>4,016*10 "Přepočtené koeficientem množství</t>
  </si>
  <si>
    <t>1002251813</t>
  </si>
  <si>
    <t>171251201</t>
  </si>
  <si>
    <t>Uložení sypaniny na skládky nebo meziskládky</t>
  </si>
  <si>
    <t>2089976092</t>
  </si>
  <si>
    <t>https://podminky.urs.cz/item/CS_URS_2025_02/171251201</t>
  </si>
  <si>
    <t>1164268435</t>
  </si>
  <si>
    <t>211531111</t>
  </si>
  <si>
    <t>Výplň odvodňovacích žeber nebo trativodů kamenivem hrubým drceným frakce 16 až 63 mm</t>
  </si>
  <si>
    <t>713469465</t>
  </si>
  <si>
    <t>https://podminky.urs.cz/item/CS_URS_2025_02/211531111</t>
  </si>
  <si>
    <t>0,8*1*0,8</t>
  </si>
  <si>
    <t>271532213</t>
  </si>
  <si>
    <t>Podsyp pod základové konstrukce se zhutněním z hrubého kameniva frakce 8 až 16 mm</t>
  </si>
  <si>
    <t>153874983</t>
  </si>
  <si>
    <t>https://podminky.urs.cz/item/CS_URS_2025_02/271532213</t>
  </si>
  <si>
    <t>0,15*(1,92*1,3+0,8*1,5)</t>
  </si>
  <si>
    <t>271562211</t>
  </si>
  <si>
    <t>Podsyp pod základové konstrukce se zhutněním z drobného kameniva frakce 0 až 4 mm</t>
  </si>
  <si>
    <t>-1762539807</t>
  </si>
  <si>
    <t>https://podminky.urs.cz/item/CS_URS_2025_02/271562211</t>
  </si>
  <si>
    <t>274322511</t>
  </si>
  <si>
    <t>Základové pasy ze ŽB se zvýšenými nároky na prostředí tř. C 25/30</t>
  </si>
  <si>
    <t>2010748185</t>
  </si>
  <si>
    <t>https://podminky.urs.cz/item/CS_URS_2025_02/274322511</t>
  </si>
  <si>
    <t>0,25*0,25*(1,92+1,02+0,4+0,8)</t>
  </si>
  <si>
    <t>274351121</t>
  </si>
  <si>
    <t>Zřízení bednění základových pasů rovného</t>
  </si>
  <si>
    <t>-1635953347</t>
  </si>
  <si>
    <t>https://podminky.urs.cz/item/CS_URS_2025_02/274351121</t>
  </si>
  <si>
    <t>0,25*(1,92+1,02+0,4+0,8)*2</t>
  </si>
  <si>
    <t>274351122</t>
  </si>
  <si>
    <t>Odstranění bednění základových pasů rovného</t>
  </si>
  <si>
    <t>817671027</t>
  </si>
  <si>
    <t>https://podminky.urs.cz/item/CS_URS_2025_02/274351122</t>
  </si>
  <si>
    <t>274361821</t>
  </si>
  <si>
    <t>Výztuž základových pasů betonářskou ocelí 10 505 (R)</t>
  </si>
  <si>
    <t>522386607</t>
  </si>
  <si>
    <t>https://podminky.urs.cz/item/CS_URS_2025_02/274361821</t>
  </si>
  <si>
    <t>(160*0,259)/1000</t>
  </si>
  <si>
    <t>311321817</t>
  </si>
  <si>
    <t>Nosná zeď ze ŽB pohledového tř. C 20/25 bez výztuže</t>
  </si>
  <si>
    <t>217428770</t>
  </si>
  <si>
    <t>https://podminky.urs.cz/item/CS_URS_2025_02/311321817</t>
  </si>
  <si>
    <t>1,5*0,25*(0,8+1,92+1,02+0,5)</t>
  </si>
  <si>
    <t>311351121</t>
  </si>
  <si>
    <t>Zřízení oboustranného bednění nosných nadzákladových zdí</t>
  </si>
  <si>
    <t>-893877425</t>
  </si>
  <si>
    <t>https://podminky.urs.cz/item/CS_URS_2025_02/311351121</t>
  </si>
  <si>
    <t>1,5*(0,8+1,92+1,02+0,5)*2</t>
  </si>
  <si>
    <t>311351122</t>
  </si>
  <si>
    <t>Odstranění oboustranného bednění nosných nadzákladových zdí</t>
  </si>
  <si>
    <t>1780457597</t>
  </si>
  <si>
    <t>https://podminky.urs.cz/item/CS_URS_2025_02/311351122</t>
  </si>
  <si>
    <t>311351911</t>
  </si>
  <si>
    <t>Příplatek k cenám bednění nosných nadzákladových zdí za pohledový beton</t>
  </si>
  <si>
    <t>-1465032957</t>
  </si>
  <si>
    <t>https://podminky.urs.cz/item/CS_URS_2025_02/311351911</t>
  </si>
  <si>
    <t>1,5*(0,8+1,92+1,02+0,5)</t>
  </si>
  <si>
    <t>537724015</t>
  </si>
  <si>
    <t>(160*1,59)/1000</t>
  </si>
  <si>
    <t>349234841</t>
  </si>
  <si>
    <t>Doplnění zdiva podokenních nebo nadokenních říms</t>
  </si>
  <si>
    <t>1037140974</t>
  </si>
  <si>
    <t>https://podminky.urs.cz/item/CS_URS_2025_02/349234841</t>
  </si>
  <si>
    <t>"dozdívky u deří" 2,2*2+1*2</t>
  </si>
  <si>
    <t>435121011</t>
  </si>
  <si>
    <t>Montáž schodišťových ramen bez podest hmotnosti do 1,5 t</t>
  </si>
  <si>
    <t>-885028597</t>
  </si>
  <si>
    <t>https://podminky.urs.cz/item/CS_URS_2025_02/435121011</t>
  </si>
  <si>
    <t>593R</t>
  </si>
  <si>
    <t>rameno schodišťové 3x150x300mm d. 900mm, š. 900mm</t>
  </si>
  <si>
    <t>-257724452</t>
  </si>
  <si>
    <t>596811120</t>
  </si>
  <si>
    <t>Kladení betonové dlažby komunikací pro pěší do lože z kameniva velikosti do 0,09 m2 pl do 50 m2</t>
  </si>
  <si>
    <t>-1659340445</t>
  </si>
  <si>
    <t>https://podminky.urs.cz/item/CS_URS_2025_02/596811120</t>
  </si>
  <si>
    <t>1,2*1,2+3</t>
  </si>
  <si>
    <t>59248005</t>
  </si>
  <si>
    <t>dlažba plošná betonová chodníková 300x300x50mm přírodní</t>
  </si>
  <si>
    <t>1092191874</t>
  </si>
  <si>
    <t>4,44*1,05 "Přepočtené koeficientem množství</t>
  </si>
  <si>
    <t>-470220394</t>
  </si>
  <si>
    <t>1138391472</t>
  </si>
  <si>
    <t>877265211</t>
  </si>
  <si>
    <t>Montáž tvarovek z tvrdého PVC-systém KG nebo z polypropylenu-systém KG 2000 jednoosé DN 110</t>
  </si>
  <si>
    <t>225951647</t>
  </si>
  <si>
    <t>28611350</t>
  </si>
  <si>
    <t>koleno kanalizace PVC KG 110x30°</t>
  </si>
  <si>
    <t>1337772033</t>
  </si>
  <si>
    <t>28611171</t>
  </si>
  <si>
    <t>trubka kanalizační PVC DN 110x3000mm SN10</t>
  </si>
  <si>
    <t>1225407588</t>
  </si>
  <si>
    <t>919726122</t>
  </si>
  <si>
    <t>Geotextilie pro ochranu, separaci a filtraci netkaná měrná hm přes 200 do 300 g/m2</t>
  </si>
  <si>
    <t>1097267905</t>
  </si>
  <si>
    <t>https://podminky.urs.cz/item/CS_URS_2025_02/919726122</t>
  </si>
  <si>
    <t>1,65*(0,8*2+1*2+0,8*1)+0,8*1</t>
  </si>
  <si>
    <t>962023391</t>
  </si>
  <si>
    <t>Bourání zdiva nadzákladového smíšeného na MV nebo MVC přes 1 m3</t>
  </si>
  <si>
    <t>-90972737</t>
  </si>
  <si>
    <t>https://podminky.urs.cz/item/CS_URS_2025_02/962023391</t>
  </si>
  <si>
    <t>1,14*1,6*0,8</t>
  </si>
  <si>
    <t>962042320</t>
  </si>
  <si>
    <t>Bourání zdiva nadzákladového z betonu prostého do 1 m3</t>
  </si>
  <si>
    <t>1238776581</t>
  </si>
  <si>
    <t>https://podminky.urs.cz/item/CS_URS_2025_02/962042320</t>
  </si>
  <si>
    <t>0,48*0,9</t>
  </si>
  <si>
    <t>-118419026</t>
  </si>
  <si>
    <t>1175194789</t>
  </si>
  <si>
    <t>1649721675</t>
  </si>
  <si>
    <t>862993367</t>
  </si>
  <si>
    <t>-1933697076</t>
  </si>
  <si>
    <t>4,35*20 "Přepočtené koeficientem množství</t>
  </si>
  <si>
    <t>-963477649</t>
  </si>
  <si>
    <t>95102921</t>
  </si>
  <si>
    <t>1660181929</t>
  </si>
  <si>
    <t>-1487025004</t>
  </si>
  <si>
    <t>1,6*1,14</t>
  </si>
  <si>
    <t>-1243706270</t>
  </si>
  <si>
    <t>61160053</t>
  </si>
  <si>
    <t>dveře jednokřídlé dřevěné bez povrchové úpravy plné 900x1970mm</t>
  </si>
  <si>
    <t>104251595</t>
  </si>
  <si>
    <t>1547032037</t>
  </si>
  <si>
    <t>VZT - Vzduchotechnika</t>
  </si>
  <si>
    <t>D1 - VZDUCHOTECHNIKA</t>
  </si>
  <si>
    <t xml:space="preserve">    D2 - Zařízení č. 1 – Větrání studenského klubu</t>
  </si>
  <si>
    <t xml:space="preserve">    D3 - Zařízení č. 2 – Větrání hygienického zázemí</t>
  </si>
  <si>
    <t>D4 - OSTATNÍ</t>
  </si>
  <si>
    <t xml:space="preserve">    D5 - Ostatní</t>
  </si>
  <si>
    <t>D1</t>
  </si>
  <si>
    <t>VZDUCHOTECHNIKA</t>
  </si>
  <si>
    <t>D2</t>
  </si>
  <si>
    <t>Zařízení č. 1 – Větrání studenského klubu</t>
  </si>
  <si>
    <t>-</t>
  </si>
  <si>
    <t>VZT jednotka přívodně odvodní ve vnitřním podstropním provedení přívod: 450 m3/h, 300 Pa odvod: 450 m3/h, 300 Pa hmotnost jednotky: 100kg rozměr: (ŠxVxH): 1290x370x930 mm Přívodní část: - uzavírací klapka se servopohonem - filtr rámečkový G4 - by-pass</t>
  </si>
  <si>
    <t>ks</t>
  </si>
  <si>
    <t>897730835</t>
  </si>
  <si>
    <t>-.1</t>
  </si>
  <si>
    <t>Vestavěný elektrický ohřívač - součást VZT jednotky 1.A.1 - elektrický ohřívač s max. topným výkonem 0,5kW</t>
  </si>
  <si>
    <t>-1482308551</t>
  </si>
  <si>
    <t>-.2</t>
  </si>
  <si>
    <t>Dotykový barevný ovládací panel - pro regulaci jednotky, bílá barva</t>
  </si>
  <si>
    <t>615942891</t>
  </si>
  <si>
    <t>-.3</t>
  </si>
  <si>
    <t>Elektrické propojení jednotlivých prvků systému - kabely k externím signálům a k ovladači.Jejich zapojení v jednotce na příslušné svorky dle schématu. - příloha projektu Technika VZT jednotek</t>
  </si>
  <si>
    <t>soub.</t>
  </si>
  <si>
    <t>1296224554</t>
  </si>
  <si>
    <t>-.4</t>
  </si>
  <si>
    <t>Protidešťová žaluzie - v hliníkovém provedení - se standartními úzkými lamelami - vybavena svařovaným sítem s oky 10x10mm Rozměr: 250x200 mm</t>
  </si>
  <si>
    <t>-851089109</t>
  </si>
  <si>
    <t>-.5</t>
  </si>
  <si>
    <t>Vyústka do kruhového potrubí - jednořadá, s vestavěnou regulací, s uspořádnání lamel horizontálně Rozměr: 225x75 mm</t>
  </si>
  <si>
    <t>1704231480</t>
  </si>
  <si>
    <t>-.6</t>
  </si>
  <si>
    <t>Vyústka do kruhového potrubí - dvouřadá, s vestavěnou regulací, s uspořádnání lamel horizontálně Rozměr: 225x75 mm</t>
  </si>
  <si>
    <t>1721045660</t>
  </si>
  <si>
    <t>-.7</t>
  </si>
  <si>
    <t>Stěnová mřížka - jednořadá, upínání se speciálním mechanismem včetně montážního rámečku, s uspořádnání lamel horizontálně a roztečí lamel 12,5mm Rozměr: 200x100 mm</t>
  </si>
  <si>
    <t>306694811</t>
  </si>
  <si>
    <t>-.8</t>
  </si>
  <si>
    <t>Potrubí 4-hranné, pozinkované + 30% tvarovek. Miniální třída těsnosti potrubních rozvodů: "C" Do obvodu 1500 mm</t>
  </si>
  <si>
    <t>-1953521722</t>
  </si>
  <si>
    <t>-.9</t>
  </si>
  <si>
    <t>Potrubí kruhové, pozinkované + 30% tvarovek Miniální třída těsnosti potrubních rozvodů: "C" Průměr: 200 mm</t>
  </si>
  <si>
    <t>bm</t>
  </si>
  <si>
    <t>-1334420808</t>
  </si>
  <si>
    <t>-.10</t>
  </si>
  <si>
    <t>Potrubí kruhové, pozinkované + 30% tvarovek Miniální třída těsnosti potrubních rozvodů: "C" Průměr: 250 mm</t>
  </si>
  <si>
    <t>442976669</t>
  </si>
  <si>
    <t>-.11</t>
  </si>
  <si>
    <t>Tlumič hluku pro kruhové potrubí - plášť tlumiče je z galvanizovaného plechu v provedení s jádrem Délka tlumiče hluku: 1000mm Průměr: 200mm</t>
  </si>
  <si>
    <t>1495098280</t>
  </si>
  <si>
    <t>-.12</t>
  </si>
  <si>
    <t>Kaučuková izolace - se samolepící vrstvou a AL polepem Tloušťka: 20 mm</t>
  </si>
  <si>
    <t>-1130923732</t>
  </si>
  <si>
    <t xml:space="preserve">Závěsový, montážní, spojovací a těsnící materiál  Plechové potrubí bude uloženo na závěsy, hadice budou na potrubí připevněny plastovou šedou samolepící spojovací páskou, izolace budou kryty stříbrnou AL samolepící páskou. Potrubí bude spojováno samořezný</t>
  </si>
  <si>
    <t>-2032143828</t>
  </si>
  <si>
    <t>D3</t>
  </si>
  <si>
    <t>Zařízení č. 2 – Větrání hygienického zázemí</t>
  </si>
  <si>
    <t>-.13</t>
  </si>
  <si>
    <t>Potrubní ventilátor - dvouotáčkový do kruhového potrubí o průměru 125mm Objemový průtok: 130m3/h Dopravní tlak: 90Pa</t>
  </si>
  <si>
    <t>-233454204</t>
  </si>
  <si>
    <t>-.14</t>
  </si>
  <si>
    <t>Regulační klapka - do kruhového potrubí s ručním kovovým ovládáním Průměr: 125 mm</t>
  </si>
  <si>
    <t>-42480553</t>
  </si>
  <si>
    <t>-.15</t>
  </si>
  <si>
    <t>Zpětná přetlaková klapka těsná - do kruhového potrubí Průměr: 125 mm</t>
  </si>
  <si>
    <t>630769565</t>
  </si>
  <si>
    <t>-.16</t>
  </si>
  <si>
    <t>Protidešťová žaluzie - v hliníkovém provedení - se standartními úzkými lamelami - vybavena svařovaným sítem s oky 10x10mm Rozměr: 200x200 mm</t>
  </si>
  <si>
    <t>727301287</t>
  </si>
  <si>
    <t>-.17</t>
  </si>
  <si>
    <t>Odvodní talířový ventil kovový - na kruhové potrubí včetně zděře Průměr: 100 mm</t>
  </si>
  <si>
    <t>-1888154306</t>
  </si>
  <si>
    <t>-2109559295</t>
  </si>
  <si>
    <t>-.18</t>
  </si>
  <si>
    <t>Tepelně a hlukově izolované hadice - ohebná hadice obalena izolací tloušťky 25mm Průměr: 100 mm</t>
  </si>
  <si>
    <t>1280454891</t>
  </si>
  <si>
    <t>-.19</t>
  </si>
  <si>
    <t>Tepelně a hlukově izolované hadice - ohebná hadice obalena izolací tloušťky 25mm Průměr: 125 mm</t>
  </si>
  <si>
    <t>-1558798996</t>
  </si>
  <si>
    <t>-.20</t>
  </si>
  <si>
    <t>Potrubí kruhové, pozinkované + 30% tvarovek Miniální třída těsnosti potrubních rozvodů: "C" Průměr: 100 mm</t>
  </si>
  <si>
    <t>2043008644</t>
  </si>
  <si>
    <t>-.21</t>
  </si>
  <si>
    <t>Potrubí kruhové, pozinkované + 30% tvarovek Miniální třída těsnosti potrubních rozvodů: "C" Průměr: 125 mm</t>
  </si>
  <si>
    <t>1635101157</t>
  </si>
  <si>
    <t>261284580</t>
  </si>
  <si>
    <t>D4</t>
  </si>
  <si>
    <t>OSTATNÍ</t>
  </si>
  <si>
    <t>D5</t>
  </si>
  <si>
    <t>Ostatní</t>
  </si>
  <si>
    <t>-.22</t>
  </si>
  <si>
    <t>Zprovoznění zařízení, zaregulování</t>
  </si>
  <si>
    <t>1132822378</t>
  </si>
  <si>
    <t>-.23</t>
  </si>
  <si>
    <t>Zaškolení provozovatele</t>
  </si>
  <si>
    <t>608893111</t>
  </si>
  <si>
    <t>-.24</t>
  </si>
  <si>
    <t>Dokumentace skutečného stavu (6 PARÉ) + 1x elektronická podoba</t>
  </si>
  <si>
    <t>575022839</t>
  </si>
  <si>
    <t>-.25</t>
  </si>
  <si>
    <t>Dokumentace pro předání díla : - návod k obsluze - generální a jednotlivých strojů a zařízení, - protokol o zaškolení, - protokol o předání, - ostatní potřebné protokoly</t>
  </si>
  <si>
    <t>-1745333338</t>
  </si>
  <si>
    <t>-.26</t>
  </si>
  <si>
    <t>Označení zařízení štítky - vytvoření štítků a šipek a označení zařízení VZT - potrubní rozvody budou opatřeny barevnými šipkami umístěnými ve směru proudění vzduchu - barvy šipek budou voleny dle typu potrubí (přívodní, odvodní, čerstvý vzduch, odpadní vz</t>
  </si>
  <si>
    <t>-889889599</t>
  </si>
  <si>
    <t>-.27</t>
  </si>
  <si>
    <t>Doprava</t>
  </si>
  <si>
    <t>490072548</t>
  </si>
  <si>
    <t>SLP - Slaboproud</t>
  </si>
  <si>
    <t>D1 - Dodávka SKS</t>
  </si>
  <si>
    <t>D2 - Dodávka rozhlas</t>
  </si>
  <si>
    <t>D3 - Dodávka ostatních zařízení a materiálu</t>
  </si>
  <si>
    <t>D4 - Montáže dle ceníku C22M</t>
  </si>
  <si>
    <t>D5 - Práce dle ceníku C46M</t>
  </si>
  <si>
    <t>D6 - Montáže ostatní</t>
  </si>
  <si>
    <t>D7 - Montáže dle ceníku C21M</t>
  </si>
  <si>
    <t>210 040701</t>
  </si>
  <si>
    <t>Demontáž interaktivní tabule</t>
  </si>
  <si>
    <t>sa</t>
  </si>
  <si>
    <t>2135174613</t>
  </si>
  <si>
    <t>PC</t>
  </si>
  <si>
    <t>Demontáž reproduktoru skříňového do 6 W</t>
  </si>
  <si>
    <t>987317826</t>
  </si>
  <si>
    <t>Dodávka SKS</t>
  </si>
  <si>
    <t>lex-001050</t>
  </si>
  <si>
    <t xml:space="preserve">UTP Cat. 6  4x2x24 AWG, LSOH Box 305m</t>
  </si>
  <si>
    <t>-75506029</t>
  </si>
  <si>
    <t>lex-000185</t>
  </si>
  <si>
    <t>UTP connector cat.6 568A/568B "direct panel mount"</t>
  </si>
  <si>
    <t>1657053932</t>
  </si>
  <si>
    <t>lex-000075</t>
  </si>
  <si>
    <t xml:space="preserve">PATCHCORD  CAT.6A UTP, 1m</t>
  </si>
  <si>
    <t>1128096266</t>
  </si>
  <si>
    <t>lex-000910</t>
  </si>
  <si>
    <t>Silový rozvaděč se spínačem, 8x zásuvka, 1U do 19" rozvaděče</t>
  </si>
  <si>
    <t>1622479039</t>
  </si>
  <si>
    <t>lex-001150</t>
  </si>
  <si>
    <t>Datová zásuvka FORTE - 2 konektory kat 6 UTP, 2 montážní rám</t>
  </si>
  <si>
    <t>-532854733</t>
  </si>
  <si>
    <t>PC235850</t>
  </si>
  <si>
    <t>Optická vana 12 vl 19"</t>
  </si>
  <si>
    <t>-1347604263</t>
  </si>
  <si>
    <t>lex-000225</t>
  </si>
  <si>
    <t>Patchpanel 48 ports 2U, 2. generation</t>
  </si>
  <si>
    <t>920262825</t>
  </si>
  <si>
    <t>lex-000200</t>
  </si>
  <si>
    <t>Patchpanel 16 ports 1U, grey RAL7035</t>
  </si>
  <si>
    <t>-525950615</t>
  </si>
  <si>
    <t>lex-000220</t>
  </si>
  <si>
    <t>Patchpanel 24 ports 1U, 2. generation</t>
  </si>
  <si>
    <t>1348293408</t>
  </si>
  <si>
    <t>lex-000835</t>
  </si>
  <si>
    <t>Nástěnný rozvaděč 12U, H:400 mm</t>
  </si>
  <si>
    <t>1991636540</t>
  </si>
  <si>
    <t>lex-001145</t>
  </si>
  <si>
    <t>Datová zásuvka FORTE - 1 konektor kat 6 UTP, 1 montážní ráme</t>
  </si>
  <si>
    <t>1950907387</t>
  </si>
  <si>
    <t>Dodávka rozhlas</t>
  </si>
  <si>
    <t>A-1061</t>
  </si>
  <si>
    <t>Mixážní výkonový zesilovač 60 W/100V/4ohmy ABBAS</t>
  </si>
  <si>
    <t>376520612</t>
  </si>
  <si>
    <t>PC022840</t>
  </si>
  <si>
    <t xml:space="preserve">Reproduktorová zásuvka dvojitá   Legrand</t>
  </si>
  <si>
    <t>1634737386</t>
  </si>
  <si>
    <t xml:space="preserve">PC    002234</t>
  </si>
  <si>
    <t xml:space="preserve">Reprodukt. soustava  50W/4 ohmy</t>
  </si>
  <si>
    <t>-547592653</t>
  </si>
  <si>
    <t>Dodávka ostatních zařízení a materiálu</t>
  </si>
  <si>
    <t>PC001360</t>
  </si>
  <si>
    <t>Štítek označovací PVC</t>
  </si>
  <si>
    <t>-1558414234</t>
  </si>
  <si>
    <t>PC009100</t>
  </si>
  <si>
    <t>Protipožární ucpávková pěna INTUMEX MW</t>
  </si>
  <si>
    <t>ka</t>
  </si>
  <si>
    <t>-459112541</t>
  </si>
  <si>
    <t>PC239100</t>
  </si>
  <si>
    <t>wifi Aruba AP-505</t>
  </si>
  <si>
    <t>-705041804</t>
  </si>
  <si>
    <t>PK 140/70</t>
  </si>
  <si>
    <t>Parapetní kanál PK 140/70</t>
  </si>
  <si>
    <t>1644118633</t>
  </si>
  <si>
    <t>PC001720</t>
  </si>
  <si>
    <t xml:space="preserve">Trubka MONOFLEX # 23 1423/1  ohebná nárazuvzdor.</t>
  </si>
  <si>
    <t>1843018271</t>
  </si>
  <si>
    <t>PC001730</t>
  </si>
  <si>
    <t xml:space="preserve">Trubka MONOFLEX # 29 1429/1  ohebná nárazuvzdor.</t>
  </si>
  <si>
    <t>-1745922776</t>
  </si>
  <si>
    <t>PC001520</t>
  </si>
  <si>
    <t>Lišta vkládací LV 40 * 40</t>
  </si>
  <si>
    <t>2044222945</t>
  </si>
  <si>
    <t>PC000942</t>
  </si>
  <si>
    <t>Optický kabel Belden 8 vláken 8* 9/125 um SM Universální</t>
  </si>
  <si>
    <t>-1658637579</t>
  </si>
  <si>
    <t>PC001740</t>
  </si>
  <si>
    <t xml:space="preserve">Trubka MONOFLEX # 36 1436/1  ohebná nárazuvzdor.</t>
  </si>
  <si>
    <t>471803887</t>
  </si>
  <si>
    <t>PC001750</t>
  </si>
  <si>
    <t xml:space="preserve">Trubka MONOFLEX # 48 1448/1  ohebná nárazuvzdor.</t>
  </si>
  <si>
    <t>-1830125805</t>
  </si>
  <si>
    <t>0230-0-0382</t>
  </si>
  <si>
    <t>Zásuvka reproduktorová</t>
  </si>
  <si>
    <t>870966502</t>
  </si>
  <si>
    <t>PC238430</t>
  </si>
  <si>
    <t>Šňůra HDMI 20 m</t>
  </si>
  <si>
    <t>1731773971</t>
  </si>
  <si>
    <t>PC234340</t>
  </si>
  <si>
    <t>Zdroj PoE</t>
  </si>
  <si>
    <t>-1903470315</t>
  </si>
  <si>
    <t>MP0020</t>
  </si>
  <si>
    <t>Stropní teleskopický držák projektoru</t>
  </si>
  <si>
    <t>-163575122</t>
  </si>
  <si>
    <t>PC2315755</t>
  </si>
  <si>
    <t>Kabel HDMI 25 m (k monitoru nebo dataprojektoru)</t>
  </si>
  <si>
    <t>1929958297</t>
  </si>
  <si>
    <t>PC024120</t>
  </si>
  <si>
    <t xml:space="preserve">Kabel CYKY  3x  4 B</t>
  </si>
  <si>
    <t>-1812902801</t>
  </si>
  <si>
    <t>PC001650</t>
  </si>
  <si>
    <t xml:space="preserve">Podlahová krabice typ 140  do bet Electraplan</t>
  </si>
  <si>
    <t>-1712056858</t>
  </si>
  <si>
    <t>PC020040</t>
  </si>
  <si>
    <t>Projekční zařízení</t>
  </si>
  <si>
    <t>-1952757571</t>
  </si>
  <si>
    <t>Montáže dle ceníku C22M</t>
  </si>
  <si>
    <t>PC237090</t>
  </si>
  <si>
    <t>Montáž WiFi</t>
  </si>
  <si>
    <t>1367856115</t>
  </si>
  <si>
    <t>PC018460</t>
  </si>
  <si>
    <t>Montáž optického rozváděče</t>
  </si>
  <si>
    <t>577932658</t>
  </si>
  <si>
    <t>220 260552</t>
  </si>
  <si>
    <t>Trubka PVC pod omítkou 23 mm</t>
  </si>
  <si>
    <t>1771705015</t>
  </si>
  <si>
    <t>220 260554</t>
  </si>
  <si>
    <t>Trubka PVC pod omítkou 36 mm</t>
  </si>
  <si>
    <t>604397405</t>
  </si>
  <si>
    <t>220 370451</t>
  </si>
  <si>
    <t>Montáž reproduktoru skříňového</t>
  </si>
  <si>
    <t>-2040324471</t>
  </si>
  <si>
    <t>220 260553</t>
  </si>
  <si>
    <t>Trubka PVC pod omítkou 29 mm</t>
  </si>
  <si>
    <t>1922731594</t>
  </si>
  <si>
    <t>220 260555</t>
  </si>
  <si>
    <t>Trubka PVC pod omítkou 48 mm</t>
  </si>
  <si>
    <t>-411100537</t>
  </si>
  <si>
    <t>Práce dle ceníku C46M</t>
  </si>
  <si>
    <t>460 680021</t>
  </si>
  <si>
    <t>Průraz zdivem, cihlová zeď, tloušťka 15 cm</t>
  </si>
  <si>
    <t>1934376240</t>
  </si>
  <si>
    <t>460 680022</t>
  </si>
  <si>
    <t>Průraz zdivem, cihlová zeď, tloušťka 30 cm</t>
  </si>
  <si>
    <t>495173097</t>
  </si>
  <si>
    <t>460 680025/S1</t>
  </si>
  <si>
    <t>Průraz stropem</t>
  </si>
  <si>
    <t>-1776877181</t>
  </si>
  <si>
    <t>D6</t>
  </si>
  <si>
    <t>Montáže ostatní</t>
  </si>
  <si>
    <t>14 43 016</t>
  </si>
  <si>
    <t>Svár optického vlákna, měření</t>
  </si>
  <si>
    <t>945886300</t>
  </si>
  <si>
    <t>PC019030</t>
  </si>
  <si>
    <t>Montáž technologie WiFi</t>
  </si>
  <si>
    <t>1006886113</t>
  </si>
  <si>
    <t>PC019870</t>
  </si>
  <si>
    <t>Uzemnění opt rozváděčů</t>
  </si>
  <si>
    <t>-1985090867</t>
  </si>
  <si>
    <t>PC018450</t>
  </si>
  <si>
    <t>Svaření vlákna v rozváděči</t>
  </si>
  <si>
    <t>-1877957703</t>
  </si>
  <si>
    <t>PC002880</t>
  </si>
  <si>
    <t>Optika v trubce, liště</t>
  </si>
  <si>
    <t>1212926842</t>
  </si>
  <si>
    <t>PC235820</t>
  </si>
  <si>
    <t>Montáž účastnické zásuvky</t>
  </si>
  <si>
    <t>-472081617</t>
  </si>
  <si>
    <t>PC002870</t>
  </si>
  <si>
    <t>Montáž datového kabelu UTP 4*2 v trubce, liště</t>
  </si>
  <si>
    <t>261085222</t>
  </si>
  <si>
    <t>PC002960</t>
  </si>
  <si>
    <t>Montáž 1 vývodu RJ 45</t>
  </si>
  <si>
    <t>1993406079</t>
  </si>
  <si>
    <t>PC002970</t>
  </si>
  <si>
    <t>Měření trasy + protokol</t>
  </si>
  <si>
    <t>-1487172889</t>
  </si>
  <si>
    <t>PC002820</t>
  </si>
  <si>
    <t>Montáž skř. rozváděče 12 - 18U</t>
  </si>
  <si>
    <t>165758174</t>
  </si>
  <si>
    <t>PC019830</t>
  </si>
  <si>
    <t>Závěrečné měření OK do 12 vláken</t>
  </si>
  <si>
    <t>1017711958</t>
  </si>
  <si>
    <t>PC238090</t>
  </si>
  <si>
    <t>Montáž zdroje PoE</t>
  </si>
  <si>
    <t>-994946774</t>
  </si>
  <si>
    <t>PC018460.1</t>
  </si>
  <si>
    <t>1601139086</t>
  </si>
  <si>
    <t>PC017060</t>
  </si>
  <si>
    <t>Montáž stropního držáku projektoru</t>
  </si>
  <si>
    <t>-818404562</t>
  </si>
  <si>
    <t>PC231490</t>
  </si>
  <si>
    <t>Montáž interaktivní tabule</t>
  </si>
  <si>
    <t>1141419341</t>
  </si>
  <si>
    <t>PC239040</t>
  </si>
  <si>
    <t>Montáž zesilovače</t>
  </si>
  <si>
    <t>-1607755789</t>
  </si>
  <si>
    <t>PC239920</t>
  </si>
  <si>
    <t>Montáž reproduktorové zásuvky</t>
  </si>
  <si>
    <t>-197207181</t>
  </si>
  <si>
    <t>PC239930</t>
  </si>
  <si>
    <t>Montáž dataprojektoru</t>
  </si>
  <si>
    <t>-1541306844</t>
  </si>
  <si>
    <t>Pol1</t>
  </si>
  <si>
    <t>Montáž podlahové krabice</t>
  </si>
  <si>
    <t>-2038982006</t>
  </si>
  <si>
    <t>Pol2</t>
  </si>
  <si>
    <t>Montáž parapetního žlabu</t>
  </si>
  <si>
    <t>36259532</t>
  </si>
  <si>
    <t>Pol3</t>
  </si>
  <si>
    <t>Montáž VGA Kabelu 25 m</t>
  </si>
  <si>
    <t>-706221891</t>
  </si>
  <si>
    <t>D7</t>
  </si>
  <si>
    <t>Montáže dle ceníku C21M</t>
  </si>
  <si>
    <t>210 040701.1</t>
  </si>
  <si>
    <t>Zedn.práce vč.vysek.zazd.a očiš.-drážka do prů. 29mm</t>
  </si>
  <si>
    <t>162073598</t>
  </si>
  <si>
    <t>210 270517</t>
  </si>
  <si>
    <t>Kabel pevně uložený 4x4mm2</t>
  </si>
  <si>
    <t>1805105095</t>
  </si>
  <si>
    <t>UT - Ústřední topení</t>
  </si>
  <si>
    <t>713 - Tepelní izolace</t>
  </si>
  <si>
    <t>731 - Kotelny</t>
  </si>
  <si>
    <t>732 - Strojovny</t>
  </si>
  <si>
    <t>733 - Rozvody potrubí</t>
  </si>
  <si>
    <t>734 - Armatury</t>
  </si>
  <si>
    <t>735 - Otopná tělesa</t>
  </si>
  <si>
    <t>735-B - Demontáže ústředního topení</t>
  </si>
  <si>
    <t>Tepelní izolace</t>
  </si>
  <si>
    <t>713463125</t>
  </si>
  <si>
    <t>Tepelná izolace potrubí PE do DN 50 mm na spony</t>
  </si>
  <si>
    <t>1703430657</t>
  </si>
  <si>
    <t>998713202</t>
  </si>
  <si>
    <t>Přesun hmot procentní pro izolace tepelné v objektech v přes 6 m do 12 m</t>
  </si>
  <si>
    <t>940758569</t>
  </si>
  <si>
    <t>https://podminky.urs.cz/item/CS_URS_2025_02/998713202</t>
  </si>
  <si>
    <t>731</t>
  </si>
  <si>
    <t>Kotelny</t>
  </si>
  <si>
    <t>731341140</t>
  </si>
  <si>
    <t>Hadice napouštěcí pryžové D 20/28</t>
  </si>
  <si>
    <t>576493275</t>
  </si>
  <si>
    <t>731251116</t>
  </si>
  <si>
    <t>Topná zkouška</t>
  </si>
  <si>
    <t>HOD</t>
  </si>
  <si>
    <t>1136945764</t>
  </si>
  <si>
    <t>731251116.1</t>
  </si>
  <si>
    <t>Vypouštění a napouštění systému</t>
  </si>
  <si>
    <t>-701622091</t>
  </si>
  <si>
    <t>731251117</t>
  </si>
  <si>
    <t>Oživení, seřízení, vyregulování, zaučení</t>
  </si>
  <si>
    <t>-1649680747</t>
  </si>
  <si>
    <t>731251118</t>
  </si>
  <si>
    <t>SOU</t>
  </si>
  <si>
    <t>-1549887722</t>
  </si>
  <si>
    <t>731251119</t>
  </si>
  <si>
    <t>Zednické výpomoce,drážky,průrazy,omítnutí</t>
  </si>
  <si>
    <t>1667721600</t>
  </si>
  <si>
    <t>998731202</t>
  </si>
  <si>
    <t>Přesun hmot procentní pro kotelny v objektech v přes 6 m do 12 m</t>
  </si>
  <si>
    <t>1616210834</t>
  </si>
  <si>
    <t>https://podminky.urs.cz/item/CS_URS_2025_02/998731202</t>
  </si>
  <si>
    <t>732</t>
  </si>
  <si>
    <t>Strojovny</t>
  </si>
  <si>
    <t>732111314</t>
  </si>
  <si>
    <t>TRUBKOVÁ HRDLA BEZ PŘÍRUB do DN 25</t>
  </si>
  <si>
    <t>KUS</t>
  </si>
  <si>
    <t>-1482491556</t>
  </si>
  <si>
    <t>731260238</t>
  </si>
  <si>
    <t>Montáž a dodávka elektro - připojení oběh.čerpadla, připojení termostatu a napojení na stávající regulaci</t>
  </si>
  <si>
    <t>-94957963</t>
  </si>
  <si>
    <t>731260239</t>
  </si>
  <si>
    <t>Napojení na stávající rozdělovač a sběrač</t>
  </si>
  <si>
    <t>2012117118</t>
  </si>
  <si>
    <t>732421212</t>
  </si>
  <si>
    <t>Elektronické oběhové čerpadlo M=0,432m3/hod, H=0,87m</t>
  </si>
  <si>
    <t>-1577112644</t>
  </si>
  <si>
    <t>998732202</t>
  </si>
  <si>
    <t>Přesun hmot procentní pro strojovny v objektech v přes 6 m do 12 m</t>
  </si>
  <si>
    <t>791639794</t>
  </si>
  <si>
    <t>https://podminky.urs.cz/item/CS_URS_2025_02/998732202</t>
  </si>
  <si>
    <t>733</t>
  </si>
  <si>
    <t>Rozvody potrubí</t>
  </si>
  <si>
    <t>733222102</t>
  </si>
  <si>
    <t>POTRUBÍ CU POLOTVRDÉ-MĚK PÁJENÍ D15x1</t>
  </si>
  <si>
    <t>-1771558691</t>
  </si>
  <si>
    <t>733222103</t>
  </si>
  <si>
    <t>POTRUBÍ CU POLOTVRDÉ-MĚK PÁJENÍ D18x1</t>
  </si>
  <si>
    <t>1211952184</t>
  </si>
  <si>
    <t>733222104</t>
  </si>
  <si>
    <t>POTRUBÍ CU POLOTVRDÉ-MĚK PÁJENÍ D22x1</t>
  </si>
  <si>
    <t>-1928165129</t>
  </si>
  <si>
    <t>733223105</t>
  </si>
  <si>
    <t>POTRUBÍ CU POLOTVRDÉ-MĚK PÁJENÍ D28x1,5</t>
  </si>
  <si>
    <t>1608762550</t>
  </si>
  <si>
    <t>733291102</t>
  </si>
  <si>
    <t>ZKOUŠKA TĚSNOSTI POTRUBÍ do D 64</t>
  </si>
  <si>
    <t>72939738</t>
  </si>
  <si>
    <t>733291103</t>
  </si>
  <si>
    <t>Vysazení odbořky na stávajícím potrubí D 22x1</t>
  </si>
  <si>
    <t>521093269</t>
  </si>
  <si>
    <t>733224222</t>
  </si>
  <si>
    <t>Příplatek k potrubí měděnému za zhotovení přípojky z trubek měděných D 15x1 mm</t>
  </si>
  <si>
    <t>-1504417232</t>
  </si>
  <si>
    <t>998733202</t>
  </si>
  <si>
    <t>Přesun hmot procentní pro rozvody potrubí v objektech v přes 6 m do 12 m</t>
  </si>
  <si>
    <t>2088677562</t>
  </si>
  <si>
    <t>https://podminky.urs.cz/item/CS_URS_2025_02/998733202</t>
  </si>
  <si>
    <t>734</t>
  </si>
  <si>
    <t>Armatury</t>
  </si>
  <si>
    <t>734261235</t>
  </si>
  <si>
    <t>Šroubení topenářské přímé G 1 PN 16 do 120°C</t>
  </si>
  <si>
    <t>-1964579626</t>
  </si>
  <si>
    <t>734292815</t>
  </si>
  <si>
    <t>Kohout kulový přímý G 1 PN 42 do 185°C plnoprůtokový</t>
  </si>
  <si>
    <t>375698402</t>
  </si>
  <si>
    <t>734291123</t>
  </si>
  <si>
    <t>Kohout plnící a vypouštěcí G 1/2 PN 10 do 90°C závitový</t>
  </si>
  <si>
    <t>-949778509</t>
  </si>
  <si>
    <t>734221681</t>
  </si>
  <si>
    <t>Rohová připojovací armatura pro tělesa VK nastavitelná G 1/2x18 (regulační a vypouštěcí šroubení s monžností vypouštění)</t>
  </si>
  <si>
    <t>-1575502414</t>
  </si>
  <si>
    <t>734221682</t>
  </si>
  <si>
    <t>Termostatická hlavice kapalinová PN 10 do 110°C otopných těles VK - zabezpečený model pro veřejné budovy</t>
  </si>
  <si>
    <t>-1839067340</t>
  </si>
  <si>
    <t>734242414</t>
  </si>
  <si>
    <t>Ventil zpětný mosazný G 1" PN 10 do 110°C se dvěma závity</t>
  </si>
  <si>
    <t>-549351314</t>
  </si>
  <si>
    <t>734295021</t>
  </si>
  <si>
    <t>Směšovací ventil otopných systémů závitový třícestný DN 15, Kvs=1,6 se servomotorem</t>
  </si>
  <si>
    <t>-285513470</t>
  </si>
  <si>
    <t>734411105</t>
  </si>
  <si>
    <t>Teploměr technický s pevným stonkem a jímkou zadní připojení průměr 63 mm délky 150 mm</t>
  </si>
  <si>
    <t>-462918140</t>
  </si>
  <si>
    <t>734291274</t>
  </si>
  <si>
    <t>Filtr závitový přímý G 1 PN 30 do 110°C s vnitřními závity a integrovaným magnetem</t>
  </si>
  <si>
    <t>110087813</t>
  </si>
  <si>
    <t>734401121</t>
  </si>
  <si>
    <t>Regulační a uzavírací ventil DN 25</t>
  </si>
  <si>
    <t>-2031758391</t>
  </si>
  <si>
    <t>734211120</t>
  </si>
  <si>
    <t>Ventil závitový odvzdušňovací G 1/2 PN 14 do 120°C automatický</t>
  </si>
  <si>
    <t>-2126781694</t>
  </si>
  <si>
    <t>734494121</t>
  </si>
  <si>
    <t>Návarek s metrickým závitem M 20x1,5 délky do 220 mm</t>
  </si>
  <si>
    <t>-932489867</t>
  </si>
  <si>
    <t>998734202</t>
  </si>
  <si>
    <t>Přesun hmot procentní pro armatury v objektech přes v 6 m do 12 m</t>
  </si>
  <si>
    <t>-1131493069</t>
  </si>
  <si>
    <t>https://podminky.urs.cz/item/CS_URS_2025_02/998734202</t>
  </si>
  <si>
    <t>Otopná tělesa</t>
  </si>
  <si>
    <t>735152574</t>
  </si>
  <si>
    <t>Deskové otopné těleso 22 VK 600/700</t>
  </si>
  <si>
    <t>-2010179309</t>
  </si>
  <si>
    <t>735152579</t>
  </si>
  <si>
    <t>Deskové otopné těleso 22 VK 600/1200</t>
  </si>
  <si>
    <t>-166997444</t>
  </si>
  <si>
    <t>735152673</t>
  </si>
  <si>
    <t>Deskové otopné těleso 33 VKL 600/600</t>
  </si>
  <si>
    <t>1145086926</t>
  </si>
  <si>
    <t>735152694</t>
  </si>
  <si>
    <t>Deskové otopné těleso 33 VKL 900/700</t>
  </si>
  <si>
    <t>1215804005</t>
  </si>
  <si>
    <t>735159220</t>
  </si>
  <si>
    <t>Montáž otopných těles</t>
  </si>
  <si>
    <t>-2039431123</t>
  </si>
  <si>
    <t>735149250</t>
  </si>
  <si>
    <t>Demontáž a nová montáž deskového tělesa KLASIK 22/600/900</t>
  </si>
  <si>
    <t>48812707</t>
  </si>
  <si>
    <t>735159360</t>
  </si>
  <si>
    <t>Vyregulování a odvzušnění otopné soustavy</t>
  </si>
  <si>
    <t>-1255870758</t>
  </si>
  <si>
    <t>998735202</t>
  </si>
  <si>
    <t>Přesun hmot procentní pro otopná tělesa v objektech v přes 6 m do 12 m</t>
  </si>
  <si>
    <t>-783891531</t>
  </si>
  <si>
    <t>https://podminky.urs.cz/item/CS_URS_2025_02/998735202</t>
  </si>
  <si>
    <t>735-B</t>
  </si>
  <si>
    <t>Demontáže ústředního topení</t>
  </si>
  <si>
    <t>733110806</t>
  </si>
  <si>
    <t>Demontáž potrubí</t>
  </si>
  <si>
    <t>-1334019921</t>
  </si>
  <si>
    <t>734200813</t>
  </si>
  <si>
    <t>Demontáž armatur</t>
  </si>
  <si>
    <t>-1600915036</t>
  </si>
  <si>
    <t>735111810</t>
  </si>
  <si>
    <t>Demontáž otopných těles</t>
  </si>
  <si>
    <t>M2</t>
  </si>
  <si>
    <t>-2062968574</t>
  </si>
  <si>
    <t>ZTI - Zdravotní instalace</t>
  </si>
  <si>
    <t>713 - Izolace tepelné</t>
  </si>
  <si>
    <t>721 - Vnitřní kanalizace</t>
  </si>
  <si>
    <t>722 - Vnitřní vodovod</t>
  </si>
  <si>
    <t>725 - Zařizovací předměty</t>
  </si>
  <si>
    <t>10-000015</t>
  </si>
  <si>
    <t xml:space="preserve">Izolace  potrubí TUBEX    22/15</t>
  </si>
  <si>
    <t>-64209549</t>
  </si>
  <si>
    <t>10-000019</t>
  </si>
  <si>
    <t xml:space="preserve">Izolace  potrubí TUBEX    28/15</t>
  </si>
  <si>
    <t>-1981878756</t>
  </si>
  <si>
    <t>10-000000P-00</t>
  </si>
  <si>
    <t>Přesun hmot pro tepelné izolace</t>
  </si>
  <si>
    <t>1897550629</t>
  </si>
  <si>
    <t>Vnitřní kanalizace</t>
  </si>
  <si>
    <t>521In6001-083</t>
  </si>
  <si>
    <t>Potrubí hrdlové z trub z plastických hmot - materiál PP, HT Systém, připojovací, DN 40</t>
  </si>
  <si>
    <t>-1192250563</t>
  </si>
  <si>
    <t>521In6001-085</t>
  </si>
  <si>
    <t>Potrubí hrdlové z trub z plastických hmot - materiál PP, HT Systém, připojovací, DN 50</t>
  </si>
  <si>
    <t>617723474</t>
  </si>
  <si>
    <t>521In6001-075</t>
  </si>
  <si>
    <t>Potrubí hrdlové z trub z plastických hmot - materiál PP, HT Systém, odpadní, DN 100</t>
  </si>
  <si>
    <t>-1720778184</t>
  </si>
  <si>
    <t>521In6001-037</t>
  </si>
  <si>
    <t>Potrubí hrdlové z trub z plastických hmot - materiál PVC, KG Systém, rozměry 100×3,0 mm, ležaté</t>
  </si>
  <si>
    <t>1144266653</t>
  </si>
  <si>
    <t>521Iw4010-002</t>
  </si>
  <si>
    <t>Zkouška těsnosti kanalizace v objektech - podle ČSN 73 6760 - vodou, do DN 125</t>
  </si>
  <si>
    <t>-24922214</t>
  </si>
  <si>
    <t>521In6020-004</t>
  </si>
  <si>
    <t>Zřízení přípojek na potrubí, vyvedení a upevnění odpadních výpustek - Dxt 40×1,8 mm</t>
  </si>
  <si>
    <t>2080339658</t>
  </si>
  <si>
    <t>521In6020-006</t>
  </si>
  <si>
    <t>Zřízení přípojek na potrubí, vyvedení a upevnění odpadních výpustek - Dxt 50×1,8 mm</t>
  </si>
  <si>
    <t>-1107097421</t>
  </si>
  <si>
    <t>521In6020-012</t>
  </si>
  <si>
    <t>Zřízení přípojek na potrubí, vyvedení a upevnění odpadních výpustek - Dxt 110×2,3 mm</t>
  </si>
  <si>
    <t>1842756196</t>
  </si>
  <si>
    <t>521In6070-008</t>
  </si>
  <si>
    <t>Opravy odpadního potrubí z PP - vsazení odbočky do potrubí, DN 110</t>
  </si>
  <si>
    <t>1664287454</t>
  </si>
  <si>
    <t>521Ia0020-002</t>
  </si>
  <si>
    <t>Pročištění - prvky kusové - svislé odpady v jednom podlaží, DN do 200</t>
  </si>
  <si>
    <t>-166146800</t>
  </si>
  <si>
    <t>X61514</t>
  </si>
  <si>
    <t>Osazení přečerpávací stanice</t>
  </si>
  <si>
    <t>572004428</t>
  </si>
  <si>
    <t>X61515</t>
  </si>
  <si>
    <t>Přečerpávací stanice - studenský klub 1.PP</t>
  </si>
  <si>
    <t>22375736</t>
  </si>
  <si>
    <t>X61516</t>
  </si>
  <si>
    <t>Montáž kalového čerpadla</t>
  </si>
  <si>
    <t>65889775</t>
  </si>
  <si>
    <t>X61517</t>
  </si>
  <si>
    <t>Kalové čerpadlo - studenský klub 2.PP</t>
  </si>
  <si>
    <t>-1579361248</t>
  </si>
  <si>
    <t>X615111</t>
  </si>
  <si>
    <t>Výtlačné potrubí</t>
  </si>
  <si>
    <t>-19591391</t>
  </si>
  <si>
    <t>X615113</t>
  </si>
  <si>
    <t>Napojení do stávající kanalizační šachty</t>
  </si>
  <si>
    <t>1278982358</t>
  </si>
  <si>
    <t>h4.0660</t>
  </si>
  <si>
    <t>HL136N Vodní ZU pro odvod kondenzátu DN40 s připojením DN32 popř. d 12-18 mm, s přídavnou mechanicko</t>
  </si>
  <si>
    <t>79681883</t>
  </si>
  <si>
    <t>X615138</t>
  </si>
  <si>
    <t>Osazení odlučovače tuků</t>
  </si>
  <si>
    <t>-1563026265</t>
  </si>
  <si>
    <t>X615139</t>
  </si>
  <si>
    <t>Odlučovač tuků</t>
  </si>
  <si>
    <t>-2106634530</t>
  </si>
  <si>
    <t>521Az0030-002</t>
  </si>
  <si>
    <t>Přesun hmot pro vnitřní kanalizace - výška do 6 m</t>
  </si>
  <si>
    <t>-159482056</t>
  </si>
  <si>
    <t>Vnitřní vodovod</t>
  </si>
  <si>
    <t>531Iw4030-002</t>
  </si>
  <si>
    <t>Opravy ostatní - uzavření nebo otevření vodovodního potrubí při opravách vč. vypuštění a napuštění</t>
  </si>
  <si>
    <t>-303755599</t>
  </si>
  <si>
    <t>X61512</t>
  </si>
  <si>
    <t>Vypuštění vodovodu</t>
  </si>
  <si>
    <t>478954200</t>
  </si>
  <si>
    <t>X61513</t>
  </si>
  <si>
    <t>Napojení na stávající rozvod vodovodu</t>
  </si>
  <si>
    <t>276520599</t>
  </si>
  <si>
    <t>531In6170-004</t>
  </si>
  <si>
    <t>Potrubí z polypropylenu (PPR) svařovaných polyfuzně PN 20 (SDR 6) - D 20x3,4</t>
  </si>
  <si>
    <t>1486350472</t>
  </si>
  <si>
    <t>531In6170-006</t>
  </si>
  <si>
    <t>Potrubí z polypropylenu (PPR) svařovaných polyfuzně PN 20 (SDR 6) - D 25x4,2</t>
  </si>
  <si>
    <t>1367997217</t>
  </si>
  <si>
    <t>X61519</t>
  </si>
  <si>
    <t>Uchycení potrubí</t>
  </si>
  <si>
    <t>633149416</t>
  </si>
  <si>
    <t>531ZLA001-00</t>
  </si>
  <si>
    <t>Podpůrný žlábek pozinkovaný pod trubky PPr - pro D20</t>
  </si>
  <si>
    <t>-913407736</t>
  </si>
  <si>
    <t>531Iw4010-006</t>
  </si>
  <si>
    <t>Tlakové zkoušky vodovodního potrubí - potrubí závitové, do DN 50</t>
  </si>
  <si>
    <t>-72664790</t>
  </si>
  <si>
    <t>531Iw4020-002</t>
  </si>
  <si>
    <t>Proplach a dezinfekce vodovodního potrubí - do DN 80</t>
  </si>
  <si>
    <t>-746622201</t>
  </si>
  <si>
    <t>539Xn6002-002</t>
  </si>
  <si>
    <t>Vyvedení a upevnění výpustek - do DN 25</t>
  </si>
  <si>
    <t>-111340295</t>
  </si>
  <si>
    <t>X61511</t>
  </si>
  <si>
    <t>Armatura plastová s jedním závitem - nástěnka D20x1/2"</t>
  </si>
  <si>
    <t>-499732236</t>
  </si>
  <si>
    <t>531DG001-02</t>
  </si>
  <si>
    <t>DG Přechodka PPr - pozink vnější - 20x1/2"</t>
  </si>
  <si>
    <t>-1665592128</t>
  </si>
  <si>
    <t>535Xh0160-002</t>
  </si>
  <si>
    <t>Montáž vodovodních armatur se dvěma závity - ostatní, G 1/2 "</t>
  </si>
  <si>
    <t>1919583892</t>
  </si>
  <si>
    <t>01-R250X003a</t>
  </si>
  <si>
    <t>Kulový kohout, PN 42, T 185 C, chromovaný 1/2" červený</t>
  </si>
  <si>
    <t>-248488234</t>
  </si>
  <si>
    <t>531Az0030-002</t>
  </si>
  <si>
    <t>Přesun hmot pro vnitřní vodovod - výška do 6 m</t>
  </si>
  <si>
    <t>-190422737</t>
  </si>
  <si>
    <t>Zařizovací předměty</t>
  </si>
  <si>
    <t>535Xh0210-010</t>
  </si>
  <si>
    <t>Montáž ventilů - rohový, bez připojovací trubičky, G 1/2 "</t>
  </si>
  <si>
    <t>814317468</t>
  </si>
  <si>
    <t>535Xh0211-00</t>
  </si>
  <si>
    <t>Ventil rohový</t>
  </si>
  <si>
    <t>-1320789403</t>
  </si>
  <si>
    <t>742Xa0012-004</t>
  </si>
  <si>
    <t>Montáž umyvadel - na šrouby do zdiva</t>
  </si>
  <si>
    <t>184331272</t>
  </si>
  <si>
    <t>745Xh0100-002</t>
  </si>
  <si>
    <t>Montáž baterie umyvadlové stojánkové - G 1/2</t>
  </si>
  <si>
    <t>-1458177742</t>
  </si>
  <si>
    <t>744Xg3012-006</t>
  </si>
  <si>
    <t>Montáž klozetových mís - závěsných</t>
  </si>
  <si>
    <t>-454273219</t>
  </si>
  <si>
    <t>744Ge001-01</t>
  </si>
  <si>
    <t>Montáž instalačního modulu - pro WC pro zazdění</t>
  </si>
  <si>
    <t>-1041662551</t>
  </si>
  <si>
    <t>X615115</t>
  </si>
  <si>
    <t>Montáž invalidních madel</t>
  </si>
  <si>
    <t>1890633882</t>
  </si>
  <si>
    <t>X615117</t>
  </si>
  <si>
    <t>Umyvadlo</t>
  </si>
  <si>
    <t>-1434589891</t>
  </si>
  <si>
    <t>X615118</t>
  </si>
  <si>
    <t>Sifon k umyvadlu</t>
  </si>
  <si>
    <t>1548636881</t>
  </si>
  <si>
    <t>X615119</t>
  </si>
  <si>
    <t>Umyvadlová výpusť</t>
  </si>
  <si>
    <t>-106855690</t>
  </si>
  <si>
    <t>X615120</t>
  </si>
  <si>
    <t>Umyvadlo invalidní</t>
  </si>
  <si>
    <t>-1904424424</t>
  </si>
  <si>
    <t>X615121</t>
  </si>
  <si>
    <t>Podomítkový invalidní sifon k umyvadlu</t>
  </si>
  <si>
    <t>-17037455</t>
  </si>
  <si>
    <t>X615122</t>
  </si>
  <si>
    <t>Umyvadlová baterie bez výpusti</t>
  </si>
  <si>
    <t>1023837606</t>
  </si>
  <si>
    <t>X615123</t>
  </si>
  <si>
    <t>Umyvadlová baterie bez výpusti s lékařskou pákou</t>
  </si>
  <si>
    <t>-371753858</t>
  </si>
  <si>
    <t>X615124</t>
  </si>
  <si>
    <t>Klozet závěsný</t>
  </si>
  <si>
    <t>1399562113</t>
  </si>
  <si>
    <t>X615125</t>
  </si>
  <si>
    <t>Sedátko ke klozetu</t>
  </si>
  <si>
    <t>-1229208367</t>
  </si>
  <si>
    <t>X615126</t>
  </si>
  <si>
    <t>Klozet závěsný invalidní</t>
  </si>
  <si>
    <t>-1021867451</t>
  </si>
  <si>
    <t>X615127</t>
  </si>
  <si>
    <t>Sedátko ke klozetu invalidnímu</t>
  </si>
  <si>
    <t>95378873</t>
  </si>
  <si>
    <t>X615128</t>
  </si>
  <si>
    <t>Instalační modul k závěsnému WC</t>
  </si>
  <si>
    <t>-8267634</t>
  </si>
  <si>
    <t>X615129</t>
  </si>
  <si>
    <t>Splachovací tlačítko dvojčinné - bílé plastové</t>
  </si>
  <si>
    <t>-529375087</t>
  </si>
  <si>
    <t>X615130</t>
  </si>
  <si>
    <t>Oddálené pneumatické splachování WC</t>
  </si>
  <si>
    <t>-870294049</t>
  </si>
  <si>
    <t>X615131</t>
  </si>
  <si>
    <t>Invalidní madlo k WC - pevné</t>
  </si>
  <si>
    <t>1870640936</t>
  </si>
  <si>
    <t>X615132</t>
  </si>
  <si>
    <t>Invalidní madlo k WC - sklopné</t>
  </si>
  <si>
    <t>1662784740</t>
  </si>
  <si>
    <t>X615133</t>
  </si>
  <si>
    <t>Invalidní madlo k umyvadlu</t>
  </si>
  <si>
    <t>876046740</t>
  </si>
  <si>
    <t>535Az0030-002</t>
  </si>
  <si>
    <t>Přesun hmot pro zařizovací předměty - výška do 6 m</t>
  </si>
  <si>
    <t>-909192950</t>
  </si>
  <si>
    <t>PP - Přeložka páry</t>
  </si>
  <si>
    <t>D1 - Zařízení</t>
  </si>
  <si>
    <t>D2 - Armatury</t>
  </si>
  <si>
    <t>D3 - Potrubí</t>
  </si>
  <si>
    <t>D4 - Tepelné izolace</t>
  </si>
  <si>
    <t>D5 - Nátěry</t>
  </si>
  <si>
    <t>D6 - Zkoušky, zaregulování</t>
  </si>
  <si>
    <t>D7 - Demontáže</t>
  </si>
  <si>
    <t>Pol4</t>
  </si>
  <si>
    <t>Nepředvídané náklady při realizaci opravy zdroje tepla - účtovat dle skutečnosti</t>
  </si>
  <si>
    <t>593837385</t>
  </si>
  <si>
    <t>Zařízení</t>
  </si>
  <si>
    <t>odvaděč kondenzátu MK 35/32</t>
  </si>
  <si>
    <t>687811188</t>
  </si>
  <si>
    <t>73410-9312</t>
  </si>
  <si>
    <t>Montáž přírubových armatur - odvaděč kondenzátu DN 25 PN40</t>
  </si>
  <si>
    <t>532728344</t>
  </si>
  <si>
    <t>kalník DN 80, délka 500 mm, 2 x dynko DN 80</t>
  </si>
  <si>
    <t>-2053556479</t>
  </si>
  <si>
    <t>Pol5</t>
  </si>
  <si>
    <t>montáž kalníku</t>
  </si>
  <si>
    <t>h</t>
  </si>
  <si>
    <t>-1559521140</t>
  </si>
  <si>
    <t>99873-2201</t>
  </si>
  <si>
    <t>přesun hmot do 6 m výšky</t>
  </si>
  <si>
    <t>8702370</t>
  </si>
  <si>
    <t>Pol6</t>
  </si>
  <si>
    <t>UV 226 R11 40 350 25 DN 25 PN 40</t>
  </si>
  <si>
    <t>1990491305</t>
  </si>
  <si>
    <t>73410-9312.1</t>
  </si>
  <si>
    <t>montáž přírubových armatur DN 25 PN 40</t>
  </si>
  <si>
    <t>1462076505</t>
  </si>
  <si>
    <t>Pol7</t>
  </si>
  <si>
    <t>UV 226 R11 40 350 80 DN 50 PN 40</t>
  </si>
  <si>
    <t>605088625</t>
  </si>
  <si>
    <t>73410-9314</t>
  </si>
  <si>
    <t>montáž přírubových armatur DN50 PN 40</t>
  </si>
  <si>
    <t>1466137176</t>
  </si>
  <si>
    <t>73416-3446</t>
  </si>
  <si>
    <t>filtr s výměnnou vložkou FP 210 S DN 50 PN 40 - pára</t>
  </si>
  <si>
    <t>-548306657</t>
  </si>
  <si>
    <t>73429-2813</t>
  </si>
  <si>
    <t>kulový kohout R950R G 1/2" s červenou páčkou a DADO koulí</t>
  </si>
  <si>
    <t>64650706</t>
  </si>
  <si>
    <t>73429-2817</t>
  </si>
  <si>
    <t>kulový kohout R950R G 6/4" s červenou páčkou a DADO koulí</t>
  </si>
  <si>
    <t>-1020914923</t>
  </si>
  <si>
    <t>73442-1130</t>
  </si>
  <si>
    <t>tlakoměr deformační typ 312 průměr 100 mm rozsah 0-6 bar, U smyčka trojcestný ventil ocelový - tlak páry</t>
  </si>
  <si>
    <t>595158887</t>
  </si>
  <si>
    <t>Pol8</t>
  </si>
  <si>
    <t>orientační štítky SIKLA, včetně pásky, montáž na izolaci specifikované</t>
  </si>
  <si>
    <t>-1253239195</t>
  </si>
  <si>
    <t>Pol9</t>
  </si>
  <si>
    <t>orientační štítky SIKLA , včetně pásky, montáž na izolaci nespecifikované</t>
  </si>
  <si>
    <t>-953080422</t>
  </si>
  <si>
    <t>99873-4201</t>
  </si>
  <si>
    <t>1802591278</t>
  </si>
  <si>
    <t>Potrubí</t>
  </si>
  <si>
    <t>73311-1113</t>
  </si>
  <si>
    <t>potrubí z ocelových trub 1/2"</t>
  </si>
  <si>
    <t>23927438</t>
  </si>
  <si>
    <t>73311-1115</t>
  </si>
  <si>
    <t>potrubí z ocelových trub 1"</t>
  </si>
  <si>
    <t>1553590699</t>
  </si>
  <si>
    <t>73311-1117</t>
  </si>
  <si>
    <t>potrubí z ocelových trub 6/4"</t>
  </si>
  <si>
    <t>1524689182</t>
  </si>
  <si>
    <t>73319-0107</t>
  </si>
  <si>
    <t>zkouška těsnosti potrubí do DN 40</t>
  </si>
  <si>
    <t>984277390</t>
  </si>
  <si>
    <t>73312-1219</t>
  </si>
  <si>
    <t>potrubí z ocelových trub 60,3x2,9</t>
  </si>
  <si>
    <t>-1088704588</t>
  </si>
  <si>
    <t>73319-0219</t>
  </si>
  <si>
    <t>zkouška těsnosti potrubí DN50</t>
  </si>
  <si>
    <t>281939956</t>
  </si>
  <si>
    <t>Pol10</t>
  </si>
  <si>
    <t>montážní lišta WEMEFA nebo FISCHER R4 46x35</t>
  </si>
  <si>
    <t>-1440283314</t>
  </si>
  <si>
    <t>99873-3201</t>
  </si>
  <si>
    <t>447562248</t>
  </si>
  <si>
    <t>Tepelné izolace</t>
  </si>
  <si>
    <t>dodávka</t>
  </si>
  <si>
    <t>tl.5 cm</t>
  </si>
  <si>
    <t>-2018967265</t>
  </si>
  <si>
    <t>71341-1125</t>
  </si>
  <si>
    <t>montáž tepelné izolace ohybů jednovrstvá s povrchovou úpravou hliníkovou folií, připevněným ocelovým drátem</t>
  </si>
  <si>
    <t>593529012</t>
  </si>
  <si>
    <t>Pol11</t>
  </si>
  <si>
    <t>potrubí G 1" pouzdro 35 x 30</t>
  </si>
  <si>
    <t>1868749409</t>
  </si>
  <si>
    <t>Pol12</t>
  </si>
  <si>
    <t>potrubí G 6/4" pouzdro 48 x 30</t>
  </si>
  <si>
    <t>1838225935</t>
  </si>
  <si>
    <t>Pol13</t>
  </si>
  <si>
    <t>potrubí 60,3x2,9 pouzdro 60 x 50</t>
  </si>
  <si>
    <t>1428472063</t>
  </si>
  <si>
    <t>Pol14</t>
  </si>
  <si>
    <t>potrubí 89x3,6 pouzdro 89 x 80</t>
  </si>
  <si>
    <t>1889885677</t>
  </si>
  <si>
    <t>Pol15</t>
  </si>
  <si>
    <t>montáž izolačních pouzder včetně ohybů a odboček</t>
  </si>
  <si>
    <t>470022620</t>
  </si>
  <si>
    <t>Pol16</t>
  </si>
  <si>
    <t>IKA 220 V DN 50 PN40 uzavírací ventil na páře</t>
  </si>
  <si>
    <t>2135164524</t>
  </si>
  <si>
    <t>Pol17</t>
  </si>
  <si>
    <t>IKA 220 F DN 50 PN40 přírubový filtr na páře</t>
  </si>
  <si>
    <t>2028514889</t>
  </si>
  <si>
    <t>Pol18</t>
  </si>
  <si>
    <t>montáž snímatelných izolací IKA</t>
  </si>
  <si>
    <t>-22985515</t>
  </si>
  <si>
    <t>dodávka.1</t>
  </si>
  <si>
    <t>hliníkový plech ve svitku tl.0,6 mm</t>
  </si>
  <si>
    <t>-351178379</t>
  </si>
  <si>
    <t>Pol19</t>
  </si>
  <si>
    <t>potrubí</t>
  </si>
  <si>
    <t>-669216995</t>
  </si>
  <si>
    <t>Pol20</t>
  </si>
  <si>
    <t>ohyhy</t>
  </si>
  <si>
    <t>-236501203</t>
  </si>
  <si>
    <t>99871-3201</t>
  </si>
  <si>
    <t>-80445840</t>
  </si>
  <si>
    <t>Nátěry</t>
  </si>
  <si>
    <t>78361-4651</t>
  </si>
  <si>
    <t>potrubí do DN 50, syntetický, standartní</t>
  </si>
  <si>
    <t>362313980</t>
  </si>
  <si>
    <t>78361-5551</t>
  </si>
  <si>
    <t>830315187</t>
  </si>
  <si>
    <t>78361-7611</t>
  </si>
  <si>
    <t>potrubí do DN 50, dvojnásobný, syntetický, standartní</t>
  </si>
  <si>
    <t>-533405161</t>
  </si>
  <si>
    <t>Pol21</t>
  </si>
  <si>
    <t>zhotovení šipek a barevných pruhů na jednotlivá potrubí a zařízení</t>
  </si>
  <si>
    <t>-529469509</t>
  </si>
  <si>
    <t>Zkoušky, zaregulování</t>
  </si>
  <si>
    <t>Pol22</t>
  </si>
  <si>
    <t>dilatační zkouška</t>
  </si>
  <si>
    <t>1452312386</t>
  </si>
  <si>
    <t>Pol23</t>
  </si>
  <si>
    <t>topná zkouška VS</t>
  </si>
  <si>
    <t>1497759038</t>
  </si>
  <si>
    <t>Pol24</t>
  </si>
  <si>
    <t>požární hlídka v objektu po ukončení sváření</t>
  </si>
  <si>
    <t>1415762191</t>
  </si>
  <si>
    <t>Demontáže</t>
  </si>
  <si>
    <t>Pol25</t>
  </si>
  <si>
    <t>demontáž parních a kondenzátních potrubí</t>
  </si>
  <si>
    <t>1622655900</t>
  </si>
  <si>
    <t>Pol26</t>
  </si>
  <si>
    <t>přeložka potrubí G 6/4" - potrubí od pojistných ventilů TV</t>
  </si>
  <si>
    <t>-845510530</t>
  </si>
  <si>
    <t>Pol27</t>
  </si>
  <si>
    <t>úprava konců demontovaných potrubí pro navaření nových rozvodů</t>
  </si>
  <si>
    <t>-382570849</t>
  </si>
  <si>
    <t>Pol28</t>
  </si>
  <si>
    <t>odvoz staré tepelné izolace na řízenou skládku</t>
  </si>
  <si>
    <t>887705328</t>
  </si>
  <si>
    <t>VRN - VRN</t>
  </si>
  <si>
    <t>VRN - Vedlejší rozpočtové náklady</t>
  </si>
  <si>
    <t xml:space="preserve">    VRN2 - Příprava staveniště</t>
  </si>
  <si>
    <t xml:space="preserve">    VRN3 - Zařízení staveniště</t>
  </si>
  <si>
    <t xml:space="preserve">    VRN4 - Inženýrská činnost</t>
  </si>
  <si>
    <t xml:space="preserve">    VRN7 - Provozní vlivy</t>
  </si>
  <si>
    <t xml:space="preserve">    VRN8 - Přesun stavebních kapacit</t>
  </si>
  <si>
    <t xml:space="preserve">    VRN9 - Ostatní náklady</t>
  </si>
  <si>
    <t>Vedlejší rozpočtové náklady</t>
  </si>
  <si>
    <t>VRN2</t>
  </si>
  <si>
    <t>Příprava staveniště</t>
  </si>
  <si>
    <t>020001000</t>
  </si>
  <si>
    <t>…</t>
  </si>
  <si>
    <t>267329242</t>
  </si>
  <si>
    <t>https://podminky.urs.cz/item/CS_URS_2025_02/020001000</t>
  </si>
  <si>
    <t>VRN3</t>
  </si>
  <si>
    <t>Zařízení staveniště</t>
  </si>
  <si>
    <t>030001000</t>
  </si>
  <si>
    <t>969504274</t>
  </si>
  <si>
    <t>https://podminky.urs.cz/item/CS_URS_2025_02/030001000</t>
  </si>
  <si>
    <t>034103000</t>
  </si>
  <si>
    <t>Oplocení staveniště</t>
  </si>
  <si>
    <t>1278050076</t>
  </si>
  <si>
    <t>https://podminky.urs.cz/item/CS_URS_2025_02/034103000</t>
  </si>
  <si>
    <t>039002000</t>
  </si>
  <si>
    <t>Zrušení zařízení staveniště</t>
  </si>
  <si>
    <t>-1644829439</t>
  </si>
  <si>
    <t>https://podminky.urs.cz/item/CS_URS_2025_02/039002000</t>
  </si>
  <si>
    <t>VRN4</t>
  </si>
  <si>
    <t>Inženýrská činnost</t>
  </si>
  <si>
    <t>040001000</t>
  </si>
  <si>
    <t>1574058146</t>
  </si>
  <si>
    <t>https://podminky.urs.cz/item/CS_URS_2025_02/040001000</t>
  </si>
  <si>
    <t>041103000</t>
  </si>
  <si>
    <t>Autorský dozor projektanta</t>
  </si>
  <si>
    <t>-465602486</t>
  </si>
  <si>
    <t>https://podminky.urs.cz/item/CS_URS_2025_02/041103000</t>
  </si>
  <si>
    <t>VRN7</t>
  </si>
  <si>
    <t>Provozní vlivy</t>
  </si>
  <si>
    <t>070001000</t>
  </si>
  <si>
    <t>-261990791</t>
  </si>
  <si>
    <t>https://podminky.urs.cz/item/CS_URS_2025_02/070001000</t>
  </si>
  <si>
    <t>VRN8</t>
  </si>
  <si>
    <t>Přesun stavebních kapacit</t>
  </si>
  <si>
    <t>080001000</t>
  </si>
  <si>
    <t>Další náklady na pracovníky</t>
  </si>
  <si>
    <t>-1836642800</t>
  </si>
  <si>
    <t>https://podminky.urs.cz/item/CS_URS_2025_02/080001000</t>
  </si>
  <si>
    <t>VRN9</t>
  </si>
  <si>
    <t>Ostatní náklady</t>
  </si>
  <si>
    <t>090001000</t>
  </si>
  <si>
    <t>2084157498</t>
  </si>
  <si>
    <t>https://podminky.urs.cz/item/CS_URS_2025_02/090001000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</si>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</sst>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0" fillId="0" borderId="0" applyNumberFormat="0" applyFill="0" applyBorder="0" applyAlignment="0" applyProtection="0"/>
  </cellStyleXfs>
  <cellXfs count="37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2" fillId="0" borderId="13" xfId="0" applyNumberFormat="1" applyFont="1" applyBorder="1" applyAlignment="1" applyProtection="1"/>
    <xf numFmtId="166" fontId="32" fillId="0" borderId="14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7" fillId="0" borderId="23" xfId="0" applyFont="1" applyBorder="1" applyAlignment="1" applyProtection="1">
      <alignment horizontal="center" vertical="center"/>
    </xf>
    <xf numFmtId="49" fontId="37" fillId="0" borderId="23" xfId="0" applyNumberFormat="1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center" vertical="center" wrapText="1"/>
    </xf>
    <xf numFmtId="167" fontId="37" fillId="0" borderId="23" xfId="0" applyNumberFormat="1" applyFont="1" applyBorder="1" applyAlignment="1" applyProtection="1">
      <alignment vertical="center"/>
    </xf>
    <xf numFmtId="4" fontId="37" fillId="2" borderId="23" xfId="0" applyNumberFormat="1" applyFont="1" applyFill="1" applyBorder="1" applyAlignment="1" applyProtection="1">
      <alignment vertical="center"/>
      <protection locked="0"/>
    </xf>
    <xf numFmtId="4" fontId="37" fillId="0" borderId="23" xfId="0" applyNumberFormat="1" applyFont="1" applyBorder="1" applyAlignment="1" applyProtection="1">
      <alignment vertical="center"/>
    </xf>
    <xf numFmtId="0" fontId="38" fillId="0" borderId="4" xfId="0" applyFont="1" applyBorder="1" applyAlignment="1">
      <alignment vertical="center"/>
    </xf>
    <xf numFmtId="0" fontId="37" fillId="2" borderId="15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167" fontId="22" fillId="2" borderId="23" xfId="0" applyNumberFormat="1" applyFont="1" applyFill="1" applyBorder="1" applyAlignment="1" applyProtection="1">
      <alignment vertical="center"/>
      <protection locked="0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 applyProtection="1">
      <alignment horizontal="center" vertical="center"/>
    </xf>
    <xf numFmtId="166" fontId="23" fillId="0" borderId="21" xfId="0" applyNumberFormat="1" applyFont="1" applyBorder="1" applyAlignment="1" applyProtection="1">
      <alignment vertical="center"/>
    </xf>
    <xf numFmtId="166" fontId="23" fillId="0" borderId="22" xfId="0" applyNumberFormat="1" applyFont="1" applyBorder="1" applyAlignment="1" applyProtection="1">
      <alignment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167" fontId="37" fillId="2" borderId="23" xfId="0" applyNumberFormat="1" applyFont="1" applyFill="1" applyBorder="1" applyAlignment="1" applyProtection="1">
      <alignment vertical="center"/>
      <protection locked="0"/>
    </xf>
    <xf numFmtId="0" fontId="0" fillId="0" borderId="0" xfId="0" applyAlignment="1">
      <alignment vertical="top"/>
    </xf>
    <xf numFmtId="0" fontId="39" fillId="0" borderId="24" xfId="0" applyFont="1" applyBorder="1" applyAlignment="1">
      <alignment vertical="center" wrapText="1"/>
    </xf>
    <xf numFmtId="0" fontId="39" fillId="0" borderId="25" xfId="0" applyFont="1" applyBorder="1" applyAlignment="1">
      <alignment vertical="center" wrapText="1"/>
    </xf>
    <xf numFmtId="0" fontId="39" fillId="0" borderId="26" xfId="0" applyFont="1" applyBorder="1" applyAlignment="1">
      <alignment vertical="center" wrapText="1"/>
    </xf>
    <xf numFmtId="0" fontId="39" fillId="0" borderId="27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39" fillId="0" borderId="28" xfId="0" applyFont="1" applyBorder="1" applyAlignment="1">
      <alignment horizontal="center" vertical="center" wrapText="1"/>
    </xf>
    <xf numFmtId="0" fontId="39" fillId="0" borderId="27" xfId="0" applyFont="1" applyBorder="1" applyAlignment="1">
      <alignment vertical="center" wrapText="1"/>
    </xf>
    <xf numFmtId="0" fontId="41" fillId="0" borderId="29" xfId="0" applyFont="1" applyBorder="1" applyAlignment="1">
      <alignment horizontal="left" wrapText="1"/>
    </xf>
    <xf numFmtId="0" fontId="39" fillId="0" borderId="28" xfId="0" applyFont="1" applyBorder="1" applyAlignment="1">
      <alignment vertical="center" wrapText="1"/>
    </xf>
    <xf numFmtId="0" fontId="41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3" fillId="0" borderId="27" xfId="0" applyFont="1" applyBorder="1" applyAlignment="1">
      <alignment vertical="center" wrapText="1"/>
    </xf>
    <xf numFmtId="0" fontId="42" fillId="0" borderId="1" xfId="0" applyFont="1" applyBorder="1" applyAlignment="1">
      <alignment vertical="center" wrapText="1"/>
    </xf>
    <xf numFmtId="0" fontId="42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vertical="center"/>
    </xf>
    <xf numFmtId="49" fontId="42" fillId="0" borderId="1" xfId="0" applyNumberFormat="1" applyFont="1" applyBorder="1" applyAlignment="1">
      <alignment horizontal="left" vertical="center" wrapText="1"/>
    </xf>
    <xf numFmtId="49" fontId="42" fillId="0" borderId="1" xfId="0" applyNumberFormat="1" applyFont="1" applyBorder="1" applyAlignment="1">
      <alignment vertical="center" wrapText="1"/>
    </xf>
    <xf numFmtId="0" fontId="39" fillId="0" borderId="30" xfId="0" applyFont="1" applyBorder="1" applyAlignment="1">
      <alignment vertical="center" wrapText="1"/>
    </xf>
    <xf numFmtId="0" fontId="44" fillId="0" borderId="29" xfId="0" applyFont="1" applyBorder="1" applyAlignment="1">
      <alignment vertical="center" wrapText="1"/>
    </xf>
    <xf numFmtId="0" fontId="39" fillId="0" borderId="31" xfId="0" applyFont="1" applyBorder="1" applyAlignment="1">
      <alignment vertical="center" wrapText="1"/>
    </xf>
    <xf numFmtId="0" fontId="39" fillId="0" borderId="1" xfId="0" applyFont="1" applyBorder="1" applyAlignment="1">
      <alignment vertical="top"/>
    </xf>
    <xf numFmtId="0" fontId="39" fillId="0" borderId="0" xfId="0" applyFont="1" applyAlignment="1">
      <alignment vertical="top"/>
    </xf>
    <xf numFmtId="0" fontId="39" fillId="0" borderId="24" xfId="0" applyFont="1" applyBorder="1" applyAlignment="1">
      <alignment horizontal="left" vertical="center"/>
    </xf>
    <xf numFmtId="0" fontId="39" fillId="0" borderId="25" xfId="0" applyFont="1" applyBorder="1" applyAlignment="1">
      <alignment horizontal="left" vertical="center"/>
    </xf>
    <xf numFmtId="0" fontId="39" fillId="0" borderId="26" xfId="0" applyFont="1" applyBorder="1" applyAlignment="1">
      <alignment horizontal="left" vertical="center"/>
    </xf>
    <xf numFmtId="0" fontId="39" fillId="0" borderId="27" xfId="0" applyFont="1" applyBorder="1" applyAlignment="1">
      <alignment horizontal="left" vertical="center"/>
    </xf>
    <xf numFmtId="0" fontId="40" fillId="0" borderId="1" xfId="0" applyFont="1" applyBorder="1" applyAlignment="1">
      <alignment horizontal="center" vertical="center"/>
    </xf>
    <xf numFmtId="0" fontId="39" fillId="0" borderId="28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1" fillId="0" borderId="29" xfId="0" applyFont="1" applyBorder="1" applyAlignment="1">
      <alignment horizontal="left" vertical="center"/>
    </xf>
    <xf numFmtId="0" fontId="41" fillId="0" borderId="29" xfId="0" applyFont="1" applyBorder="1" applyAlignment="1">
      <alignment horizontal="center" vertical="center"/>
    </xf>
    <xf numFmtId="0" fontId="45" fillId="0" borderId="29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2" fillId="0" borderId="0" xfId="0" applyFont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2" fillId="0" borderId="1" xfId="0" applyFont="1" applyFill="1" applyBorder="1" applyAlignment="1">
      <alignment horizontal="left" vertical="center"/>
    </xf>
    <xf numFmtId="0" fontId="42" fillId="0" borderId="1" xfId="0" applyFont="1" applyFill="1" applyBorder="1" applyAlignment="1">
      <alignment horizontal="center" vertical="center"/>
    </xf>
    <xf numFmtId="0" fontId="39" fillId="0" borderId="30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39" fillId="0" borderId="31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center" vertical="center" wrapText="1"/>
    </xf>
    <xf numFmtId="0" fontId="39" fillId="0" borderId="24" xfId="0" applyFont="1" applyBorder="1" applyAlignment="1">
      <alignment horizontal="left" vertical="center" wrapText="1"/>
    </xf>
    <xf numFmtId="0" fontId="39" fillId="0" borderId="25" xfId="0" applyFont="1" applyBorder="1" applyAlignment="1">
      <alignment horizontal="left" vertical="center" wrapText="1"/>
    </xf>
    <xf numFmtId="0" fontId="39" fillId="0" borderId="26" xfId="0" applyFont="1" applyBorder="1" applyAlignment="1">
      <alignment horizontal="left" vertical="center" wrapText="1"/>
    </xf>
    <xf numFmtId="0" fontId="39" fillId="0" borderId="27" xfId="0" applyFont="1" applyBorder="1" applyAlignment="1">
      <alignment horizontal="left" vertical="center" wrapText="1"/>
    </xf>
    <xf numFmtId="0" fontId="39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/>
    </xf>
    <xf numFmtId="0" fontId="43" fillId="0" borderId="28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/>
    </xf>
    <xf numFmtId="0" fontId="43" fillId="0" borderId="30" xfId="0" applyFont="1" applyBorder="1" applyAlignment="1">
      <alignment horizontal="left" vertical="center" wrapText="1"/>
    </xf>
    <xf numFmtId="0" fontId="43" fillId="0" borderId="29" xfId="0" applyFont="1" applyBorder="1" applyAlignment="1">
      <alignment horizontal="left" vertical="center" wrapText="1"/>
    </xf>
    <xf numFmtId="0" fontId="43" fillId="0" borderId="3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top"/>
    </xf>
    <xf numFmtId="0" fontId="42" fillId="0" borderId="1" xfId="0" applyFont="1" applyBorder="1" applyAlignment="1">
      <alignment horizontal="center" vertical="top"/>
    </xf>
    <xf numFmtId="0" fontId="43" fillId="0" borderId="30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41" fillId="0" borderId="1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1" fillId="0" borderId="29" xfId="0" applyFont="1" applyBorder="1" applyAlignment="1">
      <alignment vertical="center"/>
    </xf>
    <xf numFmtId="0" fontId="42" fillId="0" borderId="1" xfId="0" applyFont="1" applyBorder="1" applyAlignment="1">
      <alignment vertical="top"/>
    </xf>
    <xf numFmtId="49" fontId="42" fillId="0" borderId="1" xfId="0" applyNumberFormat="1" applyFont="1" applyBorder="1" applyAlignment="1">
      <alignment horizontal="left" vertical="center"/>
    </xf>
    <xf numFmtId="0" fontId="48" fillId="0" borderId="27" xfId="0" applyFont="1" applyBorder="1" applyAlignment="1" applyProtection="1">
      <alignment horizontal="left" vertical="center"/>
    </xf>
    <xf numFmtId="0" fontId="49" fillId="0" borderId="1" xfId="0" applyFont="1" applyBorder="1" applyAlignment="1" applyProtection="1">
      <alignment vertical="top"/>
    </xf>
    <xf numFmtId="0" fontId="49" fillId="0" borderId="1" xfId="0" applyFont="1" applyBorder="1" applyAlignment="1" applyProtection="1">
      <alignment horizontal="left" vertical="center"/>
    </xf>
    <xf numFmtId="0" fontId="49" fillId="0" borderId="1" xfId="0" applyFont="1" applyBorder="1" applyAlignment="1" applyProtection="1">
      <alignment horizontal="center" vertical="center"/>
    </xf>
    <xf numFmtId="49" fontId="49" fillId="0" borderId="1" xfId="0" applyNumberFormat="1" applyFont="1" applyBorder="1" applyAlignment="1" applyProtection="1">
      <alignment horizontal="left" vertical="center"/>
    </xf>
    <xf numFmtId="0" fontId="48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1" fillId="0" borderId="29" xfId="0" applyFont="1" applyBorder="1" applyAlignment="1">
      <alignment horizontal="left"/>
    </xf>
    <xf numFmtId="0" fontId="45" fillId="0" borderId="29" xfId="0" applyFont="1" applyBorder="1" applyAlignment="1"/>
    <xf numFmtId="0" fontId="39" fillId="0" borderId="27" xfId="0" applyFont="1" applyBorder="1" applyAlignment="1">
      <alignment vertical="top"/>
    </xf>
    <xf numFmtId="0" fontId="39" fillId="0" borderId="28" xfId="0" applyFont="1" applyBorder="1" applyAlignment="1">
      <alignment vertical="top"/>
    </xf>
    <xf numFmtId="0" fontId="39" fillId="0" borderId="30" xfId="0" applyFont="1" applyBorder="1" applyAlignment="1">
      <alignment vertical="top"/>
    </xf>
    <xf numFmtId="0" fontId="39" fillId="0" borderId="29" xfId="0" applyFont="1" applyBorder="1" applyAlignment="1">
      <alignment vertical="top"/>
    </xf>
    <xf numFmtId="0" fontId="39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styles" Target="styles.xml" /><Relationship Id="rId32" Type="http://schemas.openxmlformats.org/officeDocument/2006/relationships/theme" Target="theme/theme1.xml" /><Relationship Id="rId33" Type="http://schemas.openxmlformats.org/officeDocument/2006/relationships/calcChain" Target="calcChain.xml" /><Relationship Id="rId34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315402" TargetMode="External" /><Relationship Id="rId2" Type="http://schemas.openxmlformats.org/officeDocument/2006/relationships/hyperlink" Target="https://podminky.urs.cz/item/CS_URS_2025_02/619995001" TargetMode="External" /><Relationship Id="rId3" Type="http://schemas.openxmlformats.org/officeDocument/2006/relationships/hyperlink" Target="https://podminky.urs.cz/item/CS_URS_2025_02/968072455" TargetMode="External" /><Relationship Id="rId4" Type="http://schemas.openxmlformats.org/officeDocument/2006/relationships/hyperlink" Target="https://podminky.urs.cz/item/CS_URS_2025_02/997013151" TargetMode="External" /><Relationship Id="rId5" Type="http://schemas.openxmlformats.org/officeDocument/2006/relationships/hyperlink" Target="https://podminky.urs.cz/item/CS_URS_2025_02/997013501" TargetMode="External" /><Relationship Id="rId6" Type="http://schemas.openxmlformats.org/officeDocument/2006/relationships/hyperlink" Target="https://podminky.urs.cz/item/CS_URS_2025_02/997013509" TargetMode="External" /><Relationship Id="rId7" Type="http://schemas.openxmlformats.org/officeDocument/2006/relationships/hyperlink" Target="https://podminky.urs.cz/item/CS_URS_2025_02/997013631" TargetMode="External" /><Relationship Id="rId8" Type="http://schemas.openxmlformats.org/officeDocument/2006/relationships/hyperlink" Target="https://podminky.urs.cz/item/CS_URS_2025_02/997013811" TargetMode="External" /><Relationship Id="rId9" Type="http://schemas.openxmlformats.org/officeDocument/2006/relationships/hyperlink" Target="https://podminky.urs.cz/item/CS_URS_2025_02/998011001" TargetMode="External" /><Relationship Id="rId10" Type="http://schemas.openxmlformats.org/officeDocument/2006/relationships/hyperlink" Target="https://podminky.urs.cz/item/CS_URS_2025_02/725319111" TargetMode="External" /><Relationship Id="rId11" Type="http://schemas.openxmlformats.org/officeDocument/2006/relationships/hyperlink" Target="https://podminky.urs.cz/item/CS_URS_2025_02/725821321" TargetMode="External" /><Relationship Id="rId12" Type="http://schemas.openxmlformats.org/officeDocument/2006/relationships/hyperlink" Target="https://podminky.urs.cz/item/CS_URS_2025_02/766660002" TargetMode="External" /><Relationship Id="rId13" Type="http://schemas.openxmlformats.org/officeDocument/2006/relationships/hyperlink" Target="https://podminky.urs.cz/item/CS_URS_2025_02/766691914" TargetMode="External" /><Relationship Id="rId14" Type="http://schemas.openxmlformats.org/officeDocument/2006/relationships/hyperlink" Target="https://podminky.urs.cz/item/CS_URS_2025_02/998766202" TargetMode="External" /><Relationship Id="rId15" Type="http://schemas.openxmlformats.org/officeDocument/2006/relationships/hyperlink" Target="https://podminky.urs.cz/item/CS_URS_2025_02/781111011" TargetMode="External" /><Relationship Id="rId16" Type="http://schemas.openxmlformats.org/officeDocument/2006/relationships/hyperlink" Target="https://podminky.urs.cz/item/CS_URS_2025_02/781121011" TargetMode="External" /><Relationship Id="rId17" Type="http://schemas.openxmlformats.org/officeDocument/2006/relationships/hyperlink" Target="https://podminky.urs.cz/item/CS_URS_2025_02/781151031" TargetMode="External" /><Relationship Id="rId18" Type="http://schemas.openxmlformats.org/officeDocument/2006/relationships/hyperlink" Target="https://podminky.urs.cz/item/CS_URS_2025_02/781471810" TargetMode="External" /><Relationship Id="rId19" Type="http://schemas.openxmlformats.org/officeDocument/2006/relationships/hyperlink" Target="https://podminky.urs.cz/item/CS_URS_2025_02/781474154" TargetMode="External" /><Relationship Id="rId20" Type="http://schemas.openxmlformats.org/officeDocument/2006/relationships/hyperlink" Target="https://podminky.urs.cz/item/CS_URS_2025_02/781495211" TargetMode="External" /><Relationship Id="rId21" Type="http://schemas.openxmlformats.org/officeDocument/2006/relationships/hyperlink" Target="https://podminky.urs.cz/item/CS_URS_2025_02/998781201" TargetMode="External" /><Relationship Id="rId22" Type="http://schemas.openxmlformats.org/officeDocument/2006/relationships/hyperlink" Target="https://podminky.urs.cz/item/CS_URS_2025_02/783601321" TargetMode="External" /><Relationship Id="rId23" Type="http://schemas.openxmlformats.org/officeDocument/2006/relationships/hyperlink" Target="https://podminky.urs.cz/item/CS_URS_2025_02/783601325" TargetMode="External" /><Relationship Id="rId24" Type="http://schemas.openxmlformats.org/officeDocument/2006/relationships/hyperlink" Target="https://podminky.urs.cz/item/CS_URS_2025_02/783601421" TargetMode="External" /><Relationship Id="rId25" Type="http://schemas.openxmlformats.org/officeDocument/2006/relationships/hyperlink" Target="https://podminky.urs.cz/item/CS_URS_2025_02/783614111" TargetMode="External" /><Relationship Id="rId26" Type="http://schemas.openxmlformats.org/officeDocument/2006/relationships/hyperlink" Target="https://podminky.urs.cz/item/CS_URS_2025_02/783617111" TargetMode="External" /><Relationship Id="rId27" Type="http://schemas.openxmlformats.org/officeDocument/2006/relationships/hyperlink" Target="https://podminky.urs.cz/item/CS_URS_2025_02/784121001" TargetMode="External" /><Relationship Id="rId28" Type="http://schemas.openxmlformats.org/officeDocument/2006/relationships/hyperlink" Target="https://podminky.urs.cz/item/CS_URS_2025_02/784121011" TargetMode="External" /><Relationship Id="rId29" Type="http://schemas.openxmlformats.org/officeDocument/2006/relationships/hyperlink" Target="https://podminky.urs.cz/item/CS_URS_2025_02/784181101" TargetMode="External" /><Relationship Id="rId30" Type="http://schemas.openxmlformats.org/officeDocument/2006/relationships/hyperlink" Target="https://podminky.urs.cz/item/CS_URS_2025_02/784221001" TargetMode="External" /><Relationship Id="rId31" Type="http://schemas.openxmlformats.org/officeDocument/2006/relationships/hyperlink" Target="https://podminky.urs.cz/item/CS_URS_2025_02/786623021" TargetMode="External" /><Relationship Id="rId32" Type="http://schemas.openxmlformats.org/officeDocument/2006/relationships/hyperlink" Target="https://podminky.urs.cz/item/CS_URS_2025_02/998786201" TargetMode="External" /><Relationship Id="rId33" Type="http://schemas.openxmlformats.org/officeDocument/2006/relationships/hyperlink" Target="https://podminky.urs.cz/item/CS_URS_2025_02/HZS2231" TargetMode="External" /><Relationship Id="rId34" Type="http://schemas.openxmlformats.org/officeDocument/2006/relationships/hyperlink" Target="https://podminky.urs.cz/item/CS_URS_2025_02/HZS2492" TargetMode="External" /><Relationship Id="rId35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40239212" TargetMode="External" /><Relationship Id="rId2" Type="http://schemas.openxmlformats.org/officeDocument/2006/relationships/hyperlink" Target="https://podminky.urs.cz/item/CS_URS_2025_02/612315402" TargetMode="External" /><Relationship Id="rId3" Type="http://schemas.openxmlformats.org/officeDocument/2006/relationships/hyperlink" Target="https://podminky.urs.cz/item/CS_URS_2025_02/642942111" TargetMode="External" /><Relationship Id="rId4" Type="http://schemas.openxmlformats.org/officeDocument/2006/relationships/hyperlink" Target="https://podminky.urs.cz/item/CS_URS_2025_02/962032230" TargetMode="External" /><Relationship Id="rId5" Type="http://schemas.openxmlformats.org/officeDocument/2006/relationships/hyperlink" Target="https://podminky.urs.cz/item/CS_URS_2025_02/968072456" TargetMode="External" /><Relationship Id="rId6" Type="http://schemas.openxmlformats.org/officeDocument/2006/relationships/hyperlink" Target="https://podminky.urs.cz/item/CS_URS_2025_02/973031324" TargetMode="External" /><Relationship Id="rId7" Type="http://schemas.openxmlformats.org/officeDocument/2006/relationships/hyperlink" Target="https://podminky.urs.cz/item/CS_URS_2025_02/977151126" TargetMode="External" /><Relationship Id="rId8" Type="http://schemas.openxmlformats.org/officeDocument/2006/relationships/hyperlink" Target="https://podminky.urs.cz/item/CS_URS_2025_02/997013151" TargetMode="External" /><Relationship Id="rId9" Type="http://schemas.openxmlformats.org/officeDocument/2006/relationships/hyperlink" Target="https://podminky.urs.cz/item/CS_URS_2025_02/997013501" TargetMode="External" /><Relationship Id="rId10" Type="http://schemas.openxmlformats.org/officeDocument/2006/relationships/hyperlink" Target="https://podminky.urs.cz/item/CS_URS_2025_02/997013509" TargetMode="External" /><Relationship Id="rId11" Type="http://schemas.openxmlformats.org/officeDocument/2006/relationships/hyperlink" Target="https://podminky.urs.cz/item/CS_URS_2025_02/997013631" TargetMode="External" /><Relationship Id="rId12" Type="http://schemas.openxmlformats.org/officeDocument/2006/relationships/hyperlink" Target="https://podminky.urs.cz/item/CS_URS_2025_02/997013811" TargetMode="External" /><Relationship Id="rId13" Type="http://schemas.openxmlformats.org/officeDocument/2006/relationships/hyperlink" Target="https://podminky.urs.cz/item/CS_URS_2025_02/998011002" TargetMode="External" /><Relationship Id="rId14" Type="http://schemas.openxmlformats.org/officeDocument/2006/relationships/hyperlink" Target="https://podminky.urs.cz/item/CS_URS_2025_02/714122001" TargetMode="External" /><Relationship Id="rId15" Type="http://schemas.openxmlformats.org/officeDocument/2006/relationships/hyperlink" Target="https://podminky.urs.cz/item/CS_URS_2025_02/714122002" TargetMode="External" /><Relationship Id="rId16" Type="http://schemas.openxmlformats.org/officeDocument/2006/relationships/hyperlink" Target="https://podminky.urs.cz/item/CS_URS_2025_02/766660002" TargetMode="External" /><Relationship Id="rId17" Type="http://schemas.openxmlformats.org/officeDocument/2006/relationships/hyperlink" Target="https://podminky.urs.cz/item/CS_URS_2025_02/766691914" TargetMode="External" /><Relationship Id="rId18" Type="http://schemas.openxmlformats.org/officeDocument/2006/relationships/hyperlink" Target="https://podminky.urs.cz/item/CS_URS_2025_02/781111011" TargetMode="External" /><Relationship Id="rId19" Type="http://schemas.openxmlformats.org/officeDocument/2006/relationships/hyperlink" Target="https://podminky.urs.cz/item/CS_URS_2025_02/781121011" TargetMode="External" /><Relationship Id="rId20" Type="http://schemas.openxmlformats.org/officeDocument/2006/relationships/hyperlink" Target="https://podminky.urs.cz/item/CS_URS_2025_02/781151031" TargetMode="External" /><Relationship Id="rId21" Type="http://schemas.openxmlformats.org/officeDocument/2006/relationships/hyperlink" Target="https://podminky.urs.cz/item/CS_URS_2025_02/781471810" TargetMode="External" /><Relationship Id="rId22" Type="http://schemas.openxmlformats.org/officeDocument/2006/relationships/hyperlink" Target="https://podminky.urs.cz/item/CS_URS_2025_02/781474154" TargetMode="External" /><Relationship Id="rId23" Type="http://schemas.openxmlformats.org/officeDocument/2006/relationships/hyperlink" Target="https://podminky.urs.cz/item/CS_URS_2025_02/781495211" TargetMode="External" /><Relationship Id="rId24" Type="http://schemas.openxmlformats.org/officeDocument/2006/relationships/hyperlink" Target="https://podminky.urs.cz/item/CS_URS_2025_02/998781201" TargetMode="External" /><Relationship Id="rId25" Type="http://schemas.openxmlformats.org/officeDocument/2006/relationships/hyperlink" Target="https://podminky.urs.cz/item/CS_URS_2025_02/783601321" TargetMode="External" /><Relationship Id="rId26" Type="http://schemas.openxmlformats.org/officeDocument/2006/relationships/hyperlink" Target="https://podminky.urs.cz/item/CS_URS_2025_02/783601325" TargetMode="External" /><Relationship Id="rId27" Type="http://schemas.openxmlformats.org/officeDocument/2006/relationships/hyperlink" Target="https://podminky.urs.cz/item/CS_URS_2025_02/783601421" TargetMode="External" /><Relationship Id="rId28" Type="http://schemas.openxmlformats.org/officeDocument/2006/relationships/hyperlink" Target="https://podminky.urs.cz/item/CS_URS_2025_02/783614111" TargetMode="External" /><Relationship Id="rId29" Type="http://schemas.openxmlformats.org/officeDocument/2006/relationships/hyperlink" Target="https://podminky.urs.cz/item/CS_URS_2025_02/783617111" TargetMode="External" /><Relationship Id="rId30" Type="http://schemas.openxmlformats.org/officeDocument/2006/relationships/hyperlink" Target="https://podminky.urs.cz/item/CS_URS_2025_02/784121001" TargetMode="External" /><Relationship Id="rId31" Type="http://schemas.openxmlformats.org/officeDocument/2006/relationships/hyperlink" Target="https://podminky.urs.cz/item/CS_URS_2025_02/784121011" TargetMode="External" /><Relationship Id="rId32" Type="http://schemas.openxmlformats.org/officeDocument/2006/relationships/hyperlink" Target="https://podminky.urs.cz/item/CS_URS_2025_02/784181101" TargetMode="External" /><Relationship Id="rId33" Type="http://schemas.openxmlformats.org/officeDocument/2006/relationships/hyperlink" Target="https://podminky.urs.cz/item/CS_URS_2025_02/784221001" TargetMode="External" /><Relationship Id="rId34" Type="http://schemas.openxmlformats.org/officeDocument/2006/relationships/hyperlink" Target="https://podminky.urs.cz/item/CS_URS_2025_02/786623021" TargetMode="External" /><Relationship Id="rId35" Type="http://schemas.openxmlformats.org/officeDocument/2006/relationships/hyperlink" Target="https://podminky.urs.cz/item/CS_URS_2025_02/998786201" TargetMode="External" /><Relationship Id="rId36" Type="http://schemas.openxmlformats.org/officeDocument/2006/relationships/hyperlink" Target="https://podminky.urs.cz/item/CS_URS_2025_02/HZS2492" TargetMode="External" /><Relationship Id="rId37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7121211" TargetMode="External" /><Relationship Id="rId2" Type="http://schemas.openxmlformats.org/officeDocument/2006/relationships/hyperlink" Target="https://podminky.urs.cz/item/CS_URS_2025_02/317142430" TargetMode="External" /><Relationship Id="rId3" Type="http://schemas.openxmlformats.org/officeDocument/2006/relationships/hyperlink" Target="https://podminky.urs.cz/item/CS_URS_2025_02/340238212" TargetMode="External" /><Relationship Id="rId4" Type="http://schemas.openxmlformats.org/officeDocument/2006/relationships/hyperlink" Target="https://podminky.urs.cz/item/CS_URS_2025_02/342272235" TargetMode="External" /><Relationship Id="rId5" Type="http://schemas.openxmlformats.org/officeDocument/2006/relationships/hyperlink" Target="https://podminky.urs.cz/item/CS_URS_2025_02/612315402" TargetMode="External" /><Relationship Id="rId6" Type="http://schemas.openxmlformats.org/officeDocument/2006/relationships/hyperlink" Target="https://podminky.urs.cz/item/CS_URS_2025_02/619995001" TargetMode="External" /><Relationship Id="rId7" Type="http://schemas.openxmlformats.org/officeDocument/2006/relationships/hyperlink" Target="https://podminky.urs.cz/item/CS_URS_2025_02/642942111" TargetMode="External" /><Relationship Id="rId8" Type="http://schemas.openxmlformats.org/officeDocument/2006/relationships/hyperlink" Target="https://podminky.urs.cz/item/CS_URS_2025_02/968072455" TargetMode="External" /><Relationship Id="rId9" Type="http://schemas.openxmlformats.org/officeDocument/2006/relationships/hyperlink" Target="https://podminky.urs.cz/item/CS_URS_2025_02/971033631" TargetMode="External" /><Relationship Id="rId10" Type="http://schemas.openxmlformats.org/officeDocument/2006/relationships/hyperlink" Target="https://podminky.urs.cz/item/CS_URS_2025_02/973032619" TargetMode="External" /><Relationship Id="rId11" Type="http://schemas.openxmlformats.org/officeDocument/2006/relationships/hyperlink" Target="https://podminky.urs.cz/item/CS_URS_2025_02/997013151" TargetMode="External" /><Relationship Id="rId12" Type="http://schemas.openxmlformats.org/officeDocument/2006/relationships/hyperlink" Target="https://podminky.urs.cz/item/CS_URS_2025_02/997013501" TargetMode="External" /><Relationship Id="rId13" Type="http://schemas.openxmlformats.org/officeDocument/2006/relationships/hyperlink" Target="https://podminky.urs.cz/item/CS_URS_2025_02/997013509" TargetMode="External" /><Relationship Id="rId14" Type="http://schemas.openxmlformats.org/officeDocument/2006/relationships/hyperlink" Target="https://podminky.urs.cz/item/CS_URS_2025_02/997013631" TargetMode="External" /><Relationship Id="rId15" Type="http://schemas.openxmlformats.org/officeDocument/2006/relationships/hyperlink" Target="https://podminky.urs.cz/item/CS_URS_2025_02/997013811" TargetMode="External" /><Relationship Id="rId16" Type="http://schemas.openxmlformats.org/officeDocument/2006/relationships/hyperlink" Target="https://podminky.urs.cz/item/CS_URS_2025_02/998011002" TargetMode="External" /><Relationship Id="rId17" Type="http://schemas.openxmlformats.org/officeDocument/2006/relationships/hyperlink" Target="https://podminky.urs.cz/item/CS_URS_2025_02/714122001" TargetMode="External" /><Relationship Id="rId18" Type="http://schemas.openxmlformats.org/officeDocument/2006/relationships/hyperlink" Target="https://podminky.urs.cz/item/CS_URS_2025_02/714122002" TargetMode="External" /><Relationship Id="rId19" Type="http://schemas.openxmlformats.org/officeDocument/2006/relationships/hyperlink" Target="https://podminky.urs.cz/item/CS_URS_2025_02/998714201" TargetMode="External" /><Relationship Id="rId20" Type="http://schemas.openxmlformats.org/officeDocument/2006/relationships/hyperlink" Target="https://podminky.urs.cz/item/CS_URS_2025_02/725210821" TargetMode="External" /><Relationship Id="rId21" Type="http://schemas.openxmlformats.org/officeDocument/2006/relationships/hyperlink" Target="https://podminky.urs.cz/item/CS_URS_2025_02/725211603" TargetMode="External" /><Relationship Id="rId22" Type="http://schemas.openxmlformats.org/officeDocument/2006/relationships/hyperlink" Target="https://podminky.urs.cz/item/CS_URS_2025_02/998725201" TargetMode="External" /><Relationship Id="rId23" Type="http://schemas.openxmlformats.org/officeDocument/2006/relationships/hyperlink" Target="https://podminky.urs.cz/item/CS_URS_2025_02/766660001" TargetMode="External" /><Relationship Id="rId24" Type="http://schemas.openxmlformats.org/officeDocument/2006/relationships/hyperlink" Target="https://podminky.urs.cz/item/CS_URS_2025_02/766691914" TargetMode="External" /><Relationship Id="rId25" Type="http://schemas.openxmlformats.org/officeDocument/2006/relationships/hyperlink" Target="https://podminky.urs.cz/item/CS_URS_2025_02/998766201" TargetMode="External" /><Relationship Id="rId26" Type="http://schemas.openxmlformats.org/officeDocument/2006/relationships/hyperlink" Target="https://podminky.urs.cz/item/CS_URS_2025_02/767114813" TargetMode="External" /><Relationship Id="rId27" Type="http://schemas.openxmlformats.org/officeDocument/2006/relationships/hyperlink" Target="https://podminky.urs.cz/item/CS_URS_2025_02/781471810" TargetMode="External" /><Relationship Id="rId28" Type="http://schemas.openxmlformats.org/officeDocument/2006/relationships/hyperlink" Target="https://podminky.urs.cz/item/CS_URS_2025_02/781111011" TargetMode="External" /><Relationship Id="rId29" Type="http://schemas.openxmlformats.org/officeDocument/2006/relationships/hyperlink" Target="https://podminky.urs.cz/item/CS_URS_2025_02/781121011" TargetMode="External" /><Relationship Id="rId30" Type="http://schemas.openxmlformats.org/officeDocument/2006/relationships/hyperlink" Target="https://podminky.urs.cz/item/CS_URS_2025_02/781131221" TargetMode="External" /><Relationship Id="rId31" Type="http://schemas.openxmlformats.org/officeDocument/2006/relationships/hyperlink" Target="https://podminky.urs.cz/item/CS_URS_2025_02/781151031" TargetMode="External" /><Relationship Id="rId32" Type="http://schemas.openxmlformats.org/officeDocument/2006/relationships/hyperlink" Target="https://podminky.urs.cz/item/CS_URS_2025_02/781474111" TargetMode="External" /><Relationship Id="rId33" Type="http://schemas.openxmlformats.org/officeDocument/2006/relationships/hyperlink" Target="https://podminky.urs.cz/item/CS_URS_2025_02/998781201" TargetMode="External" /><Relationship Id="rId34" Type="http://schemas.openxmlformats.org/officeDocument/2006/relationships/hyperlink" Target="https://podminky.urs.cz/item/CS_URS_2025_02/783601321" TargetMode="External" /><Relationship Id="rId35" Type="http://schemas.openxmlformats.org/officeDocument/2006/relationships/hyperlink" Target="https://podminky.urs.cz/item/CS_URS_2025_02/783601325" TargetMode="External" /><Relationship Id="rId36" Type="http://schemas.openxmlformats.org/officeDocument/2006/relationships/hyperlink" Target="https://podminky.urs.cz/item/CS_URS_2025_02/783601421" TargetMode="External" /><Relationship Id="rId37" Type="http://schemas.openxmlformats.org/officeDocument/2006/relationships/hyperlink" Target="https://podminky.urs.cz/item/CS_URS_2025_02/783614111" TargetMode="External" /><Relationship Id="rId38" Type="http://schemas.openxmlformats.org/officeDocument/2006/relationships/hyperlink" Target="https://podminky.urs.cz/item/CS_URS_2025_02/783617111" TargetMode="External" /><Relationship Id="rId39" Type="http://schemas.openxmlformats.org/officeDocument/2006/relationships/hyperlink" Target="https://podminky.urs.cz/item/CS_URS_2025_02/784121001" TargetMode="External" /><Relationship Id="rId40" Type="http://schemas.openxmlformats.org/officeDocument/2006/relationships/hyperlink" Target="https://podminky.urs.cz/item/CS_URS_2025_02/784121011" TargetMode="External" /><Relationship Id="rId41" Type="http://schemas.openxmlformats.org/officeDocument/2006/relationships/hyperlink" Target="https://podminky.urs.cz/item/CS_URS_2025_02/784181101" TargetMode="External" /><Relationship Id="rId42" Type="http://schemas.openxmlformats.org/officeDocument/2006/relationships/hyperlink" Target="https://podminky.urs.cz/item/CS_URS_2025_02/784221001" TargetMode="External" /><Relationship Id="rId43" Type="http://schemas.openxmlformats.org/officeDocument/2006/relationships/hyperlink" Target="https://podminky.urs.cz/item/CS_URS_2025_02/786623021" TargetMode="External" /><Relationship Id="rId44" Type="http://schemas.openxmlformats.org/officeDocument/2006/relationships/hyperlink" Target="https://podminky.urs.cz/item/CS_URS_2025_02/998786201" TargetMode="External" /><Relationship Id="rId45" Type="http://schemas.openxmlformats.org/officeDocument/2006/relationships/hyperlink" Target="https://podminky.urs.cz/item/CS_URS_2025_02/HZS2492" TargetMode="External" /><Relationship Id="rId46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40271025" TargetMode="External" /><Relationship Id="rId2" Type="http://schemas.openxmlformats.org/officeDocument/2006/relationships/hyperlink" Target="https://podminky.urs.cz/item/CS_URS_2025_02/612315402" TargetMode="External" /><Relationship Id="rId3" Type="http://schemas.openxmlformats.org/officeDocument/2006/relationships/hyperlink" Target="https://podminky.urs.cz/item/CS_URS_2025_02/619995001" TargetMode="External" /><Relationship Id="rId4" Type="http://schemas.openxmlformats.org/officeDocument/2006/relationships/hyperlink" Target="https://podminky.urs.cz/item/CS_URS_2025_02/642942111" TargetMode="External" /><Relationship Id="rId5" Type="http://schemas.openxmlformats.org/officeDocument/2006/relationships/hyperlink" Target="https://podminky.urs.cz/item/CS_URS_2025_02/962032230" TargetMode="External" /><Relationship Id="rId6" Type="http://schemas.openxmlformats.org/officeDocument/2006/relationships/hyperlink" Target="https://podminky.urs.cz/item/CS_URS_2025_02/968072456" TargetMode="External" /><Relationship Id="rId7" Type="http://schemas.openxmlformats.org/officeDocument/2006/relationships/hyperlink" Target="https://podminky.urs.cz/item/CS_URS_2025_02/973031324" TargetMode="External" /><Relationship Id="rId8" Type="http://schemas.openxmlformats.org/officeDocument/2006/relationships/hyperlink" Target="https://podminky.urs.cz/item/CS_URS_2025_02/997013151" TargetMode="External" /><Relationship Id="rId9" Type="http://schemas.openxmlformats.org/officeDocument/2006/relationships/hyperlink" Target="https://podminky.urs.cz/item/CS_URS_2025_02/997013501" TargetMode="External" /><Relationship Id="rId10" Type="http://schemas.openxmlformats.org/officeDocument/2006/relationships/hyperlink" Target="https://podminky.urs.cz/item/CS_URS_2025_02/997013509" TargetMode="External" /><Relationship Id="rId11" Type="http://schemas.openxmlformats.org/officeDocument/2006/relationships/hyperlink" Target="https://podminky.urs.cz/item/CS_URS_2025_02/997013631" TargetMode="External" /><Relationship Id="rId12" Type="http://schemas.openxmlformats.org/officeDocument/2006/relationships/hyperlink" Target="https://podminky.urs.cz/item/CS_URS_2025_02/997013811" TargetMode="External" /><Relationship Id="rId13" Type="http://schemas.openxmlformats.org/officeDocument/2006/relationships/hyperlink" Target="https://podminky.urs.cz/item/CS_URS_2025_02/998011001" TargetMode="External" /><Relationship Id="rId14" Type="http://schemas.openxmlformats.org/officeDocument/2006/relationships/hyperlink" Target="https://podminky.urs.cz/item/CS_URS_2025_02/751612110" TargetMode="External" /><Relationship Id="rId15" Type="http://schemas.openxmlformats.org/officeDocument/2006/relationships/hyperlink" Target="https://podminky.urs.cz/item/CS_URS_2025_02/998751201" TargetMode="External" /><Relationship Id="rId16" Type="http://schemas.openxmlformats.org/officeDocument/2006/relationships/hyperlink" Target="https://podminky.urs.cz/item/CS_URS_2025_02/766411811" TargetMode="External" /><Relationship Id="rId17" Type="http://schemas.openxmlformats.org/officeDocument/2006/relationships/hyperlink" Target="https://podminky.urs.cz/item/CS_URS_2025_02/766660002" TargetMode="External" /><Relationship Id="rId18" Type="http://schemas.openxmlformats.org/officeDocument/2006/relationships/hyperlink" Target="https://podminky.urs.cz/item/CS_URS_2025_02/766691914" TargetMode="External" /><Relationship Id="rId19" Type="http://schemas.openxmlformats.org/officeDocument/2006/relationships/hyperlink" Target="https://podminky.urs.cz/item/CS_URS_2025_02/998766201" TargetMode="External" /><Relationship Id="rId20" Type="http://schemas.openxmlformats.org/officeDocument/2006/relationships/hyperlink" Target="https://podminky.urs.cz/item/CS_URS_2025_02/784121001" TargetMode="External" /><Relationship Id="rId21" Type="http://schemas.openxmlformats.org/officeDocument/2006/relationships/hyperlink" Target="https://podminky.urs.cz/item/CS_URS_2025_02/784121011" TargetMode="External" /><Relationship Id="rId22" Type="http://schemas.openxmlformats.org/officeDocument/2006/relationships/hyperlink" Target="https://podminky.urs.cz/item/CS_URS_2025_02/784181101" TargetMode="External" /><Relationship Id="rId23" Type="http://schemas.openxmlformats.org/officeDocument/2006/relationships/hyperlink" Target="https://podminky.urs.cz/item/CS_URS_2025_02/784221001" TargetMode="External" /><Relationship Id="rId24" Type="http://schemas.openxmlformats.org/officeDocument/2006/relationships/hyperlink" Target="https://podminky.urs.cz/item/CS_URS_2025_02/HZS2492" TargetMode="External" /><Relationship Id="rId25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42272245" TargetMode="External" /><Relationship Id="rId2" Type="http://schemas.openxmlformats.org/officeDocument/2006/relationships/hyperlink" Target="https://podminky.urs.cz/item/CS_URS_2025_02/612315402" TargetMode="External" /><Relationship Id="rId3" Type="http://schemas.openxmlformats.org/officeDocument/2006/relationships/hyperlink" Target="https://podminky.urs.cz/item/CS_URS_2025_02/619995001" TargetMode="External" /><Relationship Id="rId4" Type="http://schemas.openxmlformats.org/officeDocument/2006/relationships/hyperlink" Target="https://podminky.urs.cz/item/CS_URS_2025_02/642942111" TargetMode="External" /><Relationship Id="rId5" Type="http://schemas.openxmlformats.org/officeDocument/2006/relationships/hyperlink" Target="https://podminky.urs.cz/item/CS_URS_2025_02/962032230" TargetMode="External" /><Relationship Id="rId6" Type="http://schemas.openxmlformats.org/officeDocument/2006/relationships/hyperlink" Target="https://podminky.urs.cz/item/CS_URS_2025_02/968072456" TargetMode="External" /><Relationship Id="rId7" Type="http://schemas.openxmlformats.org/officeDocument/2006/relationships/hyperlink" Target="https://podminky.urs.cz/item/CS_URS_2025_02/997013151" TargetMode="External" /><Relationship Id="rId8" Type="http://schemas.openxmlformats.org/officeDocument/2006/relationships/hyperlink" Target="https://podminky.urs.cz/item/CS_URS_2025_02/997013501" TargetMode="External" /><Relationship Id="rId9" Type="http://schemas.openxmlformats.org/officeDocument/2006/relationships/hyperlink" Target="https://podminky.urs.cz/item/CS_URS_2025_02/997013509" TargetMode="External" /><Relationship Id="rId10" Type="http://schemas.openxmlformats.org/officeDocument/2006/relationships/hyperlink" Target="https://podminky.urs.cz/item/CS_URS_2025_02/997013631" TargetMode="External" /><Relationship Id="rId11" Type="http://schemas.openxmlformats.org/officeDocument/2006/relationships/hyperlink" Target="https://podminky.urs.cz/item/CS_URS_2025_02/997013811" TargetMode="External" /><Relationship Id="rId12" Type="http://schemas.openxmlformats.org/officeDocument/2006/relationships/hyperlink" Target="https://podminky.urs.cz/item/CS_URS_2025_02/998011001" TargetMode="External" /><Relationship Id="rId13" Type="http://schemas.openxmlformats.org/officeDocument/2006/relationships/hyperlink" Target="https://podminky.urs.cz/item/CS_URS_2025_02/766411811" TargetMode="External" /><Relationship Id="rId14" Type="http://schemas.openxmlformats.org/officeDocument/2006/relationships/hyperlink" Target="https://podminky.urs.cz/item/CS_URS_2025_02/766660002" TargetMode="External" /><Relationship Id="rId15" Type="http://schemas.openxmlformats.org/officeDocument/2006/relationships/hyperlink" Target="https://podminky.urs.cz/item/CS_URS_2025_02/766691914" TargetMode="External" /><Relationship Id="rId16" Type="http://schemas.openxmlformats.org/officeDocument/2006/relationships/hyperlink" Target="https://podminky.urs.cz/item/CS_URS_2025_02/998766201" TargetMode="External" /><Relationship Id="rId17" Type="http://schemas.openxmlformats.org/officeDocument/2006/relationships/hyperlink" Target="https://podminky.urs.cz/item/CS_URS_2025_02/784121001" TargetMode="External" /><Relationship Id="rId18" Type="http://schemas.openxmlformats.org/officeDocument/2006/relationships/hyperlink" Target="https://podminky.urs.cz/item/CS_URS_2025_02/784121011" TargetMode="External" /><Relationship Id="rId19" Type="http://schemas.openxmlformats.org/officeDocument/2006/relationships/hyperlink" Target="https://podminky.urs.cz/item/CS_URS_2025_02/784181101" TargetMode="External" /><Relationship Id="rId20" Type="http://schemas.openxmlformats.org/officeDocument/2006/relationships/hyperlink" Target="https://podminky.urs.cz/item/CS_URS_2025_02/784221001" TargetMode="External" /><Relationship Id="rId21" Type="http://schemas.openxmlformats.org/officeDocument/2006/relationships/hyperlink" Target="https://podminky.urs.cz/item/CS_URS_2025_02/HZS2492" TargetMode="External" /><Relationship Id="rId22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22151101" TargetMode="External" /><Relationship Id="rId2" Type="http://schemas.openxmlformats.org/officeDocument/2006/relationships/hyperlink" Target="https://podminky.urs.cz/item/CS_URS_2025_02/131252502" TargetMode="External" /><Relationship Id="rId3" Type="http://schemas.openxmlformats.org/officeDocument/2006/relationships/hyperlink" Target="https://podminky.urs.cz/item/CS_URS_2025_02/132151101" TargetMode="External" /><Relationship Id="rId4" Type="http://schemas.openxmlformats.org/officeDocument/2006/relationships/hyperlink" Target="https://podminky.urs.cz/item/CS_URS_2025_02/162751117" TargetMode="External" /><Relationship Id="rId5" Type="http://schemas.openxmlformats.org/officeDocument/2006/relationships/hyperlink" Target="https://podminky.urs.cz/item/CS_URS_2025_02/162751119" TargetMode="External" /><Relationship Id="rId6" Type="http://schemas.openxmlformats.org/officeDocument/2006/relationships/hyperlink" Target="https://podminky.urs.cz/item/CS_URS_2025_02/171201221" TargetMode="External" /><Relationship Id="rId7" Type="http://schemas.openxmlformats.org/officeDocument/2006/relationships/hyperlink" Target="https://podminky.urs.cz/item/CS_URS_2025_02/273313711" TargetMode="External" /><Relationship Id="rId8" Type="http://schemas.openxmlformats.org/officeDocument/2006/relationships/hyperlink" Target="https://podminky.urs.cz/item/CS_URS_2025_02/273351121" TargetMode="External" /><Relationship Id="rId9" Type="http://schemas.openxmlformats.org/officeDocument/2006/relationships/hyperlink" Target="https://podminky.urs.cz/item/CS_URS_2025_02/273351122" TargetMode="External" /><Relationship Id="rId10" Type="http://schemas.openxmlformats.org/officeDocument/2006/relationships/hyperlink" Target="https://podminky.urs.cz/item/CS_URS_2025_02/274313611" TargetMode="External" /><Relationship Id="rId11" Type="http://schemas.openxmlformats.org/officeDocument/2006/relationships/hyperlink" Target="https://podminky.urs.cz/item/CS_URS_2025_02/274352111" TargetMode="External" /><Relationship Id="rId12" Type="http://schemas.openxmlformats.org/officeDocument/2006/relationships/hyperlink" Target="https://podminky.urs.cz/item/CS_URS_2025_02/275313711" TargetMode="External" /><Relationship Id="rId13" Type="http://schemas.openxmlformats.org/officeDocument/2006/relationships/hyperlink" Target="https://podminky.urs.cz/item/CS_URS_2025_02/275351121" TargetMode="External" /><Relationship Id="rId14" Type="http://schemas.openxmlformats.org/officeDocument/2006/relationships/hyperlink" Target="https://podminky.urs.cz/item/CS_URS_2025_02/275351122" TargetMode="External" /><Relationship Id="rId15" Type="http://schemas.openxmlformats.org/officeDocument/2006/relationships/hyperlink" Target="https://podminky.urs.cz/item/CS_URS_2025_02/279113133" TargetMode="External" /><Relationship Id="rId16" Type="http://schemas.openxmlformats.org/officeDocument/2006/relationships/hyperlink" Target="https://podminky.urs.cz/item/CS_URS_2025_02/279113135" TargetMode="External" /><Relationship Id="rId17" Type="http://schemas.openxmlformats.org/officeDocument/2006/relationships/hyperlink" Target="https://podminky.urs.cz/item/CS_URS_2025_02/348101210" TargetMode="External" /><Relationship Id="rId18" Type="http://schemas.openxmlformats.org/officeDocument/2006/relationships/hyperlink" Target="https://podminky.urs.cz/item/CS_URS_2025_02/348101230" TargetMode="External" /><Relationship Id="rId19" Type="http://schemas.openxmlformats.org/officeDocument/2006/relationships/hyperlink" Target="https://podminky.urs.cz/item/CS_URS_2025_02/348401153" TargetMode="External" /><Relationship Id="rId20" Type="http://schemas.openxmlformats.org/officeDocument/2006/relationships/hyperlink" Target="https://podminky.urs.cz/item/CS_URS_2025_02/433121125" TargetMode="External" /><Relationship Id="rId21" Type="http://schemas.openxmlformats.org/officeDocument/2006/relationships/hyperlink" Target="https://podminky.urs.cz/item/CS_URS_2025_02/564710001" TargetMode="External" /><Relationship Id="rId22" Type="http://schemas.openxmlformats.org/officeDocument/2006/relationships/hyperlink" Target="https://podminky.urs.cz/item/CS_URS_2025_02/564710002" TargetMode="External" /><Relationship Id="rId23" Type="http://schemas.openxmlformats.org/officeDocument/2006/relationships/hyperlink" Target="https://podminky.urs.cz/item/CS_URS_2025_02/564851011" TargetMode="External" /><Relationship Id="rId24" Type="http://schemas.openxmlformats.org/officeDocument/2006/relationships/hyperlink" Target="https://podminky.urs.cz/item/CS_URS_2025_02/594111112" TargetMode="External" /><Relationship Id="rId25" Type="http://schemas.openxmlformats.org/officeDocument/2006/relationships/hyperlink" Target="https://podminky.urs.cz/item/CS_URS_2025_02/596211121" TargetMode="External" /><Relationship Id="rId26" Type="http://schemas.openxmlformats.org/officeDocument/2006/relationships/hyperlink" Target="https://podminky.urs.cz/item/CS_URS_2025_02/919726123" TargetMode="External" /><Relationship Id="rId27" Type="http://schemas.openxmlformats.org/officeDocument/2006/relationships/hyperlink" Target="https://podminky.urs.cz/item/CS_URS_2025_02/936124111" TargetMode="External" /><Relationship Id="rId28" Type="http://schemas.openxmlformats.org/officeDocument/2006/relationships/hyperlink" Target="https://podminky.urs.cz/item/CS_URS_2025_02/965042241" TargetMode="External" /><Relationship Id="rId29" Type="http://schemas.openxmlformats.org/officeDocument/2006/relationships/hyperlink" Target="https://podminky.urs.cz/item/CS_URS_2025_02/966072811" TargetMode="External" /><Relationship Id="rId30" Type="http://schemas.openxmlformats.org/officeDocument/2006/relationships/hyperlink" Target="https://podminky.urs.cz/item/CS_URS_2025_02/966073812" TargetMode="External" /><Relationship Id="rId31" Type="http://schemas.openxmlformats.org/officeDocument/2006/relationships/hyperlink" Target="https://podminky.urs.cz/item/CS_URS_2025_02/997013151" TargetMode="External" /><Relationship Id="rId32" Type="http://schemas.openxmlformats.org/officeDocument/2006/relationships/hyperlink" Target="https://podminky.urs.cz/item/CS_URS_2025_02/997013501" TargetMode="External" /><Relationship Id="rId33" Type="http://schemas.openxmlformats.org/officeDocument/2006/relationships/hyperlink" Target="https://podminky.urs.cz/item/CS_URS_2025_02/997013509" TargetMode="External" /><Relationship Id="rId34" Type="http://schemas.openxmlformats.org/officeDocument/2006/relationships/hyperlink" Target="https://podminky.urs.cz/item/CS_URS_2025_02/997013609" TargetMode="External" /><Relationship Id="rId35" Type="http://schemas.openxmlformats.org/officeDocument/2006/relationships/hyperlink" Target="https://podminky.urs.cz/item/CS_URS_2025_02/998011001" TargetMode="External" /><Relationship Id="rId36" Type="http://schemas.openxmlformats.org/officeDocument/2006/relationships/hyperlink" Target="https://podminky.urs.cz/item/CS_URS_2025_02/762295001" TargetMode="External" /><Relationship Id="rId37" Type="http://schemas.openxmlformats.org/officeDocument/2006/relationships/hyperlink" Target="https://podminky.urs.cz/item/CS_URS_2025_02/998762201" TargetMode="External" /><Relationship Id="rId38" Type="http://schemas.openxmlformats.org/officeDocument/2006/relationships/hyperlink" Target="https://podminky.urs.cz/item/CS_URS_2025_02/998766201" TargetMode="External" /><Relationship Id="rId39" Type="http://schemas.openxmlformats.org/officeDocument/2006/relationships/hyperlink" Target="https://podminky.urs.cz/item/CS_URS_2025_02/767995114" TargetMode="External" /><Relationship Id="rId40" Type="http://schemas.openxmlformats.org/officeDocument/2006/relationships/hyperlink" Target="https://podminky.urs.cz/item/CS_URS_2025_02/998767201" TargetMode="External" /><Relationship Id="rId41" Type="http://schemas.openxmlformats.org/officeDocument/2006/relationships/hyperlink" Target="https://podminky.urs.cz/item/CS_URS_2025_02/783201403" TargetMode="External" /><Relationship Id="rId42" Type="http://schemas.openxmlformats.org/officeDocument/2006/relationships/hyperlink" Target="https://podminky.urs.cz/item/CS_URS_2025_02/783264101" TargetMode="External" /><Relationship Id="rId43" Type="http://schemas.openxmlformats.org/officeDocument/2006/relationships/hyperlink" Target="https://podminky.urs.cz/item/CS_URS_2025_02/783267101" TargetMode="External" /><Relationship Id="rId44" Type="http://schemas.openxmlformats.org/officeDocument/2006/relationships/hyperlink" Target="https://podminky.urs.cz/item/CS_URS_2025_02/783301313" TargetMode="External" /><Relationship Id="rId45" Type="http://schemas.openxmlformats.org/officeDocument/2006/relationships/hyperlink" Target="https://podminky.urs.cz/item/CS_URS_2025_02/783334101" TargetMode="External" /><Relationship Id="rId46" Type="http://schemas.openxmlformats.org/officeDocument/2006/relationships/hyperlink" Target="https://podminky.urs.cz/item/CS_URS_2025_02/783337101" TargetMode="External" /><Relationship Id="rId47" Type="http://schemas.openxmlformats.org/officeDocument/2006/relationships/hyperlink" Target="https://podminky.urs.cz/item/CS_URS_2025_02/HZS1291" TargetMode="External" /><Relationship Id="rId48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64011612" TargetMode="External" /><Relationship Id="rId2" Type="http://schemas.openxmlformats.org/officeDocument/2006/relationships/hyperlink" Target="https://podminky.urs.cz/item/CS_URS_2025_02/764214606" TargetMode="External" /><Relationship Id="rId3" Type="http://schemas.openxmlformats.org/officeDocument/2006/relationships/hyperlink" Target="https://podminky.urs.cz/item/CS_URS_2025_02/764216603" TargetMode="External" /><Relationship Id="rId4" Type="http://schemas.openxmlformats.org/officeDocument/2006/relationships/hyperlink" Target="https://podminky.urs.cz/item/CS_URS_2025_02/764503104" TargetMode="External" /><Relationship Id="rId5" Type="http://schemas.openxmlformats.org/officeDocument/2006/relationships/hyperlink" Target="https://podminky.urs.cz/item/CS_URS_2025_02/764508101" TargetMode="External" /><Relationship Id="rId6" Type="http://schemas.openxmlformats.org/officeDocument/2006/relationships/hyperlink" Target="https://podminky.urs.cz/item/CS_URS_2025_02/998764201" TargetMode="External" /><Relationship Id="rId7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35113111" TargetMode="External" /><Relationship Id="rId2" Type="http://schemas.openxmlformats.org/officeDocument/2006/relationships/hyperlink" Target="https://podminky.urs.cz/item/CS_URS_2025_02/767250111" TargetMode="External" /><Relationship Id="rId3" Type="http://schemas.openxmlformats.org/officeDocument/2006/relationships/hyperlink" Target="https://podminky.urs.cz/item/CS_URS_2025_02/998767201" TargetMode="External" /><Relationship Id="rId4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98725201" TargetMode="External" /><Relationship Id="rId2" Type="http://schemas.openxmlformats.org/officeDocument/2006/relationships/hyperlink" Target="https://podminky.urs.cz/item/CS_URS_2025_02/781491021" TargetMode="External" /><Relationship Id="rId3" Type="http://schemas.openxmlformats.org/officeDocument/2006/relationships/hyperlink" Target="https://podminky.urs.cz/item/CS_URS_2025_02/998781201" TargetMode="External" /><Relationship Id="rId4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31311115" TargetMode="External" /><Relationship Id="rId2" Type="http://schemas.openxmlformats.org/officeDocument/2006/relationships/hyperlink" Target="https://podminky.urs.cz/item/CS_URS_2025_02/631362021" TargetMode="External" /><Relationship Id="rId3" Type="http://schemas.openxmlformats.org/officeDocument/2006/relationships/hyperlink" Target="https://podminky.urs.cz/item/CS_URS_2025_02/634112117" TargetMode="External" /><Relationship Id="rId4" Type="http://schemas.openxmlformats.org/officeDocument/2006/relationships/hyperlink" Target="https://podminky.urs.cz/item/CS_URS_2025_02/965082933" TargetMode="External" /><Relationship Id="rId5" Type="http://schemas.openxmlformats.org/officeDocument/2006/relationships/hyperlink" Target="https://podminky.urs.cz/item/CS_URS_2025_02/997013152" TargetMode="External" /><Relationship Id="rId6" Type="http://schemas.openxmlformats.org/officeDocument/2006/relationships/hyperlink" Target="https://podminky.urs.cz/item/CS_URS_2025_02/997013212" TargetMode="External" /><Relationship Id="rId7" Type="http://schemas.openxmlformats.org/officeDocument/2006/relationships/hyperlink" Target="https://podminky.urs.cz/item/CS_URS_2025_02/997013501" TargetMode="External" /><Relationship Id="rId8" Type="http://schemas.openxmlformats.org/officeDocument/2006/relationships/hyperlink" Target="https://podminky.urs.cz/item/CS_URS_2025_02/997013509" TargetMode="External" /><Relationship Id="rId9" Type="http://schemas.openxmlformats.org/officeDocument/2006/relationships/hyperlink" Target="https://podminky.urs.cz/item/CS_URS_2025_02/997013631" TargetMode="External" /><Relationship Id="rId10" Type="http://schemas.openxmlformats.org/officeDocument/2006/relationships/hyperlink" Target="https://podminky.urs.cz/item/CS_URS_2025_02/997013811" TargetMode="External" /><Relationship Id="rId11" Type="http://schemas.openxmlformats.org/officeDocument/2006/relationships/hyperlink" Target="https://podminky.urs.cz/item/CS_URS_2025_02/997013821" TargetMode="External" /><Relationship Id="rId12" Type="http://schemas.openxmlformats.org/officeDocument/2006/relationships/hyperlink" Target="https://podminky.urs.cz/item/CS_URS_2025_02/713121121" TargetMode="External" /><Relationship Id="rId13" Type="http://schemas.openxmlformats.org/officeDocument/2006/relationships/hyperlink" Target="https://podminky.urs.cz/item/CS_URS_2025_02/713191132" TargetMode="External" /><Relationship Id="rId14" Type="http://schemas.openxmlformats.org/officeDocument/2006/relationships/hyperlink" Target="https://podminky.urs.cz/item/CS_URS_2025_02/998713201" TargetMode="External" /><Relationship Id="rId15" Type="http://schemas.openxmlformats.org/officeDocument/2006/relationships/hyperlink" Target="https://podminky.urs.cz/item/CS_URS_2025_02/762811811" TargetMode="External" /><Relationship Id="rId16" Type="http://schemas.openxmlformats.org/officeDocument/2006/relationships/hyperlink" Target="https://podminky.urs.cz/item/CS_URS_2025_02/767995111" TargetMode="External" /><Relationship Id="rId17" Type="http://schemas.openxmlformats.org/officeDocument/2006/relationships/hyperlink" Target="https://podminky.urs.cz/item/CS_URS_2025_02/998767201" TargetMode="External" /><Relationship Id="rId18" Type="http://schemas.openxmlformats.org/officeDocument/2006/relationships/hyperlink" Target="https://podminky.urs.cz/item/CS_URS_2025_02/775521810" TargetMode="External" /><Relationship Id="rId19" Type="http://schemas.openxmlformats.org/officeDocument/2006/relationships/hyperlink" Target="https://podminky.urs.cz/item/CS_URS_2025_02/776111411" TargetMode="External" /><Relationship Id="rId20" Type="http://schemas.openxmlformats.org/officeDocument/2006/relationships/hyperlink" Target="https://podminky.urs.cz/item/CS_URS_2025_02/776201812" TargetMode="External" /><Relationship Id="rId21" Type="http://schemas.openxmlformats.org/officeDocument/2006/relationships/hyperlink" Target="https://podminky.urs.cz/item/CS_URS_2025_02/776111112" TargetMode="External" /><Relationship Id="rId22" Type="http://schemas.openxmlformats.org/officeDocument/2006/relationships/hyperlink" Target="https://podminky.urs.cz/item/CS_URS_2025_02/776111311" TargetMode="External" /><Relationship Id="rId23" Type="http://schemas.openxmlformats.org/officeDocument/2006/relationships/hyperlink" Target="https://podminky.urs.cz/item/CS_URS_2025_02/776121112" TargetMode="External" /><Relationship Id="rId24" Type="http://schemas.openxmlformats.org/officeDocument/2006/relationships/hyperlink" Target="https://podminky.urs.cz/item/CS_URS_2025_02/776141112" TargetMode="External" /><Relationship Id="rId25" Type="http://schemas.openxmlformats.org/officeDocument/2006/relationships/hyperlink" Target="https://podminky.urs.cz/item/CS_URS_2025_02/776231111" TargetMode="External" /><Relationship Id="rId26" Type="http://schemas.openxmlformats.org/officeDocument/2006/relationships/hyperlink" Target="https://podminky.urs.cz/item/CS_URS_2025_02/776411111" TargetMode="External" /><Relationship Id="rId27" Type="http://schemas.openxmlformats.org/officeDocument/2006/relationships/hyperlink" Target="https://podminky.urs.cz/item/CS_URS_2025_02/998776201" TargetMode="External" /><Relationship Id="rId28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52112" TargetMode="External" /><Relationship Id="rId2" Type="http://schemas.openxmlformats.org/officeDocument/2006/relationships/hyperlink" Target="https://podminky.urs.cz/item/CS_URS_2025_02/122151101" TargetMode="External" /><Relationship Id="rId3" Type="http://schemas.openxmlformats.org/officeDocument/2006/relationships/hyperlink" Target="https://podminky.urs.cz/item/CS_URS_2025_02/131151202" TargetMode="External" /><Relationship Id="rId4" Type="http://schemas.openxmlformats.org/officeDocument/2006/relationships/hyperlink" Target="https://podminky.urs.cz/item/CS_URS_2025_02/151101102" TargetMode="External" /><Relationship Id="rId5" Type="http://schemas.openxmlformats.org/officeDocument/2006/relationships/hyperlink" Target="https://podminky.urs.cz/item/CS_URS_2025_02/151101112" TargetMode="External" /><Relationship Id="rId6" Type="http://schemas.openxmlformats.org/officeDocument/2006/relationships/hyperlink" Target="https://podminky.urs.cz/item/CS_URS_2025_02/162751117" TargetMode="External" /><Relationship Id="rId7" Type="http://schemas.openxmlformats.org/officeDocument/2006/relationships/hyperlink" Target="https://podminky.urs.cz/item/CS_URS_2025_02/162751119" TargetMode="External" /><Relationship Id="rId8" Type="http://schemas.openxmlformats.org/officeDocument/2006/relationships/hyperlink" Target="https://podminky.urs.cz/item/CS_URS_2025_02/171201221" TargetMode="External" /><Relationship Id="rId9" Type="http://schemas.openxmlformats.org/officeDocument/2006/relationships/hyperlink" Target="https://podminky.urs.cz/item/CS_URS_2025_02/174151101" TargetMode="External" /><Relationship Id="rId10" Type="http://schemas.openxmlformats.org/officeDocument/2006/relationships/hyperlink" Target="https://podminky.urs.cz/item/CS_URS_2025_02/273313711" TargetMode="External" /><Relationship Id="rId11" Type="http://schemas.openxmlformats.org/officeDocument/2006/relationships/hyperlink" Target="https://podminky.urs.cz/item/CS_URS_2025_02/273322511" TargetMode="External" /><Relationship Id="rId12" Type="http://schemas.openxmlformats.org/officeDocument/2006/relationships/hyperlink" Target="https://podminky.urs.cz/item/CS_URS_2025_02/273361821" TargetMode="External" /><Relationship Id="rId13" Type="http://schemas.openxmlformats.org/officeDocument/2006/relationships/hyperlink" Target="https://podminky.urs.cz/item/CS_URS_2025_02/274313711" TargetMode="External" /><Relationship Id="rId14" Type="http://schemas.openxmlformats.org/officeDocument/2006/relationships/hyperlink" Target="https://podminky.urs.cz/item/CS_URS_2025_02/274352111" TargetMode="External" /><Relationship Id="rId15" Type="http://schemas.openxmlformats.org/officeDocument/2006/relationships/hyperlink" Target="https://podminky.urs.cz/item/CS_URS_2025_02/311272221" TargetMode="External" /><Relationship Id="rId16" Type="http://schemas.openxmlformats.org/officeDocument/2006/relationships/hyperlink" Target="https://podminky.urs.cz/item/CS_URS_2025_02/311321773" TargetMode="External" /><Relationship Id="rId17" Type="http://schemas.openxmlformats.org/officeDocument/2006/relationships/hyperlink" Target="https://podminky.urs.cz/item/CS_URS_2025_02/311361821" TargetMode="External" /><Relationship Id="rId18" Type="http://schemas.openxmlformats.org/officeDocument/2006/relationships/hyperlink" Target="https://podminky.urs.cz/item/CS_URS_2025_02/317141445" TargetMode="External" /><Relationship Id="rId19" Type="http://schemas.openxmlformats.org/officeDocument/2006/relationships/hyperlink" Target="https://podminky.urs.cz/item/CS_URS_2025_02/342241131" TargetMode="External" /><Relationship Id="rId20" Type="http://schemas.openxmlformats.org/officeDocument/2006/relationships/hyperlink" Target="https://podminky.urs.cz/item/CS_URS_2025_02/411321515" TargetMode="External" /><Relationship Id="rId21" Type="http://schemas.openxmlformats.org/officeDocument/2006/relationships/hyperlink" Target="https://podminky.urs.cz/item/CS_URS_2025_02/411351011" TargetMode="External" /><Relationship Id="rId22" Type="http://schemas.openxmlformats.org/officeDocument/2006/relationships/hyperlink" Target="https://podminky.urs.cz/item/CS_URS_2025_02/411351012" TargetMode="External" /><Relationship Id="rId23" Type="http://schemas.openxmlformats.org/officeDocument/2006/relationships/hyperlink" Target="https://podminky.urs.cz/item/CS_URS_2025_02/411361821" TargetMode="External" /><Relationship Id="rId24" Type="http://schemas.openxmlformats.org/officeDocument/2006/relationships/hyperlink" Target="https://podminky.urs.cz/item/CS_URS_2025_02/612111111" TargetMode="External" /><Relationship Id="rId25" Type="http://schemas.openxmlformats.org/officeDocument/2006/relationships/hyperlink" Target="https://podminky.urs.cz/item/CS_URS_2025_02/612131151" TargetMode="External" /><Relationship Id="rId26" Type="http://schemas.openxmlformats.org/officeDocument/2006/relationships/hyperlink" Target="https://podminky.urs.cz/item/CS_URS_2025_02/612142001" TargetMode="External" /><Relationship Id="rId27" Type="http://schemas.openxmlformats.org/officeDocument/2006/relationships/hyperlink" Target="https://podminky.urs.cz/item/CS_URS_2025_02/612311131" TargetMode="External" /><Relationship Id="rId28" Type="http://schemas.openxmlformats.org/officeDocument/2006/relationships/hyperlink" Target="https://podminky.urs.cz/item/CS_URS_2025_02/622131151" TargetMode="External" /><Relationship Id="rId29" Type="http://schemas.openxmlformats.org/officeDocument/2006/relationships/hyperlink" Target="https://podminky.urs.cz/item/CS_URS_2025_02/622142001" TargetMode="External" /><Relationship Id="rId30" Type="http://schemas.openxmlformats.org/officeDocument/2006/relationships/hyperlink" Target="https://podminky.urs.cz/item/CS_URS_2025_02/622531012" TargetMode="External" /><Relationship Id="rId31" Type="http://schemas.openxmlformats.org/officeDocument/2006/relationships/hyperlink" Target="https://podminky.urs.cz/item/CS_URS_2025_02/941111122" TargetMode="External" /><Relationship Id="rId32" Type="http://schemas.openxmlformats.org/officeDocument/2006/relationships/hyperlink" Target="https://podminky.urs.cz/item/CS_URS_2025_02/941111222" TargetMode="External" /><Relationship Id="rId33" Type="http://schemas.openxmlformats.org/officeDocument/2006/relationships/hyperlink" Target="https://podminky.urs.cz/item/CS_URS_2025_02/941111822" TargetMode="External" /><Relationship Id="rId34" Type="http://schemas.openxmlformats.org/officeDocument/2006/relationships/hyperlink" Target="https://podminky.urs.cz/item/CS_URS_2025_02/944111121" TargetMode="External" /><Relationship Id="rId35" Type="http://schemas.openxmlformats.org/officeDocument/2006/relationships/hyperlink" Target="https://podminky.urs.cz/item/CS_URS_2025_02/944111221" TargetMode="External" /><Relationship Id="rId36" Type="http://schemas.openxmlformats.org/officeDocument/2006/relationships/hyperlink" Target="https://podminky.urs.cz/item/CS_URS_2025_02/944111821" TargetMode="External" /><Relationship Id="rId37" Type="http://schemas.openxmlformats.org/officeDocument/2006/relationships/hyperlink" Target="https://podminky.urs.cz/item/CS_URS_2025_02/944511111" TargetMode="External" /><Relationship Id="rId38" Type="http://schemas.openxmlformats.org/officeDocument/2006/relationships/hyperlink" Target="https://podminky.urs.cz/item/CS_URS_2025_02/944511811" TargetMode="External" /><Relationship Id="rId39" Type="http://schemas.openxmlformats.org/officeDocument/2006/relationships/hyperlink" Target="https://podminky.urs.cz/item/CS_URS_2025_02/961055111" TargetMode="External" /><Relationship Id="rId40" Type="http://schemas.openxmlformats.org/officeDocument/2006/relationships/hyperlink" Target="https://podminky.urs.cz/item/CS_URS_2025_02/962032241" TargetMode="External" /><Relationship Id="rId41" Type="http://schemas.openxmlformats.org/officeDocument/2006/relationships/hyperlink" Target="https://podminky.urs.cz/item/CS_URS_2025_02/965081113" TargetMode="External" /><Relationship Id="rId42" Type="http://schemas.openxmlformats.org/officeDocument/2006/relationships/hyperlink" Target="https://podminky.urs.cz/item/CS_URS_2025_02/966023131" TargetMode="External" /><Relationship Id="rId43" Type="http://schemas.openxmlformats.org/officeDocument/2006/relationships/hyperlink" Target="https://podminky.urs.cz/item/CS_URS_2025_02/968082015" TargetMode="External" /><Relationship Id="rId44" Type="http://schemas.openxmlformats.org/officeDocument/2006/relationships/hyperlink" Target="https://podminky.urs.cz/item/CS_URS_2025_02/977151129" TargetMode="External" /><Relationship Id="rId45" Type="http://schemas.openxmlformats.org/officeDocument/2006/relationships/hyperlink" Target="https://podminky.urs.cz/item/CS_URS_2025_02/997013117" TargetMode="External" /><Relationship Id="rId46" Type="http://schemas.openxmlformats.org/officeDocument/2006/relationships/hyperlink" Target="https://podminky.urs.cz/item/CS_URS_2025_02/997013313" TargetMode="External" /><Relationship Id="rId47" Type="http://schemas.openxmlformats.org/officeDocument/2006/relationships/hyperlink" Target="https://podminky.urs.cz/item/CS_URS_2025_02/997013501" TargetMode="External" /><Relationship Id="rId48" Type="http://schemas.openxmlformats.org/officeDocument/2006/relationships/hyperlink" Target="https://podminky.urs.cz/item/CS_URS_2025_02/997013509" TargetMode="External" /><Relationship Id="rId49" Type="http://schemas.openxmlformats.org/officeDocument/2006/relationships/hyperlink" Target="https://podminky.urs.cz/item/CS_URS_2025_02/997013609" TargetMode="External" /><Relationship Id="rId50" Type="http://schemas.openxmlformats.org/officeDocument/2006/relationships/hyperlink" Target="https://podminky.urs.cz/item/CS_URS_2025_02/997013811" TargetMode="External" /><Relationship Id="rId51" Type="http://schemas.openxmlformats.org/officeDocument/2006/relationships/hyperlink" Target="https://podminky.urs.cz/item/CS_URS_2025_02/711111001" TargetMode="External" /><Relationship Id="rId52" Type="http://schemas.openxmlformats.org/officeDocument/2006/relationships/hyperlink" Target="https://podminky.urs.cz/item/CS_URS_2025_02/711131111" TargetMode="External" /><Relationship Id="rId53" Type="http://schemas.openxmlformats.org/officeDocument/2006/relationships/hyperlink" Target="https://podminky.urs.cz/item/CS_URS_2025_02/998711203" TargetMode="External" /><Relationship Id="rId54" Type="http://schemas.openxmlformats.org/officeDocument/2006/relationships/hyperlink" Target="https://podminky.urs.cz/item/CS_URS_2025_02/712331111" TargetMode="External" /><Relationship Id="rId55" Type="http://schemas.openxmlformats.org/officeDocument/2006/relationships/hyperlink" Target="https://podminky.urs.cz/item/CS_URS_2025_02/998712203" TargetMode="External" /><Relationship Id="rId56" Type="http://schemas.openxmlformats.org/officeDocument/2006/relationships/hyperlink" Target="https://podminky.urs.cz/item/CS_URS_2025_02/713131241" TargetMode="External" /><Relationship Id="rId57" Type="http://schemas.openxmlformats.org/officeDocument/2006/relationships/hyperlink" Target="https://podminky.urs.cz/item/CS_URS_2025_02/713141151" TargetMode="External" /><Relationship Id="rId58" Type="http://schemas.openxmlformats.org/officeDocument/2006/relationships/hyperlink" Target="https://podminky.urs.cz/item/CS_URS_2025_02/713141311" TargetMode="External" /><Relationship Id="rId59" Type="http://schemas.openxmlformats.org/officeDocument/2006/relationships/hyperlink" Target="https://podminky.urs.cz/item/CS_URS_2025_02/998713203" TargetMode="External" /><Relationship Id="rId60" Type="http://schemas.openxmlformats.org/officeDocument/2006/relationships/hyperlink" Target="https://podminky.urs.cz/item/CS_URS_2025_02/735121810" TargetMode="External" /><Relationship Id="rId61" Type="http://schemas.openxmlformats.org/officeDocument/2006/relationships/hyperlink" Target="https://podminky.urs.cz/item/CS_URS_2025_02/998741203" TargetMode="External" /><Relationship Id="rId62" Type="http://schemas.openxmlformats.org/officeDocument/2006/relationships/hyperlink" Target="https://podminky.urs.cz/item/CS_URS_2025_02/762321901" TargetMode="External" /><Relationship Id="rId63" Type="http://schemas.openxmlformats.org/officeDocument/2006/relationships/hyperlink" Target="https://podminky.urs.cz/item/CS_URS_2025_02/762331932" TargetMode="External" /><Relationship Id="rId64" Type="http://schemas.openxmlformats.org/officeDocument/2006/relationships/hyperlink" Target="https://podminky.urs.cz/item/CS_URS_2025_02/762332923" TargetMode="External" /><Relationship Id="rId65" Type="http://schemas.openxmlformats.org/officeDocument/2006/relationships/hyperlink" Target="https://podminky.urs.cz/item/CS_URS_2025_02/762335112" TargetMode="External" /><Relationship Id="rId66" Type="http://schemas.openxmlformats.org/officeDocument/2006/relationships/hyperlink" Target="https://podminky.urs.cz/item/CS_URS_2025_02/762421026" TargetMode="External" /><Relationship Id="rId67" Type="http://schemas.openxmlformats.org/officeDocument/2006/relationships/hyperlink" Target="https://podminky.urs.cz/item/CS_URS_2025_02/762822120" TargetMode="External" /><Relationship Id="rId68" Type="http://schemas.openxmlformats.org/officeDocument/2006/relationships/hyperlink" Target="https://podminky.urs.cz/item/CS_URS_2025_02/764001891" TargetMode="External" /><Relationship Id="rId69" Type="http://schemas.openxmlformats.org/officeDocument/2006/relationships/hyperlink" Target="https://podminky.urs.cz/item/CS_URS_2025_02/764002861" TargetMode="External" /><Relationship Id="rId70" Type="http://schemas.openxmlformats.org/officeDocument/2006/relationships/hyperlink" Target="https://podminky.urs.cz/item/CS_URS_2025_02/764511602" TargetMode="External" /><Relationship Id="rId71" Type="http://schemas.openxmlformats.org/officeDocument/2006/relationships/hyperlink" Target="https://podminky.urs.cz/item/CS_URS_2025_02/998764203" TargetMode="External" /><Relationship Id="rId72" Type="http://schemas.openxmlformats.org/officeDocument/2006/relationships/hyperlink" Target="https://podminky.urs.cz/item/CS_URS_2025_02/765151001" TargetMode="External" /><Relationship Id="rId73" Type="http://schemas.openxmlformats.org/officeDocument/2006/relationships/hyperlink" Target="https://podminky.urs.cz/item/CS_URS_2025_02/998765203" TargetMode="External" /><Relationship Id="rId74" Type="http://schemas.openxmlformats.org/officeDocument/2006/relationships/hyperlink" Target="https://podminky.urs.cz/item/CS_URS_2025_02/766411821" TargetMode="External" /><Relationship Id="rId75" Type="http://schemas.openxmlformats.org/officeDocument/2006/relationships/hyperlink" Target="https://podminky.urs.cz/item/CS_URS_2025_02/766691811" TargetMode="External" /><Relationship Id="rId76" Type="http://schemas.openxmlformats.org/officeDocument/2006/relationships/hyperlink" Target="https://podminky.urs.cz/item/CS_URS_2025_02/998766203" TargetMode="External" /><Relationship Id="rId77" Type="http://schemas.openxmlformats.org/officeDocument/2006/relationships/hyperlink" Target="https://podminky.urs.cz/item/CS_URS_2025_02/767995117" TargetMode="External" /><Relationship Id="rId78" Type="http://schemas.openxmlformats.org/officeDocument/2006/relationships/hyperlink" Target="https://podminky.urs.cz/item/CS_URS_2025_02/998767203" TargetMode="External" /><Relationship Id="rId79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1231127" TargetMode="External" /><Relationship Id="rId2" Type="http://schemas.openxmlformats.org/officeDocument/2006/relationships/hyperlink" Target="https://podminky.urs.cz/item/CS_URS_2025_02/311272031" TargetMode="External" /><Relationship Id="rId3" Type="http://schemas.openxmlformats.org/officeDocument/2006/relationships/hyperlink" Target="https://podminky.urs.cz/item/CS_URS_2025_02/411324444" TargetMode="External" /><Relationship Id="rId4" Type="http://schemas.openxmlformats.org/officeDocument/2006/relationships/hyperlink" Target="https://podminky.urs.cz/item/CS_URS_2025_02/411351011" TargetMode="External" /><Relationship Id="rId5" Type="http://schemas.openxmlformats.org/officeDocument/2006/relationships/hyperlink" Target="https://podminky.urs.cz/item/CS_URS_2025_02/411351012" TargetMode="External" /><Relationship Id="rId6" Type="http://schemas.openxmlformats.org/officeDocument/2006/relationships/hyperlink" Target="https://podminky.urs.cz/item/CS_URS_2025_02/411354313" TargetMode="External" /><Relationship Id="rId7" Type="http://schemas.openxmlformats.org/officeDocument/2006/relationships/hyperlink" Target="https://podminky.urs.cz/item/CS_URS_2025_02/411354314" TargetMode="External" /><Relationship Id="rId8" Type="http://schemas.openxmlformats.org/officeDocument/2006/relationships/hyperlink" Target="https://podminky.urs.cz/item/CS_URS_2025_02/411359111" TargetMode="External" /><Relationship Id="rId9" Type="http://schemas.openxmlformats.org/officeDocument/2006/relationships/hyperlink" Target="https://podminky.urs.cz/item/CS_URS_2025_02/411361821" TargetMode="External" /><Relationship Id="rId10" Type="http://schemas.openxmlformats.org/officeDocument/2006/relationships/hyperlink" Target="https://podminky.urs.cz/item/CS_URS_2025_02/413322424" TargetMode="External" /><Relationship Id="rId11" Type="http://schemas.openxmlformats.org/officeDocument/2006/relationships/hyperlink" Target="https://podminky.urs.cz/item/CS_URS_2025_02/413351121" TargetMode="External" /><Relationship Id="rId12" Type="http://schemas.openxmlformats.org/officeDocument/2006/relationships/hyperlink" Target="https://podminky.urs.cz/item/CS_URS_2025_02/413351122" TargetMode="External" /><Relationship Id="rId13" Type="http://schemas.openxmlformats.org/officeDocument/2006/relationships/hyperlink" Target="https://podminky.urs.cz/item/CS_URS_2025_02/413351191" TargetMode="External" /><Relationship Id="rId14" Type="http://schemas.openxmlformats.org/officeDocument/2006/relationships/hyperlink" Target="https://podminky.urs.cz/item/CS_URS_2025_02/413352115" TargetMode="External" /><Relationship Id="rId15" Type="http://schemas.openxmlformats.org/officeDocument/2006/relationships/hyperlink" Target="https://podminky.urs.cz/item/CS_URS_2025_02/413352116" TargetMode="External" /><Relationship Id="rId16" Type="http://schemas.openxmlformats.org/officeDocument/2006/relationships/hyperlink" Target="https://podminky.urs.cz/item/CS_URS_2025_02/413361821" TargetMode="External" /><Relationship Id="rId17" Type="http://schemas.openxmlformats.org/officeDocument/2006/relationships/hyperlink" Target="https://podminky.urs.cz/item/CS_URS_2025_02/435121111" TargetMode="External" /><Relationship Id="rId18" Type="http://schemas.openxmlformats.org/officeDocument/2006/relationships/hyperlink" Target="https://podminky.urs.cz/item/CS_URS_2025_02/612325101" TargetMode="External" /><Relationship Id="rId19" Type="http://schemas.openxmlformats.org/officeDocument/2006/relationships/hyperlink" Target="https://podminky.urs.cz/item/CS_URS_2025_02/622635041" TargetMode="External" /><Relationship Id="rId20" Type="http://schemas.openxmlformats.org/officeDocument/2006/relationships/hyperlink" Target="https://podminky.urs.cz/item/CS_URS_2025_02/631311135" TargetMode="External" /><Relationship Id="rId21" Type="http://schemas.openxmlformats.org/officeDocument/2006/relationships/hyperlink" Target="https://podminky.urs.cz/item/CS_URS_2025_02/631351101" TargetMode="External" /><Relationship Id="rId22" Type="http://schemas.openxmlformats.org/officeDocument/2006/relationships/hyperlink" Target="https://podminky.urs.cz/item/CS_URS_2025_02/631351102" TargetMode="External" /><Relationship Id="rId23" Type="http://schemas.openxmlformats.org/officeDocument/2006/relationships/hyperlink" Target="https://podminky.urs.cz/item/CS_URS_2025_02/632441114" TargetMode="External" /><Relationship Id="rId24" Type="http://schemas.openxmlformats.org/officeDocument/2006/relationships/hyperlink" Target="https://podminky.urs.cz/item/CS_URS_2025_02/642942111" TargetMode="External" /><Relationship Id="rId25" Type="http://schemas.openxmlformats.org/officeDocument/2006/relationships/hyperlink" Target="https://podminky.urs.cz/item/CS_URS_2025_02/642945112" TargetMode="External" /><Relationship Id="rId26" Type="http://schemas.openxmlformats.org/officeDocument/2006/relationships/hyperlink" Target="https://podminky.urs.cz/item/CS_URS_2025_02/642945111" TargetMode="External" /><Relationship Id="rId27" Type="http://schemas.openxmlformats.org/officeDocument/2006/relationships/hyperlink" Target="https://podminky.urs.cz/item/CS_URS_2025_02/962032241" TargetMode="External" /><Relationship Id="rId28" Type="http://schemas.openxmlformats.org/officeDocument/2006/relationships/hyperlink" Target="https://podminky.urs.cz/item/CS_URS_2025_02/963012510" TargetMode="External" /><Relationship Id="rId29" Type="http://schemas.openxmlformats.org/officeDocument/2006/relationships/hyperlink" Target="https://podminky.urs.cz/item/CS_URS_2025_02/963042819" TargetMode="External" /><Relationship Id="rId30" Type="http://schemas.openxmlformats.org/officeDocument/2006/relationships/hyperlink" Target="https://podminky.urs.cz/item/CS_URS_2025_02/963053935" TargetMode="External" /><Relationship Id="rId31" Type="http://schemas.openxmlformats.org/officeDocument/2006/relationships/hyperlink" Target="https://podminky.urs.cz/item/CS_URS_2025_02/964054111" TargetMode="External" /><Relationship Id="rId32" Type="http://schemas.openxmlformats.org/officeDocument/2006/relationships/hyperlink" Target="https://podminky.urs.cz/item/CS_URS_2025_02/964061341" TargetMode="External" /><Relationship Id="rId33" Type="http://schemas.openxmlformats.org/officeDocument/2006/relationships/hyperlink" Target="https://podminky.urs.cz/item/CS_URS_2025_02/964073231" TargetMode="External" /><Relationship Id="rId34" Type="http://schemas.openxmlformats.org/officeDocument/2006/relationships/hyperlink" Target="https://podminky.urs.cz/item/CS_URS_2025_02/964073441" TargetMode="External" /><Relationship Id="rId35" Type="http://schemas.openxmlformats.org/officeDocument/2006/relationships/hyperlink" Target="https://podminky.urs.cz/item/CS_URS_2025_02/965031131" TargetMode="External" /><Relationship Id="rId36" Type="http://schemas.openxmlformats.org/officeDocument/2006/relationships/hyperlink" Target="https://podminky.urs.cz/item/CS_URS_2025_02/965042141" TargetMode="External" /><Relationship Id="rId37" Type="http://schemas.openxmlformats.org/officeDocument/2006/relationships/hyperlink" Target="https://podminky.urs.cz/item/CS_URS_2025_02/968072455" TargetMode="External" /><Relationship Id="rId38" Type="http://schemas.openxmlformats.org/officeDocument/2006/relationships/hyperlink" Target="https://podminky.urs.cz/item/CS_URS_2025_02/974031165" TargetMode="External" /><Relationship Id="rId39" Type="http://schemas.openxmlformats.org/officeDocument/2006/relationships/hyperlink" Target="https://podminky.urs.cz/item/CS_URS_2025_02/977151128" TargetMode="External" /><Relationship Id="rId40" Type="http://schemas.openxmlformats.org/officeDocument/2006/relationships/hyperlink" Target="https://podminky.urs.cz/item/CS_URS_2025_02/997013152" TargetMode="External" /><Relationship Id="rId41" Type="http://schemas.openxmlformats.org/officeDocument/2006/relationships/hyperlink" Target="https://podminky.urs.cz/item/CS_URS_2025_02/997013219" TargetMode="External" /><Relationship Id="rId42" Type="http://schemas.openxmlformats.org/officeDocument/2006/relationships/hyperlink" Target="https://podminky.urs.cz/item/CS_URS_2025_02/997013501" TargetMode="External" /><Relationship Id="rId43" Type="http://schemas.openxmlformats.org/officeDocument/2006/relationships/hyperlink" Target="https://podminky.urs.cz/item/CS_URS_2025_02/997013509" TargetMode="External" /><Relationship Id="rId44" Type="http://schemas.openxmlformats.org/officeDocument/2006/relationships/hyperlink" Target="https://podminky.urs.cz/item/CS_URS_2025_02/997013609" TargetMode="External" /><Relationship Id="rId45" Type="http://schemas.openxmlformats.org/officeDocument/2006/relationships/hyperlink" Target="https://podminky.urs.cz/item/CS_URS_2025_02/997013811" TargetMode="External" /><Relationship Id="rId46" Type="http://schemas.openxmlformats.org/officeDocument/2006/relationships/hyperlink" Target="https://podminky.urs.cz/item/CS_URS_2025_02/998011009" TargetMode="External" /><Relationship Id="rId47" Type="http://schemas.openxmlformats.org/officeDocument/2006/relationships/hyperlink" Target="https://podminky.urs.cz/item/CS_URS_2025_02/721174041" TargetMode="External" /><Relationship Id="rId48" Type="http://schemas.openxmlformats.org/officeDocument/2006/relationships/hyperlink" Target="https://podminky.urs.cz/item/CS_URS_2025_02/998721202" TargetMode="External" /><Relationship Id="rId49" Type="http://schemas.openxmlformats.org/officeDocument/2006/relationships/hyperlink" Target="https://podminky.urs.cz/item/CS_URS_2025_02/722176111" TargetMode="External" /><Relationship Id="rId50" Type="http://schemas.openxmlformats.org/officeDocument/2006/relationships/hyperlink" Target="https://podminky.urs.cz/item/CS_URS_2025_02/998724202" TargetMode="External" /><Relationship Id="rId51" Type="http://schemas.openxmlformats.org/officeDocument/2006/relationships/hyperlink" Target="https://podminky.urs.cz/item/CS_URS_2025_02/998742202" TargetMode="External" /><Relationship Id="rId52" Type="http://schemas.openxmlformats.org/officeDocument/2006/relationships/hyperlink" Target="https://podminky.urs.cz/item/CS_URS_2025_02/762521812" TargetMode="External" /><Relationship Id="rId53" Type="http://schemas.openxmlformats.org/officeDocument/2006/relationships/hyperlink" Target="https://podminky.urs.cz/item/CS_URS_2025_02/762822820" TargetMode="External" /><Relationship Id="rId54" Type="http://schemas.openxmlformats.org/officeDocument/2006/relationships/hyperlink" Target="https://podminky.urs.cz/item/CS_URS_2025_02/766411821" TargetMode="External" /><Relationship Id="rId55" Type="http://schemas.openxmlformats.org/officeDocument/2006/relationships/hyperlink" Target="https://podminky.urs.cz/item/CS_URS_2025_02/766660001" TargetMode="External" /><Relationship Id="rId56" Type="http://schemas.openxmlformats.org/officeDocument/2006/relationships/hyperlink" Target="https://podminky.urs.cz/item/CS_URS_2025_02/766660021" TargetMode="External" /><Relationship Id="rId57" Type="http://schemas.openxmlformats.org/officeDocument/2006/relationships/hyperlink" Target="https://podminky.urs.cz/item/CS_URS_2025_02/766660031" TargetMode="External" /><Relationship Id="rId58" Type="http://schemas.openxmlformats.org/officeDocument/2006/relationships/hyperlink" Target="https://podminky.urs.cz/item/CS_URS_2025_02/766691914" TargetMode="External" /><Relationship Id="rId59" Type="http://schemas.openxmlformats.org/officeDocument/2006/relationships/hyperlink" Target="https://podminky.urs.cz/item/CS_URS_2025_02/767137503" TargetMode="External" /><Relationship Id="rId60" Type="http://schemas.openxmlformats.org/officeDocument/2006/relationships/hyperlink" Target="https://podminky.urs.cz/item/CS_URS_2025_02/767161813" TargetMode="External" /><Relationship Id="rId61" Type="http://schemas.openxmlformats.org/officeDocument/2006/relationships/hyperlink" Target="https://podminky.urs.cz/item/CS_URS_2025_02/998767202" TargetMode="External" /><Relationship Id="rId62" Type="http://schemas.openxmlformats.org/officeDocument/2006/relationships/hyperlink" Target="https://podminky.urs.cz/item/CS_URS_2025_02/771111011" TargetMode="External" /><Relationship Id="rId63" Type="http://schemas.openxmlformats.org/officeDocument/2006/relationships/hyperlink" Target="https://podminky.urs.cz/item/CS_URS_2025_02/771121011" TargetMode="External" /><Relationship Id="rId64" Type="http://schemas.openxmlformats.org/officeDocument/2006/relationships/hyperlink" Target="https://podminky.urs.cz/item/CS_URS_2025_02/771591116" TargetMode="External" /><Relationship Id="rId65" Type="http://schemas.openxmlformats.org/officeDocument/2006/relationships/hyperlink" Target="https://podminky.urs.cz/item/CS_URS_2025_02/771591221" TargetMode="External" /><Relationship Id="rId66" Type="http://schemas.openxmlformats.org/officeDocument/2006/relationships/hyperlink" Target="https://podminky.urs.cz/item/CS_URS_2025_02/771151022" TargetMode="External" /><Relationship Id="rId67" Type="http://schemas.openxmlformats.org/officeDocument/2006/relationships/hyperlink" Target="https://podminky.urs.cz/item/CS_URS_2025_02/636411003" TargetMode="External" /><Relationship Id="rId68" Type="http://schemas.openxmlformats.org/officeDocument/2006/relationships/hyperlink" Target="https://podminky.urs.cz/item/CS_URS_2025_02/771592011" TargetMode="External" /><Relationship Id="rId69" Type="http://schemas.openxmlformats.org/officeDocument/2006/relationships/hyperlink" Target="https://podminky.urs.cz/item/CS_URS_2025_02/998771202" TargetMode="External" /><Relationship Id="rId70" Type="http://schemas.openxmlformats.org/officeDocument/2006/relationships/hyperlink" Target="https://podminky.urs.cz/item/CS_URS_2025_02/HZS1291" TargetMode="External" /><Relationship Id="rId7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121" TargetMode="External" /><Relationship Id="rId2" Type="http://schemas.openxmlformats.org/officeDocument/2006/relationships/hyperlink" Target="https://podminky.urs.cz/item/CS_URS_2025_02/310321111" TargetMode="External" /><Relationship Id="rId3" Type="http://schemas.openxmlformats.org/officeDocument/2006/relationships/hyperlink" Target="https://podminky.urs.cz/item/CS_URS_2025_02/317142412" TargetMode="External" /><Relationship Id="rId4" Type="http://schemas.openxmlformats.org/officeDocument/2006/relationships/hyperlink" Target="https://podminky.urs.cz/item/CS_URS_2025_02/317941123" TargetMode="External" /><Relationship Id="rId5" Type="http://schemas.openxmlformats.org/officeDocument/2006/relationships/hyperlink" Target="https://podminky.urs.cz/item/CS_URS_2025_02/317944323" TargetMode="External" /><Relationship Id="rId6" Type="http://schemas.openxmlformats.org/officeDocument/2006/relationships/hyperlink" Target="https://podminky.urs.cz/item/CS_URS_2025_02/342272225" TargetMode="External" /><Relationship Id="rId7" Type="http://schemas.openxmlformats.org/officeDocument/2006/relationships/hyperlink" Target="https://podminky.urs.cz/item/CS_URS_2025_02/611131100" TargetMode="External" /><Relationship Id="rId8" Type="http://schemas.openxmlformats.org/officeDocument/2006/relationships/hyperlink" Target="https://podminky.urs.cz/item/CS_URS_2025_02/611142001" TargetMode="External" /><Relationship Id="rId9" Type="http://schemas.openxmlformats.org/officeDocument/2006/relationships/hyperlink" Target="https://podminky.urs.cz/item/CS_URS_2025_02/611321113" TargetMode="External" /><Relationship Id="rId10" Type="http://schemas.openxmlformats.org/officeDocument/2006/relationships/hyperlink" Target="https://podminky.urs.cz/item/CS_URS_2025_02/612131100" TargetMode="External" /><Relationship Id="rId11" Type="http://schemas.openxmlformats.org/officeDocument/2006/relationships/hyperlink" Target="https://podminky.urs.cz/item/CS_URS_2025_02/612142001" TargetMode="External" /><Relationship Id="rId12" Type="http://schemas.openxmlformats.org/officeDocument/2006/relationships/hyperlink" Target="https://podminky.urs.cz/item/CS_URS_2025_02/612321111" TargetMode="External" /><Relationship Id="rId13" Type="http://schemas.openxmlformats.org/officeDocument/2006/relationships/hyperlink" Target="https://podminky.urs.cz/item/CS_URS_2025_02/631311125" TargetMode="External" /><Relationship Id="rId14" Type="http://schemas.openxmlformats.org/officeDocument/2006/relationships/hyperlink" Target="https://podminky.urs.cz/item/CS_URS_2025_02/631362021" TargetMode="External" /><Relationship Id="rId15" Type="http://schemas.openxmlformats.org/officeDocument/2006/relationships/hyperlink" Target="https://podminky.urs.cz/item/CS_URS_2025_02/952901122" TargetMode="External" /><Relationship Id="rId16" Type="http://schemas.openxmlformats.org/officeDocument/2006/relationships/hyperlink" Target="https://podminky.urs.cz/item/CS_URS_2025_02/952902031" TargetMode="External" /><Relationship Id="rId17" Type="http://schemas.openxmlformats.org/officeDocument/2006/relationships/hyperlink" Target="https://podminky.urs.cz/item/CS_URS_2025_02/952902311" TargetMode="External" /><Relationship Id="rId18" Type="http://schemas.openxmlformats.org/officeDocument/2006/relationships/hyperlink" Target="https://podminky.urs.cz/item/CS_URS_2025_02/953943124" TargetMode="External" /><Relationship Id="rId19" Type="http://schemas.openxmlformats.org/officeDocument/2006/relationships/hyperlink" Target="https://podminky.urs.cz/item/CS_URS_2025_02/962032241" TargetMode="External" /><Relationship Id="rId20" Type="http://schemas.openxmlformats.org/officeDocument/2006/relationships/hyperlink" Target="https://podminky.urs.cz/item/CS_URS_2025_02/964061331" TargetMode="External" /><Relationship Id="rId21" Type="http://schemas.openxmlformats.org/officeDocument/2006/relationships/hyperlink" Target="https://podminky.urs.cz/item/CS_URS_2025_02/964073231" TargetMode="External" /><Relationship Id="rId22" Type="http://schemas.openxmlformats.org/officeDocument/2006/relationships/hyperlink" Target="https://podminky.urs.cz/item/CS_URS_2025_02/965082933" TargetMode="External" /><Relationship Id="rId23" Type="http://schemas.openxmlformats.org/officeDocument/2006/relationships/hyperlink" Target="https://podminky.urs.cz/item/CS_URS_2025_02/968072455" TargetMode="External" /><Relationship Id="rId24" Type="http://schemas.openxmlformats.org/officeDocument/2006/relationships/hyperlink" Target="https://podminky.urs.cz/item/CS_URS_2025_02/973031325" TargetMode="External" /><Relationship Id="rId25" Type="http://schemas.openxmlformats.org/officeDocument/2006/relationships/hyperlink" Target="https://podminky.urs.cz/item/CS_URS_2025_02/973032619" TargetMode="External" /><Relationship Id="rId26" Type="http://schemas.openxmlformats.org/officeDocument/2006/relationships/hyperlink" Target="https://podminky.urs.cz/item/CS_URS_2025_02/978021191" TargetMode="External" /><Relationship Id="rId27" Type="http://schemas.openxmlformats.org/officeDocument/2006/relationships/hyperlink" Target="https://podminky.urs.cz/item/CS_URS_2025_02/978021291" TargetMode="External" /><Relationship Id="rId28" Type="http://schemas.openxmlformats.org/officeDocument/2006/relationships/hyperlink" Target="https://podminky.urs.cz/item/CS_URS_2025_02/997013152" TargetMode="External" /><Relationship Id="rId29" Type="http://schemas.openxmlformats.org/officeDocument/2006/relationships/hyperlink" Target="https://podminky.urs.cz/item/CS_URS_2025_02/997013219" TargetMode="External" /><Relationship Id="rId30" Type="http://schemas.openxmlformats.org/officeDocument/2006/relationships/hyperlink" Target="https://podminky.urs.cz/item/CS_URS_2025_02/997013501" TargetMode="External" /><Relationship Id="rId31" Type="http://schemas.openxmlformats.org/officeDocument/2006/relationships/hyperlink" Target="https://podminky.urs.cz/item/CS_URS_2025_02/997013509" TargetMode="External" /><Relationship Id="rId32" Type="http://schemas.openxmlformats.org/officeDocument/2006/relationships/hyperlink" Target="https://podminky.urs.cz/item/CS_URS_2025_02/997013609" TargetMode="External" /><Relationship Id="rId33" Type="http://schemas.openxmlformats.org/officeDocument/2006/relationships/hyperlink" Target="https://podminky.urs.cz/item/CS_URS_2025_02/997013811" TargetMode="External" /><Relationship Id="rId34" Type="http://schemas.openxmlformats.org/officeDocument/2006/relationships/hyperlink" Target="https://podminky.urs.cz/item/CS_URS_2025_02/998011009" TargetMode="External" /><Relationship Id="rId35" Type="http://schemas.openxmlformats.org/officeDocument/2006/relationships/hyperlink" Target="https://podminky.urs.cz/item/CS_URS_2025_02/725112001" TargetMode="External" /><Relationship Id="rId36" Type="http://schemas.openxmlformats.org/officeDocument/2006/relationships/hyperlink" Target="https://podminky.urs.cz/item/CS_URS_2025_02/725211603" TargetMode="External" /><Relationship Id="rId37" Type="http://schemas.openxmlformats.org/officeDocument/2006/relationships/hyperlink" Target="https://podminky.urs.cz/item/CS_URS_2025_02/725219102" TargetMode="External" /><Relationship Id="rId38" Type="http://schemas.openxmlformats.org/officeDocument/2006/relationships/hyperlink" Target="https://podminky.urs.cz/item/CS_URS_2025_02/998725202" TargetMode="External" /><Relationship Id="rId39" Type="http://schemas.openxmlformats.org/officeDocument/2006/relationships/hyperlink" Target="https://podminky.urs.cz/item/CS_URS_2025_02/726111031" TargetMode="External" /><Relationship Id="rId40" Type="http://schemas.openxmlformats.org/officeDocument/2006/relationships/hyperlink" Target="https://podminky.urs.cz/item/CS_URS_2025_02/998726212" TargetMode="External" /><Relationship Id="rId41" Type="http://schemas.openxmlformats.org/officeDocument/2006/relationships/hyperlink" Target="https://podminky.urs.cz/item/CS_URS_2025_02/766691914" TargetMode="External" /><Relationship Id="rId42" Type="http://schemas.openxmlformats.org/officeDocument/2006/relationships/hyperlink" Target="https://podminky.urs.cz/item/CS_URS_2025_02/767661811" TargetMode="External" /><Relationship Id="rId43" Type="http://schemas.openxmlformats.org/officeDocument/2006/relationships/hyperlink" Target="https://podminky.urs.cz/item/CS_URS_2025_02/771111011" TargetMode="External" /><Relationship Id="rId44" Type="http://schemas.openxmlformats.org/officeDocument/2006/relationships/hyperlink" Target="https://podminky.urs.cz/item/CS_URS_2025_02/771121011" TargetMode="External" /><Relationship Id="rId45" Type="http://schemas.openxmlformats.org/officeDocument/2006/relationships/hyperlink" Target="https://podminky.urs.cz/item/CS_URS_2025_02/771591112" TargetMode="External" /><Relationship Id="rId46" Type="http://schemas.openxmlformats.org/officeDocument/2006/relationships/hyperlink" Target="https://podminky.urs.cz/item/CS_URS_2025_02/771574415" TargetMode="External" /><Relationship Id="rId47" Type="http://schemas.openxmlformats.org/officeDocument/2006/relationships/hyperlink" Target="https://podminky.urs.cz/item/CS_URS_2025_02/771591116" TargetMode="External" /><Relationship Id="rId48" Type="http://schemas.openxmlformats.org/officeDocument/2006/relationships/hyperlink" Target="https://podminky.urs.cz/item/CS_URS_2025_02/771592011" TargetMode="External" /><Relationship Id="rId49" Type="http://schemas.openxmlformats.org/officeDocument/2006/relationships/hyperlink" Target="https://podminky.urs.cz/item/CS_URS_2025_02/998771202" TargetMode="External" /><Relationship Id="rId50" Type="http://schemas.openxmlformats.org/officeDocument/2006/relationships/hyperlink" Target="https://podminky.urs.cz/item/CS_URS_2025_02/781111011" TargetMode="External" /><Relationship Id="rId51" Type="http://schemas.openxmlformats.org/officeDocument/2006/relationships/hyperlink" Target="https://podminky.urs.cz/item/CS_URS_2025_02/781121011" TargetMode="External" /><Relationship Id="rId52" Type="http://schemas.openxmlformats.org/officeDocument/2006/relationships/hyperlink" Target="https://podminky.urs.cz/item/CS_URS_2025_02/781131112" TargetMode="External" /><Relationship Id="rId53" Type="http://schemas.openxmlformats.org/officeDocument/2006/relationships/hyperlink" Target="https://podminky.urs.cz/item/CS_URS_2025_02/781151031" TargetMode="External" /><Relationship Id="rId54" Type="http://schemas.openxmlformats.org/officeDocument/2006/relationships/hyperlink" Target="https://podminky.urs.cz/item/CS_URS_2025_02/781151041" TargetMode="External" /><Relationship Id="rId55" Type="http://schemas.openxmlformats.org/officeDocument/2006/relationships/hyperlink" Target="https://podminky.urs.cz/item/CS_URS_2025_02/781474113" TargetMode="External" /><Relationship Id="rId56" Type="http://schemas.openxmlformats.org/officeDocument/2006/relationships/hyperlink" Target="https://podminky.urs.cz/item/CS_URS_2025_02/998781202" TargetMode="External" /><Relationship Id="rId57" Type="http://schemas.openxmlformats.org/officeDocument/2006/relationships/hyperlink" Target="https://podminky.urs.cz/item/CS_URS_2025_02/HZS1291" TargetMode="External" /><Relationship Id="rId58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22151501" TargetMode="External" /><Relationship Id="rId2" Type="http://schemas.openxmlformats.org/officeDocument/2006/relationships/hyperlink" Target="https://podminky.urs.cz/item/CS_URS_2025_02/162251101" TargetMode="External" /><Relationship Id="rId3" Type="http://schemas.openxmlformats.org/officeDocument/2006/relationships/hyperlink" Target="https://podminky.urs.cz/item/CS_URS_2025_02/162751117" TargetMode="External" /><Relationship Id="rId4" Type="http://schemas.openxmlformats.org/officeDocument/2006/relationships/hyperlink" Target="https://podminky.urs.cz/item/CS_URS_2025_02/162751119" TargetMode="External" /><Relationship Id="rId5" Type="http://schemas.openxmlformats.org/officeDocument/2006/relationships/hyperlink" Target="https://podminky.urs.cz/item/CS_URS_2025_02/171201221" TargetMode="External" /><Relationship Id="rId6" Type="http://schemas.openxmlformats.org/officeDocument/2006/relationships/hyperlink" Target="https://podminky.urs.cz/item/CS_URS_2025_02/171251201" TargetMode="External" /><Relationship Id="rId7" Type="http://schemas.openxmlformats.org/officeDocument/2006/relationships/hyperlink" Target="https://podminky.urs.cz/item/CS_URS_2025_02/174151101" TargetMode="External" /><Relationship Id="rId8" Type="http://schemas.openxmlformats.org/officeDocument/2006/relationships/hyperlink" Target="https://podminky.urs.cz/item/CS_URS_2025_02/211531111" TargetMode="External" /><Relationship Id="rId9" Type="http://schemas.openxmlformats.org/officeDocument/2006/relationships/hyperlink" Target="https://podminky.urs.cz/item/CS_URS_2025_02/271532213" TargetMode="External" /><Relationship Id="rId10" Type="http://schemas.openxmlformats.org/officeDocument/2006/relationships/hyperlink" Target="https://podminky.urs.cz/item/CS_URS_2025_02/271562211" TargetMode="External" /><Relationship Id="rId11" Type="http://schemas.openxmlformats.org/officeDocument/2006/relationships/hyperlink" Target="https://podminky.urs.cz/item/CS_URS_2025_02/274322511" TargetMode="External" /><Relationship Id="rId12" Type="http://schemas.openxmlformats.org/officeDocument/2006/relationships/hyperlink" Target="https://podminky.urs.cz/item/CS_URS_2025_02/274351121" TargetMode="External" /><Relationship Id="rId13" Type="http://schemas.openxmlformats.org/officeDocument/2006/relationships/hyperlink" Target="https://podminky.urs.cz/item/CS_URS_2025_02/274351122" TargetMode="External" /><Relationship Id="rId14" Type="http://schemas.openxmlformats.org/officeDocument/2006/relationships/hyperlink" Target="https://podminky.urs.cz/item/CS_URS_2025_02/274361821" TargetMode="External" /><Relationship Id="rId15" Type="http://schemas.openxmlformats.org/officeDocument/2006/relationships/hyperlink" Target="https://podminky.urs.cz/item/CS_URS_2025_02/311321817" TargetMode="External" /><Relationship Id="rId16" Type="http://schemas.openxmlformats.org/officeDocument/2006/relationships/hyperlink" Target="https://podminky.urs.cz/item/CS_URS_2025_02/311351121" TargetMode="External" /><Relationship Id="rId17" Type="http://schemas.openxmlformats.org/officeDocument/2006/relationships/hyperlink" Target="https://podminky.urs.cz/item/CS_URS_2025_02/311351122" TargetMode="External" /><Relationship Id="rId18" Type="http://schemas.openxmlformats.org/officeDocument/2006/relationships/hyperlink" Target="https://podminky.urs.cz/item/CS_URS_2025_02/311351911" TargetMode="External" /><Relationship Id="rId19" Type="http://schemas.openxmlformats.org/officeDocument/2006/relationships/hyperlink" Target="https://podminky.urs.cz/item/CS_URS_2025_02/311361821" TargetMode="External" /><Relationship Id="rId20" Type="http://schemas.openxmlformats.org/officeDocument/2006/relationships/hyperlink" Target="https://podminky.urs.cz/item/CS_URS_2025_02/349234841" TargetMode="External" /><Relationship Id="rId21" Type="http://schemas.openxmlformats.org/officeDocument/2006/relationships/hyperlink" Target="https://podminky.urs.cz/item/CS_URS_2025_02/435121011" TargetMode="External" /><Relationship Id="rId22" Type="http://schemas.openxmlformats.org/officeDocument/2006/relationships/hyperlink" Target="https://podminky.urs.cz/item/CS_URS_2025_02/596811120" TargetMode="External" /><Relationship Id="rId23" Type="http://schemas.openxmlformats.org/officeDocument/2006/relationships/hyperlink" Target="https://podminky.urs.cz/item/CS_URS_2025_02/642942111" TargetMode="External" /><Relationship Id="rId24" Type="http://schemas.openxmlformats.org/officeDocument/2006/relationships/hyperlink" Target="https://podminky.urs.cz/item/CS_URS_2025_02/919726122" TargetMode="External" /><Relationship Id="rId25" Type="http://schemas.openxmlformats.org/officeDocument/2006/relationships/hyperlink" Target="https://podminky.urs.cz/item/CS_URS_2025_02/962023391" TargetMode="External" /><Relationship Id="rId26" Type="http://schemas.openxmlformats.org/officeDocument/2006/relationships/hyperlink" Target="https://podminky.urs.cz/item/CS_URS_2025_02/962042320" TargetMode="External" /><Relationship Id="rId27" Type="http://schemas.openxmlformats.org/officeDocument/2006/relationships/hyperlink" Target="https://podminky.urs.cz/item/CS_URS_2025_02/968082015" TargetMode="External" /><Relationship Id="rId28" Type="http://schemas.openxmlformats.org/officeDocument/2006/relationships/hyperlink" Target="https://podminky.urs.cz/item/CS_URS_2025_02/997013152" TargetMode="External" /><Relationship Id="rId29" Type="http://schemas.openxmlformats.org/officeDocument/2006/relationships/hyperlink" Target="https://podminky.urs.cz/item/CS_URS_2025_02/997013219" TargetMode="External" /><Relationship Id="rId30" Type="http://schemas.openxmlformats.org/officeDocument/2006/relationships/hyperlink" Target="https://podminky.urs.cz/item/CS_URS_2025_02/997013501" TargetMode="External" /><Relationship Id="rId31" Type="http://schemas.openxmlformats.org/officeDocument/2006/relationships/hyperlink" Target="https://podminky.urs.cz/item/CS_URS_2025_02/997013509" TargetMode="External" /><Relationship Id="rId32" Type="http://schemas.openxmlformats.org/officeDocument/2006/relationships/hyperlink" Target="https://podminky.urs.cz/item/CS_URS_2025_02/997013609" TargetMode="External" /><Relationship Id="rId33" Type="http://schemas.openxmlformats.org/officeDocument/2006/relationships/hyperlink" Target="https://podminky.urs.cz/item/CS_URS_2025_02/997013811" TargetMode="External" /><Relationship Id="rId34" Type="http://schemas.openxmlformats.org/officeDocument/2006/relationships/hyperlink" Target="https://podminky.urs.cz/item/CS_URS_2025_02/998011009" TargetMode="External" /><Relationship Id="rId35" Type="http://schemas.openxmlformats.org/officeDocument/2006/relationships/hyperlink" Target="https://podminky.urs.cz/item/CS_URS_2025_02/766411821" TargetMode="External" /><Relationship Id="rId36" Type="http://schemas.openxmlformats.org/officeDocument/2006/relationships/hyperlink" Target="https://podminky.urs.cz/item/CS_URS_2025_02/766660002" TargetMode="External" /><Relationship Id="rId37" Type="http://schemas.openxmlformats.org/officeDocument/2006/relationships/hyperlink" Target="https://podminky.urs.cz/item/CS_URS_2025_02/998766201" TargetMode="External" /><Relationship Id="rId38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98713202" TargetMode="External" /><Relationship Id="rId2" Type="http://schemas.openxmlformats.org/officeDocument/2006/relationships/hyperlink" Target="https://podminky.urs.cz/item/CS_URS_2025_02/998731202" TargetMode="External" /><Relationship Id="rId3" Type="http://schemas.openxmlformats.org/officeDocument/2006/relationships/hyperlink" Target="https://podminky.urs.cz/item/CS_URS_2025_02/998732202" TargetMode="External" /><Relationship Id="rId4" Type="http://schemas.openxmlformats.org/officeDocument/2006/relationships/hyperlink" Target="https://podminky.urs.cz/item/CS_URS_2025_02/998733202" TargetMode="External" /><Relationship Id="rId5" Type="http://schemas.openxmlformats.org/officeDocument/2006/relationships/hyperlink" Target="https://podminky.urs.cz/item/CS_URS_2025_02/998734202" TargetMode="External" /><Relationship Id="rId6" Type="http://schemas.openxmlformats.org/officeDocument/2006/relationships/hyperlink" Target="https://podminky.urs.cz/item/CS_URS_2025_02/998735202" TargetMode="External" /><Relationship Id="rId7" Type="http://schemas.openxmlformats.org/officeDocument/2006/relationships/drawing" Target="../drawings/drawing26.xml" /></Relationships>
</file>

<file path=xl/worksheets/_rels/sheet27.xml.rels>&#65279;<?xml version="1.0" encoding="utf-8"?><Relationships xmlns="http://schemas.openxmlformats.org/package/2006/relationships"><Relationship Id="rId1" Type="http://schemas.openxmlformats.org/officeDocument/2006/relationships/drawing" Target="../drawings/drawing27.xml" /></Relationships>
</file>

<file path=xl/worksheets/_rels/sheet28.xml.rels>&#65279;<?xml version="1.0" encoding="utf-8"?><Relationships xmlns="http://schemas.openxmlformats.org/package/2006/relationships"><Relationship Id="rId1" Type="http://schemas.openxmlformats.org/officeDocument/2006/relationships/drawing" Target="../drawings/drawing28.xml" /></Relationships>
</file>

<file path=xl/worksheets/_rels/sheet2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20001000" TargetMode="External" /><Relationship Id="rId2" Type="http://schemas.openxmlformats.org/officeDocument/2006/relationships/hyperlink" Target="https://podminky.urs.cz/item/CS_URS_2025_02/030001000" TargetMode="External" /><Relationship Id="rId3" Type="http://schemas.openxmlformats.org/officeDocument/2006/relationships/hyperlink" Target="https://podminky.urs.cz/item/CS_URS_2025_02/034103000" TargetMode="External" /><Relationship Id="rId4" Type="http://schemas.openxmlformats.org/officeDocument/2006/relationships/hyperlink" Target="https://podminky.urs.cz/item/CS_URS_2025_02/039002000" TargetMode="External" /><Relationship Id="rId5" Type="http://schemas.openxmlformats.org/officeDocument/2006/relationships/hyperlink" Target="https://podminky.urs.cz/item/CS_URS_2025_02/040001000" TargetMode="External" /><Relationship Id="rId6" Type="http://schemas.openxmlformats.org/officeDocument/2006/relationships/hyperlink" Target="https://podminky.urs.cz/item/CS_URS_2025_02/041103000" TargetMode="External" /><Relationship Id="rId7" Type="http://schemas.openxmlformats.org/officeDocument/2006/relationships/hyperlink" Target="https://podminky.urs.cz/item/CS_URS_2025_02/070001000" TargetMode="External" /><Relationship Id="rId8" Type="http://schemas.openxmlformats.org/officeDocument/2006/relationships/hyperlink" Target="https://podminky.urs.cz/item/CS_URS_2025_02/080001000" TargetMode="External" /><Relationship Id="rId9" Type="http://schemas.openxmlformats.org/officeDocument/2006/relationships/hyperlink" Target="https://podminky.urs.cz/item/CS_URS_2025_02/090001000" TargetMode="External" /><Relationship Id="rId10" Type="http://schemas.openxmlformats.org/officeDocument/2006/relationships/drawing" Target="../drawings/drawing29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315402" TargetMode="External" /><Relationship Id="rId2" Type="http://schemas.openxmlformats.org/officeDocument/2006/relationships/hyperlink" Target="https://podminky.urs.cz/item/CS_URS_2025_02/619995001" TargetMode="External" /><Relationship Id="rId3" Type="http://schemas.openxmlformats.org/officeDocument/2006/relationships/hyperlink" Target="https://podminky.urs.cz/item/CS_URS_2025_02/642942111" TargetMode="External" /><Relationship Id="rId4" Type="http://schemas.openxmlformats.org/officeDocument/2006/relationships/hyperlink" Target="https://podminky.urs.cz/item/CS_URS_2025_02/968072455" TargetMode="External" /><Relationship Id="rId5" Type="http://schemas.openxmlformats.org/officeDocument/2006/relationships/hyperlink" Target="https://podminky.urs.cz/item/CS_URS_2025_02/997013151" TargetMode="External" /><Relationship Id="rId6" Type="http://schemas.openxmlformats.org/officeDocument/2006/relationships/hyperlink" Target="https://podminky.urs.cz/item/CS_URS_2025_02/997013501" TargetMode="External" /><Relationship Id="rId7" Type="http://schemas.openxmlformats.org/officeDocument/2006/relationships/hyperlink" Target="https://podminky.urs.cz/item/CS_URS_2025_02/997013509" TargetMode="External" /><Relationship Id="rId8" Type="http://schemas.openxmlformats.org/officeDocument/2006/relationships/hyperlink" Target="https://podminky.urs.cz/item/CS_URS_2025_02/997013631" TargetMode="External" /><Relationship Id="rId9" Type="http://schemas.openxmlformats.org/officeDocument/2006/relationships/hyperlink" Target="https://podminky.urs.cz/item/CS_URS_2025_02/997013811" TargetMode="External" /><Relationship Id="rId10" Type="http://schemas.openxmlformats.org/officeDocument/2006/relationships/hyperlink" Target="https://podminky.urs.cz/item/CS_URS_2025_02/725319111" TargetMode="External" /><Relationship Id="rId11" Type="http://schemas.openxmlformats.org/officeDocument/2006/relationships/hyperlink" Target="https://podminky.urs.cz/item/CS_URS_2025_02/725821321" TargetMode="External" /><Relationship Id="rId12" Type="http://schemas.openxmlformats.org/officeDocument/2006/relationships/hyperlink" Target="https://podminky.urs.cz/item/CS_URS_2025_02/998725201" TargetMode="External" /><Relationship Id="rId13" Type="http://schemas.openxmlformats.org/officeDocument/2006/relationships/hyperlink" Target="https://podminky.urs.cz/item/CS_URS_2025_02/766660002" TargetMode="External" /><Relationship Id="rId14" Type="http://schemas.openxmlformats.org/officeDocument/2006/relationships/hyperlink" Target="https://podminky.urs.cz/item/CS_URS_2025_02/766691914" TargetMode="External" /><Relationship Id="rId15" Type="http://schemas.openxmlformats.org/officeDocument/2006/relationships/hyperlink" Target="https://podminky.urs.cz/item/CS_URS_2025_02/998766201" TargetMode="External" /><Relationship Id="rId16" Type="http://schemas.openxmlformats.org/officeDocument/2006/relationships/hyperlink" Target="https://podminky.urs.cz/item/CS_URS_2025_02/776111411" TargetMode="External" /><Relationship Id="rId17" Type="http://schemas.openxmlformats.org/officeDocument/2006/relationships/hyperlink" Target="https://podminky.urs.cz/item/CS_URS_2025_02/776201812" TargetMode="External" /><Relationship Id="rId18" Type="http://schemas.openxmlformats.org/officeDocument/2006/relationships/hyperlink" Target="https://podminky.urs.cz/item/CS_URS_2025_02/776111115" TargetMode="External" /><Relationship Id="rId19" Type="http://schemas.openxmlformats.org/officeDocument/2006/relationships/hyperlink" Target="https://podminky.urs.cz/item/CS_URS_2025_02/776111311" TargetMode="External" /><Relationship Id="rId20" Type="http://schemas.openxmlformats.org/officeDocument/2006/relationships/hyperlink" Target="https://podminky.urs.cz/item/CS_URS_2025_02/776121112" TargetMode="External" /><Relationship Id="rId21" Type="http://schemas.openxmlformats.org/officeDocument/2006/relationships/hyperlink" Target="https://podminky.urs.cz/item/CS_URS_2025_02/776141111" TargetMode="External" /><Relationship Id="rId22" Type="http://schemas.openxmlformats.org/officeDocument/2006/relationships/hyperlink" Target="https://podminky.urs.cz/item/CS_URS_2025_02/776231111" TargetMode="External" /><Relationship Id="rId23" Type="http://schemas.openxmlformats.org/officeDocument/2006/relationships/hyperlink" Target="https://podminky.urs.cz/item/CS_URS_2025_02/998776201" TargetMode="External" /><Relationship Id="rId24" Type="http://schemas.openxmlformats.org/officeDocument/2006/relationships/hyperlink" Target="https://podminky.urs.cz/item/CS_URS_2025_02/781471810" TargetMode="External" /><Relationship Id="rId25" Type="http://schemas.openxmlformats.org/officeDocument/2006/relationships/hyperlink" Target="https://podminky.urs.cz/item/CS_URS_2025_02/781111011" TargetMode="External" /><Relationship Id="rId26" Type="http://schemas.openxmlformats.org/officeDocument/2006/relationships/hyperlink" Target="https://podminky.urs.cz/item/CS_URS_2025_02/781121011" TargetMode="External" /><Relationship Id="rId27" Type="http://schemas.openxmlformats.org/officeDocument/2006/relationships/hyperlink" Target="https://podminky.urs.cz/item/CS_URS_2025_02/781151031" TargetMode="External" /><Relationship Id="rId28" Type="http://schemas.openxmlformats.org/officeDocument/2006/relationships/hyperlink" Target="https://podminky.urs.cz/item/CS_URS_2025_02/781474154" TargetMode="External" /><Relationship Id="rId29" Type="http://schemas.openxmlformats.org/officeDocument/2006/relationships/hyperlink" Target="https://podminky.urs.cz/item/CS_URS_2025_02/781495211" TargetMode="External" /><Relationship Id="rId30" Type="http://schemas.openxmlformats.org/officeDocument/2006/relationships/hyperlink" Target="https://podminky.urs.cz/item/CS_URS_2025_02/998781201" TargetMode="External" /><Relationship Id="rId31" Type="http://schemas.openxmlformats.org/officeDocument/2006/relationships/hyperlink" Target="https://podminky.urs.cz/item/CS_URS_2025_02/783601321" TargetMode="External" /><Relationship Id="rId32" Type="http://schemas.openxmlformats.org/officeDocument/2006/relationships/hyperlink" Target="https://podminky.urs.cz/item/CS_URS_2025_02/783601325" TargetMode="External" /><Relationship Id="rId33" Type="http://schemas.openxmlformats.org/officeDocument/2006/relationships/hyperlink" Target="https://podminky.urs.cz/item/CS_URS_2025_02/783601421" TargetMode="External" /><Relationship Id="rId34" Type="http://schemas.openxmlformats.org/officeDocument/2006/relationships/hyperlink" Target="https://podminky.urs.cz/item/CS_URS_2025_02/783614111" TargetMode="External" /><Relationship Id="rId35" Type="http://schemas.openxmlformats.org/officeDocument/2006/relationships/hyperlink" Target="https://podminky.urs.cz/item/CS_URS_2025_02/783617111" TargetMode="External" /><Relationship Id="rId36" Type="http://schemas.openxmlformats.org/officeDocument/2006/relationships/hyperlink" Target="https://podminky.urs.cz/item/CS_URS_2025_02/784121001" TargetMode="External" /><Relationship Id="rId37" Type="http://schemas.openxmlformats.org/officeDocument/2006/relationships/hyperlink" Target="https://podminky.urs.cz/item/CS_URS_2025_02/784121011" TargetMode="External" /><Relationship Id="rId38" Type="http://schemas.openxmlformats.org/officeDocument/2006/relationships/hyperlink" Target="https://podminky.urs.cz/item/CS_URS_2025_02/784181101" TargetMode="External" /><Relationship Id="rId39" Type="http://schemas.openxmlformats.org/officeDocument/2006/relationships/hyperlink" Target="https://podminky.urs.cz/item/CS_URS_2025_02/784221001" TargetMode="External" /><Relationship Id="rId40" Type="http://schemas.openxmlformats.org/officeDocument/2006/relationships/hyperlink" Target="https://podminky.urs.cz/item/CS_URS_2025_02/786623021" TargetMode="External" /><Relationship Id="rId41" Type="http://schemas.openxmlformats.org/officeDocument/2006/relationships/hyperlink" Target="https://podminky.urs.cz/item/CS_URS_2025_02/998786201" TargetMode="External" /><Relationship Id="rId42" Type="http://schemas.openxmlformats.org/officeDocument/2006/relationships/hyperlink" Target="https://podminky.urs.cz/item/CS_URS_2025_02/HZS2492" TargetMode="External" /><Relationship Id="rId43" Type="http://schemas.openxmlformats.org/officeDocument/2006/relationships/drawing" Target="../drawings/drawing3.xml" /></Relationships>
</file>

<file path=xl/worksheets/_rels/sheet3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42244101" TargetMode="External" /><Relationship Id="rId2" Type="http://schemas.openxmlformats.org/officeDocument/2006/relationships/hyperlink" Target="https://podminky.urs.cz/item/CS_URS_2025_02/611315402" TargetMode="External" /><Relationship Id="rId3" Type="http://schemas.openxmlformats.org/officeDocument/2006/relationships/hyperlink" Target="https://podminky.urs.cz/item/CS_URS_2025_02/612315402" TargetMode="External" /><Relationship Id="rId4" Type="http://schemas.openxmlformats.org/officeDocument/2006/relationships/hyperlink" Target="https://podminky.urs.cz/item/CS_URS_2025_02/619995001" TargetMode="External" /><Relationship Id="rId5" Type="http://schemas.openxmlformats.org/officeDocument/2006/relationships/hyperlink" Target="https://podminky.urs.cz/item/CS_URS_2025_02/642942221" TargetMode="External" /><Relationship Id="rId6" Type="http://schemas.openxmlformats.org/officeDocument/2006/relationships/hyperlink" Target="https://podminky.urs.cz/item/CS_URS_2025_02/962031132" TargetMode="External" /><Relationship Id="rId7" Type="http://schemas.openxmlformats.org/officeDocument/2006/relationships/hyperlink" Target="https://podminky.urs.cz/item/CS_URS_2025_02/968072456" TargetMode="External" /><Relationship Id="rId8" Type="http://schemas.openxmlformats.org/officeDocument/2006/relationships/hyperlink" Target="https://podminky.urs.cz/item/CS_URS_2025_02/997013151" TargetMode="External" /><Relationship Id="rId9" Type="http://schemas.openxmlformats.org/officeDocument/2006/relationships/hyperlink" Target="https://podminky.urs.cz/item/CS_URS_2025_02/997013501" TargetMode="External" /><Relationship Id="rId10" Type="http://schemas.openxmlformats.org/officeDocument/2006/relationships/hyperlink" Target="https://podminky.urs.cz/item/CS_URS_2025_02/997013509" TargetMode="External" /><Relationship Id="rId11" Type="http://schemas.openxmlformats.org/officeDocument/2006/relationships/hyperlink" Target="https://podminky.urs.cz/item/CS_URS_2025_02/997013631" TargetMode="External" /><Relationship Id="rId12" Type="http://schemas.openxmlformats.org/officeDocument/2006/relationships/hyperlink" Target="https://podminky.urs.cz/item/CS_URS_2025_02/997013811" TargetMode="External" /><Relationship Id="rId13" Type="http://schemas.openxmlformats.org/officeDocument/2006/relationships/hyperlink" Target="https://podminky.urs.cz/item/CS_URS_2025_02/998011001" TargetMode="External" /><Relationship Id="rId14" Type="http://schemas.openxmlformats.org/officeDocument/2006/relationships/hyperlink" Target="https://podminky.urs.cz/item/CS_URS_2025_02/766660012" TargetMode="External" /><Relationship Id="rId15" Type="http://schemas.openxmlformats.org/officeDocument/2006/relationships/hyperlink" Target="https://podminky.urs.cz/item/CS_URS_2025_02/766691914" TargetMode="External" /><Relationship Id="rId16" Type="http://schemas.openxmlformats.org/officeDocument/2006/relationships/hyperlink" Target="https://podminky.urs.cz/item/CS_URS_2025_02/784121001" TargetMode="External" /><Relationship Id="rId17" Type="http://schemas.openxmlformats.org/officeDocument/2006/relationships/hyperlink" Target="https://podminky.urs.cz/item/CS_URS_2025_02/784121013" TargetMode="External" /><Relationship Id="rId18" Type="http://schemas.openxmlformats.org/officeDocument/2006/relationships/hyperlink" Target="https://podminky.urs.cz/item/CS_URS_2025_02/784161403" TargetMode="External" /><Relationship Id="rId19" Type="http://schemas.openxmlformats.org/officeDocument/2006/relationships/hyperlink" Target="https://podminky.urs.cz/item/CS_URS_2025_02/784181103" TargetMode="External" /><Relationship Id="rId20" Type="http://schemas.openxmlformats.org/officeDocument/2006/relationships/hyperlink" Target="https://podminky.urs.cz/item/CS_URS_2025_02/784211103" TargetMode="External" /><Relationship Id="rId21" Type="http://schemas.openxmlformats.org/officeDocument/2006/relationships/hyperlink" Target="https://podminky.urs.cz/item/CS_URS_2025_02/HZS2492" TargetMode="External" /><Relationship Id="rId22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1315402" TargetMode="External" /><Relationship Id="rId2" Type="http://schemas.openxmlformats.org/officeDocument/2006/relationships/hyperlink" Target="https://podminky.urs.cz/item/CS_URS_2025_02/612315402" TargetMode="External" /><Relationship Id="rId3" Type="http://schemas.openxmlformats.org/officeDocument/2006/relationships/hyperlink" Target="https://podminky.urs.cz/item/CS_URS_2025_02/997013151" TargetMode="External" /><Relationship Id="rId4" Type="http://schemas.openxmlformats.org/officeDocument/2006/relationships/hyperlink" Target="https://podminky.urs.cz/item/CS_URS_2025_02/997013501" TargetMode="External" /><Relationship Id="rId5" Type="http://schemas.openxmlformats.org/officeDocument/2006/relationships/hyperlink" Target="https://podminky.urs.cz/item/CS_URS_2025_02/997013509" TargetMode="External" /><Relationship Id="rId6" Type="http://schemas.openxmlformats.org/officeDocument/2006/relationships/hyperlink" Target="https://podminky.urs.cz/item/CS_URS_2025_02/997013811" TargetMode="External" /><Relationship Id="rId7" Type="http://schemas.openxmlformats.org/officeDocument/2006/relationships/hyperlink" Target="https://podminky.urs.cz/item/CS_URS_2025_02/998011001" TargetMode="External" /><Relationship Id="rId8" Type="http://schemas.openxmlformats.org/officeDocument/2006/relationships/hyperlink" Target="https://podminky.urs.cz/item/CS_URS_2025_02/784121001" TargetMode="External" /><Relationship Id="rId9" Type="http://schemas.openxmlformats.org/officeDocument/2006/relationships/hyperlink" Target="https://podminky.urs.cz/item/CS_URS_2025_02/784121013" TargetMode="External" /><Relationship Id="rId10" Type="http://schemas.openxmlformats.org/officeDocument/2006/relationships/hyperlink" Target="https://podminky.urs.cz/item/CS_URS_2025_02/784161403" TargetMode="External" /><Relationship Id="rId11" Type="http://schemas.openxmlformats.org/officeDocument/2006/relationships/hyperlink" Target="https://podminky.urs.cz/item/CS_URS_2025_02/784181103" TargetMode="External" /><Relationship Id="rId12" Type="http://schemas.openxmlformats.org/officeDocument/2006/relationships/hyperlink" Target="https://podminky.urs.cz/item/CS_URS_2025_02/784211103" TargetMode="External" /><Relationship Id="rId13" Type="http://schemas.openxmlformats.org/officeDocument/2006/relationships/hyperlink" Target="https://podminky.urs.cz/item/CS_URS_2025_02/HZS2492" TargetMode="External" /><Relationship Id="rId14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315402" TargetMode="External" /><Relationship Id="rId2" Type="http://schemas.openxmlformats.org/officeDocument/2006/relationships/hyperlink" Target="https://podminky.urs.cz/item/CS_URS_2025_02/997013151" TargetMode="External" /><Relationship Id="rId3" Type="http://schemas.openxmlformats.org/officeDocument/2006/relationships/hyperlink" Target="https://podminky.urs.cz/item/CS_URS_2025_02/997013501" TargetMode="External" /><Relationship Id="rId4" Type="http://schemas.openxmlformats.org/officeDocument/2006/relationships/hyperlink" Target="https://podminky.urs.cz/item/CS_URS_2025_02/997013509" TargetMode="External" /><Relationship Id="rId5" Type="http://schemas.openxmlformats.org/officeDocument/2006/relationships/hyperlink" Target="https://podminky.urs.cz/item/CS_URS_2025_02/997013631" TargetMode="External" /><Relationship Id="rId6" Type="http://schemas.openxmlformats.org/officeDocument/2006/relationships/hyperlink" Target="https://podminky.urs.cz/item/CS_URS_2025_02/997013811" TargetMode="External" /><Relationship Id="rId7" Type="http://schemas.openxmlformats.org/officeDocument/2006/relationships/hyperlink" Target="https://podminky.urs.cz/item/CS_URS_2025_02/998011001" TargetMode="External" /><Relationship Id="rId8" Type="http://schemas.openxmlformats.org/officeDocument/2006/relationships/hyperlink" Target="https://podminky.urs.cz/item/CS_URS_2025_02/725319111" TargetMode="External" /><Relationship Id="rId9" Type="http://schemas.openxmlformats.org/officeDocument/2006/relationships/hyperlink" Target="https://podminky.urs.cz/item/CS_URS_2025_02/725821321" TargetMode="External" /><Relationship Id="rId10" Type="http://schemas.openxmlformats.org/officeDocument/2006/relationships/hyperlink" Target="https://podminky.urs.cz/item/CS_URS_2025_02/776111411" TargetMode="External" /><Relationship Id="rId11" Type="http://schemas.openxmlformats.org/officeDocument/2006/relationships/hyperlink" Target="https://podminky.urs.cz/item/CS_URS_2025_02/776201812" TargetMode="External" /><Relationship Id="rId12" Type="http://schemas.openxmlformats.org/officeDocument/2006/relationships/hyperlink" Target="https://podminky.urs.cz/item/CS_URS_2025_02/776111116" TargetMode="External" /><Relationship Id="rId13" Type="http://schemas.openxmlformats.org/officeDocument/2006/relationships/hyperlink" Target="https://podminky.urs.cz/item/CS_URS_2025_02/776111311" TargetMode="External" /><Relationship Id="rId14" Type="http://schemas.openxmlformats.org/officeDocument/2006/relationships/hyperlink" Target="https://podminky.urs.cz/item/CS_URS_2025_02/776121112" TargetMode="External" /><Relationship Id="rId15" Type="http://schemas.openxmlformats.org/officeDocument/2006/relationships/hyperlink" Target="https://podminky.urs.cz/item/CS_URS_2025_02/776141111" TargetMode="External" /><Relationship Id="rId16" Type="http://schemas.openxmlformats.org/officeDocument/2006/relationships/hyperlink" Target="https://podminky.urs.cz/item/CS_URS_2025_02/776231111" TargetMode="External" /><Relationship Id="rId17" Type="http://schemas.openxmlformats.org/officeDocument/2006/relationships/hyperlink" Target="https://podminky.urs.cz/item/CS_URS_2025_02/776411111" TargetMode="External" /><Relationship Id="rId18" Type="http://schemas.openxmlformats.org/officeDocument/2006/relationships/hyperlink" Target="https://podminky.urs.cz/item/CS_URS_2025_02/998776201" TargetMode="External" /><Relationship Id="rId19" Type="http://schemas.openxmlformats.org/officeDocument/2006/relationships/hyperlink" Target="https://podminky.urs.cz/item/CS_URS_2025_02/783601321" TargetMode="External" /><Relationship Id="rId20" Type="http://schemas.openxmlformats.org/officeDocument/2006/relationships/hyperlink" Target="https://podminky.urs.cz/item/CS_URS_2025_02/783601325" TargetMode="External" /><Relationship Id="rId21" Type="http://schemas.openxmlformats.org/officeDocument/2006/relationships/hyperlink" Target="https://podminky.urs.cz/item/CS_URS_2025_02/783601421" TargetMode="External" /><Relationship Id="rId22" Type="http://schemas.openxmlformats.org/officeDocument/2006/relationships/hyperlink" Target="https://podminky.urs.cz/item/CS_URS_2025_02/783614111" TargetMode="External" /><Relationship Id="rId23" Type="http://schemas.openxmlformats.org/officeDocument/2006/relationships/hyperlink" Target="https://podminky.urs.cz/item/CS_URS_2025_02/783617111" TargetMode="External" /><Relationship Id="rId24" Type="http://schemas.openxmlformats.org/officeDocument/2006/relationships/hyperlink" Target="https://podminky.urs.cz/item/CS_URS_2025_02/784121001" TargetMode="External" /><Relationship Id="rId25" Type="http://schemas.openxmlformats.org/officeDocument/2006/relationships/hyperlink" Target="https://podminky.urs.cz/item/CS_URS_2025_02/784121011" TargetMode="External" /><Relationship Id="rId26" Type="http://schemas.openxmlformats.org/officeDocument/2006/relationships/hyperlink" Target="https://podminky.urs.cz/item/CS_URS_2025_02/784181101" TargetMode="External" /><Relationship Id="rId27" Type="http://schemas.openxmlformats.org/officeDocument/2006/relationships/hyperlink" Target="https://podminky.urs.cz/item/CS_URS_2025_02/784211001" TargetMode="External" /><Relationship Id="rId28" Type="http://schemas.openxmlformats.org/officeDocument/2006/relationships/hyperlink" Target="https://podminky.urs.cz/item/CS_URS_2025_02/784221001" TargetMode="External" /><Relationship Id="rId29" Type="http://schemas.openxmlformats.org/officeDocument/2006/relationships/hyperlink" Target="https://podminky.urs.cz/item/CS_URS_2025_02/HZS2492" TargetMode="External" /><Relationship Id="rId30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315402" TargetMode="External" /><Relationship Id="rId2" Type="http://schemas.openxmlformats.org/officeDocument/2006/relationships/hyperlink" Target="https://podminky.urs.cz/item/CS_URS_2025_02/997013151" TargetMode="External" /><Relationship Id="rId3" Type="http://schemas.openxmlformats.org/officeDocument/2006/relationships/hyperlink" Target="https://podminky.urs.cz/item/CS_URS_2025_02/997013501" TargetMode="External" /><Relationship Id="rId4" Type="http://schemas.openxmlformats.org/officeDocument/2006/relationships/hyperlink" Target="https://podminky.urs.cz/item/CS_URS_2025_02/997013509" TargetMode="External" /><Relationship Id="rId5" Type="http://schemas.openxmlformats.org/officeDocument/2006/relationships/hyperlink" Target="https://podminky.urs.cz/item/CS_URS_2025_02/997013631" TargetMode="External" /><Relationship Id="rId6" Type="http://schemas.openxmlformats.org/officeDocument/2006/relationships/hyperlink" Target="https://podminky.urs.cz/item/CS_URS_2025_02/997013811" TargetMode="External" /><Relationship Id="rId7" Type="http://schemas.openxmlformats.org/officeDocument/2006/relationships/hyperlink" Target="https://podminky.urs.cz/item/CS_URS_2025_02/998011001" TargetMode="External" /><Relationship Id="rId8" Type="http://schemas.openxmlformats.org/officeDocument/2006/relationships/hyperlink" Target="https://podminky.urs.cz/item/CS_URS_2025_02/725319111" TargetMode="External" /><Relationship Id="rId9" Type="http://schemas.openxmlformats.org/officeDocument/2006/relationships/hyperlink" Target="https://podminky.urs.cz/item/CS_URS_2025_02/725821321" TargetMode="External" /><Relationship Id="rId10" Type="http://schemas.openxmlformats.org/officeDocument/2006/relationships/hyperlink" Target="https://podminky.urs.cz/item/CS_URS_2025_02/751511851" TargetMode="External" /><Relationship Id="rId11" Type="http://schemas.openxmlformats.org/officeDocument/2006/relationships/hyperlink" Target="https://podminky.urs.cz/item/CS_URS_2025_02/751512163" TargetMode="External" /><Relationship Id="rId12" Type="http://schemas.openxmlformats.org/officeDocument/2006/relationships/hyperlink" Target="https://podminky.urs.cz/item/CS_URS_2025_02/998751201" TargetMode="External" /><Relationship Id="rId13" Type="http://schemas.openxmlformats.org/officeDocument/2006/relationships/hyperlink" Target="https://podminky.urs.cz/item/CS_URS_2025_02/776111411" TargetMode="External" /><Relationship Id="rId14" Type="http://schemas.openxmlformats.org/officeDocument/2006/relationships/hyperlink" Target="https://podminky.urs.cz/item/CS_URS_2025_02/776201812" TargetMode="External" /><Relationship Id="rId15" Type="http://schemas.openxmlformats.org/officeDocument/2006/relationships/hyperlink" Target="https://podminky.urs.cz/item/CS_URS_2025_02/776111116" TargetMode="External" /><Relationship Id="rId16" Type="http://schemas.openxmlformats.org/officeDocument/2006/relationships/hyperlink" Target="https://podminky.urs.cz/item/CS_URS_2025_02/776111311" TargetMode="External" /><Relationship Id="rId17" Type="http://schemas.openxmlformats.org/officeDocument/2006/relationships/hyperlink" Target="https://podminky.urs.cz/item/CS_URS_2025_02/776121112" TargetMode="External" /><Relationship Id="rId18" Type="http://schemas.openxmlformats.org/officeDocument/2006/relationships/hyperlink" Target="https://podminky.urs.cz/item/CS_URS_2025_02/776141111" TargetMode="External" /><Relationship Id="rId19" Type="http://schemas.openxmlformats.org/officeDocument/2006/relationships/hyperlink" Target="https://podminky.urs.cz/item/CS_URS_2025_02/776231111" TargetMode="External" /><Relationship Id="rId20" Type="http://schemas.openxmlformats.org/officeDocument/2006/relationships/hyperlink" Target="https://podminky.urs.cz/item/CS_URS_2025_02/776411111" TargetMode="External" /><Relationship Id="rId21" Type="http://schemas.openxmlformats.org/officeDocument/2006/relationships/hyperlink" Target="https://podminky.urs.cz/item/CS_URS_2025_02/998776201" TargetMode="External" /><Relationship Id="rId22" Type="http://schemas.openxmlformats.org/officeDocument/2006/relationships/hyperlink" Target="https://podminky.urs.cz/item/CS_URS_2025_02/783601321" TargetMode="External" /><Relationship Id="rId23" Type="http://schemas.openxmlformats.org/officeDocument/2006/relationships/hyperlink" Target="https://podminky.urs.cz/item/CS_URS_2025_02/783601325" TargetMode="External" /><Relationship Id="rId24" Type="http://schemas.openxmlformats.org/officeDocument/2006/relationships/hyperlink" Target="https://podminky.urs.cz/item/CS_URS_2025_02/783601421" TargetMode="External" /><Relationship Id="rId25" Type="http://schemas.openxmlformats.org/officeDocument/2006/relationships/hyperlink" Target="https://podminky.urs.cz/item/CS_URS_2025_02/783614111" TargetMode="External" /><Relationship Id="rId26" Type="http://schemas.openxmlformats.org/officeDocument/2006/relationships/hyperlink" Target="https://podminky.urs.cz/item/CS_URS_2025_02/783617111" TargetMode="External" /><Relationship Id="rId27" Type="http://schemas.openxmlformats.org/officeDocument/2006/relationships/hyperlink" Target="https://podminky.urs.cz/item/CS_URS_2025_02/784121001" TargetMode="External" /><Relationship Id="rId28" Type="http://schemas.openxmlformats.org/officeDocument/2006/relationships/hyperlink" Target="https://podminky.urs.cz/item/CS_URS_2025_02/784121011" TargetMode="External" /><Relationship Id="rId29" Type="http://schemas.openxmlformats.org/officeDocument/2006/relationships/hyperlink" Target="https://podminky.urs.cz/item/CS_URS_2025_02/784181101" TargetMode="External" /><Relationship Id="rId30" Type="http://schemas.openxmlformats.org/officeDocument/2006/relationships/hyperlink" Target="https://podminky.urs.cz/item/CS_URS_2025_02/784211001" TargetMode="External" /><Relationship Id="rId31" Type="http://schemas.openxmlformats.org/officeDocument/2006/relationships/hyperlink" Target="https://podminky.urs.cz/item/CS_URS_2025_02/784221001" TargetMode="External" /><Relationship Id="rId32" Type="http://schemas.openxmlformats.org/officeDocument/2006/relationships/hyperlink" Target="https://podminky.urs.cz/item/CS_URS_2025_02/786623021" TargetMode="External" /><Relationship Id="rId33" Type="http://schemas.openxmlformats.org/officeDocument/2006/relationships/hyperlink" Target="https://podminky.urs.cz/item/CS_URS_2025_02/998786201" TargetMode="External" /><Relationship Id="rId34" Type="http://schemas.openxmlformats.org/officeDocument/2006/relationships/hyperlink" Target="https://podminky.urs.cz/item/CS_URS_2025_02/HZS2492" TargetMode="External" /><Relationship Id="rId35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315402" TargetMode="External" /><Relationship Id="rId2" Type="http://schemas.openxmlformats.org/officeDocument/2006/relationships/hyperlink" Target="https://podminky.urs.cz/item/CS_URS_2025_02/997013151" TargetMode="External" /><Relationship Id="rId3" Type="http://schemas.openxmlformats.org/officeDocument/2006/relationships/hyperlink" Target="https://podminky.urs.cz/item/CS_URS_2025_02/997013501" TargetMode="External" /><Relationship Id="rId4" Type="http://schemas.openxmlformats.org/officeDocument/2006/relationships/hyperlink" Target="https://podminky.urs.cz/item/CS_URS_2025_02/997013509" TargetMode="External" /><Relationship Id="rId5" Type="http://schemas.openxmlformats.org/officeDocument/2006/relationships/hyperlink" Target="https://podminky.urs.cz/item/CS_URS_2025_02/997013631" TargetMode="External" /><Relationship Id="rId6" Type="http://schemas.openxmlformats.org/officeDocument/2006/relationships/hyperlink" Target="https://podminky.urs.cz/item/CS_URS_2025_02/783601321" TargetMode="External" /><Relationship Id="rId7" Type="http://schemas.openxmlformats.org/officeDocument/2006/relationships/hyperlink" Target="https://podminky.urs.cz/item/CS_URS_2025_02/783601325" TargetMode="External" /><Relationship Id="rId8" Type="http://schemas.openxmlformats.org/officeDocument/2006/relationships/hyperlink" Target="https://podminky.urs.cz/item/CS_URS_2025_02/783601421" TargetMode="External" /><Relationship Id="rId9" Type="http://schemas.openxmlformats.org/officeDocument/2006/relationships/hyperlink" Target="https://podminky.urs.cz/item/CS_URS_2025_02/783614111" TargetMode="External" /><Relationship Id="rId10" Type="http://schemas.openxmlformats.org/officeDocument/2006/relationships/hyperlink" Target="https://podminky.urs.cz/item/CS_URS_2025_02/783617111" TargetMode="External" /><Relationship Id="rId11" Type="http://schemas.openxmlformats.org/officeDocument/2006/relationships/hyperlink" Target="https://podminky.urs.cz/item/CS_URS_2025_02/784121001" TargetMode="External" /><Relationship Id="rId12" Type="http://schemas.openxmlformats.org/officeDocument/2006/relationships/hyperlink" Target="https://podminky.urs.cz/item/CS_URS_2025_02/784121011" TargetMode="External" /><Relationship Id="rId13" Type="http://schemas.openxmlformats.org/officeDocument/2006/relationships/hyperlink" Target="https://podminky.urs.cz/item/CS_URS_2025_02/784181101" TargetMode="External" /><Relationship Id="rId14" Type="http://schemas.openxmlformats.org/officeDocument/2006/relationships/hyperlink" Target="https://podminky.urs.cz/item/CS_URS_2025_02/784221001" TargetMode="External" /><Relationship Id="rId15" Type="http://schemas.openxmlformats.org/officeDocument/2006/relationships/hyperlink" Target="https://podminky.urs.cz/item/CS_URS_2025_02/HZS2492" TargetMode="External" /><Relationship Id="rId16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315402" TargetMode="External" /><Relationship Id="rId2" Type="http://schemas.openxmlformats.org/officeDocument/2006/relationships/hyperlink" Target="https://podminky.urs.cz/item/CS_URS_2025_02/997013151" TargetMode="External" /><Relationship Id="rId3" Type="http://schemas.openxmlformats.org/officeDocument/2006/relationships/hyperlink" Target="https://podminky.urs.cz/item/CS_URS_2025_02/997013501" TargetMode="External" /><Relationship Id="rId4" Type="http://schemas.openxmlformats.org/officeDocument/2006/relationships/hyperlink" Target="https://podminky.urs.cz/item/CS_URS_2025_02/997013509" TargetMode="External" /><Relationship Id="rId5" Type="http://schemas.openxmlformats.org/officeDocument/2006/relationships/hyperlink" Target="https://podminky.urs.cz/item/CS_URS_2025_02/997013631" TargetMode="External" /><Relationship Id="rId6" Type="http://schemas.openxmlformats.org/officeDocument/2006/relationships/hyperlink" Target="https://podminky.urs.cz/item/CS_URS_2025_02/997013811" TargetMode="External" /><Relationship Id="rId7" Type="http://schemas.openxmlformats.org/officeDocument/2006/relationships/hyperlink" Target="https://podminky.urs.cz/item/CS_URS_2025_02/998011001" TargetMode="External" /><Relationship Id="rId8" Type="http://schemas.openxmlformats.org/officeDocument/2006/relationships/hyperlink" Target="https://podminky.urs.cz/item/CS_URS_2025_02/725310823" TargetMode="External" /><Relationship Id="rId9" Type="http://schemas.openxmlformats.org/officeDocument/2006/relationships/hyperlink" Target="https://podminky.urs.cz/item/CS_URS_2025_02/725311131" TargetMode="External" /><Relationship Id="rId10" Type="http://schemas.openxmlformats.org/officeDocument/2006/relationships/hyperlink" Target="https://podminky.urs.cz/item/CS_URS_2025_02/766812840" TargetMode="External" /><Relationship Id="rId11" Type="http://schemas.openxmlformats.org/officeDocument/2006/relationships/hyperlink" Target="https://podminky.urs.cz/item/CS_URS_2025_02/783601321" TargetMode="External" /><Relationship Id="rId12" Type="http://schemas.openxmlformats.org/officeDocument/2006/relationships/hyperlink" Target="https://podminky.urs.cz/item/CS_URS_2025_02/783601325" TargetMode="External" /><Relationship Id="rId13" Type="http://schemas.openxmlformats.org/officeDocument/2006/relationships/hyperlink" Target="https://podminky.urs.cz/item/CS_URS_2025_02/783601421" TargetMode="External" /><Relationship Id="rId14" Type="http://schemas.openxmlformats.org/officeDocument/2006/relationships/hyperlink" Target="https://podminky.urs.cz/item/CS_URS_2025_02/783614111" TargetMode="External" /><Relationship Id="rId15" Type="http://schemas.openxmlformats.org/officeDocument/2006/relationships/hyperlink" Target="https://podminky.urs.cz/item/CS_URS_2025_02/783617111" TargetMode="External" /><Relationship Id="rId16" Type="http://schemas.openxmlformats.org/officeDocument/2006/relationships/hyperlink" Target="https://podminky.urs.cz/item/CS_URS_2025_02/784121001" TargetMode="External" /><Relationship Id="rId17" Type="http://schemas.openxmlformats.org/officeDocument/2006/relationships/hyperlink" Target="https://podminky.urs.cz/item/CS_URS_2025_02/784121011" TargetMode="External" /><Relationship Id="rId18" Type="http://schemas.openxmlformats.org/officeDocument/2006/relationships/hyperlink" Target="https://podminky.urs.cz/item/CS_URS_2025_02/784181101" TargetMode="External" /><Relationship Id="rId19" Type="http://schemas.openxmlformats.org/officeDocument/2006/relationships/hyperlink" Target="https://podminky.urs.cz/item/CS_URS_2025_02/784221001" TargetMode="External" /><Relationship Id="rId20" Type="http://schemas.openxmlformats.org/officeDocument/2006/relationships/hyperlink" Target="https://podminky.urs.cz/item/CS_URS_2025_02/HZS2492" TargetMode="External" /><Relationship Id="rId2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29" t="s">
        <v>14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E5" s="30" t="s">
        <v>15</v>
      </c>
      <c r="BS5" s="19" t="s">
        <v>6</v>
      </c>
    </row>
    <row r="6" s="1" customFormat="1" ht="36.96" customHeight="1">
      <c r="B6" s="23"/>
      <c r="C6" s="24"/>
      <c r="D6" s="31" t="s">
        <v>16</v>
      </c>
      <c r="E6" s="24"/>
      <c r="F6" s="24"/>
      <c r="G6" s="24"/>
      <c r="H6" s="24"/>
      <c r="I6" s="24"/>
      <c r="J6" s="24"/>
      <c r="K6" s="32" t="s">
        <v>17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E6" s="33"/>
      <c r="BS6" s="19" t="s">
        <v>6</v>
      </c>
    </row>
    <row r="7" s="1" customFormat="1" ht="12" customHeight="1">
      <c r="B7" s="23"/>
      <c r="C7" s="24"/>
      <c r="D7" s="34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20</v>
      </c>
      <c r="AL7" s="24"/>
      <c r="AM7" s="24"/>
      <c r="AN7" s="29" t="s">
        <v>19</v>
      </c>
      <c r="AO7" s="24"/>
      <c r="AP7" s="24"/>
      <c r="AQ7" s="24"/>
      <c r="AR7" s="22"/>
      <c r="BE7" s="33"/>
      <c r="BS7" s="19" t="s">
        <v>6</v>
      </c>
    </row>
    <row r="8" s="1" customFormat="1" ht="12" customHeight="1">
      <c r="B8" s="23"/>
      <c r="C8" s="24"/>
      <c r="D8" s="34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23</v>
      </c>
      <c r="AL8" s="24"/>
      <c r="AM8" s="24"/>
      <c r="AN8" s="35" t="s">
        <v>24</v>
      </c>
      <c r="AO8" s="24"/>
      <c r="AP8" s="24"/>
      <c r="AQ8" s="24"/>
      <c r="AR8" s="22"/>
      <c r="BE8" s="33"/>
      <c r="BS8" s="19" t="s">
        <v>6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3"/>
      <c r="BS9" s="19" t="s">
        <v>6</v>
      </c>
    </row>
    <row r="10" s="1" customFormat="1" ht="12" customHeight="1">
      <c r="B10" s="23"/>
      <c r="C10" s="24"/>
      <c r="D10" s="34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26</v>
      </c>
      <c r="AL10" s="24"/>
      <c r="AM10" s="24"/>
      <c r="AN10" s="29" t="s">
        <v>27</v>
      </c>
      <c r="AO10" s="24"/>
      <c r="AP10" s="24"/>
      <c r="AQ10" s="24"/>
      <c r="AR10" s="22"/>
      <c r="BE10" s="33"/>
      <c r="BS10" s="19" t="s">
        <v>6</v>
      </c>
    </row>
    <row r="11" s="1" customFormat="1" ht="18.48" customHeight="1">
      <c r="B11" s="23"/>
      <c r="C11" s="24"/>
      <c r="D11" s="24"/>
      <c r="E11" s="29" t="s">
        <v>28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29</v>
      </c>
      <c r="AL11" s="24"/>
      <c r="AM11" s="24"/>
      <c r="AN11" s="29" t="s">
        <v>30</v>
      </c>
      <c r="AO11" s="24"/>
      <c r="AP11" s="24"/>
      <c r="AQ11" s="24"/>
      <c r="AR11" s="22"/>
      <c r="BE11" s="33"/>
      <c r="BS11" s="19" t="s">
        <v>6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3"/>
      <c r="BS12" s="19" t="s">
        <v>6</v>
      </c>
    </row>
    <row r="13" s="1" customFormat="1" ht="12" customHeight="1">
      <c r="B13" s="23"/>
      <c r="C13" s="24"/>
      <c r="D13" s="34" t="s">
        <v>31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26</v>
      </c>
      <c r="AL13" s="24"/>
      <c r="AM13" s="24"/>
      <c r="AN13" s="36" t="s">
        <v>32</v>
      </c>
      <c r="AO13" s="24"/>
      <c r="AP13" s="24"/>
      <c r="AQ13" s="24"/>
      <c r="AR13" s="22"/>
      <c r="BE13" s="33"/>
      <c r="BS13" s="19" t="s">
        <v>6</v>
      </c>
    </row>
    <row r="14">
      <c r="B14" s="23"/>
      <c r="C14" s="24"/>
      <c r="D14" s="24"/>
      <c r="E14" s="36" t="s">
        <v>32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29</v>
      </c>
      <c r="AL14" s="24"/>
      <c r="AM14" s="24"/>
      <c r="AN14" s="36" t="s">
        <v>32</v>
      </c>
      <c r="AO14" s="24"/>
      <c r="AP14" s="24"/>
      <c r="AQ14" s="24"/>
      <c r="AR14" s="22"/>
      <c r="BE14" s="33"/>
      <c r="BS14" s="19" t="s">
        <v>6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3"/>
      <c r="BS15" s="19" t="s">
        <v>4</v>
      </c>
    </row>
    <row r="16" s="1" customFormat="1" ht="12" customHeight="1">
      <c r="B16" s="23"/>
      <c r="C16" s="24"/>
      <c r="D16" s="34" t="s">
        <v>33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26</v>
      </c>
      <c r="AL16" s="24"/>
      <c r="AM16" s="24"/>
      <c r="AN16" s="29" t="s">
        <v>34</v>
      </c>
      <c r="AO16" s="24"/>
      <c r="AP16" s="24"/>
      <c r="AQ16" s="24"/>
      <c r="AR16" s="22"/>
      <c r="BE16" s="33"/>
      <c r="BS16" s="19" t="s">
        <v>4</v>
      </c>
    </row>
    <row r="17" s="1" customFormat="1" ht="18.48" customHeight="1">
      <c r="B17" s="23"/>
      <c r="C17" s="24"/>
      <c r="D17" s="24"/>
      <c r="E17" s="29" t="s">
        <v>35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29</v>
      </c>
      <c r="AL17" s="24"/>
      <c r="AM17" s="24"/>
      <c r="AN17" s="29" t="s">
        <v>36</v>
      </c>
      <c r="AO17" s="24"/>
      <c r="AP17" s="24"/>
      <c r="AQ17" s="24"/>
      <c r="AR17" s="22"/>
      <c r="BE17" s="33"/>
      <c r="BS17" s="19" t="s">
        <v>37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3"/>
      <c r="BS18" s="19" t="s">
        <v>6</v>
      </c>
    </row>
    <row r="19" s="1" customFormat="1" ht="12" customHeight="1">
      <c r="B19" s="23"/>
      <c r="C19" s="24"/>
      <c r="D19" s="34" t="s">
        <v>38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26</v>
      </c>
      <c r="AL19" s="24"/>
      <c r="AM19" s="24"/>
      <c r="AN19" s="29" t="s">
        <v>34</v>
      </c>
      <c r="AO19" s="24"/>
      <c r="AP19" s="24"/>
      <c r="AQ19" s="24"/>
      <c r="AR19" s="22"/>
      <c r="BE19" s="33"/>
      <c r="BS19" s="19" t="s">
        <v>6</v>
      </c>
    </row>
    <row r="20" s="1" customFormat="1" ht="18.48" customHeight="1">
      <c r="B20" s="23"/>
      <c r="C20" s="24"/>
      <c r="D20" s="24"/>
      <c r="E20" s="29" t="s">
        <v>35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29</v>
      </c>
      <c r="AL20" s="24"/>
      <c r="AM20" s="24"/>
      <c r="AN20" s="29" t="s">
        <v>36</v>
      </c>
      <c r="AO20" s="24"/>
      <c r="AP20" s="24"/>
      <c r="AQ20" s="24"/>
      <c r="AR20" s="22"/>
      <c r="BE20" s="33"/>
      <c r="BS20" s="19" t="s">
        <v>4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3"/>
    </row>
    <row r="22" s="1" customFormat="1" ht="12" customHeight="1">
      <c r="B22" s="23"/>
      <c r="C22" s="24"/>
      <c r="D22" s="34" t="s">
        <v>39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3"/>
    </row>
    <row r="23" s="1" customFormat="1" ht="47.25" customHeight="1">
      <c r="B23" s="23"/>
      <c r="C23" s="24"/>
      <c r="D23" s="24"/>
      <c r="E23" s="38" t="s">
        <v>40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E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E25" s="33"/>
    </row>
    <row r="26" s="2" customFormat="1" ht="25.92" customHeight="1">
      <c r="A26" s="40"/>
      <c r="B26" s="41"/>
      <c r="C26" s="42"/>
      <c r="D26" s="43" t="s">
        <v>41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E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E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42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43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44</v>
      </c>
      <c r="AL28" s="47"/>
      <c r="AM28" s="47"/>
      <c r="AN28" s="47"/>
      <c r="AO28" s="47"/>
      <c r="AP28" s="42"/>
      <c r="AQ28" s="42"/>
      <c r="AR28" s="46"/>
      <c r="BE28" s="33"/>
    </row>
    <row r="29" s="3" customFormat="1" ht="14.4" customHeight="1">
      <c r="A29" s="3"/>
      <c r="B29" s="48"/>
      <c r="C29" s="49"/>
      <c r="D29" s="34" t="s">
        <v>45</v>
      </c>
      <c r="E29" s="49"/>
      <c r="F29" s="34" t="s">
        <v>46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ROUND(AZ54,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ROUND(AV54, 2)</f>
        <v>0</v>
      </c>
      <c r="AL29" s="49"/>
      <c r="AM29" s="49"/>
      <c r="AN29" s="49"/>
      <c r="AO29" s="49"/>
      <c r="AP29" s="49"/>
      <c r="AQ29" s="49"/>
      <c r="AR29" s="52"/>
      <c r="BE29" s="53"/>
    </row>
    <row r="30" s="3" customFormat="1" ht="14.4" customHeight="1">
      <c r="A30" s="3"/>
      <c r="B30" s="48"/>
      <c r="C30" s="49"/>
      <c r="D30" s="49"/>
      <c r="E30" s="49"/>
      <c r="F30" s="34" t="s">
        <v>47</v>
      </c>
      <c r="G30" s="49"/>
      <c r="H30" s="49"/>
      <c r="I30" s="49"/>
      <c r="J30" s="49"/>
      <c r="K30" s="49"/>
      <c r="L30" s="50">
        <v>0.12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ROUND(BA54,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ROUND(AW54, 2)</f>
        <v>0</v>
      </c>
      <c r="AL30" s="49"/>
      <c r="AM30" s="49"/>
      <c r="AN30" s="49"/>
      <c r="AO30" s="49"/>
      <c r="AP30" s="49"/>
      <c r="AQ30" s="49"/>
      <c r="AR30" s="52"/>
      <c r="BE30" s="53"/>
    </row>
    <row r="31" hidden="1" s="3" customFormat="1" ht="14.4" customHeight="1">
      <c r="A31" s="3"/>
      <c r="B31" s="48"/>
      <c r="C31" s="49"/>
      <c r="D31" s="49"/>
      <c r="E31" s="49"/>
      <c r="F31" s="34" t="s">
        <v>48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ROUND(BB54,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E31" s="53"/>
    </row>
    <row r="32" hidden="1" s="3" customFormat="1" ht="14.4" customHeight="1">
      <c r="A32" s="3"/>
      <c r="B32" s="48"/>
      <c r="C32" s="49"/>
      <c r="D32" s="49"/>
      <c r="E32" s="49"/>
      <c r="F32" s="34" t="s">
        <v>49</v>
      </c>
      <c r="G32" s="49"/>
      <c r="H32" s="49"/>
      <c r="I32" s="49"/>
      <c r="J32" s="49"/>
      <c r="K32" s="49"/>
      <c r="L32" s="50">
        <v>0.12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ROUND(BC54,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E32" s="53"/>
    </row>
    <row r="33" hidden="1" s="3" customFormat="1" ht="14.4" customHeight="1">
      <c r="A33" s="3"/>
      <c r="B33" s="48"/>
      <c r="C33" s="49"/>
      <c r="D33" s="49"/>
      <c r="E33" s="49"/>
      <c r="F33" s="34" t="s">
        <v>50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ROUND(BD54,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E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E34" s="40"/>
    </row>
    <row r="35" s="2" customFormat="1" ht="25.92" customHeight="1">
      <c r="A35" s="40"/>
      <c r="B35" s="41"/>
      <c r="C35" s="54"/>
      <c r="D35" s="55" t="s">
        <v>51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7" t="s">
        <v>52</v>
      </c>
      <c r="U35" s="56"/>
      <c r="V35" s="56"/>
      <c r="W35" s="56"/>
      <c r="X35" s="58" t="s">
        <v>53</v>
      </c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9">
        <f>SUM(AK26:AK33)</f>
        <v>0</v>
      </c>
      <c r="AL35" s="56"/>
      <c r="AM35" s="56"/>
      <c r="AN35" s="56"/>
      <c r="AO35" s="60"/>
      <c r="AP35" s="54"/>
      <c r="AQ35" s="54"/>
      <c r="AR35" s="46"/>
      <c r="BE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E36" s="40"/>
    </row>
    <row r="37" s="2" customFormat="1" ht="6.96" customHeight="1">
      <c r="A37" s="40"/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46"/>
      <c r="BE37" s="40"/>
    </row>
    <row r="41" s="2" customFormat="1" ht="6.96" customHeight="1">
      <c r="A41" s="40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46"/>
      <c r="BE41" s="40"/>
    </row>
    <row r="42" s="2" customFormat="1" ht="24.96" customHeight="1">
      <c r="A42" s="40"/>
      <c r="B42" s="41"/>
      <c r="C42" s="25" t="s">
        <v>54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E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E43" s="40"/>
    </row>
    <row r="44" s="4" customFormat="1" ht="12" customHeight="1">
      <c r="A44" s="4"/>
      <c r="B44" s="65"/>
      <c r="C44" s="34" t="s">
        <v>13</v>
      </c>
      <c r="D44" s="66"/>
      <c r="E44" s="66"/>
      <c r="F44" s="66"/>
      <c r="G44" s="66"/>
      <c r="H44" s="66"/>
      <c r="I44" s="66"/>
      <c r="J44" s="66"/>
      <c r="K44" s="66"/>
      <c r="L44" s="66" t="str">
        <f>K5</f>
        <v>03/25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7"/>
      <c r="BE44" s="4"/>
    </row>
    <row r="45" s="5" customFormat="1" ht="36.96" customHeight="1">
      <c r="A45" s="5"/>
      <c r="B45" s="68"/>
      <c r="C45" s="69" t="s">
        <v>16</v>
      </c>
      <c r="D45" s="70"/>
      <c r="E45" s="70"/>
      <c r="F45" s="70"/>
      <c r="G45" s="70"/>
      <c r="H45" s="70"/>
      <c r="I45" s="70"/>
      <c r="J45" s="70"/>
      <c r="K45" s="70"/>
      <c r="L45" s="71" t="str">
        <f>K6</f>
        <v>Gymnázium Náchod -bez vybavení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2"/>
      <c r="BE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E46" s="40"/>
    </row>
    <row r="47" s="2" customFormat="1" ht="12" customHeight="1">
      <c r="A47" s="40"/>
      <c r="B47" s="41"/>
      <c r="C47" s="34" t="s">
        <v>21</v>
      </c>
      <c r="D47" s="42"/>
      <c r="E47" s="42"/>
      <c r="F47" s="42"/>
      <c r="G47" s="42"/>
      <c r="H47" s="42"/>
      <c r="I47" s="42"/>
      <c r="J47" s="42"/>
      <c r="K47" s="42"/>
      <c r="L47" s="73" t="str">
        <f>IF(K8="","",K8)</f>
        <v>Náchod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23</v>
      </c>
      <c r="AJ47" s="42"/>
      <c r="AK47" s="42"/>
      <c r="AL47" s="42"/>
      <c r="AM47" s="74" t="str">
        <f>IF(AN8= "","",AN8)</f>
        <v>16. 9. 2025</v>
      </c>
      <c r="AN47" s="74"/>
      <c r="AO47" s="42"/>
      <c r="AP47" s="42"/>
      <c r="AQ47" s="42"/>
      <c r="AR47" s="46"/>
      <c r="B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E48" s="40"/>
    </row>
    <row r="49" s="2" customFormat="1" ht="15.15" customHeight="1">
      <c r="A49" s="40"/>
      <c r="B49" s="41"/>
      <c r="C49" s="34" t="s">
        <v>25</v>
      </c>
      <c r="D49" s="42"/>
      <c r="E49" s="42"/>
      <c r="F49" s="42"/>
      <c r="G49" s="42"/>
      <c r="H49" s="42"/>
      <c r="I49" s="42"/>
      <c r="J49" s="42"/>
      <c r="K49" s="42"/>
      <c r="L49" s="66" t="str">
        <f>IF(E11= "","",E11)</f>
        <v>Královehradecký kraj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33</v>
      </c>
      <c r="AJ49" s="42"/>
      <c r="AK49" s="42"/>
      <c r="AL49" s="42"/>
      <c r="AM49" s="75" t="str">
        <f>IF(E17="","",E17)</f>
        <v>PRISPO s.r.o.</v>
      </c>
      <c r="AN49" s="66"/>
      <c r="AO49" s="66"/>
      <c r="AP49" s="66"/>
      <c r="AQ49" s="42"/>
      <c r="AR49" s="46"/>
      <c r="AS49" s="76" t="s">
        <v>55</v>
      </c>
      <c r="AT49" s="77"/>
      <c r="AU49" s="78"/>
      <c r="AV49" s="78"/>
      <c r="AW49" s="78"/>
      <c r="AX49" s="78"/>
      <c r="AY49" s="78"/>
      <c r="AZ49" s="78"/>
      <c r="BA49" s="78"/>
      <c r="BB49" s="78"/>
      <c r="BC49" s="78"/>
      <c r="BD49" s="79"/>
      <c r="BE49" s="40"/>
    </row>
    <row r="50" s="2" customFormat="1" ht="15.15" customHeight="1">
      <c r="A50" s="40"/>
      <c r="B50" s="41"/>
      <c r="C50" s="34" t="s">
        <v>31</v>
      </c>
      <c r="D50" s="42"/>
      <c r="E50" s="42"/>
      <c r="F50" s="42"/>
      <c r="G50" s="42"/>
      <c r="H50" s="42"/>
      <c r="I50" s="42"/>
      <c r="J50" s="42"/>
      <c r="K50" s="42"/>
      <c r="L50" s="66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38</v>
      </c>
      <c r="AJ50" s="42"/>
      <c r="AK50" s="42"/>
      <c r="AL50" s="42"/>
      <c r="AM50" s="75" t="str">
        <f>IF(E20="","",E20)</f>
        <v>PRISPO s.r.o.</v>
      </c>
      <c r="AN50" s="66"/>
      <c r="AO50" s="66"/>
      <c r="AP50" s="66"/>
      <c r="AQ50" s="42"/>
      <c r="AR50" s="46"/>
      <c r="AS50" s="80"/>
      <c r="AT50" s="81"/>
      <c r="AU50" s="82"/>
      <c r="AV50" s="82"/>
      <c r="AW50" s="82"/>
      <c r="AX50" s="82"/>
      <c r="AY50" s="82"/>
      <c r="AZ50" s="82"/>
      <c r="BA50" s="82"/>
      <c r="BB50" s="82"/>
      <c r="BC50" s="82"/>
      <c r="BD50" s="83"/>
      <c r="BE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4"/>
      <c r="AT51" s="85"/>
      <c r="AU51" s="86"/>
      <c r="AV51" s="86"/>
      <c r="AW51" s="86"/>
      <c r="AX51" s="86"/>
      <c r="AY51" s="86"/>
      <c r="AZ51" s="86"/>
      <c r="BA51" s="86"/>
      <c r="BB51" s="86"/>
      <c r="BC51" s="86"/>
      <c r="BD51" s="87"/>
      <c r="BE51" s="40"/>
    </row>
    <row r="52" s="2" customFormat="1" ht="29.28" customHeight="1">
      <c r="A52" s="40"/>
      <c r="B52" s="41"/>
      <c r="C52" s="88" t="s">
        <v>56</v>
      </c>
      <c r="D52" s="89"/>
      <c r="E52" s="89"/>
      <c r="F52" s="89"/>
      <c r="G52" s="89"/>
      <c r="H52" s="90"/>
      <c r="I52" s="91" t="s">
        <v>57</v>
      </c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92" t="s">
        <v>58</v>
      </c>
      <c r="AH52" s="89"/>
      <c r="AI52" s="89"/>
      <c r="AJ52" s="89"/>
      <c r="AK52" s="89"/>
      <c r="AL52" s="89"/>
      <c r="AM52" s="89"/>
      <c r="AN52" s="91" t="s">
        <v>59</v>
      </c>
      <c r="AO52" s="89"/>
      <c r="AP52" s="89"/>
      <c r="AQ52" s="93" t="s">
        <v>60</v>
      </c>
      <c r="AR52" s="46"/>
      <c r="AS52" s="94" t="s">
        <v>61</v>
      </c>
      <c r="AT52" s="95" t="s">
        <v>62</v>
      </c>
      <c r="AU52" s="95" t="s">
        <v>63</v>
      </c>
      <c r="AV52" s="95" t="s">
        <v>64</v>
      </c>
      <c r="AW52" s="95" t="s">
        <v>65</v>
      </c>
      <c r="AX52" s="95" t="s">
        <v>66</v>
      </c>
      <c r="AY52" s="95" t="s">
        <v>67</v>
      </c>
      <c r="AZ52" s="95" t="s">
        <v>68</v>
      </c>
      <c r="BA52" s="95" t="s">
        <v>69</v>
      </c>
      <c r="BB52" s="95" t="s">
        <v>70</v>
      </c>
      <c r="BC52" s="95" t="s">
        <v>71</v>
      </c>
      <c r="BD52" s="96" t="s">
        <v>72</v>
      </c>
      <c r="BE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7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9"/>
      <c r="BE53" s="40"/>
    </row>
    <row r="54" s="6" customFormat="1" ht="32.4" customHeight="1">
      <c r="A54" s="6"/>
      <c r="B54" s="100"/>
      <c r="C54" s="101" t="s">
        <v>73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3">
        <f>ROUND(SUM(AG55:AG82),2)</f>
        <v>0</v>
      </c>
      <c r="AH54" s="103"/>
      <c r="AI54" s="103"/>
      <c r="AJ54" s="103"/>
      <c r="AK54" s="103"/>
      <c r="AL54" s="103"/>
      <c r="AM54" s="103"/>
      <c r="AN54" s="104">
        <f>SUM(AG54,AT54)</f>
        <v>0</v>
      </c>
      <c r="AO54" s="104"/>
      <c r="AP54" s="104"/>
      <c r="AQ54" s="105" t="s">
        <v>19</v>
      </c>
      <c r="AR54" s="106"/>
      <c r="AS54" s="107">
        <f>ROUND(SUM(AS55:AS82),2)</f>
        <v>0</v>
      </c>
      <c r="AT54" s="108">
        <f>ROUND(SUM(AV54:AW54),2)</f>
        <v>0</v>
      </c>
      <c r="AU54" s="109">
        <f>ROUND(SUM(AU55:AU82),5)</f>
        <v>0</v>
      </c>
      <c r="AV54" s="108">
        <f>ROUND(AZ54*L29,2)</f>
        <v>0</v>
      </c>
      <c r="AW54" s="108">
        <f>ROUND(BA54*L30,2)</f>
        <v>0</v>
      </c>
      <c r="AX54" s="108">
        <f>ROUND(BB54*L29,2)</f>
        <v>0</v>
      </c>
      <c r="AY54" s="108">
        <f>ROUND(BC54*L30,2)</f>
        <v>0</v>
      </c>
      <c r="AZ54" s="108">
        <f>ROUND(SUM(AZ55:AZ82),2)</f>
        <v>0</v>
      </c>
      <c r="BA54" s="108">
        <f>ROUND(SUM(BA55:BA82),2)</f>
        <v>0</v>
      </c>
      <c r="BB54" s="108">
        <f>ROUND(SUM(BB55:BB82),2)</f>
        <v>0</v>
      </c>
      <c r="BC54" s="108">
        <f>ROUND(SUM(BC55:BC82),2)</f>
        <v>0</v>
      </c>
      <c r="BD54" s="110">
        <f>ROUND(SUM(BD55:BD82),2)</f>
        <v>0</v>
      </c>
      <c r="BE54" s="6"/>
      <c r="BS54" s="111" t="s">
        <v>74</v>
      </c>
      <c r="BT54" s="111" t="s">
        <v>75</v>
      </c>
      <c r="BU54" s="112" t="s">
        <v>76</v>
      </c>
      <c r="BV54" s="111" t="s">
        <v>77</v>
      </c>
      <c r="BW54" s="111" t="s">
        <v>5</v>
      </c>
      <c r="BX54" s="111" t="s">
        <v>78</v>
      </c>
      <c r="CL54" s="111" t="s">
        <v>19</v>
      </c>
    </row>
    <row r="55" s="7" customFormat="1" ht="24.75" customHeight="1">
      <c r="A55" s="113" t="s">
        <v>79</v>
      </c>
      <c r="B55" s="114"/>
      <c r="C55" s="115"/>
      <c r="D55" s="116" t="s">
        <v>80</v>
      </c>
      <c r="E55" s="116"/>
      <c r="F55" s="116"/>
      <c r="G55" s="116"/>
      <c r="H55" s="116"/>
      <c r="I55" s="117"/>
      <c r="J55" s="116" t="s">
        <v>81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'01 UP podlahy - Fyzika, I...'!J30</f>
        <v>0</v>
      </c>
      <c r="AH55" s="117"/>
      <c r="AI55" s="117"/>
      <c r="AJ55" s="117"/>
      <c r="AK55" s="117"/>
      <c r="AL55" s="117"/>
      <c r="AM55" s="117"/>
      <c r="AN55" s="118">
        <f>SUM(AG55,AT55)</f>
        <v>0</v>
      </c>
      <c r="AO55" s="117"/>
      <c r="AP55" s="117"/>
      <c r="AQ55" s="119" t="s">
        <v>82</v>
      </c>
      <c r="AR55" s="120"/>
      <c r="AS55" s="121">
        <v>0</v>
      </c>
      <c r="AT55" s="122">
        <f>ROUND(SUM(AV55:AW55),2)</f>
        <v>0</v>
      </c>
      <c r="AU55" s="123">
        <f>'01 UP podlahy - Fyzika, I...'!P89</f>
        <v>0</v>
      </c>
      <c r="AV55" s="122">
        <f>'01 UP podlahy - Fyzika, I...'!J33</f>
        <v>0</v>
      </c>
      <c r="AW55" s="122">
        <f>'01 UP podlahy - Fyzika, I...'!J34</f>
        <v>0</v>
      </c>
      <c r="AX55" s="122">
        <f>'01 UP podlahy - Fyzika, I...'!J35</f>
        <v>0</v>
      </c>
      <c r="AY55" s="122">
        <f>'01 UP podlahy - Fyzika, I...'!J36</f>
        <v>0</v>
      </c>
      <c r="AZ55" s="122">
        <f>'01 UP podlahy - Fyzika, I...'!F33</f>
        <v>0</v>
      </c>
      <c r="BA55" s="122">
        <f>'01 UP podlahy - Fyzika, I...'!F34</f>
        <v>0</v>
      </c>
      <c r="BB55" s="122">
        <f>'01 UP podlahy - Fyzika, I...'!F35</f>
        <v>0</v>
      </c>
      <c r="BC55" s="122">
        <f>'01 UP podlahy - Fyzika, I...'!F36</f>
        <v>0</v>
      </c>
      <c r="BD55" s="124">
        <f>'01 UP podlahy - Fyzika, I...'!F37</f>
        <v>0</v>
      </c>
      <c r="BE55" s="7"/>
      <c r="BT55" s="125" t="s">
        <v>83</v>
      </c>
      <c r="BV55" s="125" t="s">
        <v>77</v>
      </c>
      <c r="BW55" s="125" t="s">
        <v>84</v>
      </c>
      <c r="BX55" s="125" t="s">
        <v>5</v>
      </c>
      <c r="CL55" s="125" t="s">
        <v>19</v>
      </c>
      <c r="CM55" s="125" t="s">
        <v>85</v>
      </c>
    </row>
    <row r="56" s="7" customFormat="1" ht="24.75" customHeight="1">
      <c r="A56" s="113" t="s">
        <v>79</v>
      </c>
      <c r="B56" s="114"/>
      <c r="C56" s="115"/>
      <c r="D56" s="116" t="s">
        <v>86</v>
      </c>
      <c r="E56" s="116"/>
      <c r="F56" s="116"/>
      <c r="G56" s="116"/>
      <c r="H56" s="116"/>
      <c r="I56" s="117"/>
      <c r="J56" s="116" t="s">
        <v>87</v>
      </c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8">
        <f>'02 UP učebny - Biologie'!J30</f>
        <v>0</v>
      </c>
      <c r="AH56" s="117"/>
      <c r="AI56" s="117"/>
      <c r="AJ56" s="117"/>
      <c r="AK56" s="117"/>
      <c r="AL56" s="117"/>
      <c r="AM56" s="117"/>
      <c r="AN56" s="118">
        <f>SUM(AG56,AT56)</f>
        <v>0</v>
      </c>
      <c r="AO56" s="117"/>
      <c r="AP56" s="117"/>
      <c r="AQ56" s="119" t="s">
        <v>82</v>
      </c>
      <c r="AR56" s="120"/>
      <c r="AS56" s="121">
        <v>0</v>
      </c>
      <c r="AT56" s="122">
        <f>ROUND(SUM(AV56:AW56),2)</f>
        <v>0</v>
      </c>
      <c r="AU56" s="123">
        <f>'02 UP učebny - Biologie'!P93</f>
        <v>0</v>
      </c>
      <c r="AV56" s="122">
        <f>'02 UP učebny - Biologie'!J33</f>
        <v>0</v>
      </c>
      <c r="AW56" s="122">
        <f>'02 UP učebny - Biologie'!J34</f>
        <v>0</v>
      </c>
      <c r="AX56" s="122">
        <f>'02 UP učebny - Biologie'!J35</f>
        <v>0</v>
      </c>
      <c r="AY56" s="122">
        <f>'02 UP učebny - Biologie'!J36</f>
        <v>0</v>
      </c>
      <c r="AZ56" s="122">
        <f>'02 UP učebny - Biologie'!F33</f>
        <v>0</v>
      </c>
      <c r="BA56" s="122">
        <f>'02 UP učebny - Biologie'!F34</f>
        <v>0</v>
      </c>
      <c r="BB56" s="122">
        <f>'02 UP učebny - Biologie'!F35</f>
        <v>0</v>
      </c>
      <c r="BC56" s="122">
        <f>'02 UP učebny - Biologie'!F36</f>
        <v>0</v>
      </c>
      <c r="BD56" s="124">
        <f>'02 UP učebny - Biologie'!F37</f>
        <v>0</v>
      </c>
      <c r="BE56" s="7"/>
      <c r="BT56" s="125" t="s">
        <v>83</v>
      </c>
      <c r="BV56" s="125" t="s">
        <v>77</v>
      </c>
      <c r="BW56" s="125" t="s">
        <v>88</v>
      </c>
      <c r="BX56" s="125" t="s">
        <v>5</v>
      </c>
      <c r="CL56" s="125" t="s">
        <v>19</v>
      </c>
      <c r="CM56" s="125" t="s">
        <v>85</v>
      </c>
    </row>
    <row r="57" s="7" customFormat="1" ht="24.75" customHeight="1">
      <c r="A57" s="113" t="s">
        <v>79</v>
      </c>
      <c r="B57" s="114"/>
      <c r="C57" s="115"/>
      <c r="D57" s="116" t="s">
        <v>89</v>
      </c>
      <c r="E57" s="116"/>
      <c r="F57" s="116"/>
      <c r="G57" s="116"/>
      <c r="H57" s="116"/>
      <c r="I57" s="117"/>
      <c r="J57" s="116" t="s">
        <v>90</v>
      </c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8">
        <f>'03 UP učebny - Chemie chodba'!J30</f>
        <v>0</v>
      </c>
      <c r="AH57" s="117"/>
      <c r="AI57" s="117"/>
      <c r="AJ57" s="117"/>
      <c r="AK57" s="117"/>
      <c r="AL57" s="117"/>
      <c r="AM57" s="117"/>
      <c r="AN57" s="118">
        <f>SUM(AG57,AT57)</f>
        <v>0</v>
      </c>
      <c r="AO57" s="117"/>
      <c r="AP57" s="117"/>
      <c r="AQ57" s="119" t="s">
        <v>82</v>
      </c>
      <c r="AR57" s="120"/>
      <c r="AS57" s="121">
        <v>0</v>
      </c>
      <c r="AT57" s="122">
        <f>ROUND(SUM(AV57:AW57),2)</f>
        <v>0</v>
      </c>
      <c r="AU57" s="123">
        <f>'03 UP učebny - Chemie chodba'!P89</f>
        <v>0</v>
      </c>
      <c r="AV57" s="122">
        <f>'03 UP učebny - Chemie chodba'!J33</f>
        <v>0</v>
      </c>
      <c r="AW57" s="122">
        <f>'03 UP učebny - Chemie chodba'!J34</f>
        <v>0</v>
      </c>
      <c r="AX57" s="122">
        <f>'03 UP učebny - Chemie chodba'!J35</f>
        <v>0</v>
      </c>
      <c r="AY57" s="122">
        <f>'03 UP učebny - Chemie chodba'!J36</f>
        <v>0</v>
      </c>
      <c r="AZ57" s="122">
        <f>'03 UP učebny - Chemie chodba'!F33</f>
        <v>0</v>
      </c>
      <c r="BA57" s="122">
        <f>'03 UP učebny - Chemie chodba'!F34</f>
        <v>0</v>
      </c>
      <c r="BB57" s="122">
        <f>'03 UP učebny - Chemie chodba'!F35</f>
        <v>0</v>
      </c>
      <c r="BC57" s="122">
        <f>'03 UP učebny - Chemie chodba'!F36</f>
        <v>0</v>
      </c>
      <c r="BD57" s="124">
        <f>'03 UP učebny - Chemie chodba'!F37</f>
        <v>0</v>
      </c>
      <c r="BE57" s="7"/>
      <c r="BT57" s="125" t="s">
        <v>83</v>
      </c>
      <c r="BV57" s="125" t="s">
        <v>77</v>
      </c>
      <c r="BW57" s="125" t="s">
        <v>91</v>
      </c>
      <c r="BX57" s="125" t="s">
        <v>5</v>
      </c>
      <c r="CL57" s="125" t="s">
        <v>19</v>
      </c>
      <c r="CM57" s="125" t="s">
        <v>85</v>
      </c>
    </row>
    <row r="58" s="7" customFormat="1" ht="24.75" customHeight="1">
      <c r="A58" s="113" t="s">
        <v>79</v>
      </c>
      <c r="B58" s="114"/>
      <c r="C58" s="115"/>
      <c r="D58" s="116" t="s">
        <v>92</v>
      </c>
      <c r="E58" s="116"/>
      <c r="F58" s="116"/>
      <c r="G58" s="116"/>
      <c r="H58" s="116"/>
      <c r="I58" s="117"/>
      <c r="J58" s="116" t="s">
        <v>93</v>
      </c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8">
        <f>'04 UP učebny - Chemie váh...'!J30</f>
        <v>0</v>
      </c>
      <c r="AH58" s="117"/>
      <c r="AI58" s="117"/>
      <c r="AJ58" s="117"/>
      <c r="AK58" s="117"/>
      <c r="AL58" s="117"/>
      <c r="AM58" s="117"/>
      <c r="AN58" s="118">
        <f>SUM(AG58,AT58)</f>
        <v>0</v>
      </c>
      <c r="AO58" s="117"/>
      <c r="AP58" s="117"/>
      <c r="AQ58" s="119" t="s">
        <v>82</v>
      </c>
      <c r="AR58" s="120"/>
      <c r="AS58" s="121">
        <v>0</v>
      </c>
      <c r="AT58" s="122">
        <f>ROUND(SUM(AV58:AW58),2)</f>
        <v>0</v>
      </c>
      <c r="AU58" s="123">
        <f>'04 UP učebny - Chemie váh...'!P87</f>
        <v>0</v>
      </c>
      <c r="AV58" s="122">
        <f>'04 UP učebny - Chemie váh...'!J33</f>
        <v>0</v>
      </c>
      <c r="AW58" s="122">
        <f>'04 UP učebny - Chemie váh...'!J34</f>
        <v>0</v>
      </c>
      <c r="AX58" s="122">
        <f>'04 UP učebny - Chemie váh...'!J35</f>
        <v>0</v>
      </c>
      <c r="AY58" s="122">
        <f>'04 UP učebny - Chemie váh...'!J36</f>
        <v>0</v>
      </c>
      <c r="AZ58" s="122">
        <f>'04 UP učebny - Chemie váh...'!F33</f>
        <v>0</v>
      </c>
      <c r="BA58" s="122">
        <f>'04 UP učebny - Chemie váh...'!F34</f>
        <v>0</v>
      </c>
      <c r="BB58" s="122">
        <f>'04 UP učebny - Chemie váh...'!F35</f>
        <v>0</v>
      </c>
      <c r="BC58" s="122">
        <f>'04 UP učebny - Chemie váh...'!F36</f>
        <v>0</v>
      </c>
      <c r="BD58" s="124">
        <f>'04 UP učebny - Chemie váh...'!F37</f>
        <v>0</v>
      </c>
      <c r="BE58" s="7"/>
      <c r="BT58" s="125" t="s">
        <v>83</v>
      </c>
      <c r="BV58" s="125" t="s">
        <v>77</v>
      </c>
      <c r="BW58" s="125" t="s">
        <v>94</v>
      </c>
      <c r="BX58" s="125" t="s">
        <v>5</v>
      </c>
      <c r="CL58" s="125" t="s">
        <v>19</v>
      </c>
      <c r="CM58" s="125" t="s">
        <v>85</v>
      </c>
    </row>
    <row r="59" s="7" customFormat="1" ht="24.75" customHeight="1">
      <c r="A59" s="113" t="s">
        <v>79</v>
      </c>
      <c r="B59" s="114"/>
      <c r="C59" s="115"/>
      <c r="D59" s="116" t="s">
        <v>95</v>
      </c>
      <c r="E59" s="116"/>
      <c r="F59" s="116"/>
      <c r="G59" s="116"/>
      <c r="H59" s="116"/>
      <c r="I59" s="117"/>
      <c r="J59" s="116" t="s">
        <v>96</v>
      </c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8">
        <f>'05 UP učebny - Chemie lab...'!J30</f>
        <v>0</v>
      </c>
      <c r="AH59" s="117"/>
      <c r="AI59" s="117"/>
      <c r="AJ59" s="117"/>
      <c r="AK59" s="117"/>
      <c r="AL59" s="117"/>
      <c r="AM59" s="117"/>
      <c r="AN59" s="118">
        <f>SUM(AG59,AT59)</f>
        <v>0</v>
      </c>
      <c r="AO59" s="117"/>
      <c r="AP59" s="117"/>
      <c r="AQ59" s="119" t="s">
        <v>82</v>
      </c>
      <c r="AR59" s="120"/>
      <c r="AS59" s="121">
        <v>0</v>
      </c>
      <c r="AT59" s="122">
        <f>ROUND(SUM(AV59:AW59),2)</f>
        <v>0</v>
      </c>
      <c r="AU59" s="123">
        <f>'05 UP učebny - Chemie lab...'!P90</f>
        <v>0</v>
      </c>
      <c r="AV59" s="122">
        <f>'05 UP učebny - Chemie lab...'!J33</f>
        <v>0</v>
      </c>
      <c r="AW59" s="122">
        <f>'05 UP učebny - Chemie lab...'!J34</f>
        <v>0</v>
      </c>
      <c r="AX59" s="122">
        <f>'05 UP učebny - Chemie lab...'!J35</f>
        <v>0</v>
      </c>
      <c r="AY59" s="122">
        <f>'05 UP učebny - Chemie lab...'!J36</f>
        <v>0</v>
      </c>
      <c r="AZ59" s="122">
        <f>'05 UP učebny - Chemie lab...'!F33</f>
        <v>0</v>
      </c>
      <c r="BA59" s="122">
        <f>'05 UP učebny - Chemie lab...'!F34</f>
        <v>0</v>
      </c>
      <c r="BB59" s="122">
        <f>'05 UP učebny - Chemie lab...'!F35</f>
        <v>0</v>
      </c>
      <c r="BC59" s="122">
        <f>'05 UP učebny - Chemie lab...'!F36</f>
        <v>0</v>
      </c>
      <c r="BD59" s="124">
        <f>'05 UP učebny - Chemie lab...'!F37</f>
        <v>0</v>
      </c>
      <c r="BE59" s="7"/>
      <c r="BT59" s="125" t="s">
        <v>83</v>
      </c>
      <c r="BV59" s="125" t="s">
        <v>77</v>
      </c>
      <c r="BW59" s="125" t="s">
        <v>97</v>
      </c>
      <c r="BX59" s="125" t="s">
        <v>5</v>
      </c>
      <c r="CL59" s="125" t="s">
        <v>19</v>
      </c>
      <c r="CM59" s="125" t="s">
        <v>85</v>
      </c>
    </row>
    <row r="60" s="7" customFormat="1" ht="24.75" customHeight="1">
      <c r="A60" s="113" t="s">
        <v>79</v>
      </c>
      <c r="B60" s="114"/>
      <c r="C60" s="115"/>
      <c r="D60" s="116" t="s">
        <v>98</v>
      </c>
      <c r="E60" s="116"/>
      <c r="F60" s="116"/>
      <c r="G60" s="116"/>
      <c r="H60" s="116"/>
      <c r="I60" s="117"/>
      <c r="J60" s="116" t="s">
        <v>99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8">
        <f>'06 UP učebny - Chemie lab...'!J30</f>
        <v>0</v>
      </c>
      <c r="AH60" s="117"/>
      <c r="AI60" s="117"/>
      <c r="AJ60" s="117"/>
      <c r="AK60" s="117"/>
      <c r="AL60" s="117"/>
      <c r="AM60" s="117"/>
      <c r="AN60" s="118">
        <f>SUM(AG60,AT60)</f>
        <v>0</v>
      </c>
      <c r="AO60" s="117"/>
      <c r="AP60" s="117"/>
      <c r="AQ60" s="119" t="s">
        <v>82</v>
      </c>
      <c r="AR60" s="120"/>
      <c r="AS60" s="121">
        <v>0</v>
      </c>
      <c r="AT60" s="122">
        <f>ROUND(SUM(AV60:AW60),2)</f>
        <v>0</v>
      </c>
      <c r="AU60" s="123">
        <f>'06 UP učebny - Chemie lab...'!P92</f>
        <v>0</v>
      </c>
      <c r="AV60" s="122">
        <f>'06 UP učebny - Chemie lab...'!J33</f>
        <v>0</v>
      </c>
      <c r="AW60" s="122">
        <f>'06 UP učebny - Chemie lab...'!J34</f>
        <v>0</v>
      </c>
      <c r="AX60" s="122">
        <f>'06 UP učebny - Chemie lab...'!J35</f>
        <v>0</v>
      </c>
      <c r="AY60" s="122">
        <f>'06 UP učebny - Chemie lab...'!J36</f>
        <v>0</v>
      </c>
      <c r="AZ60" s="122">
        <f>'06 UP učebny - Chemie lab...'!F33</f>
        <v>0</v>
      </c>
      <c r="BA60" s="122">
        <f>'06 UP učebny - Chemie lab...'!F34</f>
        <v>0</v>
      </c>
      <c r="BB60" s="122">
        <f>'06 UP učebny - Chemie lab...'!F35</f>
        <v>0</v>
      </c>
      <c r="BC60" s="122">
        <f>'06 UP učebny - Chemie lab...'!F36</f>
        <v>0</v>
      </c>
      <c r="BD60" s="124">
        <f>'06 UP učebny - Chemie lab...'!F37</f>
        <v>0</v>
      </c>
      <c r="BE60" s="7"/>
      <c r="BT60" s="125" t="s">
        <v>83</v>
      </c>
      <c r="BV60" s="125" t="s">
        <v>77</v>
      </c>
      <c r="BW60" s="125" t="s">
        <v>100</v>
      </c>
      <c r="BX60" s="125" t="s">
        <v>5</v>
      </c>
      <c r="CL60" s="125" t="s">
        <v>19</v>
      </c>
      <c r="CM60" s="125" t="s">
        <v>85</v>
      </c>
    </row>
    <row r="61" s="7" customFormat="1" ht="24.75" customHeight="1">
      <c r="A61" s="113" t="s">
        <v>79</v>
      </c>
      <c r="B61" s="114"/>
      <c r="C61" s="115"/>
      <c r="D61" s="116" t="s">
        <v>101</v>
      </c>
      <c r="E61" s="116"/>
      <c r="F61" s="116"/>
      <c r="G61" s="116"/>
      <c r="H61" s="116"/>
      <c r="I61" s="117"/>
      <c r="J61" s="116" t="s">
        <v>102</v>
      </c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8">
        <f>'07 UP učebny - Chemie sklad'!J30</f>
        <v>0</v>
      </c>
      <c r="AH61" s="117"/>
      <c r="AI61" s="117"/>
      <c r="AJ61" s="117"/>
      <c r="AK61" s="117"/>
      <c r="AL61" s="117"/>
      <c r="AM61" s="117"/>
      <c r="AN61" s="118">
        <f>SUM(AG61,AT61)</f>
        <v>0</v>
      </c>
      <c r="AO61" s="117"/>
      <c r="AP61" s="117"/>
      <c r="AQ61" s="119" t="s">
        <v>82</v>
      </c>
      <c r="AR61" s="120"/>
      <c r="AS61" s="121">
        <v>0</v>
      </c>
      <c r="AT61" s="122">
        <f>ROUND(SUM(AV61:AW61),2)</f>
        <v>0</v>
      </c>
      <c r="AU61" s="123">
        <f>'07 UP učebny - Chemie sklad'!P87</f>
        <v>0</v>
      </c>
      <c r="AV61" s="122">
        <f>'07 UP učebny - Chemie sklad'!J33</f>
        <v>0</v>
      </c>
      <c r="AW61" s="122">
        <f>'07 UP učebny - Chemie sklad'!J34</f>
        <v>0</v>
      </c>
      <c r="AX61" s="122">
        <f>'07 UP učebny - Chemie sklad'!J35</f>
        <v>0</v>
      </c>
      <c r="AY61" s="122">
        <f>'07 UP učebny - Chemie sklad'!J36</f>
        <v>0</v>
      </c>
      <c r="AZ61" s="122">
        <f>'07 UP učebny - Chemie sklad'!F33</f>
        <v>0</v>
      </c>
      <c r="BA61" s="122">
        <f>'07 UP učebny - Chemie sklad'!F34</f>
        <v>0</v>
      </c>
      <c r="BB61" s="122">
        <f>'07 UP učebny - Chemie sklad'!F35</f>
        <v>0</v>
      </c>
      <c r="BC61" s="122">
        <f>'07 UP učebny - Chemie sklad'!F36</f>
        <v>0</v>
      </c>
      <c r="BD61" s="124">
        <f>'07 UP učebny - Chemie sklad'!F37</f>
        <v>0</v>
      </c>
      <c r="BE61" s="7"/>
      <c r="BT61" s="125" t="s">
        <v>83</v>
      </c>
      <c r="BV61" s="125" t="s">
        <v>77</v>
      </c>
      <c r="BW61" s="125" t="s">
        <v>103</v>
      </c>
      <c r="BX61" s="125" t="s">
        <v>5</v>
      </c>
      <c r="CL61" s="125" t="s">
        <v>19</v>
      </c>
      <c r="CM61" s="125" t="s">
        <v>85</v>
      </c>
    </row>
    <row r="62" s="7" customFormat="1" ht="24.75" customHeight="1">
      <c r="A62" s="113" t="s">
        <v>79</v>
      </c>
      <c r="B62" s="114"/>
      <c r="C62" s="115"/>
      <c r="D62" s="116" t="s">
        <v>104</v>
      </c>
      <c r="E62" s="116"/>
      <c r="F62" s="116"/>
      <c r="G62" s="116"/>
      <c r="H62" s="116"/>
      <c r="I62" s="117"/>
      <c r="J62" s="116" t="s">
        <v>105</v>
      </c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8">
        <f>'08 UP učebny - Chemie pří...'!J30</f>
        <v>0</v>
      </c>
      <c r="AH62" s="117"/>
      <c r="AI62" s="117"/>
      <c r="AJ62" s="117"/>
      <c r="AK62" s="117"/>
      <c r="AL62" s="117"/>
      <c r="AM62" s="117"/>
      <c r="AN62" s="118">
        <f>SUM(AG62,AT62)</f>
        <v>0</v>
      </c>
      <c r="AO62" s="117"/>
      <c r="AP62" s="117"/>
      <c r="AQ62" s="119" t="s">
        <v>82</v>
      </c>
      <c r="AR62" s="120"/>
      <c r="AS62" s="121">
        <v>0</v>
      </c>
      <c r="AT62" s="122">
        <f>ROUND(SUM(AV62:AW62),2)</f>
        <v>0</v>
      </c>
      <c r="AU62" s="123">
        <f>'08 UP učebny - Chemie pří...'!P89</f>
        <v>0</v>
      </c>
      <c r="AV62" s="122">
        <f>'08 UP učebny - Chemie pří...'!J33</f>
        <v>0</v>
      </c>
      <c r="AW62" s="122">
        <f>'08 UP učebny - Chemie pří...'!J34</f>
        <v>0</v>
      </c>
      <c r="AX62" s="122">
        <f>'08 UP učebny - Chemie pří...'!J35</f>
        <v>0</v>
      </c>
      <c r="AY62" s="122">
        <f>'08 UP učebny - Chemie pří...'!J36</f>
        <v>0</v>
      </c>
      <c r="AZ62" s="122">
        <f>'08 UP učebny - Chemie pří...'!F33</f>
        <v>0</v>
      </c>
      <c r="BA62" s="122">
        <f>'08 UP učebny - Chemie pří...'!F34</f>
        <v>0</v>
      </c>
      <c r="BB62" s="122">
        <f>'08 UP učebny - Chemie pří...'!F35</f>
        <v>0</v>
      </c>
      <c r="BC62" s="122">
        <f>'08 UP učebny - Chemie pří...'!F36</f>
        <v>0</v>
      </c>
      <c r="BD62" s="124">
        <f>'08 UP učebny - Chemie pří...'!F37</f>
        <v>0</v>
      </c>
      <c r="BE62" s="7"/>
      <c r="BT62" s="125" t="s">
        <v>83</v>
      </c>
      <c r="BV62" s="125" t="s">
        <v>77</v>
      </c>
      <c r="BW62" s="125" t="s">
        <v>106</v>
      </c>
      <c r="BX62" s="125" t="s">
        <v>5</v>
      </c>
      <c r="CL62" s="125" t="s">
        <v>19</v>
      </c>
      <c r="CM62" s="125" t="s">
        <v>85</v>
      </c>
    </row>
    <row r="63" s="7" customFormat="1" ht="16.5" customHeight="1">
      <c r="A63" s="113" t="s">
        <v>79</v>
      </c>
      <c r="B63" s="114"/>
      <c r="C63" s="115"/>
      <c r="D63" s="116" t="s">
        <v>107</v>
      </c>
      <c r="E63" s="116"/>
      <c r="F63" s="116"/>
      <c r="G63" s="116"/>
      <c r="H63" s="116"/>
      <c r="I63" s="117"/>
      <c r="J63" s="116" t="s">
        <v>108</v>
      </c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8">
        <f>'UP - Chemie - Elektro'!J30</f>
        <v>0</v>
      </c>
      <c r="AH63" s="117"/>
      <c r="AI63" s="117"/>
      <c r="AJ63" s="117"/>
      <c r="AK63" s="117"/>
      <c r="AL63" s="117"/>
      <c r="AM63" s="117"/>
      <c r="AN63" s="118">
        <f>SUM(AG63,AT63)</f>
        <v>0</v>
      </c>
      <c r="AO63" s="117"/>
      <c r="AP63" s="117"/>
      <c r="AQ63" s="119" t="s">
        <v>82</v>
      </c>
      <c r="AR63" s="120"/>
      <c r="AS63" s="121">
        <v>0</v>
      </c>
      <c r="AT63" s="122">
        <f>ROUND(SUM(AV63:AW63),2)</f>
        <v>0</v>
      </c>
      <c r="AU63" s="123">
        <f>'UP - Chemie - Elektro'!P81</f>
        <v>0</v>
      </c>
      <c r="AV63" s="122">
        <f>'UP - Chemie - Elektro'!J33</f>
        <v>0</v>
      </c>
      <c r="AW63" s="122">
        <f>'UP - Chemie - Elektro'!J34</f>
        <v>0</v>
      </c>
      <c r="AX63" s="122">
        <f>'UP - Chemie - Elektro'!J35</f>
        <v>0</v>
      </c>
      <c r="AY63" s="122">
        <f>'UP - Chemie - Elektro'!J36</f>
        <v>0</v>
      </c>
      <c r="AZ63" s="122">
        <f>'UP - Chemie - Elektro'!F33</f>
        <v>0</v>
      </c>
      <c r="BA63" s="122">
        <f>'UP - Chemie - Elektro'!F34</f>
        <v>0</v>
      </c>
      <c r="BB63" s="122">
        <f>'UP - Chemie - Elektro'!F35</f>
        <v>0</v>
      </c>
      <c r="BC63" s="122">
        <f>'UP - Chemie - Elektro'!F36</f>
        <v>0</v>
      </c>
      <c r="BD63" s="124">
        <f>'UP - Chemie - Elektro'!F37</f>
        <v>0</v>
      </c>
      <c r="BE63" s="7"/>
      <c r="BT63" s="125" t="s">
        <v>83</v>
      </c>
      <c r="BV63" s="125" t="s">
        <v>77</v>
      </c>
      <c r="BW63" s="125" t="s">
        <v>109</v>
      </c>
      <c r="BX63" s="125" t="s">
        <v>5</v>
      </c>
      <c r="CL63" s="125" t="s">
        <v>19</v>
      </c>
      <c r="CM63" s="125" t="s">
        <v>85</v>
      </c>
    </row>
    <row r="64" s="7" customFormat="1" ht="24.75" customHeight="1">
      <c r="A64" s="113" t="s">
        <v>79</v>
      </c>
      <c r="B64" s="114"/>
      <c r="C64" s="115"/>
      <c r="D64" s="116" t="s">
        <v>110</v>
      </c>
      <c r="E64" s="116"/>
      <c r="F64" s="116"/>
      <c r="G64" s="116"/>
      <c r="H64" s="116"/>
      <c r="I64" s="117"/>
      <c r="J64" s="116" t="s">
        <v>111</v>
      </c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8">
        <f>'09 UP učebny - Fyzika'!J30</f>
        <v>0</v>
      </c>
      <c r="AH64" s="117"/>
      <c r="AI64" s="117"/>
      <c r="AJ64" s="117"/>
      <c r="AK64" s="117"/>
      <c r="AL64" s="117"/>
      <c r="AM64" s="117"/>
      <c r="AN64" s="118">
        <f>SUM(AG64,AT64)</f>
        <v>0</v>
      </c>
      <c r="AO64" s="117"/>
      <c r="AP64" s="117"/>
      <c r="AQ64" s="119" t="s">
        <v>82</v>
      </c>
      <c r="AR64" s="120"/>
      <c r="AS64" s="121">
        <v>0</v>
      </c>
      <c r="AT64" s="122">
        <f>ROUND(SUM(AV64:AW64),2)</f>
        <v>0</v>
      </c>
      <c r="AU64" s="123">
        <f>'09 UP učebny - Fyzika'!P93</f>
        <v>0</v>
      </c>
      <c r="AV64" s="122">
        <f>'09 UP učebny - Fyzika'!J33</f>
        <v>0</v>
      </c>
      <c r="AW64" s="122">
        <f>'09 UP učebny - Fyzika'!J34</f>
        <v>0</v>
      </c>
      <c r="AX64" s="122">
        <f>'09 UP učebny - Fyzika'!J35</f>
        <v>0</v>
      </c>
      <c r="AY64" s="122">
        <f>'09 UP učebny - Fyzika'!J36</f>
        <v>0</v>
      </c>
      <c r="AZ64" s="122">
        <f>'09 UP učebny - Fyzika'!F33</f>
        <v>0</v>
      </c>
      <c r="BA64" s="122">
        <f>'09 UP učebny - Fyzika'!F34</f>
        <v>0</v>
      </c>
      <c r="BB64" s="122">
        <f>'09 UP učebny - Fyzika'!F35</f>
        <v>0</v>
      </c>
      <c r="BC64" s="122">
        <f>'09 UP učebny - Fyzika'!F36</f>
        <v>0</v>
      </c>
      <c r="BD64" s="124">
        <f>'09 UP učebny - Fyzika'!F37</f>
        <v>0</v>
      </c>
      <c r="BE64" s="7"/>
      <c r="BT64" s="125" t="s">
        <v>83</v>
      </c>
      <c r="BV64" s="125" t="s">
        <v>77</v>
      </c>
      <c r="BW64" s="125" t="s">
        <v>112</v>
      </c>
      <c r="BX64" s="125" t="s">
        <v>5</v>
      </c>
      <c r="CL64" s="125" t="s">
        <v>19</v>
      </c>
      <c r="CM64" s="125" t="s">
        <v>85</v>
      </c>
    </row>
    <row r="65" s="7" customFormat="1" ht="24.75" customHeight="1">
      <c r="A65" s="113" t="s">
        <v>79</v>
      </c>
      <c r="B65" s="114"/>
      <c r="C65" s="115"/>
      <c r="D65" s="116" t="s">
        <v>113</v>
      </c>
      <c r="E65" s="116"/>
      <c r="F65" s="116"/>
      <c r="G65" s="116"/>
      <c r="H65" s="116"/>
      <c r="I65" s="117"/>
      <c r="J65" s="116" t="s">
        <v>114</v>
      </c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8">
        <f>'10 UP učebny - Výpočetní ...'!J30</f>
        <v>0</v>
      </c>
      <c r="AH65" s="117"/>
      <c r="AI65" s="117"/>
      <c r="AJ65" s="117"/>
      <c r="AK65" s="117"/>
      <c r="AL65" s="117"/>
      <c r="AM65" s="117"/>
      <c r="AN65" s="118">
        <f>SUM(AG65,AT65)</f>
        <v>0</v>
      </c>
      <c r="AO65" s="117"/>
      <c r="AP65" s="117"/>
      <c r="AQ65" s="119" t="s">
        <v>82</v>
      </c>
      <c r="AR65" s="120"/>
      <c r="AS65" s="121">
        <v>0</v>
      </c>
      <c r="AT65" s="122">
        <f>ROUND(SUM(AV65:AW65),2)</f>
        <v>0</v>
      </c>
      <c r="AU65" s="123">
        <f>'10 UP učebny - Výpočetní ...'!P94</f>
        <v>0</v>
      </c>
      <c r="AV65" s="122">
        <f>'10 UP učebny - Výpočetní ...'!J33</f>
        <v>0</v>
      </c>
      <c r="AW65" s="122">
        <f>'10 UP učebny - Výpočetní ...'!J34</f>
        <v>0</v>
      </c>
      <c r="AX65" s="122">
        <f>'10 UP učebny - Výpočetní ...'!J35</f>
        <v>0</v>
      </c>
      <c r="AY65" s="122">
        <f>'10 UP učebny - Výpočetní ...'!J36</f>
        <v>0</v>
      </c>
      <c r="AZ65" s="122">
        <f>'10 UP učebny - Výpočetní ...'!F33</f>
        <v>0</v>
      </c>
      <c r="BA65" s="122">
        <f>'10 UP učebny - Výpočetní ...'!F34</f>
        <v>0</v>
      </c>
      <c r="BB65" s="122">
        <f>'10 UP učebny - Výpočetní ...'!F35</f>
        <v>0</v>
      </c>
      <c r="BC65" s="122">
        <f>'10 UP učebny - Výpočetní ...'!F36</f>
        <v>0</v>
      </c>
      <c r="BD65" s="124">
        <f>'10 UP učebny - Výpočetní ...'!F37</f>
        <v>0</v>
      </c>
      <c r="BE65" s="7"/>
      <c r="BT65" s="125" t="s">
        <v>83</v>
      </c>
      <c r="BV65" s="125" t="s">
        <v>77</v>
      </c>
      <c r="BW65" s="125" t="s">
        <v>115</v>
      </c>
      <c r="BX65" s="125" t="s">
        <v>5</v>
      </c>
      <c r="CL65" s="125" t="s">
        <v>19</v>
      </c>
      <c r="CM65" s="125" t="s">
        <v>85</v>
      </c>
    </row>
    <row r="66" s="7" customFormat="1" ht="24.75" customHeight="1">
      <c r="A66" s="113" t="s">
        <v>79</v>
      </c>
      <c r="B66" s="114"/>
      <c r="C66" s="115"/>
      <c r="D66" s="116" t="s">
        <v>116</v>
      </c>
      <c r="E66" s="116"/>
      <c r="F66" s="116"/>
      <c r="G66" s="116"/>
      <c r="H66" s="116"/>
      <c r="I66" s="117"/>
      <c r="J66" s="116" t="s">
        <v>117</v>
      </c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8">
        <f>'11 UP učebny - Jazykové l...'!J30</f>
        <v>0</v>
      </c>
      <c r="AH66" s="117"/>
      <c r="AI66" s="117"/>
      <c r="AJ66" s="117"/>
      <c r="AK66" s="117"/>
      <c r="AL66" s="117"/>
      <c r="AM66" s="117"/>
      <c r="AN66" s="118">
        <f>SUM(AG66,AT66)</f>
        <v>0</v>
      </c>
      <c r="AO66" s="117"/>
      <c r="AP66" s="117"/>
      <c r="AQ66" s="119" t="s">
        <v>82</v>
      </c>
      <c r="AR66" s="120"/>
      <c r="AS66" s="121">
        <v>0</v>
      </c>
      <c r="AT66" s="122">
        <f>ROUND(SUM(AV66:AW66),2)</f>
        <v>0</v>
      </c>
      <c r="AU66" s="123">
        <f>'11 UP učebny - Jazykové l...'!P96</f>
        <v>0</v>
      </c>
      <c r="AV66" s="122">
        <f>'11 UP učebny - Jazykové l...'!J33</f>
        <v>0</v>
      </c>
      <c r="AW66" s="122">
        <f>'11 UP učebny - Jazykové l...'!J34</f>
        <v>0</v>
      </c>
      <c r="AX66" s="122">
        <f>'11 UP učebny - Jazykové l...'!J35</f>
        <v>0</v>
      </c>
      <c r="AY66" s="122">
        <f>'11 UP učebny - Jazykové l...'!J36</f>
        <v>0</v>
      </c>
      <c r="AZ66" s="122">
        <f>'11 UP učebny - Jazykové l...'!F33</f>
        <v>0</v>
      </c>
      <c r="BA66" s="122">
        <f>'11 UP učebny - Jazykové l...'!F34</f>
        <v>0</v>
      </c>
      <c r="BB66" s="122">
        <f>'11 UP učebny - Jazykové l...'!F35</f>
        <v>0</v>
      </c>
      <c r="BC66" s="122">
        <f>'11 UP učebny - Jazykové l...'!F36</f>
        <v>0</v>
      </c>
      <c r="BD66" s="124">
        <f>'11 UP učebny - Jazykové l...'!F37</f>
        <v>0</v>
      </c>
      <c r="BE66" s="7"/>
      <c r="BT66" s="125" t="s">
        <v>83</v>
      </c>
      <c r="BV66" s="125" t="s">
        <v>77</v>
      </c>
      <c r="BW66" s="125" t="s">
        <v>118</v>
      </c>
      <c r="BX66" s="125" t="s">
        <v>5</v>
      </c>
      <c r="CL66" s="125" t="s">
        <v>19</v>
      </c>
      <c r="CM66" s="125" t="s">
        <v>85</v>
      </c>
    </row>
    <row r="67" s="7" customFormat="1" ht="24.75" customHeight="1">
      <c r="A67" s="113" t="s">
        <v>79</v>
      </c>
      <c r="B67" s="114"/>
      <c r="C67" s="115"/>
      <c r="D67" s="116" t="s">
        <v>119</v>
      </c>
      <c r="E67" s="116"/>
      <c r="F67" s="116"/>
      <c r="G67" s="116"/>
      <c r="H67" s="116"/>
      <c r="I67" s="117"/>
      <c r="J67" s="116" t="s">
        <v>120</v>
      </c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8">
        <f>'12 UP učebny - Knihovna'!J30</f>
        <v>0</v>
      </c>
      <c r="AH67" s="117"/>
      <c r="AI67" s="117"/>
      <c r="AJ67" s="117"/>
      <c r="AK67" s="117"/>
      <c r="AL67" s="117"/>
      <c r="AM67" s="117"/>
      <c r="AN67" s="118">
        <f>SUM(AG67,AT67)</f>
        <v>0</v>
      </c>
      <c r="AO67" s="117"/>
      <c r="AP67" s="117"/>
      <c r="AQ67" s="119" t="s">
        <v>82</v>
      </c>
      <c r="AR67" s="120"/>
      <c r="AS67" s="121">
        <v>0</v>
      </c>
      <c r="AT67" s="122">
        <f>ROUND(SUM(AV67:AW67),2)</f>
        <v>0</v>
      </c>
      <c r="AU67" s="123">
        <f>'12 UP učebny - Knihovna'!P91</f>
        <v>0</v>
      </c>
      <c r="AV67" s="122">
        <f>'12 UP učebny - Knihovna'!J33</f>
        <v>0</v>
      </c>
      <c r="AW67" s="122">
        <f>'12 UP učebny - Knihovna'!J34</f>
        <v>0</v>
      </c>
      <c r="AX67" s="122">
        <f>'12 UP učebny - Knihovna'!J35</f>
        <v>0</v>
      </c>
      <c r="AY67" s="122">
        <f>'12 UP učebny - Knihovna'!J36</f>
        <v>0</v>
      </c>
      <c r="AZ67" s="122">
        <f>'12 UP učebny - Knihovna'!F33</f>
        <v>0</v>
      </c>
      <c r="BA67" s="122">
        <f>'12 UP učebny - Knihovna'!F34</f>
        <v>0</v>
      </c>
      <c r="BB67" s="122">
        <f>'12 UP učebny - Knihovna'!F35</f>
        <v>0</v>
      </c>
      <c r="BC67" s="122">
        <f>'12 UP učebny - Knihovna'!F36</f>
        <v>0</v>
      </c>
      <c r="BD67" s="124">
        <f>'12 UP učebny - Knihovna'!F37</f>
        <v>0</v>
      </c>
      <c r="BE67" s="7"/>
      <c r="BT67" s="125" t="s">
        <v>83</v>
      </c>
      <c r="BV67" s="125" t="s">
        <v>77</v>
      </c>
      <c r="BW67" s="125" t="s">
        <v>121</v>
      </c>
      <c r="BX67" s="125" t="s">
        <v>5</v>
      </c>
      <c r="CL67" s="125" t="s">
        <v>19</v>
      </c>
      <c r="CM67" s="125" t="s">
        <v>85</v>
      </c>
    </row>
    <row r="68" s="7" customFormat="1" ht="24.75" customHeight="1">
      <c r="A68" s="113" t="s">
        <v>79</v>
      </c>
      <c r="B68" s="114"/>
      <c r="C68" s="115"/>
      <c r="D68" s="116" t="s">
        <v>122</v>
      </c>
      <c r="E68" s="116"/>
      <c r="F68" s="116"/>
      <c r="G68" s="116"/>
      <c r="H68" s="116"/>
      <c r="I68" s="117"/>
      <c r="J68" s="116" t="s">
        <v>123</v>
      </c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8">
        <f>'13 UP učebny - Informační...'!J30</f>
        <v>0</v>
      </c>
      <c r="AH68" s="117"/>
      <c r="AI68" s="117"/>
      <c r="AJ68" s="117"/>
      <c r="AK68" s="117"/>
      <c r="AL68" s="117"/>
      <c r="AM68" s="117"/>
      <c r="AN68" s="118">
        <f>SUM(AG68,AT68)</f>
        <v>0</v>
      </c>
      <c r="AO68" s="117"/>
      <c r="AP68" s="117"/>
      <c r="AQ68" s="119" t="s">
        <v>82</v>
      </c>
      <c r="AR68" s="120"/>
      <c r="AS68" s="121">
        <v>0</v>
      </c>
      <c r="AT68" s="122">
        <f>ROUND(SUM(AV68:AW68),2)</f>
        <v>0</v>
      </c>
      <c r="AU68" s="123">
        <f>'13 UP učebny - Informační...'!P89</f>
        <v>0</v>
      </c>
      <c r="AV68" s="122">
        <f>'13 UP učebny - Informační...'!J33</f>
        <v>0</v>
      </c>
      <c r="AW68" s="122">
        <f>'13 UP učebny - Informační...'!J34</f>
        <v>0</v>
      </c>
      <c r="AX68" s="122">
        <f>'13 UP učebny - Informační...'!J35</f>
        <v>0</v>
      </c>
      <c r="AY68" s="122">
        <f>'13 UP učebny - Informační...'!J36</f>
        <v>0</v>
      </c>
      <c r="AZ68" s="122">
        <f>'13 UP učebny - Informační...'!F33</f>
        <v>0</v>
      </c>
      <c r="BA68" s="122">
        <f>'13 UP učebny - Informační...'!F34</f>
        <v>0</v>
      </c>
      <c r="BB68" s="122">
        <f>'13 UP učebny - Informační...'!F35</f>
        <v>0</v>
      </c>
      <c r="BC68" s="122">
        <f>'13 UP učebny - Informační...'!F36</f>
        <v>0</v>
      </c>
      <c r="BD68" s="124">
        <f>'13 UP učebny - Informační...'!F37</f>
        <v>0</v>
      </c>
      <c r="BE68" s="7"/>
      <c r="BT68" s="125" t="s">
        <v>83</v>
      </c>
      <c r="BV68" s="125" t="s">
        <v>77</v>
      </c>
      <c r="BW68" s="125" t="s">
        <v>124</v>
      </c>
      <c r="BX68" s="125" t="s">
        <v>5</v>
      </c>
      <c r="CL68" s="125" t="s">
        <v>19</v>
      </c>
      <c r="CM68" s="125" t="s">
        <v>85</v>
      </c>
    </row>
    <row r="69" s="7" customFormat="1" ht="24.75" customHeight="1">
      <c r="A69" s="113" t="s">
        <v>79</v>
      </c>
      <c r="B69" s="114"/>
      <c r="C69" s="115"/>
      <c r="D69" s="116" t="s">
        <v>125</v>
      </c>
      <c r="E69" s="116"/>
      <c r="F69" s="116"/>
      <c r="G69" s="116"/>
      <c r="H69" s="116"/>
      <c r="I69" s="117"/>
      <c r="J69" s="116" t="s">
        <v>126</v>
      </c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8">
        <f>'14 UP učebny - Školní dvůr'!J30</f>
        <v>0</v>
      </c>
      <c r="AH69" s="117"/>
      <c r="AI69" s="117"/>
      <c r="AJ69" s="117"/>
      <c r="AK69" s="117"/>
      <c r="AL69" s="117"/>
      <c r="AM69" s="117"/>
      <c r="AN69" s="118">
        <f>SUM(AG69,AT69)</f>
        <v>0</v>
      </c>
      <c r="AO69" s="117"/>
      <c r="AP69" s="117"/>
      <c r="AQ69" s="119" t="s">
        <v>82</v>
      </c>
      <c r="AR69" s="120"/>
      <c r="AS69" s="121">
        <v>0</v>
      </c>
      <c r="AT69" s="122">
        <f>ROUND(SUM(AV69:AW69),2)</f>
        <v>0</v>
      </c>
      <c r="AU69" s="123">
        <f>'14 UP učebny - Školní dvůr'!P94</f>
        <v>0</v>
      </c>
      <c r="AV69" s="122">
        <f>'14 UP učebny - Školní dvůr'!J33</f>
        <v>0</v>
      </c>
      <c r="AW69" s="122">
        <f>'14 UP učebny - Školní dvůr'!J34</f>
        <v>0</v>
      </c>
      <c r="AX69" s="122">
        <f>'14 UP učebny - Školní dvůr'!J35</f>
        <v>0</v>
      </c>
      <c r="AY69" s="122">
        <f>'14 UP učebny - Školní dvůr'!J36</f>
        <v>0</v>
      </c>
      <c r="AZ69" s="122">
        <f>'14 UP učebny - Školní dvůr'!F33</f>
        <v>0</v>
      </c>
      <c r="BA69" s="122">
        <f>'14 UP učebny - Školní dvůr'!F34</f>
        <v>0</v>
      </c>
      <c r="BB69" s="122">
        <f>'14 UP učebny - Školní dvůr'!F35</f>
        <v>0</v>
      </c>
      <c r="BC69" s="122">
        <f>'14 UP učebny - Školní dvůr'!F36</f>
        <v>0</v>
      </c>
      <c r="BD69" s="124">
        <f>'14 UP učebny - Školní dvůr'!F37</f>
        <v>0</v>
      </c>
      <c r="BE69" s="7"/>
      <c r="BT69" s="125" t="s">
        <v>83</v>
      </c>
      <c r="BV69" s="125" t="s">
        <v>77</v>
      </c>
      <c r="BW69" s="125" t="s">
        <v>127</v>
      </c>
      <c r="BX69" s="125" t="s">
        <v>5</v>
      </c>
      <c r="CL69" s="125" t="s">
        <v>19</v>
      </c>
      <c r="CM69" s="125" t="s">
        <v>85</v>
      </c>
    </row>
    <row r="70" s="7" customFormat="1" ht="16.5" customHeight="1">
      <c r="A70" s="113" t="s">
        <v>79</v>
      </c>
      <c r="B70" s="114"/>
      <c r="C70" s="115"/>
      <c r="D70" s="116" t="s">
        <v>128</v>
      </c>
      <c r="E70" s="116"/>
      <c r="F70" s="116"/>
      <c r="G70" s="116"/>
      <c r="H70" s="116"/>
      <c r="I70" s="117"/>
      <c r="J70" s="116" t="s">
        <v>129</v>
      </c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8">
        <f>'16 - klempířských výrobků'!J30</f>
        <v>0</v>
      </c>
      <c r="AH70" s="117"/>
      <c r="AI70" s="117"/>
      <c r="AJ70" s="117"/>
      <c r="AK70" s="117"/>
      <c r="AL70" s="117"/>
      <c r="AM70" s="117"/>
      <c r="AN70" s="118">
        <f>SUM(AG70,AT70)</f>
        <v>0</v>
      </c>
      <c r="AO70" s="117"/>
      <c r="AP70" s="117"/>
      <c r="AQ70" s="119" t="s">
        <v>82</v>
      </c>
      <c r="AR70" s="120"/>
      <c r="AS70" s="121">
        <v>0</v>
      </c>
      <c r="AT70" s="122">
        <f>ROUND(SUM(AV70:AW70),2)</f>
        <v>0</v>
      </c>
      <c r="AU70" s="123">
        <f>'16 - klempířských výrobků'!P81</f>
        <v>0</v>
      </c>
      <c r="AV70" s="122">
        <f>'16 - klempířských výrobků'!J33</f>
        <v>0</v>
      </c>
      <c r="AW70" s="122">
        <f>'16 - klempířských výrobků'!J34</f>
        <v>0</v>
      </c>
      <c r="AX70" s="122">
        <f>'16 - klempířských výrobků'!J35</f>
        <v>0</v>
      </c>
      <c r="AY70" s="122">
        <f>'16 - klempířských výrobků'!J36</f>
        <v>0</v>
      </c>
      <c r="AZ70" s="122">
        <f>'16 - klempířských výrobků'!F33</f>
        <v>0</v>
      </c>
      <c r="BA70" s="122">
        <f>'16 - klempířských výrobků'!F34</f>
        <v>0</v>
      </c>
      <c r="BB70" s="122">
        <f>'16 - klempířských výrobků'!F35</f>
        <v>0</v>
      </c>
      <c r="BC70" s="122">
        <f>'16 - klempířských výrobků'!F36</f>
        <v>0</v>
      </c>
      <c r="BD70" s="124">
        <f>'16 - klempířských výrobků'!F37</f>
        <v>0</v>
      </c>
      <c r="BE70" s="7"/>
      <c r="BT70" s="125" t="s">
        <v>83</v>
      </c>
      <c r="BV70" s="125" t="s">
        <v>77</v>
      </c>
      <c r="BW70" s="125" t="s">
        <v>130</v>
      </c>
      <c r="BX70" s="125" t="s">
        <v>5</v>
      </c>
      <c r="CL70" s="125" t="s">
        <v>19</v>
      </c>
      <c r="CM70" s="125" t="s">
        <v>85</v>
      </c>
    </row>
    <row r="71" s="7" customFormat="1" ht="16.5" customHeight="1">
      <c r="A71" s="113" t="s">
        <v>79</v>
      </c>
      <c r="B71" s="114"/>
      <c r="C71" s="115"/>
      <c r="D71" s="116" t="s">
        <v>131</v>
      </c>
      <c r="E71" s="116"/>
      <c r="F71" s="116"/>
      <c r="G71" s="116"/>
      <c r="H71" s="116"/>
      <c r="I71" s="117"/>
      <c r="J71" s="116" t="s">
        <v>132</v>
      </c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8">
        <f>'17 - zámečnické výrobky'!J30</f>
        <v>0</v>
      </c>
      <c r="AH71" s="117"/>
      <c r="AI71" s="117"/>
      <c r="AJ71" s="117"/>
      <c r="AK71" s="117"/>
      <c r="AL71" s="117"/>
      <c r="AM71" s="117"/>
      <c r="AN71" s="118">
        <f>SUM(AG71,AT71)</f>
        <v>0</v>
      </c>
      <c r="AO71" s="117"/>
      <c r="AP71" s="117"/>
      <c r="AQ71" s="119" t="s">
        <v>82</v>
      </c>
      <c r="AR71" s="120"/>
      <c r="AS71" s="121">
        <v>0</v>
      </c>
      <c r="AT71" s="122">
        <f>ROUND(SUM(AV71:AW71),2)</f>
        <v>0</v>
      </c>
      <c r="AU71" s="123">
        <f>'17 - zámečnické výrobky'!P84</f>
        <v>0</v>
      </c>
      <c r="AV71" s="122">
        <f>'17 - zámečnické výrobky'!J33</f>
        <v>0</v>
      </c>
      <c r="AW71" s="122">
        <f>'17 - zámečnické výrobky'!J34</f>
        <v>0</v>
      </c>
      <c r="AX71" s="122">
        <f>'17 - zámečnické výrobky'!J35</f>
        <v>0</v>
      </c>
      <c r="AY71" s="122">
        <f>'17 - zámečnické výrobky'!J36</f>
        <v>0</v>
      </c>
      <c r="AZ71" s="122">
        <f>'17 - zámečnické výrobky'!F33</f>
        <v>0</v>
      </c>
      <c r="BA71" s="122">
        <f>'17 - zámečnické výrobky'!F34</f>
        <v>0</v>
      </c>
      <c r="BB71" s="122">
        <f>'17 - zámečnické výrobky'!F35</f>
        <v>0</v>
      </c>
      <c r="BC71" s="122">
        <f>'17 - zámečnické výrobky'!F36</f>
        <v>0</v>
      </c>
      <c r="BD71" s="124">
        <f>'17 - zámečnické výrobky'!F37</f>
        <v>0</v>
      </c>
      <c r="BE71" s="7"/>
      <c r="BT71" s="125" t="s">
        <v>83</v>
      </c>
      <c r="BV71" s="125" t="s">
        <v>77</v>
      </c>
      <c r="BW71" s="125" t="s">
        <v>133</v>
      </c>
      <c r="BX71" s="125" t="s">
        <v>5</v>
      </c>
      <c r="CL71" s="125" t="s">
        <v>19</v>
      </c>
      <c r="CM71" s="125" t="s">
        <v>85</v>
      </c>
    </row>
    <row r="72" s="7" customFormat="1" ht="16.5" customHeight="1">
      <c r="A72" s="113" t="s">
        <v>79</v>
      </c>
      <c r="B72" s="114"/>
      <c r="C72" s="115"/>
      <c r="D72" s="116" t="s">
        <v>134</v>
      </c>
      <c r="E72" s="116"/>
      <c r="F72" s="116"/>
      <c r="G72" s="116"/>
      <c r="H72" s="116"/>
      <c r="I72" s="117"/>
      <c r="J72" s="116" t="s">
        <v>135</v>
      </c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8">
        <f>'18 - ostatní výrobky'!J30</f>
        <v>0</v>
      </c>
      <c r="AH72" s="117"/>
      <c r="AI72" s="117"/>
      <c r="AJ72" s="117"/>
      <c r="AK72" s="117"/>
      <c r="AL72" s="117"/>
      <c r="AM72" s="117"/>
      <c r="AN72" s="118">
        <f>SUM(AG72,AT72)</f>
        <v>0</v>
      </c>
      <c r="AO72" s="117"/>
      <c r="AP72" s="117"/>
      <c r="AQ72" s="119" t="s">
        <v>82</v>
      </c>
      <c r="AR72" s="120"/>
      <c r="AS72" s="121">
        <v>0</v>
      </c>
      <c r="AT72" s="122">
        <f>ROUND(SUM(AV72:AW72),2)</f>
        <v>0</v>
      </c>
      <c r="AU72" s="123">
        <f>'18 - ostatní výrobky'!P82</f>
        <v>0</v>
      </c>
      <c r="AV72" s="122">
        <f>'18 - ostatní výrobky'!J33</f>
        <v>0</v>
      </c>
      <c r="AW72" s="122">
        <f>'18 - ostatní výrobky'!J34</f>
        <v>0</v>
      </c>
      <c r="AX72" s="122">
        <f>'18 - ostatní výrobky'!J35</f>
        <v>0</v>
      </c>
      <c r="AY72" s="122">
        <f>'18 - ostatní výrobky'!J36</f>
        <v>0</v>
      </c>
      <c r="AZ72" s="122">
        <f>'18 - ostatní výrobky'!F33</f>
        <v>0</v>
      </c>
      <c r="BA72" s="122">
        <f>'18 - ostatní výrobky'!F34</f>
        <v>0</v>
      </c>
      <c r="BB72" s="122">
        <f>'18 - ostatní výrobky'!F35</f>
        <v>0</v>
      </c>
      <c r="BC72" s="122">
        <f>'18 - ostatní výrobky'!F36</f>
        <v>0</v>
      </c>
      <c r="BD72" s="124">
        <f>'18 - ostatní výrobky'!F37</f>
        <v>0</v>
      </c>
      <c r="BE72" s="7"/>
      <c r="BT72" s="125" t="s">
        <v>83</v>
      </c>
      <c r="BV72" s="125" t="s">
        <v>77</v>
      </c>
      <c r="BW72" s="125" t="s">
        <v>136</v>
      </c>
      <c r="BX72" s="125" t="s">
        <v>5</v>
      </c>
      <c r="CL72" s="125" t="s">
        <v>19</v>
      </c>
      <c r="CM72" s="125" t="s">
        <v>85</v>
      </c>
    </row>
    <row r="73" s="7" customFormat="1" ht="16.5" customHeight="1">
      <c r="A73" s="113" t="s">
        <v>79</v>
      </c>
      <c r="B73" s="114"/>
      <c r="C73" s="115"/>
      <c r="D73" s="116" t="s">
        <v>137</v>
      </c>
      <c r="E73" s="116"/>
      <c r="F73" s="116"/>
      <c r="G73" s="116"/>
      <c r="H73" s="116"/>
      <c r="I73" s="117"/>
      <c r="J73" s="116" t="s">
        <v>138</v>
      </c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8">
        <f>'SO01 - Výtah'!J30</f>
        <v>0</v>
      </c>
      <c r="AH73" s="117"/>
      <c r="AI73" s="117"/>
      <c r="AJ73" s="117"/>
      <c r="AK73" s="117"/>
      <c r="AL73" s="117"/>
      <c r="AM73" s="117"/>
      <c r="AN73" s="118">
        <f>SUM(AG73,AT73)</f>
        <v>0</v>
      </c>
      <c r="AO73" s="117"/>
      <c r="AP73" s="117"/>
      <c r="AQ73" s="119" t="s">
        <v>82</v>
      </c>
      <c r="AR73" s="120"/>
      <c r="AS73" s="121">
        <v>0</v>
      </c>
      <c r="AT73" s="122">
        <f>ROUND(SUM(AV73:AW73),2)</f>
        <v>0</v>
      </c>
      <c r="AU73" s="123">
        <f>'SO01 - Výtah'!P98</f>
        <v>0</v>
      </c>
      <c r="AV73" s="122">
        <f>'SO01 - Výtah'!J33</f>
        <v>0</v>
      </c>
      <c r="AW73" s="122">
        <f>'SO01 - Výtah'!J34</f>
        <v>0</v>
      </c>
      <c r="AX73" s="122">
        <f>'SO01 - Výtah'!J35</f>
        <v>0</v>
      </c>
      <c r="AY73" s="122">
        <f>'SO01 - Výtah'!J36</f>
        <v>0</v>
      </c>
      <c r="AZ73" s="122">
        <f>'SO01 - Výtah'!F33</f>
        <v>0</v>
      </c>
      <c r="BA73" s="122">
        <f>'SO01 - Výtah'!F34</f>
        <v>0</v>
      </c>
      <c r="BB73" s="122">
        <f>'SO01 - Výtah'!F35</f>
        <v>0</v>
      </c>
      <c r="BC73" s="122">
        <f>'SO01 - Výtah'!F36</f>
        <v>0</v>
      </c>
      <c r="BD73" s="124">
        <f>'SO01 - Výtah'!F37</f>
        <v>0</v>
      </c>
      <c r="BE73" s="7"/>
      <c r="BT73" s="125" t="s">
        <v>83</v>
      </c>
      <c r="BV73" s="125" t="s">
        <v>77</v>
      </c>
      <c r="BW73" s="125" t="s">
        <v>139</v>
      </c>
      <c r="BX73" s="125" t="s">
        <v>5</v>
      </c>
      <c r="CL73" s="125" t="s">
        <v>19</v>
      </c>
      <c r="CM73" s="125" t="s">
        <v>85</v>
      </c>
    </row>
    <row r="74" s="7" customFormat="1" ht="16.5" customHeight="1">
      <c r="A74" s="113" t="s">
        <v>79</v>
      </c>
      <c r="B74" s="114"/>
      <c r="C74" s="115"/>
      <c r="D74" s="116" t="s">
        <v>140</v>
      </c>
      <c r="E74" s="116"/>
      <c r="F74" s="116"/>
      <c r="G74" s="116"/>
      <c r="H74" s="116"/>
      <c r="I74" s="117"/>
      <c r="J74" s="116" t="s">
        <v>141</v>
      </c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8">
        <f>'SO02 - Studentský klub'!J30</f>
        <v>0</v>
      </c>
      <c r="AH74" s="117"/>
      <c r="AI74" s="117"/>
      <c r="AJ74" s="117"/>
      <c r="AK74" s="117"/>
      <c r="AL74" s="117"/>
      <c r="AM74" s="117"/>
      <c r="AN74" s="118">
        <f>SUM(AG74,AT74)</f>
        <v>0</v>
      </c>
      <c r="AO74" s="117"/>
      <c r="AP74" s="117"/>
      <c r="AQ74" s="119" t="s">
        <v>82</v>
      </c>
      <c r="AR74" s="120"/>
      <c r="AS74" s="121">
        <v>0</v>
      </c>
      <c r="AT74" s="122">
        <f>ROUND(SUM(AV74:AW74),2)</f>
        <v>0</v>
      </c>
      <c r="AU74" s="123">
        <f>'SO02 - Studentský klub'!P96</f>
        <v>0</v>
      </c>
      <c r="AV74" s="122">
        <f>'SO02 - Studentský klub'!J33</f>
        <v>0</v>
      </c>
      <c r="AW74" s="122">
        <f>'SO02 - Studentský klub'!J34</f>
        <v>0</v>
      </c>
      <c r="AX74" s="122">
        <f>'SO02 - Studentský klub'!J35</f>
        <v>0</v>
      </c>
      <c r="AY74" s="122">
        <f>'SO02 - Studentský klub'!J36</f>
        <v>0</v>
      </c>
      <c r="AZ74" s="122">
        <f>'SO02 - Studentský klub'!F33</f>
        <v>0</v>
      </c>
      <c r="BA74" s="122">
        <f>'SO02 - Studentský klub'!F34</f>
        <v>0</v>
      </c>
      <c r="BB74" s="122">
        <f>'SO02 - Studentský klub'!F35</f>
        <v>0</v>
      </c>
      <c r="BC74" s="122">
        <f>'SO02 - Studentský klub'!F36</f>
        <v>0</v>
      </c>
      <c r="BD74" s="124">
        <f>'SO02 - Studentský klub'!F37</f>
        <v>0</v>
      </c>
      <c r="BE74" s="7"/>
      <c r="BT74" s="125" t="s">
        <v>83</v>
      </c>
      <c r="BV74" s="125" t="s">
        <v>77</v>
      </c>
      <c r="BW74" s="125" t="s">
        <v>142</v>
      </c>
      <c r="BX74" s="125" t="s">
        <v>5</v>
      </c>
      <c r="CL74" s="125" t="s">
        <v>19</v>
      </c>
      <c r="CM74" s="125" t="s">
        <v>85</v>
      </c>
    </row>
    <row r="75" s="7" customFormat="1" ht="16.5" customHeight="1">
      <c r="A75" s="113" t="s">
        <v>79</v>
      </c>
      <c r="B75" s="114"/>
      <c r="C75" s="115"/>
      <c r="D75" s="116" t="s">
        <v>143</v>
      </c>
      <c r="E75" s="116"/>
      <c r="F75" s="116"/>
      <c r="G75" s="116"/>
      <c r="H75" s="116"/>
      <c r="I75" s="117"/>
      <c r="J75" s="116" t="s">
        <v>144</v>
      </c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8">
        <f>'SO03 - WC imobilní'!J30</f>
        <v>0</v>
      </c>
      <c r="AH75" s="117"/>
      <c r="AI75" s="117"/>
      <c r="AJ75" s="117"/>
      <c r="AK75" s="117"/>
      <c r="AL75" s="117"/>
      <c r="AM75" s="117"/>
      <c r="AN75" s="118">
        <f>SUM(AG75,AT75)</f>
        <v>0</v>
      </c>
      <c r="AO75" s="117"/>
      <c r="AP75" s="117"/>
      <c r="AQ75" s="119" t="s">
        <v>82</v>
      </c>
      <c r="AR75" s="120"/>
      <c r="AS75" s="121">
        <v>0</v>
      </c>
      <c r="AT75" s="122">
        <f>ROUND(SUM(AV75:AW75),2)</f>
        <v>0</v>
      </c>
      <c r="AU75" s="123">
        <f>'SO03 - WC imobilní'!P94</f>
        <v>0</v>
      </c>
      <c r="AV75" s="122">
        <f>'SO03 - WC imobilní'!J33</f>
        <v>0</v>
      </c>
      <c r="AW75" s="122">
        <f>'SO03 - WC imobilní'!J34</f>
        <v>0</v>
      </c>
      <c r="AX75" s="122">
        <f>'SO03 - WC imobilní'!J35</f>
        <v>0</v>
      </c>
      <c r="AY75" s="122">
        <f>'SO03 - WC imobilní'!J36</f>
        <v>0</v>
      </c>
      <c r="AZ75" s="122">
        <f>'SO03 - WC imobilní'!F33</f>
        <v>0</v>
      </c>
      <c r="BA75" s="122">
        <f>'SO03 - WC imobilní'!F34</f>
        <v>0</v>
      </c>
      <c r="BB75" s="122">
        <f>'SO03 - WC imobilní'!F35</f>
        <v>0</v>
      </c>
      <c r="BC75" s="122">
        <f>'SO03 - WC imobilní'!F36</f>
        <v>0</v>
      </c>
      <c r="BD75" s="124">
        <f>'SO03 - WC imobilní'!F37</f>
        <v>0</v>
      </c>
      <c r="BE75" s="7"/>
      <c r="BT75" s="125" t="s">
        <v>83</v>
      </c>
      <c r="BV75" s="125" t="s">
        <v>77</v>
      </c>
      <c r="BW75" s="125" t="s">
        <v>145</v>
      </c>
      <c r="BX75" s="125" t="s">
        <v>5</v>
      </c>
      <c r="CL75" s="125" t="s">
        <v>19</v>
      </c>
      <c r="CM75" s="125" t="s">
        <v>85</v>
      </c>
    </row>
    <row r="76" s="7" customFormat="1" ht="16.5" customHeight="1">
      <c r="A76" s="113" t="s">
        <v>79</v>
      </c>
      <c r="B76" s="114"/>
      <c r="C76" s="115"/>
      <c r="D76" s="116" t="s">
        <v>146</v>
      </c>
      <c r="E76" s="116"/>
      <c r="F76" s="116"/>
      <c r="G76" s="116"/>
      <c r="H76" s="116"/>
      <c r="I76" s="117"/>
      <c r="J76" s="116" t="s">
        <v>147</v>
      </c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8">
        <f>'SO04 - Únikový východ'!J30</f>
        <v>0</v>
      </c>
      <c r="AH76" s="117"/>
      <c r="AI76" s="117"/>
      <c r="AJ76" s="117"/>
      <c r="AK76" s="117"/>
      <c r="AL76" s="117"/>
      <c r="AM76" s="117"/>
      <c r="AN76" s="118">
        <f>SUM(AG76,AT76)</f>
        <v>0</v>
      </c>
      <c r="AO76" s="117"/>
      <c r="AP76" s="117"/>
      <c r="AQ76" s="119" t="s">
        <v>82</v>
      </c>
      <c r="AR76" s="120"/>
      <c r="AS76" s="121">
        <v>0</v>
      </c>
      <c r="AT76" s="122">
        <f>ROUND(SUM(AV76:AW76),2)</f>
        <v>0</v>
      </c>
      <c r="AU76" s="123">
        <f>'SO04 - Únikový východ'!P92</f>
        <v>0</v>
      </c>
      <c r="AV76" s="122">
        <f>'SO04 - Únikový východ'!J33</f>
        <v>0</v>
      </c>
      <c r="AW76" s="122">
        <f>'SO04 - Únikový východ'!J34</f>
        <v>0</v>
      </c>
      <c r="AX76" s="122">
        <f>'SO04 - Únikový východ'!J35</f>
        <v>0</v>
      </c>
      <c r="AY76" s="122">
        <f>'SO04 - Únikový východ'!J36</f>
        <v>0</v>
      </c>
      <c r="AZ76" s="122">
        <f>'SO04 - Únikový východ'!F33</f>
        <v>0</v>
      </c>
      <c r="BA76" s="122">
        <f>'SO04 - Únikový východ'!F34</f>
        <v>0</v>
      </c>
      <c r="BB76" s="122">
        <f>'SO04 - Únikový východ'!F35</f>
        <v>0</v>
      </c>
      <c r="BC76" s="122">
        <f>'SO04 - Únikový východ'!F36</f>
        <v>0</v>
      </c>
      <c r="BD76" s="124">
        <f>'SO04 - Únikový východ'!F37</f>
        <v>0</v>
      </c>
      <c r="BE76" s="7"/>
      <c r="BT76" s="125" t="s">
        <v>83</v>
      </c>
      <c r="BV76" s="125" t="s">
        <v>77</v>
      </c>
      <c r="BW76" s="125" t="s">
        <v>148</v>
      </c>
      <c r="BX76" s="125" t="s">
        <v>5</v>
      </c>
      <c r="CL76" s="125" t="s">
        <v>19</v>
      </c>
      <c r="CM76" s="125" t="s">
        <v>85</v>
      </c>
    </row>
    <row r="77" s="7" customFormat="1" ht="16.5" customHeight="1">
      <c r="A77" s="113" t="s">
        <v>79</v>
      </c>
      <c r="B77" s="114"/>
      <c r="C77" s="115"/>
      <c r="D77" s="116" t="s">
        <v>149</v>
      </c>
      <c r="E77" s="116"/>
      <c r="F77" s="116"/>
      <c r="G77" s="116"/>
      <c r="H77" s="116"/>
      <c r="I77" s="117"/>
      <c r="J77" s="116" t="s">
        <v>150</v>
      </c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8">
        <f>'VZT - Vzduchotechnika'!J30</f>
        <v>0</v>
      </c>
      <c r="AH77" s="117"/>
      <c r="AI77" s="117"/>
      <c r="AJ77" s="117"/>
      <c r="AK77" s="117"/>
      <c r="AL77" s="117"/>
      <c r="AM77" s="117"/>
      <c r="AN77" s="118">
        <f>SUM(AG77,AT77)</f>
        <v>0</v>
      </c>
      <c r="AO77" s="117"/>
      <c r="AP77" s="117"/>
      <c r="AQ77" s="119" t="s">
        <v>82</v>
      </c>
      <c r="AR77" s="120"/>
      <c r="AS77" s="121">
        <v>0</v>
      </c>
      <c r="AT77" s="122">
        <f>ROUND(SUM(AV77:AW77),2)</f>
        <v>0</v>
      </c>
      <c r="AU77" s="123">
        <f>'VZT - Vzduchotechnika'!P84</f>
        <v>0</v>
      </c>
      <c r="AV77" s="122">
        <f>'VZT - Vzduchotechnika'!J33</f>
        <v>0</v>
      </c>
      <c r="AW77" s="122">
        <f>'VZT - Vzduchotechnika'!J34</f>
        <v>0</v>
      </c>
      <c r="AX77" s="122">
        <f>'VZT - Vzduchotechnika'!J35</f>
        <v>0</v>
      </c>
      <c r="AY77" s="122">
        <f>'VZT - Vzduchotechnika'!J36</f>
        <v>0</v>
      </c>
      <c r="AZ77" s="122">
        <f>'VZT - Vzduchotechnika'!F33</f>
        <v>0</v>
      </c>
      <c r="BA77" s="122">
        <f>'VZT - Vzduchotechnika'!F34</f>
        <v>0</v>
      </c>
      <c r="BB77" s="122">
        <f>'VZT - Vzduchotechnika'!F35</f>
        <v>0</v>
      </c>
      <c r="BC77" s="122">
        <f>'VZT - Vzduchotechnika'!F36</f>
        <v>0</v>
      </c>
      <c r="BD77" s="124">
        <f>'VZT - Vzduchotechnika'!F37</f>
        <v>0</v>
      </c>
      <c r="BE77" s="7"/>
      <c r="BT77" s="125" t="s">
        <v>83</v>
      </c>
      <c r="BV77" s="125" t="s">
        <v>77</v>
      </c>
      <c r="BW77" s="125" t="s">
        <v>151</v>
      </c>
      <c r="BX77" s="125" t="s">
        <v>5</v>
      </c>
      <c r="CL77" s="125" t="s">
        <v>19</v>
      </c>
      <c r="CM77" s="125" t="s">
        <v>85</v>
      </c>
    </row>
    <row r="78" s="7" customFormat="1" ht="16.5" customHeight="1">
      <c r="A78" s="113" t="s">
        <v>79</v>
      </c>
      <c r="B78" s="114"/>
      <c r="C78" s="115"/>
      <c r="D78" s="116" t="s">
        <v>152</v>
      </c>
      <c r="E78" s="116"/>
      <c r="F78" s="116"/>
      <c r="G78" s="116"/>
      <c r="H78" s="116"/>
      <c r="I78" s="117"/>
      <c r="J78" s="116" t="s">
        <v>153</v>
      </c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8">
        <f>'SLP - Slaboproud'!J30</f>
        <v>0</v>
      </c>
      <c r="AH78" s="117"/>
      <c r="AI78" s="117"/>
      <c r="AJ78" s="117"/>
      <c r="AK78" s="117"/>
      <c r="AL78" s="117"/>
      <c r="AM78" s="117"/>
      <c r="AN78" s="118">
        <f>SUM(AG78,AT78)</f>
        <v>0</v>
      </c>
      <c r="AO78" s="117"/>
      <c r="AP78" s="117"/>
      <c r="AQ78" s="119" t="s">
        <v>82</v>
      </c>
      <c r="AR78" s="120"/>
      <c r="AS78" s="121">
        <v>0</v>
      </c>
      <c r="AT78" s="122">
        <f>ROUND(SUM(AV78:AW78),2)</f>
        <v>0</v>
      </c>
      <c r="AU78" s="123">
        <f>'SLP - Slaboproud'!P86</f>
        <v>0</v>
      </c>
      <c r="AV78" s="122">
        <f>'SLP - Slaboproud'!J33</f>
        <v>0</v>
      </c>
      <c r="AW78" s="122">
        <f>'SLP - Slaboproud'!J34</f>
        <v>0</v>
      </c>
      <c r="AX78" s="122">
        <f>'SLP - Slaboproud'!J35</f>
        <v>0</v>
      </c>
      <c r="AY78" s="122">
        <f>'SLP - Slaboproud'!J36</f>
        <v>0</v>
      </c>
      <c r="AZ78" s="122">
        <f>'SLP - Slaboproud'!F33</f>
        <v>0</v>
      </c>
      <c r="BA78" s="122">
        <f>'SLP - Slaboproud'!F34</f>
        <v>0</v>
      </c>
      <c r="BB78" s="122">
        <f>'SLP - Slaboproud'!F35</f>
        <v>0</v>
      </c>
      <c r="BC78" s="122">
        <f>'SLP - Slaboproud'!F36</f>
        <v>0</v>
      </c>
      <c r="BD78" s="124">
        <f>'SLP - Slaboproud'!F37</f>
        <v>0</v>
      </c>
      <c r="BE78" s="7"/>
      <c r="BT78" s="125" t="s">
        <v>83</v>
      </c>
      <c r="BV78" s="125" t="s">
        <v>77</v>
      </c>
      <c r="BW78" s="125" t="s">
        <v>154</v>
      </c>
      <c r="BX78" s="125" t="s">
        <v>5</v>
      </c>
      <c r="CL78" s="125" t="s">
        <v>19</v>
      </c>
      <c r="CM78" s="125" t="s">
        <v>85</v>
      </c>
    </row>
    <row r="79" s="7" customFormat="1" ht="16.5" customHeight="1">
      <c r="A79" s="113" t="s">
        <v>79</v>
      </c>
      <c r="B79" s="114"/>
      <c r="C79" s="115"/>
      <c r="D79" s="116" t="s">
        <v>155</v>
      </c>
      <c r="E79" s="116"/>
      <c r="F79" s="116"/>
      <c r="G79" s="116"/>
      <c r="H79" s="116"/>
      <c r="I79" s="117"/>
      <c r="J79" s="116" t="s">
        <v>156</v>
      </c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8">
        <f>'UT - Ústřední topení'!J30</f>
        <v>0</v>
      </c>
      <c r="AH79" s="117"/>
      <c r="AI79" s="117"/>
      <c r="AJ79" s="117"/>
      <c r="AK79" s="117"/>
      <c r="AL79" s="117"/>
      <c r="AM79" s="117"/>
      <c r="AN79" s="118">
        <f>SUM(AG79,AT79)</f>
        <v>0</v>
      </c>
      <c r="AO79" s="117"/>
      <c r="AP79" s="117"/>
      <c r="AQ79" s="119" t="s">
        <v>82</v>
      </c>
      <c r="AR79" s="120"/>
      <c r="AS79" s="121">
        <v>0</v>
      </c>
      <c r="AT79" s="122">
        <f>ROUND(SUM(AV79:AW79),2)</f>
        <v>0</v>
      </c>
      <c r="AU79" s="123">
        <f>'UT - Ústřední topení'!P86</f>
        <v>0</v>
      </c>
      <c r="AV79" s="122">
        <f>'UT - Ústřední topení'!J33</f>
        <v>0</v>
      </c>
      <c r="AW79" s="122">
        <f>'UT - Ústřední topení'!J34</f>
        <v>0</v>
      </c>
      <c r="AX79" s="122">
        <f>'UT - Ústřední topení'!J35</f>
        <v>0</v>
      </c>
      <c r="AY79" s="122">
        <f>'UT - Ústřední topení'!J36</f>
        <v>0</v>
      </c>
      <c r="AZ79" s="122">
        <f>'UT - Ústřední topení'!F33</f>
        <v>0</v>
      </c>
      <c r="BA79" s="122">
        <f>'UT - Ústřední topení'!F34</f>
        <v>0</v>
      </c>
      <c r="BB79" s="122">
        <f>'UT - Ústřední topení'!F35</f>
        <v>0</v>
      </c>
      <c r="BC79" s="122">
        <f>'UT - Ústřední topení'!F36</f>
        <v>0</v>
      </c>
      <c r="BD79" s="124">
        <f>'UT - Ústřední topení'!F37</f>
        <v>0</v>
      </c>
      <c r="BE79" s="7"/>
      <c r="BT79" s="125" t="s">
        <v>83</v>
      </c>
      <c r="BV79" s="125" t="s">
        <v>77</v>
      </c>
      <c r="BW79" s="125" t="s">
        <v>157</v>
      </c>
      <c r="BX79" s="125" t="s">
        <v>5</v>
      </c>
      <c r="CL79" s="125" t="s">
        <v>19</v>
      </c>
      <c r="CM79" s="125" t="s">
        <v>85</v>
      </c>
    </row>
    <row r="80" s="7" customFormat="1" ht="16.5" customHeight="1">
      <c r="A80" s="113" t="s">
        <v>79</v>
      </c>
      <c r="B80" s="114"/>
      <c r="C80" s="115"/>
      <c r="D80" s="116" t="s">
        <v>158</v>
      </c>
      <c r="E80" s="116"/>
      <c r="F80" s="116"/>
      <c r="G80" s="116"/>
      <c r="H80" s="116"/>
      <c r="I80" s="117"/>
      <c r="J80" s="116" t="s">
        <v>159</v>
      </c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8">
        <f>'ZTI - Zdravotní instalace'!J30</f>
        <v>0</v>
      </c>
      <c r="AH80" s="117"/>
      <c r="AI80" s="117"/>
      <c r="AJ80" s="117"/>
      <c r="AK80" s="117"/>
      <c r="AL80" s="117"/>
      <c r="AM80" s="117"/>
      <c r="AN80" s="118">
        <f>SUM(AG80,AT80)</f>
        <v>0</v>
      </c>
      <c r="AO80" s="117"/>
      <c r="AP80" s="117"/>
      <c r="AQ80" s="119" t="s">
        <v>82</v>
      </c>
      <c r="AR80" s="120"/>
      <c r="AS80" s="121">
        <v>0</v>
      </c>
      <c r="AT80" s="122">
        <f>ROUND(SUM(AV80:AW80),2)</f>
        <v>0</v>
      </c>
      <c r="AU80" s="123">
        <f>'ZTI - Zdravotní instalace'!P83</f>
        <v>0</v>
      </c>
      <c r="AV80" s="122">
        <f>'ZTI - Zdravotní instalace'!J33</f>
        <v>0</v>
      </c>
      <c r="AW80" s="122">
        <f>'ZTI - Zdravotní instalace'!J34</f>
        <v>0</v>
      </c>
      <c r="AX80" s="122">
        <f>'ZTI - Zdravotní instalace'!J35</f>
        <v>0</v>
      </c>
      <c r="AY80" s="122">
        <f>'ZTI - Zdravotní instalace'!J36</f>
        <v>0</v>
      </c>
      <c r="AZ80" s="122">
        <f>'ZTI - Zdravotní instalace'!F33</f>
        <v>0</v>
      </c>
      <c r="BA80" s="122">
        <f>'ZTI - Zdravotní instalace'!F34</f>
        <v>0</v>
      </c>
      <c r="BB80" s="122">
        <f>'ZTI - Zdravotní instalace'!F35</f>
        <v>0</v>
      </c>
      <c r="BC80" s="122">
        <f>'ZTI - Zdravotní instalace'!F36</f>
        <v>0</v>
      </c>
      <c r="BD80" s="124">
        <f>'ZTI - Zdravotní instalace'!F37</f>
        <v>0</v>
      </c>
      <c r="BE80" s="7"/>
      <c r="BT80" s="125" t="s">
        <v>83</v>
      </c>
      <c r="BV80" s="125" t="s">
        <v>77</v>
      </c>
      <c r="BW80" s="125" t="s">
        <v>160</v>
      </c>
      <c r="BX80" s="125" t="s">
        <v>5</v>
      </c>
      <c r="CL80" s="125" t="s">
        <v>19</v>
      </c>
      <c r="CM80" s="125" t="s">
        <v>85</v>
      </c>
    </row>
    <row r="81" s="7" customFormat="1" ht="16.5" customHeight="1">
      <c r="A81" s="113" t="s">
        <v>79</v>
      </c>
      <c r="B81" s="114"/>
      <c r="C81" s="115"/>
      <c r="D81" s="116" t="s">
        <v>161</v>
      </c>
      <c r="E81" s="116"/>
      <c r="F81" s="116"/>
      <c r="G81" s="116"/>
      <c r="H81" s="116"/>
      <c r="I81" s="117"/>
      <c r="J81" s="116" t="s">
        <v>162</v>
      </c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8">
        <f>'PP - Přeložka páry'!J30</f>
        <v>0</v>
      </c>
      <c r="AH81" s="117"/>
      <c r="AI81" s="117"/>
      <c r="AJ81" s="117"/>
      <c r="AK81" s="117"/>
      <c r="AL81" s="117"/>
      <c r="AM81" s="117"/>
      <c r="AN81" s="118">
        <f>SUM(AG81,AT81)</f>
        <v>0</v>
      </c>
      <c r="AO81" s="117"/>
      <c r="AP81" s="117"/>
      <c r="AQ81" s="119" t="s">
        <v>82</v>
      </c>
      <c r="AR81" s="120"/>
      <c r="AS81" s="121">
        <v>0</v>
      </c>
      <c r="AT81" s="122">
        <f>ROUND(SUM(AV81:AW81),2)</f>
        <v>0</v>
      </c>
      <c r="AU81" s="123">
        <f>'PP - Přeložka páry'!P86</f>
        <v>0</v>
      </c>
      <c r="AV81" s="122">
        <f>'PP - Přeložka páry'!J33</f>
        <v>0</v>
      </c>
      <c r="AW81" s="122">
        <f>'PP - Přeložka páry'!J34</f>
        <v>0</v>
      </c>
      <c r="AX81" s="122">
        <f>'PP - Přeložka páry'!J35</f>
        <v>0</v>
      </c>
      <c r="AY81" s="122">
        <f>'PP - Přeložka páry'!J36</f>
        <v>0</v>
      </c>
      <c r="AZ81" s="122">
        <f>'PP - Přeložka páry'!F33</f>
        <v>0</v>
      </c>
      <c r="BA81" s="122">
        <f>'PP - Přeložka páry'!F34</f>
        <v>0</v>
      </c>
      <c r="BB81" s="122">
        <f>'PP - Přeložka páry'!F35</f>
        <v>0</v>
      </c>
      <c r="BC81" s="122">
        <f>'PP - Přeložka páry'!F36</f>
        <v>0</v>
      </c>
      <c r="BD81" s="124">
        <f>'PP - Přeložka páry'!F37</f>
        <v>0</v>
      </c>
      <c r="BE81" s="7"/>
      <c r="BT81" s="125" t="s">
        <v>83</v>
      </c>
      <c r="BV81" s="125" t="s">
        <v>77</v>
      </c>
      <c r="BW81" s="125" t="s">
        <v>163</v>
      </c>
      <c r="BX81" s="125" t="s">
        <v>5</v>
      </c>
      <c r="CL81" s="125" t="s">
        <v>19</v>
      </c>
      <c r="CM81" s="125" t="s">
        <v>85</v>
      </c>
    </row>
    <row r="82" s="7" customFormat="1" ht="16.5" customHeight="1">
      <c r="A82" s="113" t="s">
        <v>79</v>
      </c>
      <c r="B82" s="114"/>
      <c r="C82" s="115"/>
      <c r="D82" s="116" t="s">
        <v>164</v>
      </c>
      <c r="E82" s="116"/>
      <c r="F82" s="116"/>
      <c r="G82" s="116"/>
      <c r="H82" s="116"/>
      <c r="I82" s="117"/>
      <c r="J82" s="116" t="s">
        <v>164</v>
      </c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8">
        <f>'VRN - VRN'!J30</f>
        <v>0</v>
      </c>
      <c r="AH82" s="117"/>
      <c r="AI82" s="117"/>
      <c r="AJ82" s="117"/>
      <c r="AK82" s="117"/>
      <c r="AL82" s="117"/>
      <c r="AM82" s="117"/>
      <c r="AN82" s="118">
        <f>SUM(AG82,AT82)</f>
        <v>0</v>
      </c>
      <c r="AO82" s="117"/>
      <c r="AP82" s="117"/>
      <c r="AQ82" s="119" t="s">
        <v>82</v>
      </c>
      <c r="AR82" s="120"/>
      <c r="AS82" s="126">
        <v>0</v>
      </c>
      <c r="AT82" s="127">
        <f>ROUND(SUM(AV82:AW82),2)</f>
        <v>0</v>
      </c>
      <c r="AU82" s="128">
        <f>'VRN - VRN'!P86</f>
        <v>0</v>
      </c>
      <c r="AV82" s="127">
        <f>'VRN - VRN'!J33</f>
        <v>0</v>
      </c>
      <c r="AW82" s="127">
        <f>'VRN - VRN'!J34</f>
        <v>0</v>
      </c>
      <c r="AX82" s="127">
        <f>'VRN - VRN'!J35</f>
        <v>0</v>
      </c>
      <c r="AY82" s="127">
        <f>'VRN - VRN'!J36</f>
        <v>0</v>
      </c>
      <c r="AZ82" s="127">
        <f>'VRN - VRN'!F33</f>
        <v>0</v>
      </c>
      <c r="BA82" s="127">
        <f>'VRN - VRN'!F34</f>
        <v>0</v>
      </c>
      <c r="BB82" s="127">
        <f>'VRN - VRN'!F35</f>
        <v>0</v>
      </c>
      <c r="BC82" s="127">
        <f>'VRN - VRN'!F36</f>
        <v>0</v>
      </c>
      <c r="BD82" s="129">
        <f>'VRN - VRN'!F37</f>
        <v>0</v>
      </c>
      <c r="BE82" s="7"/>
      <c r="BT82" s="125" t="s">
        <v>83</v>
      </c>
      <c r="BV82" s="125" t="s">
        <v>77</v>
      </c>
      <c r="BW82" s="125" t="s">
        <v>165</v>
      </c>
      <c r="BX82" s="125" t="s">
        <v>5</v>
      </c>
      <c r="CL82" s="125" t="s">
        <v>19</v>
      </c>
      <c r="CM82" s="125" t="s">
        <v>85</v>
      </c>
    </row>
    <row r="83" s="2" customFormat="1" ht="30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6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</row>
    <row r="84" s="2" customFormat="1" ht="6.96" customHeight="1">
      <c r="A84" s="40"/>
      <c r="B84" s="61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46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</row>
  </sheetData>
  <sheetProtection sheet="1" formatColumns="0" formatRows="0" objects="1" scenarios="1" spinCount="100000" saltValue="r2uqvNemM2IEZjuPzne0Yj1nJtG0TzVP3hl4cfDQzDO7i1KM5JqH5Ba3XF1TxUiR4xWhQ9dDzxEzmTtvhd+H1w==" hashValue="6kYYf243EIXu6TxbowYavuCNfvJtY3ILko2W83Hk27SJUgKJqzZaW2kClEJRQ0pfSKwlLMjD3Q2Z4mWO4h2Gkg==" algorithmName="SHA-512" password="CC35"/>
  <mergeCells count="150"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M49:AP49"/>
    <mergeCell ref="AS49:AT51"/>
    <mergeCell ref="AM50:AP50"/>
    <mergeCell ref="AN52:AP52"/>
    <mergeCell ref="AR2:BE2"/>
    <mergeCell ref="AN55:AP55"/>
    <mergeCell ref="AN56:AP56"/>
    <mergeCell ref="AN57:AP57"/>
    <mergeCell ref="AN58:AP58"/>
    <mergeCell ref="AN59:AP59"/>
    <mergeCell ref="AN60:AP60"/>
    <mergeCell ref="AN61:AP61"/>
    <mergeCell ref="AG61:AM61"/>
    <mergeCell ref="AN62:AP62"/>
    <mergeCell ref="AG62:AM62"/>
    <mergeCell ref="AN63:AP63"/>
    <mergeCell ref="AG63:AM63"/>
    <mergeCell ref="AN64:AP64"/>
    <mergeCell ref="AG64:AM64"/>
    <mergeCell ref="AG65:AM65"/>
    <mergeCell ref="AN65:AP65"/>
    <mergeCell ref="AN66:AP66"/>
    <mergeCell ref="AG66:AM66"/>
    <mergeCell ref="AN67:AP67"/>
    <mergeCell ref="AG67:AM67"/>
    <mergeCell ref="AG60:AM60"/>
    <mergeCell ref="AG54:AM54"/>
    <mergeCell ref="AN54:AP54"/>
    <mergeCell ref="AG68:AM68"/>
    <mergeCell ref="AN68:AP68"/>
    <mergeCell ref="AN69:AP69"/>
    <mergeCell ref="AG69:AM69"/>
    <mergeCell ref="AG70:AM70"/>
    <mergeCell ref="AN70:AP70"/>
    <mergeCell ref="AG71:AM71"/>
    <mergeCell ref="AN71:AP71"/>
    <mergeCell ref="AN72:AP72"/>
    <mergeCell ref="AG72:AM72"/>
    <mergeCell ref="AN73:AP73"/>
    <mergeCell ref="AG73:AM73"/>
    <mergeCell ref="AG74:AM74"/>
    <mergeCell ref="AN74:AP74"/>
    <mergeCell ref="AN75:AP75"/>
    <mergeCell ref="AG75:AM75"/>
    <mergeCell ref="AN76:AP76"/>
    <mergeCell ref="AG76:AM76"/>
    <mergeCell ref="AN77:AP77"/>
    <mergeCell ref="AG77:AM77"/>
    <mergeCell ref="AG78:AM78"/>
    <mergeCell ref="AN78:AP78"/>
    <mergeCell ref="AN79:AP79"/>
    <mergeCell ref="AG79:AM79"/>
    <mergeCell ref="AN80:AP80"/>
    <mergeCell ref="AG80:AM80"/>
    <mergeCell ref="AN81:AP81"/>
    <mergeCell ref="AG81:AM81"/>
    <mergeCell ref="AG82:AM82"/>
    <mergeCell ref="AN82:AP82"/>
    <mergeCell ref="I52:AF52"/>
    <mergeCell ref="J61:AF61"/>
    <mergeCell ref="J72:AF72"/>
    <mergeCell ref="J73:AF73"/>
    <mergeCell ref="J75:AF75"/>
    <mergeCell ref="J74:AF74"/>
    <mergeCell ref="J76:AF76"/>
    <mergeCell ref="J55:AF55"/>
    <mergeCell ref="J77:AF77"/>
    <mergeCell ref="J56:AF56"/>
    <mergeCell ref="J57:AF57"/>
    <mergeCell ref="J70:AF70"/>
    <mergeCell ref="J62:AF62"/>
    <mergeCell ref="J69:AF69"/>
    <mergeCell ref="J58:AF58"/>
    <mergeCell ref="J68:AF68"/>
    <mergeCell ref="J59:AF59"/>
    <mergeCell ref="J67:AF67"/>
    <mergeCell ref="J66:AF66"/>
    <mergeCell ref="J78:AF78"/>
    <mergeCell ref="J65:AF65"/>
    <mergeCell ref="J60:AF60"/>
    <mergeCell ref="J64:AF64"/>
    <mergeCell ref="J63:AF63"/>
    <mergeCell ref="J71:AF71"/>
    <mergeCell ref="L45:AO45"/>
    <mergeCell ref="J79:AF79"/>
    <mergeCell ref="J80:AF80"/>
    <mergeCell ref="J81:AF81"/>
    <mergeCell ref="J82:AF82"/>
    <mergeCell ref="AM47:AN47"/>
    <mergeCell ref="AG52:AM52"/>
    <mergeCell ref="AG55:AM55"/>
    <mergeCell ref="AG56:AM56"/>
    <mergeCell ref="AG57:AM57"/>
    <mergeCell ref="AG58:AM58"/>
    <mergeCell ref="AG59:AM59"/>
    <mergeCell ref="C52:G52"/>
    <mergeCell ref="D66:H66"/>
    <mergeCell ref="D64:H64"/>
    <mergeCell ref="D65:H65"/>
    <mergeCell ref="D67:H67"/>
    <mergeCell ref="D68:H68"/>
    <mergeCell ref="D69:H69"/>
    <mergeCell ref="D70:H70"/>
    <mergeCell ref="D71:H71"/>
    <mergeCell ref="D72:H72"/>
    <mergeCell ref="D73:H73"/>
    <mergeCell ref="D74:H74"/>
    <mergeCell ref="D75:H75"/>
    <mergeCell ref="D76:H76"/>
    <mergeCell ref="D77:H77"/>
    <mergeCell ref="D63:H63"/>
    <mergeCell ref="D62:H62"/>
    <mergeCell ref="D78:H78"/>
    <mergeCell ref="D61:H61"/>
    <mergeCell ref="D60:H60"/>
    <mergeCell ref="D58:H58"/>
    <mergeCell ref="D55:H55"/>
    <mergeCell ref="D57:H57"/>
    <mergeCell ref="D56:H56"/>
    <mergeCell ref="D59:H59"/>
    <mergeCell ref="D79:H79"/>
    <mergeCell ref="D80:H80"/>
    <mergeCell ref="D81:H81"/>
    <mergeCell ref="D82:H82"/>
  </mergeCells>
  <hyperlinks>
    <hyperlink ref="A55" location="'01 UP podlahy - Fyzika, I...'!C2" display="/"/>
    <hyperlink ref="A56" location="'02 UP učebny - Biologie'!C2" display="/"/>
    <hyperlink ref="A57" location="'03 UP učebny - Chemie chodba'!C2" display="/"/>
    <hyperlink ref="A58" location="'04 UP učebny - Chemie váh...'!C2" display="/"/>
    <hyperlink ref="A59" location="'05 UP učebny - Chemie lab...'!C2" display="/"/>
    <hyperlink ref="A60" location="'06 UP učebny - Chemie lab...'!C2" display="/"/>
    <hyperlink ref="A61" location="'07 UP učebny - Chemie sklad'!C2" display="/"/>
    <hyperlink ref="A62" location="'08 UP učebny - Chemie pří...'!C2" display="/"/>
    <hyperlink ref="A63" location="'UP - Chemie - Elektro'!C2" display="/"/>
    <hyperlink ref="A64" location="'09 UP učebny - Fyzika'!C2" display="/"/>
    <hyperlink ref="A65" location="'10 UP učebny - Výpočetní ...'!C2" display="/"/>
    <hyperlink ref="A66" location="'11 UP učebny - Jazykové l...'!C2" display="/"/>
    <hyperlink ref="A67" location="'12 UP učebny - Knihovna'!C2" display="/"/>
    <hyperlink ref="A68" location="'13 UP učebny - Informační...'!C2" display="/"/>
    <hyperlink ref="A69" location="'14 UP učebny - Školní dvůr'!C2" display="/"/>
    <hyperlink ref="A70" location="'16 - klempířských výrobků'!C2" display="/"/>
    <hyperlink ref="A71" location="'17 - zámečnické výrobky'!C2" display="/"/>
    <hyperlink ref="A72" location="'18 - ostatní výrobky'!C2" display="/"/>
    <hyperlink ref="A73" location="'SO01 - Výtah'!C2" display="/"/>
    <hyperlink ref="A74" location="'SO02 - Studentský klub'!C2" display="/"/>
    <hyperlink ref="A75" location="'SO03 - WC imobilní'!C2" display="/"/>
    <hyperlink ref="A76" location="'SO04 - Únikový východ'!C2" display="/"/>
    <hyperlink ref="A77" location="'VZT - Vzduchotechnika'!C2" display="/"/>
    <hyperlink ref="A78" location="'SLP - Slaboproud'!C2" display="/"/>
    <hyperlink ref="A79" location="'UT - Ústřední topení'!C2" display="/"/>
    <hyperlink ref="A80" location="'ZTI - Zdravotní instalace'!C2" display="/"/>
    <hyperlink ref="A81" location="'PP - Přeložka páry'!C2" display="/"/>
    <hyperlink ref="A82" location="'VRN - VRN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109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878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ROUND(J81,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ROUND((SUM(BE81:BE85)),  2)</f>
        <v>0</v>
      </c>
      <c r="G33" s="40"/>
      <c r="H33" s="40"/>
      <c r="I33" s="150">
        <v>0.20999999999999999</v>
      </c>
      <c r="J33" s="149">
        <f>ROUND(((SUM(BE81:BE85))*I33),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ROUND((SUM(BF81:BF85)),  2)</f>
        <v>0</v>
      </c>
      <c r="G34" s="40"/>
      <c r="H34" s="40"/>
      <c r="I34" s="150">
        <v>0.12</v>
      </c>
      <c r="J34" s="149">
        <f>ROUND(((SUM(BF81:BF85))*I34),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ROUND((SUM(BG81:BG85)),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ROUND((SUM(BH81:BH85)),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ROUND((SUM(BI81:BI85)),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UP - Chemie - Elektro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J81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178</v>
      </c>
      <c r="E60" s="170"/>
      <c r="F60" s="170"/>
      <c r="G60" s="170"/>
      <c r="H60" s="170"/>
      <c r="I60" s="170"/>
      <c r="J60" s="171">
        <f>J82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399</v>
      </c>
      <c r="E61" s="176"/>
      <c r="F61" s="176"/>
      <c r="G61" s="176"/>
      <c r="H61" s="176"/>
      <c r="I61" s="176"/>
      <c r="J61" s="177">
        <f>J83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3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61"/>
      <c r="C63" s="62"/>
      <c r="D63" s="62"/>
      <c r="E63" s="62"/>
      <c r="F63" s="62"/>
      <c r="G63" s="62"/>
      <c r="H63" s="62"/>
      <c r="I63" s="62"/>
      <c r="J63" s="62"/>
      <c r="K63" s="62"/>
      <c r="L63" s="13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7" s="2" customFormat="1" ht="6.96" customHeight="1">
      <c r="A67" s="40"/>
      <c r="B67" s="63"/>
      <c r="C67" s="64"/>
      <c r="D67" s="64"/>
      <c r="E67" s="64"/>
      <c r="F67" s="64"/>
      <c r="G67" s="64"/>
      <c r="H67" s="64"/>
      <c r="I67" s="64"/>
      <c r="J67" s="64"/>
      <c r="K67" s="64"/>
      <c r="L67" s="13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24.96" customHeight="1">
      <c r="A68" s="40"/>
      <c r="B68" s="41"/>
      <c r="C68" s="25" t="s">
        <v>184</v>
      </c>
      <c r="D68" s="42"/>
      <c r="E68" s="42"/>
      <c r="F68" s="42"/>
      <c r="G68" s="42"/>
      <c r="H68" s="42"/>
      <c r="I68" s="42"/>
      <c r="J68" s="42"/>
      <c r="K68" s="4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12" customHeight="1">
      <c r="A70" s="40"/>
      <c r="B70" s="41"/>
      <c r="C70" s="34" t="s">
        <v>16</v>
      </c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6.5" customHeight="1">
      <c r="A71" s="40"/>
      <c r="B71" s="41"/>
      <c r="C71" s="42"/>
      <c r="D71" s="42"/>
      <c r="E71" s="162" t="str">
        <f>E7</f>
        <v>Gymnázium Náchod -bez vybavení</v>
      </c>
      <c r="F71" s="34"/>
      <c r="G71" s="34"/>
      <c r="H71" s="34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167</v>
      </c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71" t="str">
        <f>E9</f>
        <v>UP - Chemie - Elektro</v>
      </c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21</v>
      </c>
      <c r="D75" s="42"/>
      <c r="E75" s="42"/>
      <c r="F75" s="29" t="str">
        <f>F12</f>
        <v xml:space="preserve"> </v>
      </c>
      <c r="G75" s="42"/>
      <c r="H75" s="42"/>
      <c r="I75" s="34" t="s">
        <v>23</v>
      </c>
      <c r="J75" s="74" t="str">
        <f>IF(J12="","",J12)</f>
        <v>16. 9. 2025</v>
      </c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5.15" customHeight="1">
      <c r="A77" s="40"/>
      <c r="B77" s="41"/>
      <c r="C77" s="34" t="s">
        <v>25</v>
      </c>
      <c r="D77" s="42"/>
      <c r="E77" s="42"/>
      <c r="F77" s="29" t="str">
        <f>E15</f>
        <v xml:space="preserve"> </v>
      </c>
      <c r="G77" s="42"/>
      <c r="H77" s="42"/>
      <c r="I77" s="34" t="s">
        <v>33</v>
      </c>
      <c r="J77" s="38" t="str">
        <f>E21</f>
        <v xml:space="preserve"> </v>
      </c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5.15" customHeight="1">
      <c r="A78" s="40"/>
      <c r="B78" s="41"/>
      <c r="C78" s="34" t="s">
        <v>31</v>
      </c>
      <c r="D78" s="42"/>
      <c r="E78" s="42"/>
      <c r="F78" s="29" t="str">
        <f>IF(E18="","",E18)</f>
        <v>Vyplň údaj</v>
      </c>
      <c r="G78" s="42"/>
      <c r="H78" s="42"/>
      <c r="I78" s="34" t="s">
        <v>38</v>
      </c>
      <c r="J78" s="38" t="str">
        <f>E24</f>
        <v xml:space="preserve"> </v>
      </c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0.32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1" customFormat="1" ht="29.28" customHeight="1">
      <c r="A80" s="179"/>
      <c r="B80" s="180"/>
      <c r="C80" s="181" t="s">
        <v>185</v>
      </c>
      <c r="D80" s="182" t="s">
        <v>60</v>
      </c>
      <c r="E80" s="182" t="s">
        <v>56</v>
      </c>
      <c r="F80" s="182" t="s">
        <v>57</v>
      </c>
      <c r="G80" s="182" t="s">
        <v>186</v>
      </c>
      <c r="H80" s="182" t="s">
        <v>187</v>
      </c>
      <c r="I80" s="182" t="s">
        <v>188</v>
      </c>
      <c r="J80" s="182" t="s">
        <v>172</v>
      </c>
      <c r="K80" s="183" t="s">
        <v>189</v>
      </c>
      <c r="L80" s="184"/>
      <c r="M80" s="94" t="s">
        <v>19</v>
      </c>
      <c r="N80" s="95" t="s">
        <v>45</v>
      </c>
      <c r="O80" s="95" t="s">
        <v>190</v>
      </c>
      <c r="P80" s="95" t="s">
        <v>191</v>
      </c>
      <c r="Q80" s="95" t="s">
        <v>192</v>
      </c>
      <c r="R80" s="95" t="s">
        <v>193</v>
      </c>
      <c r="S80" s="95" t="s">
        <v>194</v>
      </c>
      <c r="T80" s="96" t="s">
        <v>195</v>
      </c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</row>
    <row r="81" s="2" customFormat="1" ht="22.8" customHeight="1">
      <c r="A81" s="40"/>
      <c r="B81" s="41"/>
      <c r="C81" s="101" t="s">
        <v>196</v>
      </c>
      <c r="D81" s="42"/>
      <c r="E81" s="42"/>
      <c r="F81" s="42"/>
      <c r="G81" s="42"/>
      <c r="H81" s="42"/>
      <c r="I81" s="42"/>
      <c r="J81" s="185">
        <f>BK81</f>
        <v>0</v>
      </c>
      <c r="K81" s="42"/>
      <c r="L81" s="46"/>
      <c r="M81" s="97"/>
      <c r="N81" s="186"/>
      <c r="O81" s="98"/>
      <c r="P81" s="187">
        <f>P82</f>
        <v>0</v>
      </c>
      <c r="Q81" s="98"/>
      <c r="R81" s="187">
        <f>R82</f>
        <v>0</v>
      </c>
      <c r="S81" s="98"/>
      <c r="T81" s="188">
        <f>T82</f>
        <v>0</v>
      </c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T81" s="19" t="s">
        <v>74</v>
      </c>
      <c r="AU81" s="19" t="s">
        <v>173</v>
      </c>
      <c r="BK81" s="189">
        <f>BK82</f>
        <v>0</v>
      </c>
    </row>
    <row r="82" s="12" customFormat="1" ht="25.92" customHeight="1">
      <c r="A82" s="12"/>
      <c r="B82" s="190"/>
      <c r="C82" s="191"/>
      <c r="D82" s="192" t="s">
        <v>74</v>
      </c>
      <c r="E82" s="193" t="s">
        <v>277</v>
      </c>
      <c r="F82" s="193" t="s">
        <v>278</v>
      </c>
      <c r="G82" s="191"/>
      <c r="H82" s="191"/>
      <c r="I82" s="194"/>
      <c r="J82" s="195">
        <f>BK82</f>
        <v>0</v>
      </c>
      <c r="K82" s="191"/>
      <c r="L82" s="196"/>
      <c r="M82" s="197"/>
      <c r="N82" s="198"/>
      <c r="O82" s="198"/>
      <c r="P82" s="199">
        <f>P83</f>
        <v>0</v>
      </c>
      <c r="Q82" s="198"/>
      <c r="R82" s="199">
        <f>R83</f>
        <v>0</v>
      </c>
      <c r="S82" s="198"/>
      <c r="T82" s="200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1" t="s">
        <v>85</v>
      </c>
      <c r="AT82" s="202" t="s">
        <v>74</v>
      </c>
      <c r="AU82" s="202" t="s">
        <v>75</v>
      </c>
      <c r="AY82" s="201" t="s">
        <v>199</v>
      </c>
      <c r="BK82" s="203">
        <f>BK83</f>
        <v>0</v>
      </c>
    </row>
    <row r="83" s="12" customFormat="1" ht="22.8" customHeight="1">
      <c r="A83" s="12"/>
      <c r="B83" s="190"/>
      <c r="C83" s="191"/>
      <c r="D83" s="192" t="s">
        <v>74</v>
      </c>
      <c r="E83" s="204" t="s">
        <v>457</v>
      </c>
      <c r="F83" s="204" t="s">
        <v>458</v>
      </c>
      <c r="G83" s="191"/>
      <c r="H83" s="191"/>
      <c r="I83" s="194"/>
      <c r="J83" s="205">
        <f>BK83</f>
        <v>0</v>
      </c>
      <c r="K83" s="191"/>
      <c r="L83" s="196"/>
      <c r="M83" s="197"/>
      <c r="N83" s="198"/>
      <c r="O83" s="198"/>
      <c r="P83" s="199">
        <f>SUM(P84:P85)</f>
        <v>0</v>
      </c>
      <c r="Q83" s="198"/>
      <c r="R83" s="199">
        <f>SUM(R84:R85)</f>
        <v>0</v>
      </c>
      <c r="S83" s="198"/>
      <c r="T83" s="200">
        <f>SUM(T84:T85)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1" t="s">
        <v>85</v>
      </c>
      <c r="AT83" s="202" t="s">
        <v>74</v>
      </c>
      <c r="AU83" s="202" t="s">
        <v>83</v>
      </c>
      <c r="AY83" s="201" t="s">
        <v>199</v>
      </c>
      <c r="BK83" s="203">
        <f>SUM(BK84:BK85)</f>
        <v>0</v>
      </c>
    </row>
    <row r="84" s="2" customFormat="1" ht="16.5" customHeight="1">
      <c r="A84" s="40"/>
      <c r="B84" s="41"/>
      <c r="C84" s="206" t="s">
        <v>83</v>
      </c>
      <c r="D84" s="206" t="s">
        <v>202</v>
      </c>
      <c r="E84" s="207" t="s">
        <v>459</v>
      </c>
      <c r="F84" s="208" t="s">
        <v>879</v>
      </c>
      <c r="G84" s="209" t="s">
        <v>461</v>
      </c>
      <c r="H84" s="210">
        <v>1</v>
      </c>
      <c r="I84" s="211"/>
      <c r="J84" s="212">
        <f>ROUND(I84*H84,2)</f>
        <v>0</v>
      </c>
      <c r="K84" s="208" t="s">
        <v>19</v>
      </c>
      <c r="L84" s="46"/>
      <c r="M84" s="213" t="s">
        <v>19</v>
      </c>
      <c r="N84" s="214" t="s">
        <v>46</v>
      </c>
      <c r="O84" s="86"/>
      <c r="P84" s="215">
        <f>O84*H84</f>
        <v>0</v>
      </c>
      <c r="Q84" s="215">
        <v>0</v>
      </c>
      <c r="R84" s="215">
        <f>Q84*H84</f>
        <v>0</v>
      </c>
      <c r="S84" s="215">
        <v>0</v>
      </c>
      <c r="T84" s="216">
        <f>S84*H84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R84" s="217" t="s">
        <v>128</v>
      </c>
      <c r="AT84" s="217" t="s">
        <v>202</v>
      </c>
      <c r="AU84" s="217" t="s">
        <v>85</v>
      </c>
      <c r="AY84" s="19" t="s">
        <v>199</v>
      </c>
      <c r="BE84" s="218">
        <f>IF(N84="základní",J84,0)</f>
        <v>0</v>
      </c>
      <c r="BF84" s="218">
        <f>IF(N84="snížená",J84,0)</f>
        <v>0</v>
      </c>
      <c r="BG84" s="218">
        <f>IF(N84="zákl. přenesená",J84,0)</f>
        <v>0</v>
      </c>
      <c r="BH84" s="218">
        <f>IF(N84="sníž. přenesená",J84,0)</f>
        <v>0</v>
      </c>
      <c r="BI84" s="218">
        <f>IF(N84="nulová",J84,0)</f>
        <v>0</v>
      </c>
      <c r="BJ84" s="19" t="s">
        <v>83</v>
      </c>
      <c r="BK84" s="218">
        <f>ROUND(I84*H84,2)</f>
        <v>0</v>
      </c>
      <c r="BL84" s="19" t="s">
        <v>128</v>
      </c>
      <c r="BM84" s="217" t="s">
        <v>880</v>
      </c>
    </row>
    <row r="85" s="2" customFormat="1" ht="16.5" customHeight="1">
      <c r="A85" s="40"/>
      <c r="B85" s="41"/>
      <c r="C85" s="206" t="s">
        <v>85</v>
      </c>
      <c r="D85" s="206" t="s">
        <v>202</v>
      </c>
      <c r="E85" s="207" t="s">
        <v>881</v>
      </c>
      <c r="F85" s="208" t="s">
        <v>882</v>
      </c>
      <c r="G85" s="209" t="s">
        <v>461</v>
      </c>
      <c r="H85" s="210">
        <v>1</v>
      </c>
      <c r="I85" s="211"/>
      <c r="J85" s="212">
        <f>ROUND(I85*H85,2)</f>
        <v>0</v>
      </c>
      <c r="K85" s="208" t="s">
        <v>19</v>
      </c>
      <c r="L85" s="46"/>
      <c r="M85" s="265" t="s">
        <v>19</v>
      </c>
      <c r="N85" s="266" t="s">
        <v>46</v>
      </c>
      <c r="O85" s="260"/>
      <c r="P85" s="267">
        <f>O85*H85</f>
        <v>0</v>
      </c>
      <c r="Q85" s="267">
        <v>0</v>
      </c>
      <c r="R85" s="267">
        <f>Q85*H85</f>
        <v>0</v>
      </c>
      <c r="S85" s="267">
        <v>0</v>
      </c>
      <c r="T85" s="268">
        <f>S85*H85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R85" s="217" t="s">
        <v>128</v>
      </c>
      <c r="AT85" s="217" t="s">
        <v>202</v>
      </c>
      <c r="AU85" s="217" t="s">
        <v>85</v>
      </c>
      <c r="AY85" s="19" t="s">
        <v>199</v>
      </c>
      <c r="BE85" s="218">
        <f>IF(N85="základní",J85,0)</f>
        <v>0</v>
      </c>
      <c r="BF85" s="218">
        <f>IF(N85="snížená",J85,0)</f>
        <v>0</v>
      </c>
      <c r="BG85" s="218">
        <f>IF(N85="zákl. přenesená",J85,0)</f>
        <v>0</v>
      </c>
      <c r="BH85" s="218">
        <f>IF(N85="sníž. přenesená",J85,0)</f>
        <v>0</v>
      </c>
      <c r="BI85" s="218">
        <f>IF(N85="nulová",J85,0)</f>
        <v>0</v>
      </c>
      <c r="BJ85" s="19" t="s">
        <v>83</v>
      </c>
      <c r="BK85" s="218">
        <f>ROUND(I85*H85,2)</f>
        <v>0</v>
      </c>
      <c r="BL85" s="19" t="s">
        <v>128</v>
      </c>
      <c r="BM85" s="217" t="s">
        <v>883</v>
      </c>
    </row>
    <row r="86" s="2" customFormat="1" ht="6.96" customHeight="1">
      <c r="A86" s="40"/>
      <c r="B86" s="61"/>
      <c r="C86" s="62"/>
      <c r="D86" s="62"/>
      <c r="E86" s="62"/>
      <c r="F86" s="62"/>
      <c r="G86" s="62"/>
      <c r="H86" s="62"/>
      <c r="I86" s="62"/>
      <c r="J86" s="62"/>
      <c r="K86" s="62"/>
      <c r="L86" s="46"/>
      <c r="M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</sheetData>
  <sheetProtection sheet="1" autoFilter="0" formatColumns="0" formatRows="0" objects="1" scenarios="1" spinCount="100000" saltValue="uYdH5du7gwPKBt7CSAW1Ovp2oEaQBT/74naX8rr72ao58X8wCqM/QW8Sh6fJ4kPxJLpBHkwiI3gWGiMCLAwlLA==" hashValue="BLK6WWGsBY8AOKo244x5PWveXtieqMFfTi2PJ3p3zxgDaUqVK89Ss0at7fJhJmNRIHOT5nd2kr62kR6tkHMrZw==" algorithmName="SHA-512" password="CC35"/>
  <autoFilter ref="C80:K85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112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884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ROUND(J93,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ROUND((SUM(BE93:BE202)),  2)</f>
        <v>0</v>
      </c>
      <c r="G33" s="40"/>
      <c r="H33" s="40"/>
      <c r="I33" s="150">
        <v>0.20999999999999999</v>
      </c>
      <c r="J33" s="149">
        <f>ROUND(((SUM(BE93:BE202))*I33),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ROUND((SUM(BF93:BF202)),  2)</f>
        <v>0</v>
      </c>
      <c r="G34" s="40"/>
      <c r="H34" s="40"/>
      <c r="I34" s="150">
        <v>0.12</v>
      </c>
      <c r="J34" s="149">
        <f>ROUND(((SUM(BF93:BF202))*I34),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ROUND((SUM(BG93:BG202)),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ROUND((SUM(BH93:BH202)),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ROUND((SUM(BI93:BI202)),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09 UP učebny - Fyzika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J93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J94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J95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176</v>
      </c>
      <c r="E62" s="176"/>
      <c r="F62" s="176"/>
      <c r="G62" s="176"/>
      <c r="H62" s="176"/>
      <c r="I62" s="176"/>
      <c r="J62" s="177">
        <f>J100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177</v>
      </c>
      <c r="E63" s="176"/>
      <c r="F63" s="176"/>
      <c r="G63" s="176"/>
      <c r="H63" s="176"/>
      <c r="I63" s="176"/>
      <c r="J63" s="177">
        <f>J105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624</v>
      </c>
      <c r="E64" s="176"/>
      <c r="F64" s="176"/>
      <c r="G64" s="176"/>
      <c r="H64" s="176"/>
      <c r="I64" s="176"/>
      <c r="J64" s="177">
        <f>J122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67"/>
      <c r="C65" s="168"/>
      <c r="D65" s="169" t="s">
        <v>178</v>
      </c>
      <c r="E65" s="170"/>
      <c r="F65" s="170"/>
      <c r="G65" s="170"/>
      <c r="H65" s="170"/>
      <c r="I65" s="170"/>
      <c r="J65" s="171">
        <f>J125</f>
        <v>0</v>
      </c>
      <c r="K65" s="168"/>
      <c r="L65" s="17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73"/>
      <c r="C66" s="174"/>
      <c r="D66" s="175" t="s">
        <v>398</v>
      </c>
      <c r="E66" s="176"/>
      <c r="F66" s="176"/>
      <c r="G66" s="176"/>
      <c r="H66" s="176"/>
      <c r="I66" s="176"/>
      <c r="J66" s="177">
        <f>J126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399</v>
      </c>
      <c r="E67" s="176"/>
      <c r="F67" s="176"/>
      <c r="G67" s="176"/>
      <c r="H67" s="176"/>
      <c r="I67" s="176"/>
      <c r="J67" s="177">
        <f>J132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400</v>
      </c>
      <c r="E68" s="176"/>
      <c r="F68" s="176"/>
      <c r="G68" s="176"/>
      <c r="H68" s="176"/>
      <c r="I68" s="176"/>
      <c r="J68" s="177">
        <f>J134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401</v>
      </c>
      <c r="E69" s="176"/>
      <c r="F69" s="176"/>
      <c r="G69" s="176"/>
      <c r="H69" s="176"/>
      <c r="I69" s="176"/>
      <c r="J69" s="177">
        <f>J145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402</v>
      </c>
      <c r="E70" s="176"/>
      <c r="F70" s="176"/>
      <c r="G70" s="176"/>
      <c r="H70" s="176"/>
      <c r="I70" s="176"/>
      <c r="J70" s="177">
        <f>J163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403</v>
      </c>
      <c r="E71" s="176"/>
      <c r="F71" s="176"/>
      <c r="G71" s="176"/>
      <c r="H71" s="176"/>
      <c r="I71" s="176"/>
      <c r="J71" s="177">
        <f>J174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404</v>
      </c>
      <c r="E72" s="176"/>
      <c r="F72" s="176"/>
      <c r="G72" s="176"/>
      <c r="H72" s="176"/>
      <c r="I72" s="176"/>
      <c r="J72" s="177">
        <f>J183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67"/>
      <c r="C73" s="168"/>
      <c r="D73" s="169" t="s">
        <v>405</v>
      </c>
      <c r="E73" s="170"/>
      <c r="F73" s="170"/>
      <c r="G73" s="170"/>
      <c r="H73" s="170"/>
      <c r="I73" s="170"/>
      <c r="J73" s="171">
        <f>J192</f>
        <v>0</v>
      </c>
      <c r="K73" s="168"/>
      <c r="L73" s="17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9" s="2" customFormat="1" ht="6.96" customHeight="1">
      <c r="A79" s="40"/>
      <c r="B79" s="63"/>
      <c r="C79" s="64"/>
      <c r="D79" s="64"/>
      <c r="E79" s="64"/>
      <c r="F79" s="64"/>
      <c r="G79" s="64"/>
      <c r="H79" s="64"/>
      <c r="I79" s="64"/>
      <c r="J79" s="64"/>
      <c r="K79" s="64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4.96" customHeight="1">
      <c r="A80" s="40"/>
      <c r="B80" s="41"/>
      <c r="C80" s="25" t="s">
        <v>184</v>
      </c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16</v>
      </c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6.5" customHeight="1">
      <c r="A83" s="40"/>
      <c r="B83" s="41"/>
      <c r="C83" s="42"/>
      <c r="D83" s="42"/>
      <c r="E83" s="162" t="str">
        <f>E7</f>
        <v>Gymnázium Náchod -bez vybavení</v>
      </c>
      <c r="F83" s="34"/>
      <c r="G83" s="34"/>
      <c r="H83" s="34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167</v>
      </c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71" t="str">
        <f>E9</f>
        <v>09 UP učebny - Fyzika</v>
      </c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21</v>
      </c>
      <c r="D87" s="42"/>
      <c r="E87" s="42"/>
      <c r="F87" s="29" t="str">
        <f>F12</f>
        <v xml:space="preserve"> </v>
      </c>
      <c r="G87" s="42"/>
      <c r="H87" s="42"/>
      <c r="I87" s="34" t="s">
        <v>23</v>
      </c>
      <c r="J87" s="74" t="str">
        <f>IF(J12="","",J12)</f>
        <v>16. 9. 2025</v>
      </c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25</v>
      </c>
      <c r="D89" s="42"/>
      <c r="E89" s="42"/>
      <c r="F89" s="29" t="str">
        <f>E15</f>
        <v xml:space="preserve"> </v>
      </c>
      <c r="G89" s="42"/>
      <c r="H89" s="42"/>
      <c r="I89" s="34" t="s">
        <v>33</v>
      </c>
      <c r="J89" s="38" t="str">
        <f>E21</f>
        <v xml:space="preserve"> </v>
      </c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31</v>
      </c>
      <c r="D90" s="42"/>
      <c r="E90" s="42"/>
      <c r="F90" s="29" t="str">
        <f>IF(E18="","",E18)</f>
        <v>Vyplň údaj</v>
      </c>
      <c r="G90" s="42"/>
      <c r="H90" s="42"/>
      <c r="I90" s="34" t="s">
        <v>38</v>
      </c>
      <c r="J90" s="38" t="str">
        <f>E24</f>
        <v xml:space="preserve"> </v>
      </c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0.32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1" customFormat="1" ht="29.28" customHeight="1">
      <c r="A92" s="179"/>
      <c r="B92" s="180"/>
      <c r="C92" s="181" t="s">
        <v>185</v>
      </c>
      <c r="D92" s="182" t="s">
        <v>60</v>
      </c>
      <c r="E92" s="182" t="s">
        <v>56</v>
      </c>
      <c r="F92" s="182" t="s">
        <v>57</v>
      </c>
      <c r="G92" s="182" t="s">
        <v>186</v>
      </c>
      <c r="H92" s="182" t="s">
        <v>187</v>
      </c>
      <c r="I92" s="182" t="s">
        <v>188</v>
      </c>
      <c r="J92" s="182" t="s">
        <v>172</v>
      </c>
      <c r="K92" s="183" t="s">
        <v>189</v>
      </c>
      <c r="L92" s="184"/>
      <c r="M92" s="94" t="s">
        <v>19</v>
      </c>
      <c r="N92" s="95" t="s">
        <v>45</v>
      </c>
      <c r="O92" s="95" t="s">
        <v>190</v>
      </c>
      <c r="P92" s="95" t="s">
        <v>191</v>
      </c>
      <c r="Q92" s="95" t="s">
        <v>192</v>
      </c>
      <c r="R92" s="95" t="s">
        <v>193</v>
      </c>
      <c r="S92" s="95" t="s">
        <v>194</v>
      </c>
      <c r="T92" s="96" t="s">
        <v>195</v>
      </c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</row>
    <row r="93" s="2" customFormat="1" ht="22.8" customHeight="1">
      <c r="A93" s="40"/>
      <c r="B93" s="41"/>
      <c r="C93" s="101" t="s">
        <v>196</v>
      </c>
      <c r="D93" s="42"/>
      <c r="E93" s="42"/>
      <c r="F93" s="42"/>
      <c r="G93" s="42"/>
      <c r="H93" s="42"/>
      <c r="I93" s="42"/>
      <c r="J93" s="185">
        <f>BK93</f>
        <v>0</v>
      </c>
      <c r="K93" s="42"/>
      <c r="L93" s="46"/>
      <c r="M93" s="97"/>
      <c r="N93" s="186"/>
      <c r="O93" s="98"/>
      <c r="P93" s="187">
        <f>P94+P125+P192</f>
        <v>0</v>
      </c>
      <c r="Q93" s="98"/>
      <c r="R93" s="187">
        <f>R94+R125+R192</f>
        <v>4.1012960484999992</v>
      </c>
      <c r="S93" s="98"/>
      <c r="T93" s="188">
        <f>T94+T125+T192</f>
        <v>1.2294499999999999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74</v>
      </c>
      <c r="AU93" s="19" t="s">
        <v>173</v>
      </c>
      <c r="BK93" s="189">
        <f>BK94+BK125+BK192</f>
        <v>0</v>
      </c>
    </row>
    <row r="94" s="12" customFormat="1" ht="25.92" customHeight="1">
      <c r="A94" s="12"/>
      <c r="B94" s="190"/>
      <c r="C94" s="191"/>
      <c r="D94" s="192" t="s">
        <v>74</v>
      </c>
      <c r="E94" s="193" t="s">
        <v>197</v>
      </c>
      <c r="F94" s="193" t="s">
        <v>198</v>
      </c>
      <c r="G94" s="191"/>
      <c r="H94" s="191"/>
      <c r="I94" s="194"/>
      <c r="J94" s="195">
        <f>BK94</f>
        <v>0</v>
      </c>
      <c r="K94" s="191"/>
      <c r="L94" s="196"/>
      <c r="M94" s="197"/>
      <c r="N94" s="198"/>
      <c r="O94" s="198"/>
      <c r="P94" s="199">
        <f>P95+P100+P105+P122</f>
        <v>0</v>
      </c>
      <c r="Q94" s="198"/>
      <c r="R94" s="199">
        <f>R95+R100+R105+R122</f>
        <v>3.3149999999999995</v>
      </c>
      <c r="S94" s="198"/>
      <c r="T94" s="200">
        <f>T95+T100+T105+T122</f>
        <v>0.1216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1" t="s">
        <v>83</v>
      </c>
      <c r="AT94" s="202" t="s">
        <v>74</v>
      </c>
      <c r="AU94" s="202" t="s">
        <v>75</v>
      </c>
      <c r="AY94" s="201" t="s">
        <v>199</v>
      </c>
      <c r="BK94" s="203">
        <f>BK95+BK100+BK105+BK122</f>
        <v>0</v>
      </c>
    </row>
    <row r="95" s="12" customFormat="1" ht="22.8" customHeight="1">
      <c r="A95" s="12"/>
      <c r="B95" s="190"/>
      <c r="C95" s="191"/>
      <c r="D95" s="192" t="s">
        <v>74</v>
      </c>
      <c r="E95" s="204" t="s">
        <v>200</v>
      </c>
      <c r="F95" s="204" t="s">
        <v>201</v>
      </c>
      <c r="G95" s="191"/>
      <c r="H95" s="191"/>
      <c r="I95" s="194"/>
      <c r="J95" s="205">
        <f>BK95</f>
        <v>0</v>
      </c>
      <c r="K95" s="191"/>
      <c r="L95" s="196"/>
      <c r="M95" s="197"/>
      <c r="N95" s="198"/>
      <c r="O95" s="198"/>
      <c r="P95" s="199">
        <f>SUM(P96:P99)</f>
        <v>0</v>
      </c>
      <c r="Q95" s="198"/>
      <c r="R95" s="199">
        <f>SUM(R96:R99)</f>
        <v>3.3149999999999995</v>
      </c>
      <c r="S95" s="198"/>
      <c r="T95" s="200">
        <f>SUM(T96:T99)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83</v>
      </c>
      <c r="AT95" s="202" t="s">
        <v>74</v>
      </c>
      <c r="AU95" s="202" t="s">
        <v>83</v>
      </c>
      <c r="AY95" s="201" t="s">
        <v>199</v>
      </c>
      <c r="BK95" s="203">
        <f>SUM(BK96:BK99)</f>
        <v>0</v>
      </c>
    </row>
    <row r="96" s="2" customFormat="1" ht="16.5" customHeight="1">
      <c r="A96" s="40"/>
      <c r="B96" s="41"/>
      <c r="C96" s="206" t="s">
        <v>83</v>
      </c>
      <c r="D96" s="206" t="s">
        <v>202</v>
      </c>
      <c r="E96" s="207" t="s">
        <v>406</v>
      </c>
      <c r="F96" s="208" t="s">
        <v>407</v>
      </c>
      <c r="G96" s="209" t="s">
        <v>283</v>
      </c>
      <c r="H96" s="210">
        <v>210</v>
      </c>
      <c r="I96" s="211"/>
      <c r="J96" s="212">
        <f>ROUND(I96*H96,2)</f>
        <v>0</v>
      </c>
      <c r="K96" s="208" t="s">
        <v>206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0.015699999999999999</v>
      </c>
      <c r="R96" s="215">
        <f>Q96*H96</f>
        <v>3.2969999999999997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207</v>
      </c>
      <c r="AT96" s="217" t="s">
        <v>202</v>
      </c>
      <c r="AU96" s="217" t="s">
        <v>85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207</v>
      </c>
      <c r="BM96" s="217" t="s">
        <v>885</v>
      </c>
    </row>
    <row r="97" s="2" customFormat="1">
      <c r="A97" s="40"/>
      <c r="B97" s="41"/>
      <c r="C97" s="42"/>
      <c r="D97" s="219" t="s">
        <v>209</v>
      </c>
      <c r="E97" s="42"/>
      <c r="F97" s="220" t="s">
        <v>409</v>
      </c>
      <c r="G97" s="42"/>
      <c r="H97" s="42"/>
      <c r="I97" s="221"/>
      <c r="J97" s="42"/>
      <c r="K97" s="42"/>
      <c r="L97" s="46"/>
      <c r="M97" s="222"/>
      <c r="N97" s="223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209</v>
      </c>
      <c r="AU97" s="19" t="s">
        <v>85</v>
      </c>
    </row>
    <row r="98" s="2" customFormat="1" ht="16.5" customHeight="1">
      <c r="A98" s="40"/>
      <c r="B98" s="41"/>
      <c r="C98" s="206" t="s">
        <v>85</v>
      </c>
      <c r="D98" s="206" t="s">
        <v>202</v>
      </c>
      <c r="E98" s="207" t="s">
        <v>410</v>
      </c>
      <c r="F98" s="208" t="s">
        <v>411</v>
      </c>
      <c r="G98" s="209" t="s">
        <v>222</v>
      </c>
      <c r="H98" s="210">
        <v>12</v>
      </c>
      <c r="I98" s="211"/>
      <c r="J98" s="212">
        <f>ROUND(I98*H98,2)</f>
        <v>0</v>
      </c>
      <c r="K98" s="208" t="s">
        <v>206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0.0015</v>
      </c>
      <c r="R98" s="215">
        <f>Q98*H98</f>
        <v>0.018000000000000002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207</v>
      </c>
      <c r="AT98" s="217" t="s">
        <v>202</v>
      </c>
      <c r="AU98" s="217" t="s">
        <v>85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886</v>
      </c>
    </row>
    <row r="99" s="2" customFormat="1">
      <c r="A99" s="40"/>
      <c r="B99" s="41"/>
      <c r="C99" s="42"/>
      <c r="D99" s="219" t="s">
        <v>209</v>
      </c>
      <c r="E99" s="42"/>
      <c r="F99" s="220" t="s">
        <v>413</v>
      </c>
      <c r="G99" s="42"/>
      <c r="H99" s="42"/>
      <c r="I99" s="221"/>
      <c r="J99" s="42"/>
      <c r="K99" s="42"/>
      <c r="L99" s="46"/>
      <c r="M99" s="222"/>
      <c r="N99" s="22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209</v>
      </c>
      <c r="AU99" s="19" t="s">
        <v>85</v>
      </c>
    </row>
    <row r="100" s="12" customFormat="1" ht="22.8" customHeight="1">
      <c r="A100" s="12"/>
      <c r="B100" s="190"/>
      <c r="C100" s="191"/>
      <c r="D100" s="192" t="s">
        <v>74</v>
      </c>
      <c r="E100" s="204" t="s">
        <v>230</v>
      </c>
      <c r="F100" s="204" t="s">
        <v>231</v>
      </c>
      <c r="G100" s="191"/>
      <c r="H100" s="191"/>
      <c r="I100" s="194"/>
      <c r="J100" s="205">
        <f>BK100</f>
        <v>0</v>
      </c>
      <c r="K100" s="191"/>
      <c r="L100" s="196"/>
      <c r="M100" s="197"/>
      <c r="N100" s="198"/>
      <c r="O100" s="198"/>
      <c r="P100" s="199">
        <f>SUM(P101:P104)</f>
        <v>0</v>
      </c>
      <c r="Q100" s="198"/>
      <c r="R100" s="199">
        <f>SUM(R101:R104)</f>
        <v>0</v>
      </c>
      <c r="S100" s="198"/>
      <c r="T100" s="200">
        <f>SUM(T101:T104)</f>
        <v>0.1216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1" t="s">
        <v>83</v>
      </c>
      <c r="AT100" s="202" t="s">
        <v>74</v>
      </c>
      <c r="AU100" s="202" t="s">
        <v>83</v>
      </c>
      <c r="AY100" s="201" t="s">
        <v>199</v>
      </c>
      <c r="BK100" s="203">
        <f>SUM(BK101:BK104)</f>
        <v>0</v>
      </c>
    </row>
    <row r="101" s="2" customFormat="1" ht="16.5" customHeight="1">
      <c r="A101" s="40"/>
      <c r="B101" s="41"/>
      <c r="C101" s="206" t="s">
        <v>219</v>
      </c>
      <c r="D101" s="206" t="s">
        <v>202</v>
      </c>
      <c r="E101" s="207" t="s">
        <v>423</v>
      </c>
      <c r="F101" s="208" t="s">
        <v>424</v>
      </c>
      <c r="G101" s="209" t="s">
        <v>283</v>
      </c>
      <c r="H101" s="210">
        <v>1.6000000000000001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0.075999999999999998</v>
      </c>
      <c r="T101" s="216">
        <f>S101*H101</f>
        <v>0.1216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887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426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13" customFormat="1">
      <c r="A103" s="13"/>
      <c r="B103" s="224"/>
      <c r="C103" s="225"/>
      <c r="D103" s="226" t="s">
        <v>216</v>
      </c>
      <c r="E103" s="227" t="s">
        <v>19</v>
      </c>
      <c r="F103" s="228" t="s">
        <v>888</v>
      </c>
      <c r="G103" s="225"/>
      <c r="H103" s="229">
        <v>1.6000000000000001</v>
      </c>
      <c r="I103" s="230"/>
      <c r="J103" s="225"/>
      <c r="K103" s="225"/>
      <c r="L103" s="231"/>
      <c r="M103" s="232"/>
      <c r="N103" s="233"/>
      <c r="O103" s="233"/>
      <c r="P103" s="233"/>
      <c r="Q103" s="233"/>
      <c r="R103" s="233"/>
      <c r="S103" s="233"/>
      <c r="T103" s="234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5" t="s">
        <v>216</v>
      </c>
      <c r="AU103" s="235" t="s">
        <v>85</v>
      </c>
      <c r="AV103" s="13" t="s">
        <v>85</v>
      </c>
      <c r="AW103" s="13" t="s">
        <v>37</v>
      </c>
      <c r="AX103" s="13" t="s">
        <v>75</v>
      </c>
      <c r="AY103" s="235" t="s">
        <v>199</v>
      </c>
    </row>
    <row r="104" s="14" customFormat="1">
      <c r="A104" s="14"/>
      <c r="B104" s="236"/>
      <c r="C104" s="237"/>
      <c r="D104" s="226" t="s">
        <v>216</v>
      </c>
      <c r="E104" s="238" t="s">
        <v>19</v>
      </c>
      <c r="F104" s="239" t="s">
        <v>218</v>
      </c>
      <c r="G104" s="237"/>
      <c r="H104" s="240">
        <v>1.6000000000000001</v>
      </c>
      <c r="I104" s="241"/>
      <c r="J104" s="237"/>
      <c r="K104" s="237"/>
      <c r="L104" s="242"/>
      <c r="M104" s="243"/>
      <c r="N104" s="244"/>
      <c r="O104" s="244"/>
      <c r="P104" s="244"/>
      <c r="Q104" s="244"/>
      <c r="R104" s="244"/>
      <c r="S104" s="244"/>
      <c r="T104" s="245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6" t="s">
        <v>216</v>
      </c>
      <c r="AU104" s="246" t="s">
        <v>85</v>
      </c>
      <c r="AV104" s="14" t="s">
        <v>207</v>
      </c>
      <c r="AW104" s="14" t="s">
        <v>37</v>
      </c>
      <c r="AX104" s="14" t="s">
        <v>83</v>
      </c>
      <c r="AY104" s="246" t="s">
        <v>199</v>
      </c>
    </row>
    <row r="105" s="12" customFormat="1" ht="22.8" customHeight="1">
      <c r="A105" s="12"/>
      <c r="B105" s="190"/>
      <c r="C105" s="191"/>
      <c r="D105" s="192" t="s">
        <v>74</v>
      </c>
      <c r="E105" s="204" t="s">
        <v>236</v>
      </c>
      <c r="F105" s="204" t="s">
        <v>237</v>
      </c>
      <c r="G105" s="191"/>
      <c r="H105" s="191"/>
      <c r="I105" s="194"/>
      <c r="J105" s="205">
        <f>BK105</f>
        <v>0</v>
      </c>
      <c r="K105" s="191"/>
      <c r="L105" s="196"/>
      <c r="M105" s="197"/>
      <c r="N105" s="198"/>
      <c r="O105" s="198"/>
      <c r="P105" s="199">
        <f>SUM(P106:P121)</f>
        <v>0</v>
      </c>
      <c r="Q105" s="198"/>
      <c r="R105" s="199">
        <f>SUM(R106:R121)</f>
        <v>0</v>
      </c>
      <c r="S105" s="198"/>
      <c r="T105" s="200">
        <f>SUM(T106:T121)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1" t="s">
        <v>83</v>
      </c>
      <c r="AT105" s="202" t="s">
        <v>74</v>
      </c>
      <c r="AU105" s="202" t="s">
        <v>83</v>
      </c>
      <c r="AY105" s="201" t="s">
        <v>199</v>
      </c>
      <c r="BK105" s="203">
        <f>SUM(BK106:BK121)</f>
        <v>0</v>
      </c>
    </row>
    <row r="106" s="2" customFormat="1" ht="21.75" customHeight="1">
      <c r="A106" s="40"/>
      <c r="B106" s="41"/>
      <c r="C106" s="206" t="s">
        <v>207</v>
      </c>
      <c r="D106" s="206" t="s">
        <v>202</v>
      </c>
      <c r="E106" s="207" t="s">
        <v>428</v>
      </c>
      <c r="F106" s="208" t="s">
        <v>429</v>
      </c>
      <c r="G106" s="209" t="s">
        <v>213</v>
      </c>
      <c r="H106" s="210">
        <v>1.7270000000000001</v>
      </c>
      <c r="I106" s="211"/>
      <c r="J106" s="212">
        <f>ROUND(I106*H106,2)</f>
        <v>0</v>
      </c>
      <c r="K106" s="208" t="s">
        <v>206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889</v>
      </c>
    </row>
    <row r="107" s="2" customFormat="1">
      <c r="A107" s="40"/>
      <c r="B107" s="41"/>
      <c r="C107" s="42"/>
      <c r="D107" s="219" t="s">
        <v>209</v>
      </c>
      <c r="E107" s="42"/>
      <c r="F107" s="220" t="s">
        <v>431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209</v>
      </c>
      <c r="AU107" s="19" t="s">
        <v>85</v>
      </c>
    </row>
    <row r="108" s="2" customFormat="1" ht="16.5" customHeight="1">
      <c r="A108" s="40"/>
      <c r="B108" s="41"/>
      <c r="C108" s="206" t="s">
        <v>238</v>
      </c>
      <c r="D108" s="206" t="s">
        <v>202</v>
      </c>
      <c r="E108" s="207" t="s">
        <v>250</v>
      </c>
      <c r="F108" s="208" t="s">
        <v>251</v>
      </c>
      <c r="G108" s="209" t="s">
        <v>213</v>
      </c>
      <c r="H108" s="210">
        <v>1.7270000000000001</v>
      </c>
      <c r="I108" s="211"/>
      <c r="J108" s="212">
        <f>ROUND(I108*H108,2)</f>
        <v>0</v>
      </c>
      <c r="K108" s="208" t="s">
        <v>206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207</v>
      </c>
      <c r="AT108" s="217" t="s">
        <v>202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890</v>
      </c>
    </row>
    <row r="109" s="2" customFormat="1">
      <c r="A109" s="40"/>
      <c r="B109" s="41"/>
      <c r="C109" s="42"/>
      <c r="D109" s="219" t="s">
        <v>209</v>
      </c>
      <c r="E109" s="42"/>
      <c r="F109" s="220" t="s">
        <v>253</v>
      </c>
      <c r="G109" s="42"/>
      <c r="H109" s="42"/>
      <c r="I109" s="221"/>
      <c r="J109" s="42"/>
      <c r="K109" s="42"/>
      <c r="L109" s="46"/>
      <c r="M109" s="222"/>
      <c r="N109" s="223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209</v>
      </c>
      <c r="AU109" s="19" t="s">
        <v>85</v>
      </c>
    </row>
    <row r="110" s="2" customFormat="1" ht="16.5" customHeight="1">
      <c r="A110" s="40"/>
      <c r="B110" s="41"/>
      <c r="C110" s="206" t="s">
        <v>200</v>
      </c>
      <c r="D110" s="206" t="s">
        <v>202</v>
      </c>
      <c r="E110" s="207" t="s">
        <v>255</v>
      </c>
      <c r="F110" s="208" t="s">
        <v>256</v>
      </c>
      <c r="G110" s="209" t="s">
        <v>213</v>
      </c>
      <c r="H110" s="210">
        <v>34.539999999999999</v>
      </c>
      <c r="I110" s="211"/>
      <c r="J110" s="212">
        <f>ROUND(I110*H110,2)</f>
        <v>0</v>
      </c>
      <c r="K110" s="208" t="s">
        <v>206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207</v>
      </c>
      <c r="AT110" s="217" t="s">
        <v>202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891</v>
      </c>
    </row>
    <row r="111" s="2" customFormat="1">
      <c r="A111" s="40"/>
      <c r="B111" s="41"/>
      <c r="C111" s="42"/>
      <c r="D111" s="219" t="s">
        <v>209</v>
      </c>
      <c r="E111" s="42"/>
      <c r="F111" s="220" t="s">
        <v>258</v>
      </c>
      <c r="G111" s="42"/>
      <c r="H111" s="42"/>
      <c r="I111" s="221"/>
      <c r="J111" s="42"/>
      <c r="K111" s="42"/>
      <c r="L111" s="46"/>
      <c r="M111" s="222"/>
      <c r="N111" s="223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209</v>
      </c>
      <c r="AU111" s="19" t="s">
        <v>85</v>
      </c>
    </row>
    <row r="112" s="13" customFormat="1">
      <c r="A112" s="13"/>
      <c r="B112" s="224"/>
      <c r="C112" s="225"/>
      <c r="D112" s="226" t="s">
        <v>216</v>
      </c>
      <c r="E112" s="227" t="s">
        <v>19</v>
      </c>
      <c r="F112" s="228" t="s">
        <v>892</v>
      </c>
      <c r="G112" s="225"/>
      <c r="H112" s="229">
        <v>34.539999999999999</v>
      </c>
      <c r="I112" s="230"/>
      <c r="J112" s="225"/>
      <c r="K112" s="225"/>
      <c r="L112" s="231"/>
      <c r="M112" s="232"/>
      <c r="N112" s="233"/>
      <c r="O112" s="233"/>
      <c r="P112" s="233"/>
      <c r="Q112" s="233"/>
      <c r="R112" s="233"/>
      <c r="S112" s="233"/>
      <c r="T112" s="234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5" t="s">
        <v>216</v>
      </c>
      <c r="AU112" s="235" t="s">
        <v>85</v>
      </c>
      <c r="AV112" s="13" t="s">
        <v>85</v>
      </c>
      <c r="AW112" s="13" t="s">
        <v>37</v>
      </c>
      <c r="AX112" s="13" t="s">
        <v>75</v>
      </c>
      <c r="AY112" s="235" t="s">
        <v>199</v>
      </c>
    </row>
    <row r="113" s="14" customFormat="1">
      <c r="A113" s="14"/>
      <c r="B113" s="236"/>
      <c r="C113" s="237"/>
      <c r="D113" s="226" t="s">
        <v>216</v>
      </c>
      <c r="E113" s="238" t="s">
        <v>19</v>
      </c>
      <c r="F113" s="239" t="s">
        <v>218</v>
      </c>
      <c r="G113" s="237"/>
      <c r="H113" s="240">
        <v>34.539999999999999</v>
      </c>
      <c r="I113" s="241"/>
      <c r="J113" s="237"/>
      <c r="K113" s="237"/>
      <c r="L113" s="242"/>
      <c r="M113" s="243"/>
      <c r="N113" s="244"/>
      <c r="O113" s="244"/>
      <c r="P113" s="244"/>
      <c r="Q113" s="244"/>
      <c r="R113" s="244"/>
      <c r="S113" s="244"/>
      <c r="T113" s="245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46" t="s">
        <v>216</v>
      </c>
      <c r="AU113" s="246" t="s">
        <v>85</v>
      </c>
      <c r="AV113" s="14" t="s">
        <v>207</v>
      </c>
      <c r="AW113" s="14" t="s">
        <v>37</v>
      </c>
      <c r="AX113" s="14" t="s">
        <v>83</v>
      </c>
      <c r="AY113" s="246" t="s">
        <v>199</v>
      </c>
    </row>
    <row r="114" s="2" customFormat="1" ht="21.75" customHeight="1">
      <c r="A114" s="40"/>
      <c r="B114" s="41"/>
      <c r="C114" s="206" t="s">
        <v>249</v>
      </c>
      <c r="D114" s="206" t="s">
        <v>202</v>
      </c>
      <c r="E114" s="207" t="s">
        <v>260</v>
      </c>
      <c r="F114" s="208" t="s">
        <v>261</v>
      </c>
      <c r="G114" s="209" t="s">
        <v>213</v>
      </c>
      <c r="H114" s="210">
        <v>1.321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207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893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263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13" customFormat="1">
      <c r="A116" s="13"/>
      <c r="B116" s="224"/>
      <c r="C116" s="225"/>
      <c r="D116" s="226" t="s">
        <v>216</v>
      </c>
      <c r="E116" s="227" t="s">
        <v>19</v>
      </c>
      <c r="F116" s="228" t="s">
        <v>436</v>
      </c>
      <c r="G116" s="225"/>
      <c r="H116" s="229">
        <v>1.321</v>
      </c>
      <c r="I116" s="230"/>
      <c r="J116" s="225"/>
      <c r="K116" s="225"/>
      <c r="L116" s="231"/>
      <c r="M116" s="232"/>
      <c r="N116" s="233"/>
      <c r="O116" s="233"/>
      <c r="P116" s="233"/>
      <c r="Q116" s="233"/>
      <c r="R116" s="233"/>
      <c r="S116" s="233"/>
      <c r="T116" s="234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5" t="s">
        <v>216</v>
      </c>
      <c r="AU116" s="235" t="s">
        <v>85</v>
      </c>
      <c r="AV116" s="13" t="s">
        <v>85</v>
      </c>
      <c r="AW116" s="13" t="s">
        <v>37</v>
      </c>
      <c r="AX116" s="13" t="s">
        <v>75</v>
      </c>
      <c r="AY116" s="235" t="s">
        <v>199</v>
      </c>
    </row>
    <row r="117" s="14" customFormat="1">
      <c r="A117" s="14"/>
      <c r="B117" s="236"/>
      <c r="C117" s="237"/>
      <c r="D117" s="226" t="s">
        <v>216</v>
      </c>
      <c r="E117" s="238" t="s">
        <v>19</v>
      </c>
      <c r="F117" s="239" t="s">
        <v>218</v>
      </c>
      <c r="G117" s="237"/>
      <c r="H117" s="240">
        <v>1.321</v>
      </c>
      <c r="I117" s="241"/>
      <c r="J117" s="237"/>
      <c r="K117" s="237"/>
      <c r="L117" s="242"/>
      <c r="M117" s="243"/>
      <c r="N117" s="244"/>
      <c r="O117" s="244"/>
      <c r="P117" s="244"/>
      <c r="Q117" s="244"/>
      <c r="R117" s="244"/>
      <c r="S117" s="244"/>
      <c r="T117" s="245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46" t="s">
        <v>216</v>
      </c>
      <c r="AU117" s="246" t="s">
        <v>85</v>
      </c>
      <c r="AV117" s="14" t="s">
        <v>207</v>
      </c>
      <c r="AW117" s="14" t="s">
        <v>37</v>
      </c>
      <c r="AX117" s="14" t="s">
        <v>83</v>
      </c>
      <c r="AY117" s="246" t="s">
        <v>199</v>
      </c>
    </row>
    <row r="118" s="2" customFormat="1" ht="21.75" customHeight="1">
      <c r="A118" s="40"/>
      <c r="B118" s="41"/>
      <c r="C118" s="206" t="s">
        <v>254</v>
      </c>
      <c r="D118" s="206" t="s">
        <v>202</v>
      </c>
      <c r="E118" s="207" t="s">
        <v>266</v>
      </c>
      <c r="F118" s="208" t="s">
        <v>267</v>
      </c>
      <c r="G118" s="209" t="s">
        <v>213</v>
      </c>
      <c r="H118" s="210">
        <v>0.19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894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269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13" customFormat="1">
      <c r="A120" s="13"/>
      <c r="B120" s="224"/>
      <c r="C120" s="225"/>
      <c r="D120" s="226" t="s">
        <v>216</v>
      </c>
      <c r="E120" s="227" t="s">
        <v>19</v>
      </c>
      <c r="F120" s="228" t="s">
        <v>438</v>
      </c>
      <c r="G120" s="225"/>
      <c r="H120" s="229">
        <v>0.19</v>
      </c>
      <c r="I120" s="230"/>
      <c r="J120" s="225"/>
      <c r="K120" s="225"/>
      <c r="L120" s="231"/>
      <c r="M120" s="232"/>
      <c r="N120" s="233"/>
      <c r="O120" s="233"/>
      <c r="P120" s="233"/>
      <c r="Q120" s="233"/>
      <c r="R120" s="233"/>
      <c r="S120" s="233"/>
      <c r="T120" s="234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5" t="s">
        <v>216</v>
      </c>
      <c r="AU120" s="235" t="s">
        <v>85</v>
      </c>
      <c r="AV120" s="13" t="s">
        <v>85</v>
      </c>
      <c r="AW120" s="13" t="s">
        <v>37</v>
      </c>
      <c r="AX120" s="13" t="s">
        <v>75</v>
      </c>
      <c r="AY120" s="235" t="s">
        <v>199</v>
      </c>
    </row>
    <row r="121" s="14" customFormat="1">
      <c r="A121" s="14"/>
      <c r="B121" s="236"/>
      <c r="C121" s="237"/>
      <c r="D121" s="226" t="s">
        <v>216</v>
      </c>
      <c r="E121" s="238" t="s">
        <v>19</v>
      </c>
      <c r="F121" s="239" t="s">
        <v>218</v>
      </c>
      <c r="G121" s="237"/>
      <c r="H121" s="240">
        <v>0.19</v>
      </c>
      <c r="I121" s="241"/>
      <c r="J121" s="237"/>
      <c r="K121" s="237"/>
      <c r="L121" s="242"/>
      <c r="M121" s="243"/>
      <c r="N121" s="244"/>
      <c r="O121" s="244"/>
      <c r="P121" s="244"/>
      <c r="Q121" s="244"/>
      <c r="R121" s="244"/>
      <c r="S121" s="244"/>
      <c r="T121" s="245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46" t="s">
        <v>216</v>
      </c>
      <c r="AU121" s="246" t="s">
        <v>85</v>
      </c>
      <c r="AV121" s="14" t="s">
        <v>207</v>
      </c>
      <c r="AW121" s="14" t="s">
        <v>37</v>
      </c>
      <c r="AX121" s="14" t="s">
        <v>83</v>
      </c>
      <c r="AY121" s="246" t="s">
        <v>199</v>
      </c>
    </row>
    <row r="122" s="12" customFormat="1" ht="22.8" customHeight="1">
      <c r="A122" s="12"/>
      <c r="B122" s="190"/>
      <c r="C122" s="191"/>
      <c r="D122" s="192" t="s">
        <v>74</v>
      </c>
      <c r="E122" s="204" t="s">
        <v>660</v>
      </c>
      <c r="F122" s="204" t="s">
        <v>661</v>
      </c>
      <c r="G122" s="191"/>
      <c r="H122" s="191"/>
      <c r="I122" s="194"/>
      <c r="J122" s="205">
        <f>BK122</f>
        <v>0</v>
      </c>
      <c r="K122" s="191"/>
      <c r="L122" s="196"/>
      <c r="M122" s="197"/>
      <c r="N122" s="198"/>
      <c r="O122" s="198"/>
      <c r="P122" s="199">
        <f>SUM(P123:P124)</f>
        <v>0</v>
      </c>
      <c r="Q122" s="198"/>
      <c r="R122" s="199">
        <f>SUM(R123:R124)</f>
        <v>0</v>
      </c>
      <c r="S122" s="198"/>
      <c r="T122" s="200">
        <f>SUM(T123:T124)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1" t="s">
        <v>83</v>
      </c>
      <c r="AT122" s="202" t="s">
        <v>74</v>
      </c>
      <c r="AU122" s="202" t="s">
        <v>83</v>
      </c>
      <c r="AY122" s="201" t="s">
        <v>199</v>
      </c>
      <c r="BK122" s="203">
        <f>SUM(BK123:BK124)</f>
        <v>0</v>
      </c>
    </row>
    <row r="123" s="2" customFormat="1" ht="16.5" customHeight="1">
      <c r="A123" s="40"/>
      <c r="B123" s="41"/>
      <c r="C123" s="206" t="s">
        <v>230</v>
      </c>
      <c r="D123" s="206" t="s">
        <v>202</v>
      </c>
      <c r="E123" s="207" t="s">
        <v>662</v>
      </c>
      <c r="F123" s="208" t="s">
        <v>663</v>
      </c>
      <c r="G123" s="209" t="s">
        <v>213</v>
      </c>
      <c r="H123" s="210">
        <v>3.3149999999999999</v>
      </c>
      <c r="I123" s="211"/>
      <c r="J123" s="212">
        <f>ROUND(I123*H123,2)</f>
        <v>0</v>
      </c>
      <c r="K123" s="208" t="s">
        <v>206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207</v>
      </c>
      <c r="AT123" s="217" t="s">
        <v>202</v>
      </c>
      <c r="AU123" s="217" t="s">
        <v>85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207</v>
      </c>
      <c r="BM123" s="217" t="s">
        <v>895</v>
      </c>
    </row>
    <row r="124" s="2" customFormat="1">
      <c r="A124" s="40"/>
      <c r="B124" s="41"/>
      <c r="C124" s="42"/>
      <c r="D124" s="219" t="s">
        <v>209</v>
      </c>
      <c r="E124" s="42"/>
      <c r="F124" s="220" t="s">
        <v>665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209</v>
      </c>
      <c r="AU124" s="19" t="s">
        <v>85</v>
      </c>
    </row>
    <row r="125" s="12" customFormat="1" ht="25.92" customHeight="1">
      <c r="A125" s="12"/>
      <c r="B125" s="190"/>
      <c r="C125" s="191"/>
      <c r="D125" s="192" t="s">
        <v>74</v>
      </c>
      <c r="E125" s="193" t="s">
        <v>277</v>
      </c>
      <c r="F125" s="193" t="s">
        <v>278</v>
      </c>
      <c r="G125" s="191"/>
      <c r="H125" s="191"/>
      <c r="I125" s="194"/>
      <c r="J125" s="195">
        <f>BK125</f>
        <v>0</v>
      </c>
      <c r="K125" s="191"/>
      <c r="L125" s="196"/>
      <c r="M125" s="197"/>
      <c r="N125" s="198"/>
      <c r="O125" s="198"/>
      <c r="P125" s="199">
        <f>P126+P132+P134+P145+P163+P174+P183</f>
        <v>0</v>
      </c>
      <c r="Q125" s="198"/>
      <c r="R125" s="199">
        <f>R126+R132+R134+R145+R163+R174+R183</f>
        <v>0.78629604850000001</v>
      </c>
      <c r="S125" s="198"/>
      <c r="T125" s="200">
        <f>T126+T132+T134+T145+T163+T174+T183</f>
        <v>1.10785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01" t="s">
        <v>85</v>
      </c>
      <c r="AT125" s="202" t="s">
        <v>74</v>
      </c>
      <c r="AU125" s="202" t="s">
        <v>75</v>
      </c>
      <c r="AY125" s="201" t="s">
        <v>199</v>
      </c>
      <c r="BK125" s="203">
        <f>BK126+BK132+BK134+BK145+BK163+BK174+BK183</f>
        <v>0</v>
      </c>
    </row>
    <row r="126" s="12" customFormat="1" ht="22.8" customHeight="1">
      <c r="A126" s="12"/>
      <c r="B126" s="190"/>
      <c r="C126" s="191"/>
      <c r="D126" s="192" t="s">
        <v>74</v>
      </c>
      <c r="E126" s="204" t="s">
        <v>439</v>
      </c>
      <c r="F126" s="204" t="s">
        <v>440</v>
      </c>
      <c r="G126" s="191"/>
      <c r="H126" s="191"/>
      <c r="I126" s="194"/>
      <c r="J126" s="205">
        <f>BK126</f>
        <v>0</v>
      </c>
      <c r="K126" s="191"/>
      <c r="L126" s="196"/>
      <c r="M126" s="197"/>
      <c r="N126" s="198"/>
      <c r="O126" s="198"/>
      <c r="P126" s="199">
        <f>SUM(P127:P131)</f>
        <v>0</v>
      </c>
      <c r="Q126" s="198"/>
      <c r="R126" s="199">
        <f>SUM(R127:R131)</f>
        <v>0.0062191699999999996</v>
      </c>
      <c r="S126" s="198"/>
      <c r="T126" s="200">
        <f>SUM(T127:T131)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01" t="s">
        <v>85</v>
      </c>
      <c r="AT126" s="202" t="s">
        <v>74</v>
      </c>
      <c r="AU126" s="202" t="s">
        <v>83</v>
      </c>
      <c r="AY126" s="201" t="s">
        <v>199</v>
      </c>
      <c r="BK126" s="203">
        <f>SUM(BK127:BK131)</f>
        <v>0</v>
      </c>
    </row>
    <row r="127" s="2" customFormat="1" ht="16.5" customHeight="1">
      <c r="A127" s="40"/>
      <c r="B127" s="41"/>
      <c r="C127" s="206" t="s">
        <v>265</v>
      </c>
      <c r="D127" s="206" t="s">
        <v>202</v>
      </c>
      <c r="E127" s="207" t="s">
        <v>441</v>
      </c>
      <c r="F127" s="208" t="s">
        <v>442</v>
      </c>
      <c r="G127" s="209" t="s">
        <v>443</v>
      </c>
      <c r="H127" s="210">
        <v>1</v>
      </c>
      <c r="I127" s="211"/>
      <c r="J127" s="212">
        <f>ROUND(I127*H127,2)</f>
        <v>0</v>
      </c>
      <c r="K127" s="208" t="s">
        <v>206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0.00056002999999999999</v>
      </c>
      <c r="R127" s="215">
        <f>Q127*H127</f>
        <v>0.00056002999999999999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128</v>
      </c>
      <c r="AT127" s="217" t="s">
        <v>202</v>
      </c>
      <c r="AU127" s="217" t="s">
        <v>85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128</v>
      </c>
      <c r="BM127" s="217" t="s">
        <v>896</v>
      </c>
    </row>
    <row r="128" s="2" customFormat="1">
      <c r="A128" s="40"/>
      <c r="B128" s="41"/>
      <c r="C128" s="42"/>
      <c r="D128" s="219" t="s">
        <v>209</v>
      </c>
      <c r="E128" s="42"/>
      <c r="F128" s="220" t="s">
        <v>445</v>
      </c>
      <c r="G128" s="42"/>
      <c r="H128" s="42"/>
      <c r="I128" s="221"/>
      <c r="J128" s="42"/>
      <c r="K128" s="42"/>
      <c r="L128" s="46"/>
      <c r="M128" s="222"/>
      <c r="N128" s="223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209</v>
      </c>
      <c r="AU128" s="19" t="s">
        <v>85</v>
      </c>
    </row>
    <row r="129" s="2" customFormat="1" ht="16.5" customHeight="1">
      <c r="A129" s="40"/>
      <c r="B129" s="41"/>
      <c r="C129" s="247" t="s">
        <v>271</v>
      </c>
      <c r="D129" s="247" t="s">
        <v>287</v>
      </c>
      <c r="E129" s="248" t="s">
        <v>446</v>
      </c>
      <c r="F129" s="249" t="s">
        <v>447</v>
      </c>
      <c r="G129" s="250" t="s">
        <v>417</v>
      </c>
      <c r="H129" s="251">
        <v>1</v>
      </c>
      <c r="I129" s="252"/>
      <c r="J129" s="253">
        <f>ROUND(I129*H129,2)</f>
        <v>0</v>
      </c>
      <c r="K129" s="249" t="s">
        <v>206</v>
      </c>
      <c r="L129" s="254"/>
      <c r="M129" s="255" t="s">
        <v>19</v>
      </c>
      <c r="N129" s="256" t="s">
        <v>46</v>
      </c>
      <c r="O129" s="86"/>
      <c r="P129" s="215">
        <f>O129*H129</f>
        <v>0</v>
      </c>
      <c r="Q129" s="215">
        <v>0.0044999999999999997</v>
      </c>
      <c r="R129" s="215">
        <f>Q129*H129</f>
        <v>0.0044999999999999997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290</v>
      </c>
      <c r="AT129" s="217" t="s">
        <v>287</v>
      </c>
      <c r="AU129" s="217" t="s">
        <v>85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128</v>
      </c>
      <c r="BM129" s="217" t="s">
        <v>897</v>
      </c>
    </row>
    <row r="130" s="2" customFormat="1" ht="16.5" customHeight="1">
      <c r="A130" s="40"/>
      <c r="B130" s="41"/>
      <c r="C130" s="206" t="s">
        <v>8</v>
      </c>
      <c r="D130" s="206" t="s">
        <v>202</v>
      </c>
      <c r="E130" s="207" t="s">
        <v>449</v>
      </c>
      <c r="F130" s="208" t="s">
        <v>450</v>
      </c>
      <c r="G130" s="209" t="s">
        <v>443</v>
      </c>
      <c r="H130" s="210">
        <v>1</v>
      </c>
      <c r="I130" s="211"/>
      <c r="J130" s="212">
        <f>ROUND(I130*H130,2)</f>
        <v>0</v>
      </c>
      <c r="K130" s="208" t="s">
        <v>206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0.0011591399999999999</v>
      </c>
      <c r="R130" s="215">
        <f>Q130*H130</f>
        <v>0.0011591399999999999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128</v>
      </c>
      <c r="AT130" s="217" t="s">
        <v>202</v>
      </c>
      <c r="AU130" s="217" t="s">
        <v>85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128</v>
      </c>
      <c r="BM130" s="217" t="s">
        <v>898</v>
      </c>
    </row>
    <row r="131" s="2" customFormat="1">
      <c r="A131" s="40"/>
      <c r="B131" s="41"/>
      <c r="C131" s="42"/>
      <c r="D131" s="219" t="s">
        <v>209</v>
      </c>
      <c r="E131" s="42"/>
      <c r="F131" s="220" t="s">
        <v>452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209</v>
      </c>
      <c r="AU131" s="19" t="s">
        <v>85</v>
      </c>
    </row>
    <row r="132" s="12" customFormat="1" ht="22.8" customHeight="1">
      <c r="A132" s="12"/>
      <c r="B132" s="190"/>
      <c r="C132" s="191"/>
      <c r="D132" s="192" t="s">
        <v>74</v>
      </c>
      <c r="E132" s="204" t="s">
        <v>457</v>
      </c>
      <c r="F132" s="204" t="s">
        <v>458</v>
      </c>
      <c r="G132" s="191"/>
      <c r="H132" s="191"/>
      <c r="I132" s="194"/>
      <c r="J132" s="205">
        <f>BK132</f>
        <v>0</v>
      </c>
      <c r="K132" s="191"/>
      <c r="L132" s="196"/>
      <c r="M132" s="197"/>
      <c r="N132" s="198"/>
      <c r="O132" s="198"/>
      <c r="P132" s="199">
        <f>P133</f>
        <v>0</v>
      </c>
      <c r="Q132" s="198"/>
      <c r="R132" s="199">
        <f>R133</f>
        <v>0</v>
      </c>
      <c r="S132" s="198"/>
      <c r="T132" s="200">
        <f>T133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1" t="s">
        <v>85</v>
      </c>
      <c r="AT132" s="202" t="s">
        <v>74</v>
      </c>
      <c r="AU132" s="202" t="s">
        <v>83</v>
      </c>
      <c r="AY132" s="201" t="s">
        <v>199</v>
      </c>
      <c r="BK132" s="203">
        <f>BK133</f>
        <v>0</v>
      </c>
    </row>
    <row r="133" s="2" customFormat="1" ht="16.5" customHeight="1">
      <c r="A133" s="40"/>
      <c r="B133" s="41"/>
      <c r="C133" s="206" t="s">
        <v>286</v>
      </c>
      <c r="D133" s="206" t="s">
        <v>202</v>
      </c>
      <c r="E133" s="207" t="s">
        <v>459</v>
      </c>
      <c r="F133" s="208" t="s">
        <v>460</v>
      </c>
      <c r="G133" s="209" t="s">
        <v>461</v>
      </c>
      <c r="H133" s="210">
        <v>1</v>
      </c>
      <c r="I133" s="211"/>
      <c r="J133" s="212">
        <f>ROUND(I133*H133,2)</f>
        <v>0</v>
      </c>
      <c r="K133" s="208" t="s">
        <v>19</v>
      </c>
      <c r="L133" s="46"/>
      <c r="M133" s="213" t="s">
        <v>19</v>
      </c>
      <c r="N133" s="214" t="s">
        <v>46</v>
      </c>
      <c r="O133" s="86"/>
      <c r="P133" s="215">
        <f>O133*H133</f>
        <v>0</v>
      </c>
      <c r="Q133" s="215">
        <v>0</v>
      </c>
      <c r="R133" s="215">
        <f>Q133*H133</f>
        <v>0</v>
      </c>
      <c r="S133" s="215">
        <v>0</v>
      </c>
      <c r="T133" s="21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128</v>
      </c>
      <c r="AT133" s="217" t="s">
        <v>202</v>
      </c>
      <c r="AU133" s="217" t="s">
        <v>85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128</v>
      </c>
      <c r="BM133" s="217" t="s">
        <v>899</v>
      </c>
    </row>
    <row r="134" s="12" customFormat="1" ht="22.8" customHeight="1">
      <c r="A134" s="12"/>
      <c r="B134" s="190"/>
      <c r="C134" s="191"/>
      <c r="D134" s="192" t="s">
        <v>74</v>
      </c>
      <c r="E134" s="204" t="s">
        <v>463</v>
      </c>
      <c r="F134" s="204" t="s">
        <v>464</v>
      </c>
      <c r="G134" s="191"/>
      <c r="H134" s="191"/>
      <c r="I134" s="194"/>
      <c r="J134" s="205">
        <f>BK134</f>
        <v>0</v>
      </c>
      <c r="K134" s="191"/>
      <c r="L134" s="196"/>
      <c r="M134" s="197"/>
      <c r="N134" s="198"/>
      <c r="O134" s="198"/>
      <c r="P134" s="199">
        <f>SUM(P135:P144)</f>
        <v>0</v>
      </c>
      <c r="Q134" s="198"/>
      <c r="R134" s="199">
        <f>SUM(R135:R144)</f>
        <v>0.0223</v>
      </c>
      <c r="S134" s="198"/>
      <c r="T134" s="200">
        <f>SUM(T135:T144)</f>
        <v>0.024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1" t="s">
        <v>85</v>
      </c>
      <c r="AT134" s="202" t="s">
        <v>74</v>
      </c>
      <c r="AU134" s="202" t="s">
        <v>83</v>
      </c>
      <c r="AY134" s="201" t="s">
        <v>199</v>
      </c>
      <c r="BK134" s="203">
        <f>SUM(BK135:BK144)</f>
        <v>0</v>
      </c>
    </row>
    <row r="135" s="2" customFormat="1" ht="16.5" customHeight="1">
      <c r="A135" s="40"/>
      <c r="B135" s="41"/>
      <c r="C135" s="206" t="s">
        <v>293</v>
      </c>
      <c r="D135" s="206" t="s">
        <v>202</v>
      </c>
      <c r="E135" s="207" t="s">
        <v>476</v>
      </c>
      <c r="F135" s="208" t="s">
        <v>900</v>
      </c>
      <c r="G135" s="209" t="s">
        <v>461</v>
      </c>
      <c r="H135" s="210">
        <v>1</v>
      </c>
      <c r="I135" s="211"/>
      <c r="J135" s="212">
        <f>ROUND(I135*H135,2)</f>
        <v>0</v>
      </c>
      <c r="K135" s="208" t="s">
        <v>19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0</v>
      </c>
      <c r="R135" s="215">
        <f>Q135*H135</f>
        <v>0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128</v>
      </c>
      <c r="AT135" s="217" t="s">
        <v>202</v>
      </c>
      <c r="AU135" s="217" t="s">
        <v>85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128</v>
      </c>
      <c r="BM135" s="217" t="s">
        <v>901</v>
      </c>
    </row>
    <row r="136" s="2" customFormat="1" ht="16.5" customHeight="1">
      <c r="A136" s="40"/>
      <c r="B136" s="41"/>
      <c r="C136" s="206" t="s">
        <v>298</v>
      </c>
      <c r="D136" s="206" t="s">
        <v>202</v>
      </c>
      <c r="E136" s="207" t="s">
        <v>785</v>
      </c>
      <c r="F136" s="208" t="s">
        <v>902</v>
      </c>
      <c r="G136" s="209" t="s">
        <v>461</v>
      </c>
      <c r="H136" s="210">
        <v>1</v>
      </c>
      <c r="I136" s="211"/>
      <c r="J136" s="212">
        <f>ROUND(I136*H136,2)</f>
        <v>0</v>
      </c>
      <c r="K136" s="208" t="s">
        <v>19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128</v>
      </c>
      <c r="AT136" s="217" t="s">
        <v>202</v>
      </c>
      <c r="AU136" s="217" t="s">
        <v>85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128</v>
      </c>
      <c r="BM136" s="217" t="s">
        <v>903</v>
      </c>
    </row>
    <row r="137" s="2" customFormat="1" ht="16.5" customHeight="1">
      <c r="A137" s="40"/>
      <c r="B137" s="41"/>
      <c r="C137" s="206" t="s">
        <v>128</v>
      </c>
      <c r="D137" s="206" t="s">
        <v>202</v>
      </c>
      <c r="E137" s="207" t="s">
        <v>904</v>
      </c>
      <c r="F137" s="208" t="s">
        <v>905</v>
      </c>
      <c r="G137" s="209" t="s">
        <v>461</v>
      </c>
      <c r="H137" s="210">
        <v>1</v>
      </c>
      <c r="I137" s="211"/>
      <c r="J137" s="212">
        <f>ROUND(I137*H137,2)</f>
        <v>0</v>
      </c>
      <c r="K137" s="208" t="s">
        <v>19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128</v>
      </c>
      <c r="AT137" s="217" t="s">
        <v>202</v>
      </c>
      <c r="AU137" s="217" t="s">
        <v>85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128</v>
      </c>
      <c r="BM137" s="217" t="s">
        <v>906</v>
      </c>
    </row>
    <row r="138" s="2" customFormat="1" ht="16.5" customHeight="1">
      <c r="A138" s="40"/>
      <c r="B138" s="41"/>
      <c r="C138" s="206" t="s">
        <v>131</v>
      </c>
      <c r="D138" s="206" t="s">
        <v>202</v>
      </c>
      <c r="E138" s="207" t="s">
        <v>465</v>
      </c>
      <c r="F138" s="208" t="s">
        <v>466</v>
      </c>
      <c r="G138" s="209" t="s">
        <v>417</v>
      </c>
      <c r="H138" s="210">
        <v>1</v>
      </c>
      <c r="I138" s="211"/>
      <c r="J138" s="212">
        <f>ROUND(I138*H138,2)</f>
        <v>0</v>
      </c>
      <c r="K138" s="208" t="s">
        <v>206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</v>
      </c>
      <c r="R138" s="215">
        <f>Q138*H138</f>
        <v>0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128</v>
      </c>
      <c r="AT138" s="217" t="s">
        <v>202</v>
      </c>
      <c r="AU138" s="217" t="s">
        <v>85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128</v>
      </c>
      <c r="BM138" s="217" t="s">
        <v>907</v>
      </c>
    </row>
    <row r="139" s="2" customFormat="1">
      <c r="A139" s="40"/>
      <c r="B139" s="41"/>
      <c r="C139" s="42"/>
      <c r="D139" s="219" t="s">
        <v>209</v>
      </c>
      <c r="E139" s="42"/>
      <c r="F139" s="220" t="s">
        <v>468</v>
      </c>
      <c r="G139" s="42"/>
      <c r="H139" s="42"/>
      <c r="I139" s="221"/>
      <c r="J139" s="42"/>
      <c r="K139" s="42"/>
      <c r="L139" s="46"/>
      <c r="M139" s="222"/>
      <c r="N139" s="22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209</v>
      </c>
      <c r="AU139" s="19" t="s">
        <v>85</v>
      </c>
    </row>
    <row r="140" s="2" customFormat="1" ht="16.5" customHeight="1">
      <c r="A140" s="40"/>
      <c r="B140" s="41"/>
      <c r="C140" s="247" t="s">
        <v>134</v>
      </c>
      <c r="D140" s="247" t="s">
        <v>287</v>
      </c>
      <c r="E140" s="248" t="s">
        <v>469</v>
      </c>
      <c r="F140" s="249" t="s">
        <v>470</v>
      </c>
      <c r="G140" s="250" t="s">
        <v>417</v>
      </c>
      <c r="H140" s="251">
        <v>1</v>
      </c>
      <c r="I140" s="252"/>
      <c r="J140" s="253">
        <f>ROUND(I140*H140,2)</f>
        <v>0</v>
      </c>
      <c r="K140" s="249" t="s">
        <v>206</v>
      </c>
      <c r="L140" s="254"/>
      <c r="M140" s="255" t="s">
        <v>19</v>
      </c>
      <c r="N140" s="256" t="s">
        <v>46</v>
      </c>
      <c r="O140" s="86"/>
      <c r="P140" s="215">
        <f>O140*H140</f>
        <v>0</v>
      </c>
      <c r="Q140" s="215">
        <v>0.0223</v>
      </c>
      <c r="R140" s="215">
        <f>Q140*H140</f>
        <v>0.0223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290</v>
      </c>
      <c r="AT140" s="217" t="s">
        <v>287</v>
      </c>
      <c r="AU140" s="217" t="s">
        <v>85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128</v>
      </c>
      <c r="BM140" s="217" t="s">
        <v>908</v>
      </c>
    </row>
    <row r="141" s="2" customFormat="1" ht="16.5" customHeight="1">
      <c r="A141" s="40"/>
      <c r="B141" s="41"/>
      <c r="C141" s="206" t="s">
        <v>322</v>
      </c>
      <c r="D141" s="206" t="s">
        <v>202</v>
      </c>
      <c r="E141" s="207" t="s">
        <v>472</v>
      </c>
      <c r="F141" s="208" t="s">
        <v>473</v>
      </c>
      <c r="G141" s="209" t="s">
        <v>417</v>
      </c>
      <c r="H141" s="210">
        <v>1</v>
      </c>
      <c r="I141" s="211"/>
      <c r="J141" s="212">
        <f>ROUND(I141*H141,2)</f>
        <v>0</v>
      </c>
      <c r="K141" s="208" t="s">
        <v>206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0</v>
      </c>
      <c r="R141" s="215">
        <f>Q141*H141</f>
        <v>0</v>
      </c>
      <c r="S141" s="215">
        <v>0.024</v>
      </c>
      <c r="T141" s="216">
        <f>S141*H141</f>
        <v>0.024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128</v>
      </c>
      <c r="AT141" s="217" t="s">
        <v>202</v>
      </c>
      <c r="AU141" s="217" t="s">
        <v>85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128</v>
      </c>
      <c r="BM141" s="217" t="s">
        <v>909</v>
      </c>
    </row>
    <row r="142" s="2" customFormat="1">
      <c r="A142" s="40"/>
      <c r="B142" s="41"/>
      <c r="C142" s="42"/>
      <c r="D142" s="219" t="s">
        <v>209</v>
      </c>
      <c r="E142" s="42"/>
      <c r="F142" s="220" t="s">
        <v>475</v>
      </c>
      <c r="G142" s="42"/>
      <c r="H142" s="42"/>
      <c r="I142" s="221"/>
      <c r="J142" s="42"/>
      <c r="K142" s="42"/>
      <c r="L142" s="46"/>
      <c r="M142" s="222"/>
      <c r="N142" s="22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209</v>
      </c>
      <c r="AU142" s="19" t="s">
        <v>85</v>
      </c>
    </row>
    <row r="143" s="2" customFormat="1" ht="16.5" customHeight="1">
      <c r="A143" s="40"/>
      <c r="B143" s="41"/>
      <c r="C143" s="206" t="s">
        <v>326</v>
      </c>
      <c r="D143" s="206" t="s">
        <v>202</v>
      </c>
      <c r="E143" s="207" t="s">
        <v>910</v>
      </c>
      <c r="F143" s="208" t="s">
        <v>911</v>
      </c>
      <c r="G143" s="209" t="s">
        <v>305</v>
      </c>
      <c r="H143" s="257"/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0</v>
      </c>
      <c r="R143" s="215">
        <f>Q143*H143</f>
        <v>0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128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128</v>
      </c>
      <c r="BM143" s="217" t="s">
        <v>912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913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12" customFormat="1" ht="22.8" customHeight="1">
      <c r="A145" s="12"/>
      <c r="B145" s="190"/>
      <c r="C145" s="191"/>
      <c r="D145" s="192" t="s">
        <v>74</v>
      </c>
      <c r="E145" s="204" t="s">
        <v>502</v>
      </c>
      <c r="F145" s="204" t="s">
        <v>503</v>
      </c>
      <c r="G145" s="191"/>
      <c r="H145" s="191"/>
      <c r="I145" s="194"/>
      <c r="J145" s="205">
        <f>BK145</f>
        <v>0</v>
      </c>
      <c r="K145" s="191"/>
      <c r="L145" s="196"/>
      <c r="M145" s="197"/>
      <c r="N145" s="198"/>
      <c r="O145" s="198"/>
      <c r="P145" s="199">
        <f>SUM(P146:P162)</f>
        <v>0</v>
      </c>
      <c r="Q145" s="198"/>
      <c r="R145" s="199">
        <f>SUM(R146:R162)</f>
        <v>0.44728749999999995</v>
      </c>
      <c r="S145" s="198"/>
      <c r="T145" s="200">
        <f>SUM(T146:T162)</f>
        <v>1.01875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01" t="s">
        <v>85</v>
      </c>
      <c r="AT145" s="202" t="s">
        <v>74</v>
      </c>
      <c r="AU145" s="202" t="s">
        <v>83</v>
      </c>
      <c r="AY145" s="201" t="s">
        <v>199</v>
      </c>
      <c r="BK145" s="203">
        <f>SUM(BK146:BK162)</f>
        <v>0</v>
      </c>
    </row>
    <row r="146" s="2" customFormat="1" ht="16.5" customHeight="1">
      <c r="A146" s="40"/>
      <c r="B146" s="41"/>
      <c r="C146" s="206" t="s">
        <v>7</v>
      </c>
      <c r="D146" s="206" t="s">
        <v>202</v>
      </c>
      <c r="E146" s="207" t="s">
        <v>508</v>
      </c>
      <c r="F146" s="208" t="s">
        <v>509</v>
      </c>
      <c r="G146" s="209" t="s">
        <v>283</v>
      </c>
      <c r="H146" s="210">
        <v>12.5</v>
      </c>
      <c r="I146" s="211"/>
      <c r="J146" s="212">
        <f>ROUND(I146*H146,2)</f>
        <v>0</v>
      </c>
      <c r="K146" s="208" t="s">
        <v>206</v>
      </c>
      <c r="L146" s="46"/>
      <c r="M146" s="213" t="s">
        <v>19</v>
      </c>
      <c r="N146" s="214" t="s">
        <v>46</v>
      </c>
      <c r="O146" s="86"/>
      <c r="P146" s="215">
        <f>O146*H146</f>
        <v>0</v>
      </c>
      <c r="Q146" s="215">
        <v>0</v>
      </c>
      <c r="R146" s="215">
        <f>Q146*H146</f>
        <v>0</v>
      </c>
      <c r="S146" s="215">
        <v>0</v>
      </c>
      <c r="T146" s="21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17" t="s">
        <v>128</v>
      </c>
      <c r="AT146" s="217" t="s">
        <v>202</v>
      </c>
      <c r="AU146" s="217" t="s">
        <v>85</v>
      </c>
      <c r="AY146" s="19" t="s">
        <v>199</v>
      </c>
      <c r="BE146" s="218">
        <f>IF(N146="základní",J146,0)</f>
        <v>0</v>
      </c>
      <c r="BF146" s="218">
        <f>IF(N146="snížená",J146,0)</f>
        <v>0</v>
      </c>
      <c r="BG146" s="218">
        <f>IF(N146="zákl. přenesená",J146,0)</f>
        <v>0</v>
      </c>
      <c r="BH146" s="218">
        <f>IF(N146="sníž. přenesená",J146,0)</f>
        <v>0</v>
      </c>
      <c r="BI146" s="218">
        <f>IF(N146="nulová",J146,0)</f>
        <v>0</v>
      </c>
      <c r="BJ146" s="19" t="s">
        <v>83</v>
      </c>
      <c r="BK146" s="218">
        <f>ROUND(I146*H146,2)</f>
        <v>0</v>
      </c>
      <c r="BL146" s="19" t="s">
        <v>128</v>
      </c>
      <c r="BM146" s="217" t="s">
        <v>914</v>
      </c>
    </row>
    <row r="147" s="2" customFormat="1">
      <c r="A147" s="40"/>
      <c r="B147" s="41"/>
      <c r="C147" s="42"/>
      <c r="D147" s="219" t="s">
        <v>209</v>
      </c>
      <c r="E147" s="42"/>
      <c r="F147" s="220" t="s">
        <v>511</v>
      </c>
      <c r="G147" s="42"/>
      <c r="H147" s="42"/>
      <c r="I147" s="221"/>
      <c r="J147" s="42"/>
      <c r="K147" s="42"/>
      <c r="L147" s="46"/>
      <c r="M147" s="222"/>
      <c r="N147" s="223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209</v>
      </c>
      <c r="AU147" s="19" t="s">
        <v>85</v>
      </c>
    </row>
    <row r="148" s="2" customFormat="1" ht="16.5" customHeight="1">
      <c r="A148" s="40"/>
      <c r="B148" s="41"/>
      <c r="C148" s="206" t="s">
        <v>339</v>
      </c>
      <c r="D148" s="206" t="s">
        <v>202</v>
      </c>
      <c r="E148" s="207" t="s">
        <v>512</v>
      </c>
      <c r="F148" s="208" t="s">
        <v>513</v>
      </c>
      <c r="G148" s="209" t="s">
        <v>283</v>
      </c>
      <c r="H148" s="210">
        <v>12.5</v>
      </c>
      <c r="I148" s="211"/>
      <c r="J148" s="212">
        <f>ROUND(I148*H148,2)</f>
        <v>0</v>
      </c>
      <c r="K148" s="208" t="s">
        <v>206</v>
      </c>
      <c r="L148" s="46"/>
      <c r="M148" s="213" t="s">
        <v>19</v>
      </c>
      <c r="N148" s="214" t="s">
        <v>46</v>
      </c>
      <c r="O148" s="86"/>
      <c r="P148" s="215">
        <f>O148*H148</f>
        <v>0</v>
      </c>
      <c r="Q148" s="215">
        <v>0.00029999999999999997</v>
      </c>
      <c r="R148" s="215">
        <f>Q148*H148</f>
        <v>0.0037499999999999999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128</v>
      </c>
      <c r="AT148" s="217" t="s">
        <v>202</v>
      </c>
      <c r="AU148" s="217" t="s">
        <v>85</v>
      </c>
      <c r="AY148" s="19" t="s">
        <v>199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83</v>
      </c>
      <c r="BK148" s="218">
        <f>ROUND(I148*H148,2)</f>
        <v>0</v>
      </c>
      <c r="BL148" s="19" t="s">
        <v>128</v>
      </c>
      <c r="BM148" s="217" t="s">
        <v>915</v>
      </c>
    </row>
    <row r="149" s="2" customFormat="1">
      <c r="A149" s="40"/>
      <c r="B149" s="41"/>
      <c r="C149" s="42"/>
      <c r="D149" s="219" t="s">
        <v>209</v>
      </c>
      <c r="E149" s="42"/>
      <c r="F149" s="220" t="s">
        <v>515</v>
      </c>
      <c r="G149" s="42"/>
      <c r="H149" s="42"/>
      <c r="I149" s="221"/>
      <c r="J149" s="42"/>
      <c r="K149" s="42"/>
      <c r="L149" s="46"/>
      <c r="M149" s="222"/>
      <c r="N149" s="223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209</v>
      </c>
      <c r="AU149" s="19" t="s">
        <v>85</v>
      </c>
    </row>
    <row r="150" s="2" customFormat="1" ht="16.5" customHeight="1">
      <c r="A150" s="40"/>
      <c r="B150" s="41"/>
      <c r="C150" s="206" t="s">
        <v>344</v>
      </c>
      <c r="D150" s="206" t="s">
        <v>202</v>
      </c>
      <c r="E150" s="207" t="s">
        <v>517</v>
      </c>
      <c r="F150" s="208" t="s">
        <v>518</v>
      </c>
      <c r="G150" s="209" t="s">
        <v>283</v>
      </c>
      <c r="H150" s="210">
        <v>12.5</v>
      </c>
      <c r="I150" s="211"/>
      <c r="J150" s="212">
        <f>ROUND(I150*H150,2)</f>
        <v>0</v>
      </c>
      <c r="K150" s="208" t="s">
        <v>206</v>
      </c>
      <c r="L150" s="46"/>
      <c r="M150" s="213" t="s">
        <v>19</v>
      </c>
      <c r="N150" s="214" t="s">
        <v>46</v>
      </c>
      <c r="O150" s="86"/>
      <c r="P150" s="215">
        <f>O150*H150</f>
        <v>0</v>
      </c>
      <c r="Q150" s="215">
        <v>0.0044999999999999997</v>
      </c>
      <c r="R150" s="215">
        <f>Q150*H150</f>
        <v>0.056249999999999994</v>
      </c>
      <c r="S150" s="215">
        <v>0</v>
      </c>
      <c r="T150" s="21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17" t="s">
        <v>128</v>
      </c>
      <c r="AT150" s="217" t="s">
        <v>202</v>
      </c>
      <c r="AU150" s="217" t="s">
        <v>85</v>
      </c>
      <c r="AY150" s="19" t="s">
        <v>199</v>
      </c>
      <c r="BE150" s="218">
        <f>IF(N150="základní",J150,0)</f>
        <v>0</v>
      </c>
      <c r="BF150" s="218">
        <f>IF(N150="snížená",J150,0)</f>
        <v>0</v>
      </c>
      <c r="BG150" s="218">
        <f>IF(N150="zákl. přenesená",J150,0)</f>
        <v>0</v>
      </c>
      <c r="BH150" s="218">
        <f>IF(N150="sníž. přenesená",J150,0)</f>
        <v>0</v>
      </c>
      <c r="BI150" s="218">
        <f>IF(N150="nulová",J150,0)</f>
        <v>0</v>
      </c>
      <c r="BJ150" s="19" t="s">
        <v>83</v>
      </c>
      <c r="BK150" s="218">
        <f>ROUND(I150*H150,2)</f>
        <v>0</v>
      </c>
      <c r="BL150" s="19" t="s">
        <v>128</v>
      </c>
      <c r="BM150" s="217" t="s">
        <v>916</v>
      </c>
    </row>
    <row r="151" s="2" customFormat="1">
      <c r="A151" s="40"/>
      <c r="B151" s="41"/>
      <c r="C151" s="42"/>
      <c r="D151" s="219" t="s">
        <v>209</v>
      </c>
      <c r="E151" s="42"/>
      <c r="F151" s="220" t="s">
        <v>520</v>
      </c>
      <c r="G151" s="42"/>
      <c r="H151" s="42"/>
      <c r="I151" s="221"/>
      <c r="J151" s="42"/>
      <c r="K151" s="42"/>
      <c r="L151" s="46"/>
      <c r="M151" s="222"/>
      <c r="N151" s="223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209</v>
      </c>
      <c r="AU151" s="19" t="s">
        <v>85</v>
      </c>
    </row>
    <row r="152" s="2" customFormat="1" ht="16.5" customHeight="1">
      <c r="A152" s="40"/>
      <c r="B152" s="41"/>
      <c r="C152" s="206" t="s">
        <v>349</v>
      </c>
      <c r="D152" s="206" t="s">
        <v>202</v>
      </c>
      <c r="E152" s="207" t="s">
        <v>504</v>
      </c>
      <c r="F152" s="208" t="s">
        <v>505</v>
      </c>
      <c r="G152" s="209" t="s">
        <v>283</v>
      </c>
      <c r="H152" s="210">
        <v>12.5</v>
      </c>
      <c r="I152" s="211"/>
      <c r="J152" s="212">
        <f>ROUND(I152*H152,2)</f>
        <v>0</v>
      </c>
      <c r="K152" s="208" t="s">
        <v>206</v>
      </c>
      <c r="L152" s="46"/>
      <c r="M152" s="213" t="s">
        <v>19</v>
      </c>
      <c r="N152" s="214" t="s">
        <v>46</v>
      </c>
      <c r="O152" s="86"/>
      <c r="P152" s="215">
        <f>O152*H152</f>
        <v>0</v>
      </c>
      <c r="Q152" s="215">
        <v>0</v>
      </c>
      <c r="R152" s="215">
        <f>Q152*H152</f>
        <v>0</v>
      </c>
      <c r="S152" s="215">
        <v>0.081500000000000003</v>
      </c>
      <c r="T152" s="216">
        <f>S152*H152</f>
        <v>1.01875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17" t="s">
        <v>128</v>
      </c>
      <c r="AT152" s="217" t="s">
        <v>202</v>
      </c>
      <c r="AU152" s="217" t="s">
        <v>85</v>
      </c>
      <c r="AY152" s="19" t="s">
        <v>199</v>
      </c>
      <c r="BE152" s="218">
        <f>IF(N152="základní",J152,0)</f>
        <v>0</v>
      </c>
      <c r="BF152" s="218">
        <f>IF(N152="snížená",J152,0)</f>
        <v>0</v>
      </c>
      <c r="BG152" s="218">
        <f>IF(N152="zákl. přenesená",J152,0)</f>
        <v>0</v>
      </c>
      <c r="BH152" s="218">
        <f>IF(N152="sníž. přenesená",J152,0)</f>
        <v>0</v>
      </c>
      <c r="BI152" s="218">
        <f>IF(N152="nulová",J152,0)</f>
        <v>0</v>
      </c>
      <c r="BJ152" s="19" t="s">
        <v>83</v>
      </c>
      <c r="BK152" s="218">
        <f>ROUND(I152*H152,2)</f>
        <v>0</v>
      </c>
      <c r="BL152" s="19" t="s">
        <v>128</v>
      </c>
      <c r="BM152" s="217" t="s">
        <v>917</v>
      </c>
    </row>
    <row r="153" s="2" customFormat="1">
      <c r="A153" s="40"/>
      <c r="B153" s="41"/>
      <c r="C153" s="42"/>
      <c r="D153" s="219" t="s">
        <v>209</v>
      </c>
      <c r="E153" s="42"/>
      <c r="F153" s="220" t="s">
        <v>507</v>
      </c>
      <c r="G153" s="42"/>
      <c r="H153" s="42"/>
      <c r="I153" s="221"/>
      <c r="J153" s="42"/>
      <c r="K153" s="42"/>
      <c r="L153" s="46"/>
      <c r="M153" s="222"/>
      <c r="N153" s="223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209</v>
      </c>
      <c r="AU153" s="19" t="s">
        <v>85</v>
      </c>
    </row>
    <row r="154" s="2" customFormat="1" ht="24.15" customHeight="1">
      <c r="A154" s="40"/>
      <c r="B154" s="41"/>
      <c r="C154" s="206" t="s">
        <v>354</v>
      </c>
      <c r="D154" s="206" t="s">
        <v>202</v>
      </c>
      <c r="E154" s="207" t="s">
        <v>522</v>
      </c>
      <c r="F154" s="208" t="s">
        <v>523</v>
      </c>
      <c r="G154" s="209" t="s">
        <v>283</v>
      </c>
      <c r="H154" s="210">
        <v>12.5</v>
      </c>
      <c r="I154" s="211"/>
      <c r="J154" s="212">
        <f>ROUND(I154*H154,2)</f>
        <v>0</v>
      </c>
      <c r="K154" s="208" t="s">
        <v>206</v>
      </c>
      <c r="L154" s="46"/>
      <c r="M154" s="213" t="s">
        <v>19</v>
      </c>
      <c r="N154" s="214" t="s">
        <v>46</v>
      </c>
      <c r="O154" s="86"/>
      <c r="P154" s="215">
        <f>O154*H154</f>
        <v>0</v>
      </c>
      <c r="Q154" s="215">
        <v>0.0090880000000000006</v>
      </c>
      <c r="R154" s="215">
        <f>Q154*H154</f>
        <v>0.11360000000000001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128</v>
      </c>
      <c r="AT154" s="217" t="s">
        <v>202</v>
      </c>
      <c r="AU154" s="217" t="s">
        <v>85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128</v>
      </c>
      <c r="BM154" s="217" t="s">
        <v>918</v>
      </c>
    </row>
    <row r="155" s="2" customFormat="1">
      <c r="A155" s="40"/>
      <c r="B155" s="41"/>
      <c r="C155" s="42"/>
      <c r="D155" s="219" t="s">
        <v>209</v>
      </c>
      <c r="E155" s="42"/>
      <c r="F155" s="220" t="s">
        <v>525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209</v>
      </c>
      <c r="AU155" s="19" t="s">
        <v>85</v>
      </c>
    </row>
    <row r="156" s="2" customFormat="1" ht="16.5" customHeight="1">
      <c r="A156" s="40"/>
      <c r="B156" s="41"/>
      <c r="C156" s="247" t="s">
        <v>359</v>
      </c>
      <c r="D156" s="247" t="s">
        <v>287</v>
      </c>
      <c r="E156" s="248" t="s">
        <v>527</v>
      </c>
      <c r="F156" s="249" t="s">
        <v>528</v>
      </c>
      <c r="G156" s="250" t="s">
        <v>283</v>
      </c>
      <c r="H156" s="251">
        <v>14.375</v>
      </c>
      <c r="I156" s="252"/>
      <c r="J156" s="253">
        <f>ROUND(I156*H156,2)</f>
        <v>0</v>
      </c>
      <c r="K156" s="249" t="s">
        <v>206</v>
      </c>
      <c r="L156" s="254"/>
      <c r="M156" s="255" t="s">
        <v>19</v>
      </c>
      <c r="N156" s="256" t="s">
        <v>46</v>
      </c>
      <c r="O156" s="86"/>
      <c r="P156" s="215">
        <f>O156*H156</f>
        <v>0</v>
      </c>
      <c r="Q156" s="215">
        <v>0.019</v>
      </c>
      <c r="R156" s="215">
        <f>Q156*H156</f>
        <v>0.27312500000000001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290</v>
      </c>
      <c r="AT156" s="217" t="s">
        <v>287</v>
      </c>
      <c r="AU156" s="217" t="s">
        <v>85</v>
      </c>
      <c r="AY156" s="19" t="s">
        <v>199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83</v>
      </c>
      <c r="BK156" s="218">
        <f>ROUND(I156*H156,2)</f>
        <v>0</v>
      </c>
      <c r="BL156" s="19" t="s">
        <v>128</v>
      </c>
      <c r="BM156" s="217" t="s">
        <v>919</v>
      </c>
    </row>
    <row r="157" s="13" customFormat="1">
      <c r="A157" s="13"/>
      <c r="B157" s="224"/>
      <c r="C157" s="225"/>
      <c r="D157" s="226" t="s">
        <v>216</v>
      </c>
      <c r="E157" s="227" t="s">
        <v>19</v>
      </c>
      <c r="F157" s="228" t="s">
        <v>530</v>
      </c>
      <c r="G157" s="225"/>
      <c r="H157" s="229">
        <v>14.375</v>
      </c>
      <c r="I157" s="230"/>
      <c r="J157" s="225"/>
      <c r="K157" s="225"/>
      <c r="L157" s="231"/>
      <c r="M157" s="232"/>
      <c r="N157" s="233"/>
      <c r="O157" s="233"/>
      <c r="P157" s="233"/>
      <c r="Q157" s="233"/>
      <c r="R157" s="233"/>
      <c r="S157" s="233"/>
      <c r="T157" s="234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5" t="s">
        <v>216</v>
      </c>
      <c r="AU157" s="235" t="s">
        <v>85</v>
      </c>
      <c r="AV157" s="13" t="s">
        <v>85</v>
      </c>
      <c r="AW157" s="13" t="s">
        <v>37</v>
      </c>
      <c r="AX157" s="13" t="s">
        <v>75</v>
      </c>
      <c r="AY157" s="235" t="s">
        <v>199</v>
      </c>
    </row>
    <row r="158" s="14" customFormat="1">
      <c r="A158" s="14"/>
      <c r="B158" s="236"/>
      <c r="C158" s="237"/>
      <c r="D158" s="226" t="s">
        <v>216</v>
      </c>
      <c r="E158" s="238" t="s">
        <v>19</v>
      </c>
      <c r="F158" s="239" t="s">
        <v>218</v>
      </c>
      <c r="G158" s="237"/>
      <c r="H158" s="240">
        <v>14.375</v>
      </c>
      <c r="I158" s="241"/>
      <c r="J158" s="237"/>
      <c r="K158" s="237"/>
      <c r="L158" s="242"/>
      <c r="M158" s="243"/>
      <c r="N158" s="244"/>
      <c r="O158" s="244"/>
      <c r="P158" s="244"/>
      <c r="Q158" s="244"/>
      <c r="R158" s="244"/>
      <c r="S158" s="244"/>
      <c r="T158" s="245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6" t="s">
        <v>216</v>
      </c>
      <c r="AU158" s="246" t="s">
        <v>85</v>
      </c>
      <c r="AV158" s="14" t="s">
        <v>207</v>
      </c>
      <c r="AW158" s="14" t="s">
        <v>37</v>
      </c>
      <c r="AX158" s="14" t="s">
        <v>83</v>
      </c>
      <c r="AY158" s="246" t="s">
        <v>199</v>
      </c>
    </row>
    <row r="159" s="2" customFormat="1" ht="16.5" customHeight="1">
      <c r="A159" s="40"/>
      <c r="B159" s="41"/>
      <c r="C159" s="206" t="s">
        <v>364</v>
      </c>
      <c r="D159" s="206" t="s">
        <v>202</v>
      </c>
      <c r="E159" s="207" t="s">
        <v>532</v>
      </c>
      <c r="F159" s="208" t="s">
        <v>533</v>
      </c>
      <c r="G159" s="209" t="s">
        <v>283</v>
      </c>
      <c r="H159" s="210">
        <v>12.5</v>
      </c>
      <c r="I159" s="211"/>
      <c r="J159" s="212">
        <f>ROUND(I159*H159,2)</f>
        <v>0</v>
      </c>
      <c r="K159" s="208" t="s">
        <v>206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4.5000000000000003E-05</v>
      </c>
      <c r="R159" s="215">
        <f>Q159*H159</f>
        <v>0.00056250000000000007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128</v>
      </c>
      <c r="AT159" s="217" t="s">
        <v>202</v>
      </c>
      <c r="AU159" s="217" t="s">
        <v>85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128</v>
      </c>
      <c r="BM159" s="217" t="s">
        <v>920</v>
      </c>
    </row>
    <row r="160" s="2" customFormat="1">
      <c r="A160" s="40"/>
      <c r="B160" s="41"/>
      <c r="C160" s="42"/>
      <c r="D160" s="219" t="s">
        <v>209</v>
      </c>
      <c r="E160" s="42"/>
      <c r="F160" s="220" t="s">
        <v>535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209</v>
      </c>
      <c r="AU160" s="19" t="s">
        <v>85</v>
      </c>
    </row>
    <row r="161" s="2" customFormat="1" ht="16.5" customHeight="1">
      <c r="A161" s="40"/>
      <c r="B161" s="41"/>
      <c r="C161" s="206" t="s">
        <v>369</v>
      </c>
      <c r="D161" s="206" t="s">
        <v>202</v>
      </c>
      <c r="E161" s="207" t="s">
        <v>537</v>
      </c>
      <c r="F161" s="208" t="s">
        <v>538</v>
      </c>
      <c r="G161" s="209" t="s">
        <v>305</v>
      </c>
      <c r="H161" s="257"/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0</v>
      </c>
      <c r="R161" s="215">
        <f>Q161*H161</f>
        <v>0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128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128</v>
      </c>
      <c r="BM161" s="217" t="s">
        <v>921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540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12" customFormat="1" ht="22.8" customHeight="1">
      <c r="A163" s="12"/>
      <c r="B163" s="190"/>
      <c r="C163" s="191"/>
      <c r="D163" s="192" t="s">
        <v>74</v>
      </c>
      <c r="E163" s="204" t="s">
        <v>541</v>
      </c>
      <c r="F163" s="204" t="s">
        <v>542</v>
      </c>
      <c r="G163" s="191"/>
      <c r="H163" s="191"/>
      <c r="I163" s="194"/>
      <c r="J163" s="205">
        <f>BK163</f>
        <v>0</v>
      </c>
      <c r="K163" s="191"/>
      <c r="L163" s="196"/>
      <c r="M163" s="197"/>
      <c r="N163" s="198"/>
      <c r="O163" s="198"/>
      <c r="P163" s="199">
        <f>SUM(P164:P173)</f>
        <v>0</v>
      </c>
      <c r="Q163" s="198"/>
      <c r="R163" s="199">
        <f>SUM(R164:R173)</f>
        <v>0.0080293784999999999</v>
      </c>
      <c r="S163" s="198"/>
      <c r="T163" s="200">
        <f>SUM(T164:T173)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01" t="s">
        <v>85</v>
      </c>
      <c r="AT163" s="202" t="s">
        <v>74</v>
      </c>
      <c r="AU163" s="202" t="s">
        <v>83</v>
      </c>
      <c r="AY163" s="201" t="s">
        <v>199</v>
      </c>
      <c r="BK163" s="203">
        <f>SUM(BK164:BK173)</f>
        <v>0</v>
      </c>
    </row>
    <row r="164" s="2" customFormat="1" ht="16.5" customHeight="1">
      <c r="A164" s="40"/>
      <c r="B164" s="41"/>
      <c r="C164" s="206" t="s">
        <v>374</v>
      </c>
      <c r="D164" s="206" t="s">
        <v>202</v>
      </c>
      <c r="E164" s="207" t="s">
        <v>544</v>
      </c>
      <c r="F164" s="208" t="s">
        <v>545</v>
      </c>
      <c r="G164" s="209" t="s">
        <v>283</v>
      </c>
      <c r="H164" s="210">
        <v>11.869</v>
      </c>
      <c r="I164" s="211"/>
      <c r="J164" s="212">
        <f>ROUND(I164*H164,2)</f>
        <v>0</v>
      </c>
      <c r="K164" s="208" t="s">
        <v>206</v>
      </c>
      <c r="L164" s="46"/>
      <c r="M164" s="213" t="s">
        <v>19</v>
      </c>
      <c r="N164" s="214" t="s">
        <v>46</v>
      </c>
      <c r="O164" s="86"/>
      <c r="P164" s="215">
        <f>O164*H164</f>
        <v>0</v>
      </c>
      <c r="Q164" s="215">
        <v>8.7100000000000003E-05</v>
      </c>
      <c r="R164" s="215">
        <f>Q164*H164</f>
        <v>0.0010337899000000001</v>
      </c>
      <c r="S164" s="215">
        <v>0</v>
      </c>
      <c r="T164" s="216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17" t="s">
        <v>128</v>
      </c>
      <c r="AT164" s="217" t="s">
        <v>202</v>
      </c>
      <c r="AU164" s="217" t="s">
        <v>85</v>
      </c>
      <c r="AY164" s="19" t="s">
        <v>199</v>
      </c>
      <c r="BE164" s="218">
        <f>IF(N164="základní",J164,0)</f>
        <v>0</v>
      </c>
      <c r="BF164" s="218">
        <f>IF(N164="snížená",J164,0)</f>
        <v>0</v>
      </c>
      <c r="BG164" s="218">
        <f>IF(N164="zákl. přenesená",J164,0)</f>
        <v>0</v>
      </c>
      <c r="BH164" s="218">
        <f>IF(N164="sníž. přenesená",J164,0)</f>
        <v>0</v>
      </c>
      <c r="BI164" s="218">
        <f>IF(N164="nulová",J164,0)</f>
        <v>0</v>
      </c>
      <c r="BJ164" s="19" t="s">
        <v>83</v>
      </c>
      <c r="BK164" s="218">
        <f>ROUND(I164*H164,2)</f>
        <v>0</v>
      </c>
      <c r="BL164" s="19" t="s">
        <v>128</v>
      </c>
      <c r="BM164" s="217" t="s">
        <v>922</v>
      </c>
    </row>
    <row r="165" s="2" customFormat="1">
      <c r="A165" s="40"/>
      <c r="B165" s="41"/>
      <c r="C165" s="42"/>
      <c r="D165" s="219" t="s">
        <v>209</v>
      </c>
      <c r="E165" s="42"/>
      <c r="F165" s="220" t="s">
        <v>547</v>
      </c>
      <c r="G165" s="42"/>
      <c r="H165" s="42"/>
      <c r="I165" s="221"/>
      <c r="J165" s="42"/>
      <c r="K165" s="42"/>
      <c r="L165" s="46"/>
      <c r="M165" s="222"/>
      <c r="N165" s="223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209</v>
      </c>
      <c r="AU165" s="19" t="s">
        <v>85</v>
      </c>
    </row>
    <row r="166" s="2" customFormat="1" ht="16.5" customHeight="1">
      <c r="A166" s="40"/>
      <c r="B166" s="41"/>
      <c r="C166" s="206" t="s">
        <v>379</v>
      </c>
      <c r="D166" s="206" t="s">
        <v>202</v>
      </c>
      <c r="E166" s="207" t="s">
        <v>549</v>
      </c>
      <c r="F166" s="208" t="s">
        <v>550</v>
      </c>
      <c r="G166" s="209" t="s">
        <v>283</v>
      </c>
      <c r="H166" s="210">
        <v>11.869</v>
      </c>
      <c r="I166" s="211"/>
      <c r="J166" s="212">
        <f>ROUND(I166*H166,2)</f>
        <v>0</v>
      </c>
      <c r="K166" s="208" t="s">
        <v>206</v>
      </c>
      <c r="L166" s="46"/>
      <c r="M166" s="213" t="s">
        <v>19</v>
      </c>
      <c r="N166" s="214" t="s">
        <v>46</v>
      </c>
      <c r="O166" s="86"/>
      <c r="P166" s="215">
        <f>O166*H166</f>
        <v>0</v>
      </c>
      <c r="Q166" s="215">
        <v>0.00022599999999999999</v>
      </c>
      <c r="R166" s="215">
        <f>Q166*H166</f>
        <v>0.0026823939999999998</v>
      </c>
      <c r="S166" s="215">
        <v>0</v>
      </c>
      <c r="T166" s="21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7" t="s">
        <v>128</v>
      </c>
      <c r="AT166" s="217" t="s">
        <v>202</v>
      </c>
      <c r="AU166" s="217" t="s">
        <v>85</v>
      </c>
      <c r="AY166" s="19" t="s">
        <v>199</v>
      </c>
      <c r="BE166" s="218">
        <f>IF(N166="základní",J166,0)</f>
        <v>0</v>
      </c>
      <c r="BF166" s="218">
        <f>IF(N166="snížená",J166,0)</f>
        <v>0</v>
      </c>
      <c r="BG166" s="218">
        <f>IF(N166="zákl. přenesená",J166,0)</f>
        <v>0</v>
      </c>
      <c r="BH166" s="218">
        <f>IF(N166="sníž. přenesená",J166,0)</f>
        <v>0</v>
      </c>
      <c r="BI166" s="218">
        <f>IF(N166="nulová",J166,0)</f>
        <v>0</v>
      </c>
      <c r="BJ166" s="19" t="s">
        <v>83</v>
      </c>
      <c r="BK166" s="218">
        <f>ROUND(I166*H166,2)</f>
        <v>0</v>
      </c>
      <c r="BL166" s="19" t="s">
        <v>128</v>
      </c>
      <c r="BM166" s="217" t="s">
        <v>923</v>
      </c>
    </row>
    <row r="167" s="2" customFormat="1">
      <c r="A167" s="40"/>
      <c r="B167" s="41"/>
      <c r="C167" s="42"/>
      <c r="D167" s="219" t="s">
        <v>209</v>
      </c>
      <c r="E167" s="42"/>
      <c r="F167" s="220" t="s">
        <v>552</v>
      </c>
      <c r="G167" s="42"/>
      <c r="H167" s="42"/>
      <c r="I167" s="221"/>
      <c r="J167" s="42"/>
      <c r="K167" s="42"/>
      <c r="L167" s="46"/>
      <c r="M167" s="222"/>
      <c r="N167" s="22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209</v>
      </c>
      <c r="AU167" s="19" t="s">
        <v>85</v>
      </c>
    </row>
    <row r="168" s="2" customFormat="1" ht="16.5" customHeight="1">
      <c r="A168" s="40"/>
      <c r="B168" s="41"/>
      <c r="C168" s="206" t="s">
        <v>384</v>
      </c>
      <c r="D168" s="206" t="s">
        <v>202</v>
      </c>
      <c r="E168" s="207" t="s">
        <v>554</v>
      </c>
      <c r="F168" s="208" t="s">
        <v>555</v>
      </c>
      <c r="G168" s="209" t="s">
        <v>283</v>
      </c>
      <c r="H168" s="210">
        <v>11.869</v>
      </c>
      <c r="I168" s="211"/>
      <c r="J168" s="212">
        <f>ROUND(I168*H168,2)</f>
        <v>0</v>
      </c>
      <c r="K168" s="208" t="s">
        <v>206</v>
      </c>
      <c r="L168" s="46"/>
      <c r="M168" s="213" t="s">
        <v>19</v>
      </c>
      <c r="N168" s="214" t="s">
        <v>46</v>
      </c>
      <c r="O168" s="86"/>
      <c r="P168" s="215">
        <f>O168*H168</f>
        <v>0</v>
      </c>
      <c r="Q168" s="215">
        <v>0</v>
      </c>
      <c r="R168" s="215">
        <f>Q168*H168</f>
        <v>0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128</v>
      </c>
      <c r="AT168" s="217" t="s">
        <v>202</v>
      </c>
      <c r="AU168" s="217" t="s">
        <v>85</v>
      </c>
      <c r="AY168" s="19" t="s">
        <v>199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83</v>
      </c>
      <c r="BK168" s="218">
        <f>ROUND(I168*H168,2)</f>
        <v>0</v>
      </c>
      <c r="BL168" s="19" t="s">
        <v>128</v>
      </c>
      <c r="BM168" s="217" t="s">
        <v>924</v>
      </c>
    </row>
    <row r="169" s="2" customFormat="1">
      <c r="A169" s="40"/>
      <c r="B169" s="41"/>
      <c r="C169" s="42"/>
      <c r="D169" s="219" t="s">
        <v>209</v>
      </c>
      <c r="E169" s="42"/>
      <c r="F169" s="220" t="s">
        <v>557</v>
      </c>
      <c r="G169" s="42"/>
      <c r="H169" s="42"/>
      <c r="I169" s="221"/>
      <c r="J169" s="42"/>
      <c r="K169" s="42"/>
      <c r="L169" s="46"/>
      <c r="M169" s="222"/>
      <c r="N169" s="223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209</v>
      </c>
      <c r="AU169" s="19" t="s">
        <v>85</v>
      </c>
    </row>
    <row r="170" s="2" customFormat="1" ht="16.5" customHeight="1">
      <c r="A170" s="40"/>
      <c r="B170" s="41"/>
      <c r="C170" s="206" t="s">
        <v>290</v>
      </c>
      <c r="D170" s="206" t="s">
        <v>202</v>
      </c>
      <c r="E170" s="207" t="s">
        <v>559</v>
      </c>
      <c r="F170" s="208" t="s">
        <v>560</v>
      </c>
      <c r="G170" s="209" t="s">
        <v>283</v>
      </c>
      <c r="H170" s="210">
        <v>11.869</v>
      </c>
      <c r="I170" s="211"/>
      <c r="J170" s="212">
        <f>ROUND(I170*H170,2)</f>
        <v>0</v>
      </c>
      <c r="K170" s="208" t="s">
        <v>206</v>
      </c>
      <c r="L170" s="46"/>
      <c r="M170" s="213" t="s">
        <v>19</v>
      </c>
      <c r="N170" s="214" t="s">
        <v>46</v>
      </c>
      <c r="O170" s="86"/>
      <c r="P170" s="215">
        <f>O170*H170</f>
        <v>0</v>
      </c>
      <c r="Q170" s="215">
        <v>0.00015870000000000001</v>
      </c>
      <c r="R170" s="215">
        <f>Q170*H170</f>
        <v>0.0018836103000000001</v>
      </c>
      <c r="S170" s="215">
        <v>0</v>
      </c>
      <c r="T170" s="21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7" t="s">
        <v>128</v>
      </c>
      <c r="AT170" s="217" t="s">
        <v>202</v>
      </c>
      <c r="AU170" s="217" t="s">
        <v>85</v>
      </c>
      <c r="AY170" s="19" t="s">
        <v>199</v>
      </c>
      <c r="BE170" s="218">
        <f>IF(N170="základní",J170,0)</f>
        <v>0</v>
      </c>
      <c r="BF170" s="218">
        <f>IF(N170="snížená",J170,0)</f>
        <v>0</v>
      </c>
      <c r="BG170" s="218">
        <f>IF(N170="zákl. přenesená",J170,0)</f>
        <v>0</v>
      </c>
      <c r="BH170" s="218">
        <f>IF(N170="sníž. přenesená",J170,0)</f>
        <v>0</v>
      </c>
      <c r="BI170" s="218">
        <f>IF(N170="nulová",J170,0)</f>
        <v>0</v>
      </c>
      <c r="BJ170" s="19" t="s">
        <v>83</v>
      </c>
      <c r="BK170" s="218">
        <f>ROUND(I170*H170,2)</f>
        <v>0</v>
      </c>
      <c r="BL170" s="19" t="s">
        <v>128</v>
      </c>
      <c r="BM170" s="217" t="s">
        <v>925</v>
      </c>
    </row>
    <row r="171" s="2" customFormat="1">
      <c r="A171" s="40"/>
      <c r="B171" s="41"/>
      <c r="C171" s="42"/>
      <c r="D171" s="219" t="s">
        <v>209</v>
      </c>
      <c r="E171" s="42"/>
      <c r="F171" s="220" t="s">
        <v>562</v>
      </c>
      <c r="G171" s="42"/>
      <c r="H171" s="42"/>
      <c r="I171" s="221"/>
      <c r="J171" s="42"/>
      <c r="K171" s="42"/>
      <c r="L171" s="46"/>
      <c r="M171" s="222"/>
      <c r="N171" s="22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209</v>
      </c>
      <c r="AU171" s="19" t="s">
        <v>85</v>
      </c>
    </row>
    <row r="172" s="2" customFormat="1" ht="16.5" customHeight="1">
      <c r="A172" s="40"/>
      <c r="B172" s="41"/>
      <c r="C172" s="206" t="s">
        <v>392</v>
      </c>
      <c r="D172" s="206" t="s">
        <v>202</v>
      </c>
      <c r="E172" s="207" t="s">
        <v>564</v>
      </c>
      <c r="F172" s="208" t="s">
        <v>565</v>
      </c>
      <c r="G172" s="209" t="s">
        <v>283</v>
      </c>
      <c r="H172" s="210">
        <v>11.869</v>
      </c>
      <c r="I172" s="211"/>
      <c r="J172" s="212">
        <f>ROUND(I172*H172,2)</f>
        <v>0</v>
      </c>
      <c r="K172" s="208" t="s">
        <v>206</v>
      </c>
      <c r="L172" s="46"/>
      <c r="M172" s="213" t="s">
        <v>19</v>
      </c>
      <c r="N172" s="214" t="s">
        <v>46</v>
      </c>
      <c r="O172" s="86"/>
      <c r="P172" s="215">
        <f>O172*H172</f>
        <v>0</v>
      </c>
      <c r="Q172" s="215">
        <v>0.00020469999999999999</v>
      </c>
      <c r="R172" s="215">
        <f>Q172*H172</f>
        <v>0.0024295842999999999</v>
      </c>
      <c r="S172" s="215">
        <v>0</v>
      </c>
      <c r="T172" s="21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17" t="s">
        <v>128</v>
      </c>
      <c r="AT172" s="217" t="s">
        <v>202</v>
      </c>
      <c r="AU172" s="217" t="s">
        <v>85</v>
      </c>
      <c r="AY172" s="19" t="s">
        <v>199</v>
      </c>
      <c r="BE172" s="218">
        <f>IF(N172="základní",J172,0)</f>
        <v>0</v>
      </c>
      <c r="BF172" s="218">
        <f>IF(N172="snížená",J172,0)</f>
        <v>0</v>
      </c>
      <c r="BG172" s="218">
        <f>IF(N172="zákl. přenesená",J172,0)</f>
        <v>0</v>
      </c>
      <c r="BH172" s="218">
        <f>IF(N172="sníž. přenesená",J172,0)</f>
        <v>0</v>
      </c>
      <c r="BI172" s="218">
        <f>IF(N172="nulová",J172,0)</f>
        <v>0</v>
      </c>
      <c r="BJ172" s="19" t="s">
        <v>83</v>
      </c>
      <c r="BK172" s="218">
        <f>ROUND(I172*H172,2)</f>
        <v>0</v>
      </c>
      <c r="BL172" s="19" t="s">
        <v>128</v>
      </c>
      <c r="BM172" s="217" t="s">
        <v>926</v>
      </c>
    </row>
    <row r="173" s="2" customFormat="1">
      <c r="A173" s="40"/>
      <c r="B173" s="41"/>
      <c r="C173" s="42"/>
      <c r="D173" s="219" t="s">
        <v>209</v>
      </c>
      <c r="E173" s="42"/>
      <c r="F173" s="220" t="s">
        <v>567</v>
      </c>
      <c r="G173" s="42"/>
      <c r="H173" s="42"/>
      <c r="I173" s="221"/>
      <c r="J173" s="42"/>
      <c r="K173" s="42"/>
      <c r="L173" s="46"/>
      <c r="M173" s="222"/>
      <c r="N173" s="223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209</v>
      </c>
      <c r="AU173" s="19" t="s">
        <v>85</v>
      </c>
    </row>
    <row r="174" s="12" customFormat="1" ht="22.8" customHeight="1">
      <c r="A174" s="12"/>
      <c r="B174" s="190"/>
      <c r="C174" s="191"/>
      <c r="D174" s="192" t="s">
        <v>74</v>
      </c>
      <c r="E174" s="204" t="s">
        <v>568</v>
      </c>
      <c r="F174" s="204" t="s">
        <v>569</v>
      </c>
      <c r="G174" s="191"/>
      <c r="H174" s="191"/>
      <c r="I174" s="194"/>
      <c r="J174" s="205">
        <f>BK174</f>
        <v>0</v>
      </c>
      <c r="K174" s="191"/>
      <c r="L174" s="196"/>
      <c r="M174" s="197"/>
      <c r="N174" s="198"/>
      <c r="O174" s="198"/>
      <c r="P174" s="199">
        <f>SUM(P175:P182)</f>
        <v>0</v>
      </c>
      <c r="Q174" s="198"/>
      <c r="R174" s="199">
        <f>SUM(R175:R182)</f>
        <v>0.28371000000000002</v>
      </c>
      <c r="S174" s="198"/>
      <c r="T174" s="200">
        <f>SUM(T175:T182)</f>
        <v>0.065100000000000005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01" t="s">
        <v>85</v>
      </c>
      <c r="AT174" s="202" t="s">
        <v>74</v>
      </c>
      <c r="AU174" s="202" t="s">
        <v>83</v>
      </c>
      <c r="AY174" s="201" t="s">
        <v>199</v>
      </c>
      <c r="BK174" s="203">
        <f>SUM(BK175:BK182)</f>
        <v>0</v>
      </c>
    </row>
    <row r="175" s="2" customFormat="1" ht="16.5" customHeight="1">
      <c r="A175" s="40"/>
      <c r="B175" s="41"/>
      <c r="C175" s="206" t="s">
        <v>516</v>
      </c>
      <c r="D175" s="206" t="s">
        <v>202</v>
      </c>
      <c r="E175" s="207" t="s">
        <v>571</v>
      </c>
      <c r="F175" s="208" t="s">
        <v>572</v>
      </c>
      <c r="G175" s="209" t="s">
        <v>283</v>
      </c>
      <c r="H175" s="210">
        <v>210</v>
      </c>
      <c r="I175" s="211"/>
      <c r="J175" s="212">
        <f>ROUND(I175*H175,2)</f>
        <v>0</v>
      </c>
      <c r="K175" s="208" t="s">
        <v>206</v>
      </c>
      <c r="L175" s="46"/>
      <c r="M175" s="213" t="s">
        <v>19</v>
      </c>
      <c r="N175" s="214" t="s">
        <v>46</v>
      </c>
      <c r="O175" s="86"/>
      <c r="P175" s="215">
        <f>O175*H175</f>
        <v>0</v>
      </c>
      <c r="Q175" s="215">
        <v>0.001</v>
      </c>
      <c r="R175" s="215">
        <f>Q175*H175</f>
        <v>0.20999999999999999</v>
      </c>
      <c r="S175" s="215">
        <v>0.00031</v>
      </c>
      <c r="T175" s="216">
        <f>S175*H175</f>
        <v>0.065100000000000005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128</v>
      </c>
      <c r="AT175" s="217" t="s">
        <v>202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128</v>
      </c>
      <c r="BM175" s="217" t="s">
        <v>927</v>
      </c>
    </row>
    <row r="176" s="2" customFormat="1">
      <c r="A176" s="40"/>
      <c r="B176" s="41"/>
      <c r="C176" s="42"/>
      <c r="D176" s="219" t="s">
        <v>209</v>
      </c>
      <c r="E176" s="42"/>
      <c r="F176" s="220" t="s">
        <v>574</v>
      </c>
      <c r="G176" s="42"/>
      <c r="H176" s="42"/>
      <c r="I176" s="221"/>
      <c r="J176" s="42"/>
      <c r="K176" s="42"/>
      <c r="L176" s="46"/>
      <c r="M176" s="222"/>
      <c r="N176" s="223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209</v>
      </c>
      <c r="AU176" s="19" t="s">
        <v>85</v>
      </c>
    </row>
    <row r="177" s="2" customFormat="1" ht="16.5" customHeight="1">
      <c r="A177" s="40"/>
      <c r="B177" s="41"/>
      <c r="C177" s="206" t="s">
        <v>521</v>
      </c>
      <c r="D177" s="206" t="s">
        <v>202</v>
      </c>
      <c r="E177" s="207" t="s">
        <v>576</v>
      </c>
      <c r="F177" s="208" t="s">
        <v>577</v>
      </c>
      <c r="G177" s="209" t="s">
        <v>283</v>
      </c>
      <c r="H177" s="210">
        <v>210</v>
      </c>
      <c r="I177" s="211"/>
      <c r="J177" s="212">
        <f>ROUND(I177*H177,2)</f>
        <v>0</v>
      </c>
      <c r="K177" s="208" t="s">
        <v>206</v>
      </c>
      <c r="L177" s="46"/>
      <c r="M177" s="213" t="s">
        <v>19</v>
      </c>
      <c r="N177" s="214" t="s">
        <v>46</v>
      </c>
      <c r="O177" s="86"/>
      <c r="P177" s="215">
        <f>O177*H177</f>
        <v>0</v>
      </c>
      <c r="Q177" s="215">
        <v>0</v>
      </c>
      <c r="R177" s="215">
        <f>Q177*H177</f>
        <v>0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128</v>
      </c>
      <c r="AT177" s="217" t="s">
        <v>202</v>
      </c>
      <c r="AU177" s="217" t="s">
        <v>85</v>
      </c>
      <c r="AY177" s="19" t="s">
        <v>199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83</v>
      </c>
      <c r="BK177" s="218">
        <f>ROUND(I177*H177,2)</f>
        <v>0</v>
      </c>
      <c r="BL177" s="19" t="s">
        <v>128</v>
      </c>
      <c r="BM177" s="217" t="s">
        <v>928</v>
      </c>
    </row>
    <row r="178" s="2" customFormat="1">
      <c r="A178" s="40"/>
      <c r="B178" s="41"/>
      <c r="C178" s="42"/>
      <c r="D178" s="219" t="s">
        <v>209</v>
      </c>
      <c r="E178" s="42"/>
      <c r="F178" s="220" t="s">
        <v>579</v>
      </c>
      <c r="G178" s="42"/>
      <c r="H178" s="42"/>
      <c r="I178" s="221"/>
      <c r="J178" s="42"/>
      <c r="K178" s="42"/>
      <c r="L178" s="46"/>
      <c r="M178" s="222"/>
      <c r="N178" s="223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209</v>
      </c>
      <c r="AU178" s="19" t="s">
        <v>85</v>
      </c>
    </row>
    <row r="179" s="2" customFormat="1" ht="16.5" customHeight="1">
      <c r="A179" s="40"/>
      <c r="B179" s="41"/>
      <c r="C179" s="206" t="s">
        <v>526</v>
      </c>
      <c r="D179" s="206" t="s">
        <v>202</v>
      </c>
      <c r="E179" s="207" t="s">
        <v>581</v>
      </c>
      <c r="F179" s="208" t="s">
        <v>582</v>
      </c>
      <c r="G179" s="209" t="s">
        <v>283</v>
      </c>
      <c r="H179" s="210">
        <v>210</v>
      </c>
      <c r="I179" s="211"/>
      <c r="J179" s="212">
        <f>ROUND(I179*H179,2)</f>
        <v>0</v>
      </c>
      <c r="K179" s="208" t="s">
        <v>206</v>
      </c>
      <c r="L179" s="46"/>
      <c r="M179" s="213" t="s">
        <v>19</v>
      </c>
      <c r="N179" s="214" t="s">
        <v>46</v>
      </c>
      <c r="O179" s="86"/>
      <c r="P179" s="215">
        <f>O179*H179</f>
        <v>0</v>
      </c>
      <c r="Q179" s="215">
        <v>0.00020799999999999999</v>
      </c>
      <c r="R179" s="215">
        <f>Q179*H179</f>
        <v>0.043679999999999997</v>
      </c>
      <c r="S179" s="215">
        <v>0</v>
      </c>
      <c r="T179" s="21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17" t="s">
        <v>128</v>
      </c>
      <c r="AT179" s="217" t="s">
        <v>202</v>
      </c>
      <c r="AU179" s="217" t="s">
        <v>85</v>
      </c>
      <c r="AY179" s="19" t="s">
        <v>199</v>
      </c>
      <c r="BE179" s="218">
        <f>IF(N179="základní",J179,0)</f>
        <v>0</v>
      </c>
      <c r="BF179" s="218">
        <f>IF(N179="snížená",J179,0)</f>
        <v>0</v>
      </c>
      <c r="BG179" s="218">
        <f>IF(N179="zákl. přenesená",J179,0)</f>
        <v>0</v>
      </c>
      <c r="BH179" s="218">
        <f>IF(N179="sníž. přenesená",J179,0)</f>
        <v>0</v>
      </c>
      <c r="BI179" s="218">
        <f>IF(N179="nulová",J179,0)</f>
        <v>0</v>
      </c>
      <c r="BJ179" s="19" t="s">
        <v>83</v>
      </c>
      <c r="BK179" s="218">
        <f>ROUND(I179*H179,2)</f>
        <v>0</v>
      </c>
      <c r="BL179" s="19" t="s">
        <v>128</v>
      </c>
      <c r="BM179" s="217" t="s">
        <v>929</v>
      </c>
    </row>
    <row r="180" s="2" customFormat="1">
      <c r="A180" s="40"/>
      <c r="B180" s="41"/>
      <c r="C180" s="42"/>
      <c r="D180" s="219" t="s">
        <v>209</v>
      </c>
      <c r="E180" s="42"/>
      <c r="F180" s="220" t="s">
        <v>584</v>
      </c>
      <c r="G180" s="42"/>
      <c r="H180" s="42"/>
      <c r="I180" s="221"/>
      <c r="J180" s="42"/>
      <c r="K180" s="42"/>
      <c r="L180" s="46"/>
      <c r="M180" s="222"/>
      <c r="N180" s="223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209</v>
      </c>
      <c r="AU180" s="19" t="s">
        <v>85</v>
      </c>
    </row>
    <row r="181" s="2" customFormat="1" ht="16.5" customHeight="1">
      <c r="A181" s="40"/>
      <c r="B181" s="41"/>
      <c r="C181" s="206" t="s">
        <v>531</v>
      </c>
      <c r="D181" s="206" t="s">
        <v>202</v>
      </c>
      <c r="E181" s="207" t="s">
        <v>586</v>
      </c>
      <c r="F181" s="208" t="s">
        <v>587</v>
      </c>
      <c r="G181" s="209" t="s">
        <v>283</v>
      </c>
      <c r="H181" s="210">
        <v>210</v>
      </c>
      <c r="I181" s="211"/>
      <c r="J181" s="212">
        <f>ROUND(I181*H181,2)</f>
        <v>0</v>
      </c>
      <c r="K181" s="208" t="s">
        <v>206</v>
      </c>
      <c r="L181" s="46"/>
      <c r="M181" s="213" t="s">
        <v>19</v>
      </c>
      <c r="N181" s="214" t="s">
        <v>46</v>
      </c>
      <c r="O181" s="86"/>
      <c r="P181" s="215">
        <f>O181*H181</f>
        <v>0</v>
      </c>
      <c r="Q181" s="215">
        <v>0.00014300000000000001</v>
      </c>
      <c r="R181" s="215">
        <f>Q181*H181</f>
        <v>0.030030000000000001</v>
      </c>
      <c r="S181" s="215">
        <v>0</v>
      </c>
      <c r="T181" s="21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17" t="s">
        <v>128</v>
      </c>
      <c r="AT181" s="217" t="s">
        <v>202</v>
      </c>
      <c r="AU181" s="217" t="s">
        <v>85</v>
      </c>
      <c r="AY181" s="19" t="s">
        <v>199</v>
      </c>
      <c r="BE181" s="218">
        <f>IF(N181="základní",J181,0)</f>
        <v>0</v>
      </c>
      <c r="BF181" s="218">
        <f>IF(N181="snížená",J181,0)</f>
        <v>0</v>
      </c>
      <c r="BG181" s="218">
        <f>IF(N181="zákl. přenesená",J181,0)</f>
        <v>0</v>
      </c>
      <c r="BH181" s="218">
        <f>IF(N181="sníž. přenesená",J181,0)</f>
        <v>0</v>
      </c>
      <c r="BI181" s="218">
        <f>IF(N181="nulová",J181,0)</f>
        <v>0</v>
      </c>
      <c r="BJ181" s="19" t="s">
        <v>83</v>
      </c>
      <c r="BK181" s="218">
        <f>ROUND(I181*H181,2)</f>
        <v>0</v>
      </c>
      <c r="BL181" s="19" t="s">
        <v>128</v>
      </c>
      <c r="BM181" s="217" t="s">
        <v>930</v>
      </c>
    </row>
    <row r="182" s="2" customFormat="1">
      <c r="A182" s="40"/>
      <c r="B182" s="41"/>
      <c r="C182" s="42"/>
      <c r="D182" s="219" t="s">
        <v>209</v>
      </c>
      <c r="E182" s="42"/>
      <c r="F182" s="220" t="s">
        <v>589</v>
      </c>
      <c r="G182" s="42"/>
      <c r="H182" s="42"/>
      <c r="I182" s="221"/>
      <c r="J182" s="42"/>
      <c r="K182" s="42"/>
      <c r="L182" s="46"/>
      <c r="M182" s="222"/>
      <c r="N182" s="223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209</v>
      </c>
      <c r="AU182" s="19" t="s">
        <v>85</v>
      </c>
    </row>
    <row r="183" s="12" customFormat="1" ht="22.8" customHeight="1">
      <c r="A183" s="12"/>
      <c r="B183" s="190"/>
      <c r="C183" s="191"/>
      <c r="D183" s="192" t="s">
        <v>74</v>
      </c>
      <c r="E183" s="204" t="s">
        <v>590</v>
      </c>
      <c r="F183" s="204" t="s">
        <v>591</v>
      </c>
      <c r="G183" s="191"/>
      <c r="H183" s="191"/>
      <c r="I183" s="194"/>
      <c r="J183" s="205">
        <f>BK183</f>
        <v>0</v>
      </c>
      <c r="K183" s="191"/>
      <c r="L183" s="196"/>
      <c r="M183" s="197"/>
      <c r="N183" s="198"/>
      <c r="O183" s="198"/>
      <c r="P183" s="199">
        <f>SUM(P184:P191)</f>
        <v>0</v>
      </c>
      <c r="Q183" s="198"/>
      <c r="R183" s="199">
        <f>SUM(R184:R191)</f>
        <v>0.018749999999999999</v>
      </c>
      <c r="S183" s="198"/>
      <c r="T183" s="200">
        <f>SUM(T184:T191)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01" t="s">
        <v>85</v>
      </c>
      <c r="AT183" s="202" t="s">
        <v>74</v>
      </c>
      <c r="AU183" s="202" t="s">
        <v>83</v>
      </c>
      <c r="AY183" s="201" t="s">
        <v>199</v>
      </c>
      <c r="BK183" s="203">
        <f>SUM(BK184:BK191)</f>
        <v>0</v>
      </c>
    </row>
    <row r="184" s="2" customFormat="1" ht="16.5" customHeight="1">
      <c r="A184" s="40"/>
      <c r="B184" s="41"/>
      <c r="C184" s="206" t="s">
        <v>536</v>
      </c>
      <c r="D184" s="206" t="s">
        <v>202</v>
      </c>
      <c r="E184" s="207" t="s">
        <v>593</v>
      </c>
      <c r="F184" s="208" t="s">
        <v>594</v>
      </c>
      <c r="G184" s="209" t="s">
        <v>417</v>
      </c>
      <c r="H184" s="210">
        <v>5</v>
      </c>
      <c r="I184" s="211"/>
      <c r="J184" s="212">
        <f>ROUND(I184*H184,2)</f>
        <v>0</v>
      </c>
      <c r="K184" s="208" t="s">
        <v>206</v>
      </c>
      <c r="L184" s="46"/>
      <c r="M184" s="213" t="s">
        <v>19</v>
      </c>
      <c r="N184" s="214" t="s">
        <v>46</v>
      </c>
      <c r="O184" s="86"/>
      <c r="P184" s="215">
        <f>O184*H184</f>
        <v>0</v>
      </c>
      <c r="Q184" s="215">
        <v>0</v>
      </c>
      <c r="R184" s="215">
        <f>Q184*H184</f>
        <v>0</v>
      </c>
      <c r="S184" s="215">
        <v>0</v>
      </c>
      <c r="T184" s="21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17" t="s">
        <v>128</v>
      </c>
      <c r="AT184" s="217" t="s">
        <v>202</v>
      </c>
      <c r="AU184" s="217" t="s">
        <v>85</v>
      </c>
      <c r="AY184" s="19" t="s">
        <v>199</v>
      </c>
      <c r="BE184" s="218">
        <f>IF(N184="základní",J184,0)</f>
        <v>0</v>
      </c>
      <c r="BF184" s="218">
        <f>IF(N184="snížená",J184,0)</f>
        <v>0</v>
      </c>
      <c r="BG184" s="218">
        <f>IF(N184="zákl. přenesená",J184,0)</f>
        <v>0</v>
      </c>
      <c r="BH184" s="218">
        <f>IF(N184="sníž. přenesená",J184,0)</f>
        <v>0</v>
      </c>
      <c r="BI184" s="218">
        <f>IF(N184="nulová",J184,0)</f>
        <v>0</v>
      </c>
      <c r="BJ184" s="19" t="s">
        <v>83</v>
      </c>
      <c r="BK184" s="218">
        <f>ROUND(I184*H184,2)</f>
        <v>0</v>
      </c>
      <c r="BL184" s="19" t="s">
        <v>128</v>
      </c>
      <c r="BM184" s="217" t="s">
        <v>931</v>
      </c>
    </row>
    <row r="185" s="2" customFormat="1">
      <c r="A185" s="40"/>
      <c r="B185" s="41"/>
      <c r="C185" s="42"/>
      <c r="D185" s="219" t="s">
        <v>209</v>
      </c>
      <c r="E185" s="42"/>
      <c r="F185" s="220" t="s">
        <v>596</v>
      </c>
      <c r="G185" s="42"/>
      <c r="H185" s="42"/>
      <c r="I185" s="221"/>
      <c r="J185" s="42"/>
      <c r="K185" s="42"/>
      <c r="L185" s="46"/>
      <c r="M185" s="222"/>
      <c r="N185" s="223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209</v>
      </c>
      <c r="AU185" s="19" t="s">
        <v>85</v>
      </c>
    </row>
    <row r="186" s="2" customFormat="1" ht="16.5" customHeight="1">
      <c r="A186" s="40"/>
      <c r="B186" s="41"/>
      <c r="C186" s="247" t="s">
        <v>543</v>
      </c>
      <c r="D186" s="247" t="s">
        <v>287</v>
      </c>
      <c r="E186" s="248" t="s">
        <v>598</v>
      </c>
      <c r="F186" s="249" t="s">
        <v>599</v>
      </c>
      <c r="G186" s="250" t="s">
        <v>283</v>
      </c>
      <c r="H186" s="251">
        <v>18.75</v>
      </c>
      <c r="I186" s="252"/>
      <c r="J186" s="253">
        <f>ROUND(I186*H186,2)</f>
        <v>0</v>
      </c>
      <c r="K186" s="249" t="s">
        <v>206</v>
      </c>
      <c r="L186" s="254"/>
      <c r="M186" s="255" t="s">
        <v>19</v>
      </c>
      <c r="N186" s="256" t="s">
        <v>46</v>
      </c>
      <c r="O186" s="86"/>
      <c r="P186" s="215">
        <f>O186*H186</f>
        <v>0</v>
      </c>
      <c r="Q186" s="215">
        <v>0.001</v>
      </c>
      <c r="R186" s="215">
        <f>Q186*H186</f>
        <v>0.018749999999999999</v>
      </c>
      <c r="S186" s="215">
        <v>0</v>
      </c>
      <c r="T186" s="21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290</v>
      </c>
      <c r="AT186" s="217" t="s">
        <v>287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128</v>
      </c>
      <c r="BM186" s="217" t="s">
        <v>932</v>
      </c>
    </row>
    <row r="187" s="13" customFormat="1">
      <c r="A187" s="13"/>
      <c r="B187" s="224"/>
      <c r="C187" s="225"/>
      <c r="D187" s="226" t="s">
        <v>216</v>
      </c>
      <c r="E187" s="227" t="s">
        <v>19</v>
      </c>
      <c r="F187" s="228" t="s">
        <v>933</v>
      </c>
      <c r="G187" s="225"/>
      <c r="H187" s="229">
        <v>18.75</v>
      </c>
      <c r="I187" s="230"/>
      <c r="J187" s="225"/>
      <c r="K187" s="225"/>
      <c r="L187" s="231"/>
      <c r="M187" s="232"/>
      <c r="N187" s="233"/>
      <c r="O187" s="233"/>
      <c r="P187" s="233"/>
      <c r="Q187" s="233"/>
      <c r="R187" s="233"/>
      <c r="S187" s="233"/>
      <c r="T187" s="234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35" t="s">
        <v>216</v>
      </c>
      <c r="AU187" s="235" t="s">
        <v>85</v>
      </c>
      <c r="AV187" s="13" t="s">
        <v>85</v>
      </c>
      <c r="AW187" s="13" t="s">
        <v>37</v>
      </c>
      <c r="AX187" s="13" t="s">
        <v>75</v>
      </c>
      <c r="AY187" s="235" t="s">
        <v>199</v>
      </c>
    </row>
    <row r="188" s="14" customFormat="1">
      <c r="A188" s="14"/>
      <c r="B188" s="236"/>
      <c r="C188" s="237"/>
      <c r="D188" s="226" t="s">
        <v>216</v>
      </c>
      <c r="E188" s="238" t="s">
        <v>19</v>
      </c>
      <c r="F188" s="239" t="s">
        <v>218</v>
      </c>
      <c r="G188" s="237"/>
      <c r="H188" s="240">
        <v>18.75</v>
      </c>
      <c r="I188" s="241"/>
      <c r="J188" s="237"/>
      <c r="K188" s="237"/>
      <c r="L188" s="242"/>
      <c r="M188" s="243"/>
      <c r="N188" s="244"/>
      <c r="O188" s="244"/>
      <c r="P188" s="244"/>
      <c r="Q188" s="244"/>
      <c r="R188" s="244"/>
      <c r="S188" s="244"/>
      <c r="T188" s="245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46" t="s">
        <v>216</v>
      </c>
      <c r="AU188" s="246" t="s">
        <v>85</v>
      </c>
      <c r="AV188" s="14" t="s">
        <v>207</v>
      </c>
      <c r="AW188" s="14" t="s">
        <v>37</v>
      </c>
      <c r="AX188" s="14" t="s">
        <v>83</v>
      </c>
      <c r="AY188" s="246" t="s">
        <v>199</v>
      </c>
    </row>
    <row r="189" s="2" customFormat="1" ht="16.5" customHeight="1">
      <c r="A189" s="40"/>
      <c r="B189" s="41"/>
      <c r="C189" s="206" t="s">
        <v>548</v>
      </c>
      <c r="D189" s="206" t="s">
        <v>202</v>
      </c>
      <c r="E189" s="207" t="s">
        <v>603</v>
      </c>
      <c r="F189" s="208" t="s">
        <v>604</v>
      </c>
      <c r="G189" s="209" t="s">
        <v>417</v>
      </c>
      <c r="H189" s="210">
        <v>5</v>
      </c>
      <c r="I189" s="211"/>
      <c r="J189" s="212">
        <f>ROUND(I189*H189,2)</f>
        <v>0</v>
      </c>
      <c r="K189" s="208" t="s">
        <v>19</v>
      </c>
      <c r="L189" s="46"/>
      <c r="M189" s="213" t="s">
        <v>19</v>
      </c>
      <c r="N189" s="214" t="s">
        <v>46</v>
      </c>
      <c r="O189" s="86"/>
      <c r="P189" s="215">
        <f>O189*H189</f>
        <v>0</v>
      </c>
      <c r="Q189" s="215">
        <v>0</v>
      </c>
      <c r="R189" s="215">
        <f>Q189*H189</f>
        <v>0</v>
      </c>
      <c r="S189" s="215">
        <v>0</v>
      </c>
      <c r="T189" s="21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17" t="s">
        <v>128</v>
      </c>
      <c r="AT189" s="217" t="s">
        <v>202</v>
      </c>
      <c r="AU189" s="217" t="s">
        <v>85</v>
      </c>
      <c r="AY189" s="19" t="s">
        <v>199</v>
      </c>
      <c r="BE189" s="218">
        <f>IF(N189="základní",J189,0)</f>
        <v>0</v>
      </c>
      <c r="BF189" s="218">
        <f>IF(N189="snížená",J189,0)</f>
        <v>0</v>
      </c>
      <c r="BG189" s="218">
        <f>IF(N189="zákl. přenesená",J189,0)</f>
        <v>0</v>
      </c>
      <c r="BH189" s="218">
        <f>IF(N189="sníž. přenesená",J189,0)</f>
        <v>0</v>
      </c>
      <c r="BI189" s="218">
        <f>IF(N189="nulová",J189,0)</f>
        <v>0</v>
      </c>
      <c r="BJ189" s="19" t="s">
        <v>83</v>
      </c>
      <c r="BK189" s="218">
        <f>ROUND(I189*H189,2)</f>
        <v>0</v>
      </c>
      <c r="BL189" s="19" t="s">
        <v>128</v>
      </c>
      <c r="BM189" s="217" t="s">
        <v>934</v>
      </c>
    </row>
    <row r="190" s="2" customFormat="1" ht="16.5" customHeight="1">
      <c r="A190" s="40"/>
      <c r="B190" s="41"/>
      <c r="C190" s="206" t="s">
        <v>553</v>
      </c>
      <c r="D190" s="206" t="s">
        <v>202</v>
      </c>
      <c r="E190" s="207" t="s">
        <v>607</v>
      </c>
      <c r="F190" s="208" t="s">
        <v>608</v>
      </c>
      <c r="G190" s="209" t="s">
        <v>305</v>
      </c>
      <c r="H190" s="257"/>
      <c r="I190" s="211"/>
      <c r="J190" s="212">
        <f>ROUND(I190*H190,2)</f>
        <v>0</v>
      </c>
      <c r="K190" s="208" t="s">
        <v>206</v>
      </c>
      <c r="L190" s="46"/>
      <c r="M190" s="213" t="s">
        <v>19</v>
      </c>
      <c r="N190" s="214" t="s">
        <v>46</v>
      </c>
      <c r="O190" s="86"/>
      <c r="P190" s="215">
        <f>O190*H190</f>
        <v>0</v>
      </c>
      <c r="Q190" s="215">
        <v>0</v>
      </c>
      <c r="R190" s="215">
        <f>Q190*H190</f>
        <v>0</v>
      </c>
      <c r="S190" s="215">
        <v>0</v>
      </c>
      <c r="T190" s="21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17" t="s">
        <v>128</v>
      </c>
      <c r="AT190" s="217" t="s">
        <v>202</v>
      </c>
      <c r="AU190" s="217" t="s">
        <v>85</v>
      </c>
      <c r="AY190" s="19" t="s">
        <v>199</v>
      </c>
      <c r="BE190" s="218">
        <f>IF(N190="základní",J190,0)</f>
        <v>0</v>
      </c>
      <c r="BF190" s="218">
        <f>IF(N190="snížená",J190,0)</f>
        <v>0</v>
      </c>
      <c r="BG190" s="218">
        <f>IF(N190="zákl. přenesená",J190,0)</f>
        <v>0</v>
      </c>
      <c r="BH190" s="218">
        <f>IF(N190="sníž. přenesená",J190,0)</f>
        <v>0</v>
      </c>
      <c r="BI190" s="218">
        <f>IF(N190="nulová",J190,0)</f>
        <v>0</v>
      </c>
      <c r="BJ190" s="19" t="s">
        <v>83</v>
      </c>
      <c r="BK190" s="218">
        <f>ROUND(I190*H190,2)</f>
        <v>0</v>
      </c>
      <c r="BL190" s="19" t="s">
        <v>128</v>
      </c>
      <c r="BM190" s="217" t="s">
        <v>935</v>
      </c>
    </row>
    <row r="191" s="2" customFormat="1">
      <c r="A191" s="40"/>
      <c r="B191" s="41"/>
      <c r="C191" s="42"/>
      <c r="D191" s="219" t="s">
        <v>209</v>
      </c>
      <c r="E191" s="42"/>
      <c r="F191" s="220" t="s">
        <v>610</v>
      </c>
      <c r="G191" s="42"/>
      <c r="H191" s="42"/>
      <c r="I191" s="221"/>
      <c r="J191" s="42"/>
      <c r="K191" s="42"/>
      <c r="L191" s="46"/>
      <c r="M191" s="222"/>
      <c r="N191" s="223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209</v>
      </c>
      <c r="AU191" s="19" t="s">
        <v>85</v>
      </c>
    </row>
    <row r="192" s="12" customFormat="1" ht="25.92" customHeight="1">
      <c r="A192" s="12"/>
      <c r="B192" s="190"/>
      <c r="C192" s="191"/>
      <c r="D192" s="192" t="s">
        <v>74</v>
      </c>
      <c r="E192" s="193" t="s">
        <v>611</v>
      </c>
      <c r="F192" s="193" t="s">
        <v>612</v>
      </c>
      <c r="G192" s="191"/>
      <c r="H192" s="191"/>
      <c r="I192" s="194"/>
      <c r="J192" s="195">
        <f>BK192</f>
        <v>0</v>
      </c>
      <c r="K192" s="191"/>
      <c r="L192" s="196"/>
      <c r="M192" s="197"/>
      <c r="N192" s="198"/>
      <c r="O192" s="198"/>
      <c r="P192" s="199">
        <f>SUM(P193:P202)</f>
        <v>0</v>
      </c>
      <c r="Q192" s="198"/>
      <c r="R192" s="199">
        <f>SUM(R193:R202)</f>
        <v>0</v>
      </c>
      <c r="S192" s="198"/>
      <c r="T192" s="200">
        <f>SUM(T193:T202)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01" t="s">
        <v>207</v>
      </c>
      <c r="AT192" s="202" t="s">
        <v>74</v>
      </c>
      <c r="AU192" s="202" t="s">
        <v>75</v>
      </c>
      <c r="AY192" s="201" t="s">
        <v>199</v>
      </c>
      <c r="BK192" s="203">
        <f>SUM(BK193:BK202)</f>
        <v>0</v>
      </c>
    </row>
    <row r="193" s="2" customFormat="1" ht="16.5" customHeight="1">
      <c r="A193" s="40"/>
      <c r="B193" s="41"/>
      <c r="C193" s="206" t="s">
        <v>558</v>
      </c>
      <c r="D193" s="206" t="s">
        <v>202</v>
      </c>
      <c r="E193" s="207" t="s">
        <v>936</v>
      </c>
      <c r="F193" s="208" t="s">
        <v>937</v>
      </c>
      <c r="G193" s="209" t="s">
        <v>616</v>
      </c>
      <c r="H193" s="210">
        <v>5</v>
      </c>
      <c r="I193" s="211"/>
      <c r="J193" s="212">
        <f>ROUND(I193*H193,2)</f>
        <v>0</v>
      </c>
      <c r="K193" s="208" t="s">
        <v>206</v>
      </c>
      <c r="L193" s="46"/>
      <c r="M193" s="213" t="s">
        <v>19</v>
      </c>
      <c r="N193" s="214" t="s">
        <v>46</v>
      </c>
      <c r="O193" s="86"/>
      <c r="P193" s="215">
        <f>O193*H193</f>
        <v>0</v>
      </c>
      <c r="Q193" s="215">
        <v>0</v>
      </c>
      <c r="R193" s="215">
        <f>Q193*H193</f>
        <v>0</v>
      </c>
      <c r="S193" s="215">
        <v>0</v>
      </c>
      <c r="T193" s="21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17" t="s">
        <v>617</v>
      </c>
      <c r="AT193" s="217" t="s">
        <v>202</v>
      </c>
      <c r="AU193" s="217" t="s">
        <v>83</v>
      </c>
      <c r="AY193" s="19" t="s">
        <v>199</v>
      </c>
      <c r="BE193" s="218">
        <f>IF(N193="základní",J193,0)</f>
        <v>0</v>
      </c>
      <c r="BF193" s="218">
        <f>IF(N193="snížená",J193,0)</f>
        <v>0</v>
      </c>
      <c r="BG193" s="218">
        <f>IF(N193="zákl. přenesená",J193,0)</f>
        <v>0</v>
      </c>
      <c r="BH193" s="218">
        <f>IF(N193="sníž. přenesená",J193,0)</f>
        <v>0</v>
      </c>
      <c r="BI193" s="218">
        <f>IF(N193="nulová",J193,0)</f>
        <v>0</v>
      </c>
      <c r="BJ193" s="19" t="s">
        <v>83</v>
      </c>
      <c r="BK193" s="218">
        <f>ROUND(I193*H193,2)</f>
        <v>0</v>
      </c>
      <c r="BL193" s="19" t="s">
        <v>617</v>
      </c>
      <c r="BM193" s="217" t="s">
        <v>938</v>
      </c>
    </row>
    <row r="194" s="2" customFormat="1">
      <c r="A194" s="40"/>
      <c r="B194" s="41"/>
      <c r="C194" s="42"/>
      <c r="D194" s="219" t="s">
        <v>209</v>
      </c>
      <c r="E194" s="42"/>
      <c r="F194" s="220" t="s">
        <v>939</v>
      </c>
      <c r="G194" s="42"/>
      <c r="H194" s="42"/>
      <c r="I194" s="221"/>
      <c r="J194" s="42"/>
      <c r="K194" s="42"/>
      <c r="L194" s="46"/>
      <c r="M194" s="222"/>
      <c r="N194" s="223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209</v>
      </c>
      <c r="AU194" s="19" t="s">
        <v>83</v>
      </c>
    </row>
    <row r="195" s="13" customFormat="1">
      <c r="A195" s="13"/>
      <c r="B195" s="224"/>
      <c r="C195" s="225"/>
      <c r="D195" s="226" t="s">
        <v>216</v>
      </c>
      <c r="E195" s="227" t="s">
        <v>19</v>
      </c>
      <c r="F195" s="228" t="s">
        <v>940</v>
      </c>
      <c r="G195" s="225"/>
      <c r="H195" s="229">
        <v>5</v>
      </c>
      <c r="I195" s="230"/>
      <c r="J195" s="225"/>
      <c r="K195" s="225"/>
      <c r="L195" s="231"/>
      <c r="M195" s="232"/>
      <c r="N195" s="233"/>
      <c r="O195" s="233"/>
      <c r="P195" s="233"/>
      <c r="Q195" s="233"/>
      <c r="R195" s="233"/>
      <c r="S195" s="233"/>
      <c r="T195" s="234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35" t="s">
        <v>216</v>
      </c>
      <c r="AU195" s="235" t="s">
        <v>83</v>
      </c>
      <c r="AV195" s="13" t="s">
        <v>85</v>
      </c>
      <c r="AW195" s="13" t="s">
        <v>37</v>
      </c>
      <c r="AX195" s="13" t="s">
        <v>75</v>
      </c>
      <c r="AY195" s="235" t="s">
        <v>199</v>
      </c>
    </row>
    <row r="196" s="14" customFormat="1">
      <c r="A196" s="14"/>
      <c r="B196" s="236"/>
      <c r="C196" s="237"/>
      <c r="D196" s="226" t="s">
        <v>216</v>
      </c>
      <c r="E196" s="238" t="s">
        <v>19</v>
      </c>
      <c r="F196" s="239" t="s">
        <v>218</v>
      </c>
      <c r="G196" s="237"/>
      <c r="H196" s="240">
        <v>5</v>
      </c>
      <c r="I196" s="241"/>
      <c r="J196" s="237"/>
      <c r="K196" s="237"/>
      <c r="L196" s="242"/>
      <c r="M196" s="243"/>
      <c r="N196" s="244"/>
      <c r="O196" s="244"/>
      <c r="P196" s="244"/>
      <c r="Q196" s="244"/>
      <c r="R196" s="244"/>
      <c r="S196" s="244"/>
      <c r="T196" s="245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46" t="s">
        <v>216</v>
      </c>
      <c r="AU196" s="246" t="s">
        <v>83</v>
      </c>
      <c r="AV196" s="14" t="s">
        <v>207</v>
      </c>
      <c r="AW196" s="14" t="s">
        <v>37</v>
      </c>
      <c r="AX196" s="14" t="s">
        <v>83</v>
      </c>
      <c r="AY196" s="246" t="s">
        <v>199</v>
      </c>
    </row>
    <row r="197" s="2" customFormat="1" ht="16.5" customHeight="1">
      <c r="A197" s="40"/>
      <c r="B197" s="41"/>
      <c r="C197" s="206" t="s">
        <v>563</v>
      </c>
      <c r="D197" s="206" t="s">
        <v>202</v>
      </c>
      <c r="E197" s="207" t="s">
        <v>614</v>
      </c>
      <c r="F197" s="208" t="s">
        <v>615</v>
      </c>
      <c r="G197" s="209" t="s">
        <v>616</v>
      </c>
      <c r="H197" s="210">
        <v>25</v>
      </c>
      <c r="I197" s="211"/>
      <c r="J197" s="212">
        <f>ROUND(I197*H197,2)</f>
        <v>0</v>
      </c>
      <c r="K197" s="208" t="s">
        <v>206</v>
      </c>
      <c r="L197" s="46"/>
      <c r="M197" s="213" t="s">
        <v>19</v>
      </c>
      <c r="N197" s="214" t="s">
        <v>46</v>
      </c>
      <c r="O197" s="86"/>
      <c r="P197" s="215">
        <f>O197*H197</f>
        <v>0</v>
      </c>
      <c r="Q197" s="215">
        <v>0</v>
      </c>
      <c r="R197" s="215">
        <f>Q197*H197</f>
        <v>0</v>
      </c>
      <c r="S197" s="215">
        <v>0</v>
      </c>
      <c r="T197" s="21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17" t="s">
        <v>617</v>
      </c>
      <c r="AT197" s="217" t="s">
        <v>202</v>
      </c>
      <c r="AU197" s="217" t="s">
        <v>83</v>
      </c>
      <c r="AY197" s="19" t="s">
        <v>199</v>
      </c>
      <c r="BE197" s="218">
        <f>IF(N197="základní",J197,0)</f>
        <v>0</v>
      </c>
      <c r="BF197" s="218">
        <f>IF(N197="snížená",J197,0)</f>
        <v>0</v>
      </c>
      <c r="BG197" s="218">
        <f>IF(N197="zákl. přenesená",J197,0)</f>
        <v>0</v>
      </c>
      <c r="BH197" s="218">
        <f>IF(N197="sníž. přenesená",J197,0)</f>
        <v>0</v>
      </c>
      <c r="BI197" s="218">
        <f>IF(N197="nulová",J197,0)</f>
        <v>0</v>
      </c>
      <c r="BJ197" s="19" t="s">
        <v>83</v>
      </c>
      <c r="BK197" s="218">
        <f>ROUND(I197*H197,2)</f>
        <v>0</v>
      </c>
      <c r="BL197" s="19" t="s">
        <v>617</v>
      </c>
      <c r="BM197" s="217" t="s">
        <v>941</v>
      </c>
    </row>
    <row r="198" s="2" customFormat="1">
      <c r="A198" s="40"/>
      <c r="B198" s="41"/>
      <c r="C198" s="42"/>
      <c r="D198" s="219" t="s">
        <v>209</v>
      </c>
      <c r="E198" s="42"/>
      <c r="F198" s="220" t="s">
        <v>619</v>
      </c>
      <c r="G198" s="42"/>
      <c r="H198" s="42"/>
      <c r="I198" s="221"/>
      <c r="J198" s="42"/>
      <c r="K198" s="42"/>
      <c r="L198" s="46"/>
      <c r="M198" s="222"/>
      <c r="N198" s="223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209</v>
      </c>
      <c r="AU198" s="19" t="s">
        <v>83</v>
      </c>
    </row>
    <row r="199" s="13" customFormat="1">
      <c r="A199" s="13"/>
      <c r="B199" s="224"/>
      <c r="C199" s="225"/>
      <c r="D199" s="226" t="s">
        <v>216</v>
      </c>
      <c r="E199" s="227" t="s">
        <v>19</v>
      </c>
      <c r="F199" s="228" t="s">
        <v>620</v>
      </c>
      <c r="G199" s="225"/>
      <c r="H199" s="229">
        <v>10</v>
      </c>
      <c r="I199" s="230"/>
      <c r="J199" s="225"/>
      <c r="K199" s="225"/>
      <c r="L199" s="231"/>
      <c r="M199" s="232"/>
      <c r="N199" s="233"/>
      <c r="O199" s="233"/>
      <c r="P199" s="233"/>
      <c r="Q199" s="233"/>
      <c r="R199" s="233"/>
      <c r="S199" s="233"/>
      <c r="T199" s="234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35" t="s">
        <v>216</v>
      </c>
      <c r="AU199" s="235" t="s">
        <v>83</v>
      </c>
      <c r="AV199" s="13" t="s">
        <v>85</v>
      </c>
      <c r="AW199" s="13" t="s">
        <v>37</v>
      </c>
      <c r="AX199" s="13" t="s">
        <v>75</v>
      </c>
      <c r="AY199" s="235" t="s">
        <v>199</v>
      </c>
    </row>
    <row r="200" s="13" customFormat="1">
      <c r="A200" s="13"/>
      <c r="B200" s="224"/>
      <c r="C200" s="225"/>
      <c r="D200" s="226" t="s">
        <v>216</v>
      </c>
      <c r="E200" s="227" t="s">
        <v>19</v>
      </c>
      <c r="F200" s="228" t="s">
        <v>621</v>
      </c>
      <c r="G200" s="225"/>
      <c r="H200" s="229">
        <v>5</v>
      </c>
      <c r="I200" s="230"/>
      <c r="J200" s="225"/>
      <c r="K200" s="225"/>
      <c r="L200" s="231"/>
      <c r="M200" s="232"/>
      <c r="N200" s="233"/>
      <c r="O200" s="233"/>
      <c r="P200" s="233"/>
      <c r="Q200" s="233"/>
      <c r="R200" s="233"/>
      <c r="S200" s="233"/>
      <c r="T200" s="234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35" t="s">
        <v>216</v>
      </c>
      <c r="AU200" s="235" t="s">
        <v>83</v>
      </c>
      <c r="AV200" s="13" t="s">
        <v>85</v>
      </c>
      <c r="AW200" s="13" t="s">
        <v>37</v>
      </c>
      <c r="AX200" s="13" t="s">
        <v>75</v>
      </c>
      <c r="AY200" s="235" t="s">
        <v>199</v>
      </c>
    </row>
    <row r="201" s="13" customFormat="1">
      <c r="A201" s="13"/>
      <c r="B201" s="224"/>
      <c r="C201" s="225"/>
      <c r="D201" s="226" t="s">
        <v>216</v>
      </c>
      <c r="E201" s="227" t="s">
        <v>19</v>
      </c>
      <c r="F201" s="228" t="s">
        <v>942</v>
      </c>
      <c r="G201" s="225"/>
      <c r="H201" s="229">
        <v>10</v>
      </c>
      <c r="I201" s="230"/>
      <c r="J201" s="225"/>
      <c r="K201" s="225"/>
      <c r="L201" s="231"/>
      <c r="M201" s="232"/>
      <c r="N201" s="233"/>
      <c r="O201" s="233"/>
      <c r="P201" s="233"/>
      <c r="Q201" s="233"/>
      <c r="R201" s="233"/>
      <c r="S201" s="233"/>
      <c r="T201" s="234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35" t="s">
        <v>216</v>
      </c>
      <c r="AU201" s="235" t="s">
        <v>83</v>
      </c>
      <c r="AV201" s="13" t="s">
        <v>85</v>
      </c>
      <c r="AW201" s="13" t="s">
        <v>37</v>
      </c>
      <c r="AX201" s="13" t="s">
        <v>75</v>
      </c>
      <c r="AY201" s="235" t="s">
        <v>199</v>
      </c>
    </row>
    <row r="202" s="14" customFormat="1">
      <c r="A202" s="14"/>
      <c r="B202" s="236"/>
      <c r="C202" s="237"/>
      <c r="D202" s="226" t="s">
        <v>216</v>
      </c>
      <c r="E202" s="238" t="s">
        <v>19</v>
      </c>
      <c r="F202" s="239" t="s">
        <v>218</v>
      </c>
      <c r="G202" s="237"/>
      <c r="H202" s="240">
        <v>25</v>
      </c>
      <c r="I202" s="241"/>
      <c r="J202" s="237"/>
      <c r="K202" s="237"/>
      <c r="L202" s="242"/>
      <c r="M202" s="262"/>
      <c r="N202" s="263"/>
      <c r="O202" s="263"/>
      <c r="P202" s="263"/>
      <c r="Q202" s="263"/>
      <c r="R202" s="263"/>
      <c r="S202" s="263"/>
      <c r="T202" s="26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46" t="s">
        <v>216</v>
      </c>
      <c r="AU202" s="246" t="s">
        <v>83</v>
      </c>
      <c r="AV202" s="14" t="s">
        <v>207</v>
      </c>
      <c r="AW202" s="14" t="s">
        <v>37</v>
      </c>
      <c r="AX202" s="14" t="s">
        <v>83</v>
      </c>
      <c r="AY202" s="246" t="s">
        <v>199</v>
      </c>
    </row>
    <row r="203" s="2" customFormat="1" ht="6.96" customHeight="1">
      <c r="A203" s="40"/>
      <c r="B203" s="61"/>
      <c r="C203" s="62"/>
      <c r="D203" s="62"/>
      <c r="E203" s="62"/>
      <c r="F203" s="62"/>
      <c r="G203" s="62"/>
      <c r="H203" s="62"/>
      <c r="I203" s="62"/>
      <c r="J203" s="62"/>
      <c r="K203" s="62"/>
      <c r="L203" s="46"/>
      <c r="M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</row>
  </sheetData>
  <sheetProtection sheet="1" autoFilter="0" formatColumns="0" formatRows="0" objects="1" scenarios="1" spinCount="100000" saltValue="d6MTo+8YHipcWCojY6uw4CNHbaabyV645F7yxBmJ3Az4k0ZtQWiN1hhaDeQ+IaFk78xhPiQjF4q4BxemSY8q7w==" hashValue="Pr+/NZFWsCn6i+TFv1rK70s+XUoNUUveMVNGx2zdYSzR5RrKtA4IM985K28TvCUeVDi+QRC+K4mk98GBFTTsKQ==" algorithmName="SHA-512" password="CC35"/>
  <autoFilter ref="C92:K202"/>
  <mergeCells count="9">
    <mergeCell ref="E7:H7"/>
    <mergeCell ref="E9:H9"/>
    <mergeCell ref="E18:H18"/>
    <mergeCell ref="E27:H27"/>
    <mergeCell ref="E48:H48"/>
    <mergeCell ref="E50:H50"/>
    <mergeCell ref="E83:H83"/>
    <mergeCell ref="E85:H85"/>
    <mergeCell ref="L2:V2"/>
  </mergeCells>
  <hyperlinks>
    <hyperlink ref="F97" r:id="rId1" display="https://podminky.urs.cz/item/CS_URS_2025_02/612315402"/>
    <hyperlink ref="F99" r:id="rId2" display="https://podminky.urs.cz/item/CS_URS_2025_02/619995001"/>
    <hyperlink ref="F102" r:id="rId3" display="https://podminky.urs.cz/item/CS_URS_2025_02/968072455"/>
    <hyperlink ref="F107" r:id="rId4" display="https://podminky.urs.cz/item/CS_URS_2025_02/997013151"/>
    <hyperlink ref="F109" r:id="rId5" display="https://podminky.urs.cz/item/CS_URS_2025_02/997013501"/>
    <hyperlink ref="F111" r:id="rId6" display="https://podminky.urs.cz/item/CS_URS_2025_02/997013509"/>
    <hyperlink ref="F115" r:id="rId7" display="https://podminky.urs.cz/item/CS_URS_2025_02/997013631"/>
    <hyperlink ref="F119" r:id="rId8" display="https://podminky.urs.cz/item/CS_URS_2025_02/997013811"/>
    <hyperlink ref="F124" r:id="rId9" display="https://podminky.urs.cz/item/CS_URS_2025_02/998011001"/>
    <hyperlink ref="F128" r:id="rId10" display="https://podminky.urs.cz/item/CS_URS_2025_02/725319111"/>
    <hyperlink ref="F131" r:id="rId11" display="https://podminky.urs.cz/item/CS_URS_2025_02/725821321"/>
    <hyperlink ref="F139" r:id="rId12" display="https://podminky.urs.cz/item/CS_URS_2025_02/766660002"/>
    <hyperlink ref="F142" r:id="rId13" display="https://podminky.urs.cz/item/CS_URS_2025_02/766691914"/>
    <hyperlink ref="F144" r:id="rId14" display="https://podminky.urs.cz/item/CS_URS_2025_02/998766202"/>
    <hyperlink ref="F147" r:id="rId15" display="https://podminky.urs.cz/item/CS_URS_2025_02/781111011"/>
    <hyperlink ref="F149" r:id="rId16" display="https://podminky.urs.cz/item/CS_URS_2025_02/781121011"/>
    <hyperlink ref="F151" r:id="rId17" display="https://podminky.urs.cz/item/CS_URS_2025_02/781151031"/>
    <hyperlink ref="F153" r:id="rId18" display="https://podminky.urs.cz/item/CS_URS_2025_02/781471810"/>
    <hyperlink ref="F155" r:id="rId19" display="https://podminky.urs.cz/item/CS_URS_2025_02/781474154"/>
    <hyperlink ref="F160" r:id="rId20" display="https://podminky.urs.cz/item/CS_URS_2025_02/781495211"/>
    <hyperlink ref="F162" r:id="rId21" display="https://podminky.urs.cz/item/CS_URS_2025_02/998781201"/>
    <hyperlink ref="F165" r:id="rId22" display="https://podminky.urs.cz/item/CS_URS_2025_02/783601321"/>
    <hyperlink ref="F167" r:id="rId23" display="https://podminky.urs.cz/item/CS_URS_2025_02/783601325"/>
    <hyperlink ref="F169" r:id="rId24" display="https://podminky.urs.cz/item/CS_URS_2025_02/783601421"/>
    <hyperlink ref="F171" r:id="rId25" display="https://podminky.urs.cz/item/CS_URS_2025_02/783614111"/>
    <hyperlink ref="F173" r:id="rId26" display="https://podminky.urs.cz/item/CS_URS_2025_02/783617111"/>
    <hyperlink ref="F176" r:id="rId27" display="https://podminky.urs.cz/item/CS_URS_2025_02/784121001"/>
    <hyperlink ref="F178" r:id="rId28" display="https://podminky.urs.cz/item/CS_URS_2025_02/784121011"/>
    <hyperlink ref="F180" r:id="rId29" display="https://podminky.urs.cz/item/CS_URS_2025_02/784181101"/>
    <hyperlink ref="F182" r:id="rId30" display="https://podminky.urs.cz/item/CS_URS_2025_02/784221001"/>
    <hyperlink ref="F185" r:id="rId31" display="https://podminky.urs.cz/item/CS_URS_2025_02/786623021"/>
    <hyperlink ref="F191" r:id="rId32" display="https://podminky.urs.cz/item/CS_URS_2025_02/998786201"/>
    <hyperlink ref="F194" r:id="rId33" display="https://podminky.urs.cz/item/CS_URS_2025_02/HZS2231"/>
    <hyperlink ref="F198" r:id="rId34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5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115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943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ROUND(J94,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ROUND((SUM(BE94:BE208)),  2)</f>
        <v>0</v>
      </c>
      <c r="G33" s="40"/>
      <c r="H33" s="40"/>
      <c r="I33" s="150">
        <v>0.20999999999999999</v>
      </c>
      <c r="J33" s="149">
        <f>ROUND(((SUM(BE94:BE208))*I33),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ROUND((SUM(BF94:BF208)),  2)</f>
        <v>0</v>
      </c>
      <c r="G34" s="40"/>
      <c r="H34" s="40"/>
      <c r="I34" s="150">
        <v>0.12</v>
      </c>
      <c r="J34" s="149">
        <f>ROUND(((SUM(BF94:BF208))*I34),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ROUND((SUM(BG94:BG208)),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ROUND((SUM(BH94:BH208)),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ROUND((SUM(BI94:BI208)),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 UP učebny - Výpočetní technika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J94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J95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623</v>
      </c>
      <c r="E61" s="176"/>
      <c r="F61" s="176"/>
      <c r="G61" s="176"/>
      <c r="H61" s="176"/>
      <c r="I61" s="176"/>
      <c r="J61" s="177">
        <f>J96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175</v>
      </c>
      <c r="E62" s="176"/>
      <c r="F62" s="176"/>
      <c r="G62" s="176"/>
      <c r="H62" s="176"/>
      <c r="I62" s="176"/>
      <c r="J62" s="177">
        <f>J101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176</v>
      </c>
      <c r="E63" s="176"/>
      <c r="F63" s="176"/>
      <c r="G63" s="176"/>
      <c r="H63" s="176"/>
      <c r="I63" s="176"/>
      <c r="J63" s="177">
        <f>J107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177</v>
      </c>
      <c r="E64" s="176"/>
      <c r="F64" s="176"/>
      <c r="G64" s="176"/>
      <c r="H64" s="176"/>
      <c r="I64" s="176"/>
      <c r="J64" s="177">
        <f>J120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624</v>
      </c>
      <c r="E65" s="176"/>
      <c r="F65" s="176"/>
      <c r="G65" s="176"/>
      <c r="H65" s="176"/>
      <c r="I65" s="176"/>
      <c r="J65" s="177">
        <f>J137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7"/>
      <c r="C66" s="168"/>
      <c r="D66" s="169" t="s">
        <v>178</v>
      </c>
      <c r="E66" s="170"/>
      <c r="F66" s="170"/>
      <c r="G66" s="170"/>
      <c r="H66" s="170"/>
      <c r="I66" s="170"/>
      <c r="J66" s="171">
        <f>J140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3"/>
      <c r="C67" s="174"/>
      <c r="D67" s="175" t="s">
        <v>944</v>
      </c>
      <c r="E67" s="176"/>
      <c r="F67" s="176"/>
      <c r="G67" s="176"/>
      <c r="H67" s="176"/>
      <c r="I67" s="176"/>
      <c r="J67" s="177">
        <f>J141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399</v>
      </c>
      <c r="E68" s="176"/>
      <c r="F68" s="176"/>
      <c r="G68" s="176"/>
      <c r="H68" s="176"/>
      <c r="I68" s="176"/>
      <c r="J68" s="177">
        <f>J148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400</v>
      </c>
      <c r="E69" s="176"/>
      <c r="F69" s="176"/>
      <c r="G69" s="176"/>
      <c r="H69" s="176"/>
      <c r="I69" s="176"/>
      <c r="J69" s="177">
        <f>J150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401</v>
      </c>
      <c r="E70" s="176"/>
      <c r="F70" s="176"/>
      <c r="G70" s="176"/>
      <c r="H70" s="176"/>
      <c r="I70" s="176"/>
      <c r="J70" s="177">
        <f>J156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402</v>
      </c>
      <c r="E71" s="176"/>
      <c r="F71" s="176"/>
      <c r="G71" s="176"/>
      <c r="H71" s="176"/>
      <c r="I71" s="176"/>
      <c r="J71" s="177">
        <f>J174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403</v>
      </c>
      <c r="E72" s="176"/>
      <c r="F72" s="176"/>
      <c r="G72" s="176"/>
      <c r="H72" s="176"/>
      <c r="I72" s="176"/>
      <c r="J72" s="177">
        <f>J185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3"/>
      <c r="C73" s="174"/>
      <c r="D73" s="175" t="s">
        <v>404</v>
      </c>
      <c r="E73" s="176"/>
      <c r="F73" s="176"/>
      <c r="G73" s="176"/>
      <c r="H73" s="176"/>
      <c r="I73" s="176"/>
      <c r="J73" s="177">
        <f>J194</f>
        <v>0</v>
      </c>
      <c r="K73" s="174"/>
      <c r="L73" s="17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67"/>
      <c r="C74" s="168"/>
      <c r="D74" s="169" t="s">
        <v>405</v>
      </c>
      <c r="E74" s="170"/>
      <c r="F74" s="170"/>
      <c r="G74" s="170"/>
      <c r="H74" s="170"/>
      <c r="I74" s="170"/>
      <c r="J74" s="171">
        <f>J203</f>
        <v>0</v>
      </c>
      <c r="K74" s="168"/>
      <c r="L74" s="17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184</v>
      </c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16</v>
      </c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162" t="str">
        <f>E7</f>
        <v>Gymnázium Náchod -bez vybavení</v>
      </c>
      <c r="F84" s="34"/>
      <c r="G84" s="34"/>
      <c r="H84" s="34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167</v>
      </c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71" t="str">
        <f>E9</f>
        <v>10 UP učebny - Výpočetní technika</v>
      </c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21</v>
      </c>
      <c r="D88" s="42"/>
      <c r="E88" s="42"/>
      <c r="F88" s="29" t="str">
        <f>F12</f>
        <v xml:space="preserve"> </v>
      </c>
      <c r="G88" s="42"/>
      <c r="H88" s="42"/>
      <c r="I88" s="34" t="s">
        <v>23</v>
      </c>
      <c r="J88" s="74" t="str">
        <f>IF(J12="","",J12)</f>
        <v>16. 9. 2025</v>
      </c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25</v>
      </c>
      <c r="D90" s="42"/>
      <c r="E90" s="42"/>
      <c r="F90" s="29" t="str">
        <f>E15</f>
        <v xml:space="preserve"> </v>
      </c>
      <c r="G90" s="42"/>
      <c r="H90" s="42"/>
      <c r="I90" s="34" t="s">
        <v>33</v>
      </c>
      <c r="J90" s="38" t="str">
        <f>E21</f>
        <v xml:space="preserve"> </v>
      </c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5.15" customHeight="1">
      <c r="A91" s="40"/>
      <c r="B91" s="41"/>
      <c r="C91" s="34" t="s">
        <v>31</v>
      </c>
      <c r="D91" s="42"/>
      <c r="E91" s="42"/>
      <c r="F91" s="29" t="str">
        <f>IF(E18="","",E18)</f>
        <v>Vyplň údaj</v>
      </c>
      <c r="G91" s="42"/>
      <c r="H91" s="42"/>
      <c r="I91" s="34" t="s">
        <v>38</v>
      </c>
      <c r="J91" s="38" t="str">
        <f>E24</f>
        <v xml:space="preserve"> </v>
      </c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0.32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3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11" customFormat="1" ht="29.28" customHeight="1">
      <c r="A93" s="179"/>
      <c r="B93" s="180"/>
      <c r="C93" s="181" t="s">
        <v>185</v>
      </c>
      <c r="D93" s="182" t="s">
        <v>60</v>
      </c>
      <c r="E93" s="182" t="s">
        <v>56</v>
      </c>
      <c r="F93" s="182" t="s">
        <v>57</v>
      </c>
      <c r="G93" s="182" t="s">
        <v>186</v>
      </c>
      <c r="H93" s="182" t="s">
        <v>187</v>
      </c>
      <c r="I93" s="182" t="s">
        <v>188</v>
      </c>
      <c r="J93" s="182" t="s">
        <v>172</v>
      </c>
      <c r="K93" s="183" t="s">
        <v>189</v>
      </c>
      <c r="L93" s="184"/>
      <c r="M93" s="94" t="s">
        <v>19</v>
      </c>
      <c r="N93" s="95" t="s">
        <v>45</v>
      </c>
      <c r="O93" s="95" t="s">
        <v>190</v>
      </c>
      <c r="P93" s="95" t="s">
        <v>191</v>
      </c>
      <c r="Q93" s="95" t="s">
        <v>192</v>
      </c>
      <c r="R93" s="95" t="s">
        <v>193</v>
      </c>
      <c r="S93" s="95" t="s">
        <v>194</v>
      </c>
      <c r="T93" s="96" t="s">
        <v>195</v>
      </c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</row>
    <row r="94" s="2" customFormat="1" ht="22.8" customHeight="1">
      <c r="A94" s="40"/>
      <c r="B94" s="41"/>
      <c r="C94" s="101" t="s">
        <v>196</v>
      </c>
      <c r="D94" s="42"/>
      <c r="E94" s="42"/>
      <c r="F94" s="42"/>
      <c r="G94" s="42"/>
      <c r="H94" s="42"/>
      <c r="I94" s="42"/>
      <c r="J94" s="185">
        <f>BK94</f>
        <v>0</v>
      </c>
      <c r="K94" s="42"/>
      <c r="L94" s="46"/>
      <c r="M94" s="97"/>
      <c r="N94" s="186"/>
      <c r="O94" s="98"/>
      <c r="P94" s="187">
        <f>P95+P140+P203</f>
        <v>0</v>
      </c>
      <c r="Q94" s="98"/>
      <c r="R94" s="187">
        <f>R95+R140+R203</f>
        <v>5.7399342325000005</v>
      </c>
      <c r="S94" s="98"/>
      <c r="T94" s="188">
        <f>T95+T140+T203</f>
        <v>2.2650110000000003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74</v>
      </c>
      <c r="AU94" s="19" t="s">
        <v>173</v>
      </c>
      <c r="BK94" s="189">
        <f>BK95+BK140+BK203</f>
        <v>0</v>
      </c>
    </row>
    <row r="95" s="12" customFormat="1" ht="25.92" customHeight="1">
      <c r="A95" s="12"/>
      <c r="B95" s="190"/>
      <c r="C95" s="191"/>
      <c r="D95" s="192" t="s">
        <v>74</v>
      </c>
      <c r="E95" s="193" t="s">
        <v>197</v>
      </c>
      <c r="F95" s="193" t="s">
        <v>198</v>
      </c>
      <c r="G95" s="191"/>
      <c r="H95" s="191"/>
      <c r="I95" s="194"/>
      <c r="J95" s="195">
        <f>BK95</f>
        <v>0</v>
      </c>
      <c r="K95" s="191"/>
      <c r="L95" s="196"/>
      <c r="M95" s="197"/>
      <c r="N95" s="198"/>
      <c r="O95" s="198"/>
      <c r="P95" s="199">
        <f>P96+P101+P107+P120+P137</f>
        <v>0</v>
      </c>
      <c r="Q95" s="198"/>
      <c r="R95" s="199">
        <f>R96+R101+R107+R120+R137</f>
        <v>4.9723970400000006</v>
      </c>
      <c r="S95" s="198"/>
      <c r="T95" s="200">
        <f>T96+T101+T107+T120+T137</f>
        <v>1.9220760000000003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83</v>
      </c>
      <c r="AT95" s="202" t="s">
        <v>74</v>
      </c>
      <c r="AU95" s="202" t="s">
        <v>75</v>
      </c>
      <c r="AY95" s="201" t="s">
        <v>199</v>
      </c>
      <c r="BK95" s="203">
        <f>BK96+BK101+BK107+BK120+BK137</f>
        <v>0</v>
      </c>
    </row>
    <row r="96" s="12" customFormat="1" ht="22.8" customHeight="1">
      <c r="A96" s="12"/>
      <c r="B96" s="190"/>
      <c r="C96" s="191"/>
      <c r="D96" s="192" t="s">
        <v>74</v>
      </c>
      <c r="E96" s="204" t="s">
        <v>219</v>
      </c>
      <c r="F96" s="204" t="s">
        <v>625</v>
      </c>
      <c r="G96" s="191"/>
      <c r="H96" s="191"/>
      <c r="I96" s="194"/>
      <c r="J96" s="205">
        <f>BK96</f>
        <v>0</v>
      </c>
      <c r="K96" s="191"/>
      <c r="L96" s="196"/>
      <c r="M96" s="197"/>
      <c r="N96" s="198"/>
      <c r="O96" s="198"/>
      <c r="P96" s="199">
        <f>SUM(P97:P100)</f>
        <v>0</v>
      </c>
      <c r="Q96" s="198"/>
      <c r="R96" s="199">
        <f>SUM(R97:R100)</f>
        <v>0.49318704000000008</v>
      </c>
      <c r="S96" s="198"/>
      <c r="T96" s="200">
        <f>SUM(T97:T100)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1" t="s">
        <v>83</v>
      </c>
      <c r="AT96" s="202" t="s">
        <v>74</v>
      </c>
      <c r="AU96" s="202" t="s">
        <v>83</v>
      </c>
      <c r="AY96" s="201" t="s">
        <v>199</v>
      </c>
      <c r="BK96" s="203">
        <f>SUM(BK97:BK100)</f>
        <v>0</v>
      </c>
    </row>
    <row r="97" s="2" customFormat="1" ht="16.5" customHeight="1">
      <c r="A97" s="40"/>
      <c r="B97" s="41"/>
      <c r="C97" s="206" t="s">
        <v>83</v>
      </c>
      <c r="D97" s="206" t="s">
        <v>202</v>
      </c>
      <c r="E97" s="207" t="s">
        <v>945</v>
      </c>
      <c r="F97" s="208" t="s">
        <v>946</v>
      </c>
      <c r="G97" s="209" t="s">
        <v>283</v>
      </c>
      <c r="H97" s="210">
        <v>1.8180000000000001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0.27128000000000002</v>
      </c>
      <c r="R97" s="215">
        <f>Q97*H97</f>
        <v>0.49318704000000008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947</v>
      </c>
    </row>
    <row r="98" s="2" customFormat="1">
      <c r="A98" s="40"/>
      <c r="B98" s="41"/>
      <c r="C98" s="42"/>
      <c r="D98" s="219" t="s">
        <v>209</v>
      </c>
      <c r="E98" s="42"/>
      <c r="F98" s="220" t="s">
        <v>948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13" customFormat="1">
      <c r="A99" s="13"/>
      <c r="B99" s="224"/>
      <c r="C99" s="225"/>
      <c r="D99" s="226" t="s">
        <v>216</v>
      </c>
      <c r="E99" s="227" t="s">
        <v>19</v>
      </c>
      <c r="F99" s="228" t="s">
        <v>949</v>
      </c>
      <c r="G99" s="225"/>
      <c r="H99" s="229">
        <v>1.8180000000000001</v>
      </c>
      <c r="I99" s="230"/>
      <c r="J99" s="225"/>
      <c r="K99" s="225"/>
      <c r="L99" s="231"/>
      <c r="M99" s="232"/>
      <c r="N99" s="233"/>
      <c r="O99" s="233"/>
      <c r="P99" s="233"/>
      <c r="Q99" s="233"/>
      <c r="R99" s="233"/>
      <c r="S99" s="233"/>
      <c r="T99" s="234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5" t="s">
        <v>216</v>
      </c>
      <c r="AU99" s="235" t="s">
        <v>85</v>
      </c>
      <c r="AV99" s="13" t="s">
        <v>85</v>
      </c>
      <c r="AW99" s="13" t="s">
        <v>37</v>
      </c>
      <c r="AX99" s="13" t="s">
        <v>75</v>
      </c>
      <c r="AY99" s="235" t="s">
        <v>199</v>
      </c>
    </row>
    <row r="100" s="14" customFormat="1">
      <c r="A100" s="14"/>
      <c r="B100" s="236"/>
      <c r="C100" s="237"/>
      <c r="D100" s="226" t="s">
        <v>216</v>
      </c>
      <c r="E100" s="238" t="s">
        <v>19</v>
      </c>
      <c r="F100" s="239" t="s">
        <v>218</v>
      </c>
      <c r="G100" s="237"/>
      <c r="H100" s="240">
        <v>1.8180000000000001</v>
      </c>
      <c r="I100" s="241"/>
      <c r="J100" s="237"/>
      <c r="K100" s="237"/>
      <c r="L100" s="242"/>
      <c r="M100" s="243"/>
      <c r="N100" s="244"/>
      <c r="O100" s="244"/>
      <c r="P100" s="244"/>
      <c r="Q100" s="244"/>
      <c r="R100" s="244"/>
      <c r="S100" s="244"/>
      <c r="T100" s="245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6" t="s">
        <v>216</v>
      </c>
      <c r="AU100" s="246" t="s">
        <v>85</v>
      </c>
      <c r="AV100" s="14" t="s">
        <v>207</v>
      </c>
      <c r="AW100" s="14" t="s">
        <v>37</v>
      </c>
      <c r="AX100" s="14" t="s">
        <v>83</v>
      </c>
      <c r="AY100" s="246" t="s">
        <v>199</v>
      </c>
    </row>
    <row r="101" s="12" customFormat="1" ht="22.8" customHeight="1">
      <c r="A101" s="12"/>
      <c r="B101" s="190"/>
      <c r="C101" s="191"/>
      <c r="D101" s="192" t="s">
        <v>74</v>
      </c>
      <c r="E101" s="204" t="s">
        <v>200</v>
      </c>
      <c r="F101" s="204" t="s">
        <v>201</v>
      </c>
      <c r="G101" s="191"/>
      <c r="H101" s="191"/>
      <c r="I101" s="194"/>
      <c r="J101" s="205">
        <f>BK101</f>
        <v>0</v>
      </c>
      <c r="K101" s="191"/>
      <c r="L101" s="196"/>
      <c r="M101" s="197"/>
      <c r="N101" s="198"/>
      <c r="O101" s="198"/>
      <c r="P101" s="199">
        <f>SUM(P102:P106)</f>
        <v>0</v>
      </c>
      <c r="Q101" s="198"/>
      <c r="R101" s="199">
        <f>SUM(R102:R106)</f>
        <v>4.4776600000000002</v>
      </c>
      <c r="S101" s="198"/>
      <c r="T101" s="200">
        <f>SUM(T102:T106)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1" t="s">
        <v>83</v>
      </c>
      <c r="AT101" s="202" t="s">
        <v>74</v>
      </c>
      <c r="AU101" s="202" t="s">
        <v>83</v>
      </c>
      <c r="AY101" s="201" t="s">
        <v>199</v>
      </c>
      <c r="BK101" s="203">
        <f>SUM(BK102:BK106)</f>
        <v>0</v>
      </c>
    </row>
    <row r="102" s="2" customFormat="1" ht="16.5" customHeight="1">
      <c r="A102" s="40"/>
      <c r="B102" s="41"/>
      <c r="C102" s="206" t="s">
        <v>85</v>
      </c>
      <c r="D102" s="206" t="s">
        <v>202</v>
      </c>
      <c r="E102" s="207" t="s">
        <v>406</v>
      </c>
      <c r="F102" s="208" t="s">
        <v>407</v>
      </c>
      <c r="G102" s="209" t="s">
        <v>283</v>
      </c>
      <c r="H102" s="210">
        <v>281</v>
      </c>
      <c r="I102" s="211"/>
      <c r="J102" s="212">
        <f>ROUND(I102*H102,2)</f>
        <v>0</v>
      </c>
      <c r="K102" s="208" t="s">
        <v>206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0.015699999999999999</v>
      </c>
      <c r="R102" s="215">
        <f>Q102*H102</f>
        <v>4.4116999999999997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207</v>
      </c>
      <c r="AT102" s="217" t="s">
        <v>202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950</v>
      </c>
    </row>
    <row r="103" s="2" customFormat="1">
      <c r="A103" s="40"/>
      <c r="B103" s="41"/>
      <c r="C103" s="42"/>
      <c r="D103" s="219" t="s">
        <v>209</v>
      </c>
      <c r="E103" s="42"/>
      <c r="F103" s="220" t="s">
        <v>409</v>
      </c>
      <c r="G103" s="42"/>
      <c r="H103" s="42"/>
      <c r="I103" s="221"/>
      <c r="J103" s="42"/>
      <c r="K103" s="42"/>
      <c r="L103" s="46"/>
      <c r="M103" s="222"/>
      <c r="N103" s="22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209</v>
      </c>
      <c r="AU103" s="19" t="s">
        <v>85</v>
      </c>
    </row>
    <row r="104" s="2" customFormat="1" ht="16.5" customHeight="1">
      <c r="A104" s="40"/>
      <c r="B104" s="41"/>
      <c r="C104" s="206" t="s">
        <v>219</v>
      </c>
      <c r="D104" s="206" t="s">
        <v>202</v>
      </c>
      <c r="E104" s="207" t="s">
        <v>415</v>
      </c>
      <c r="F104" s="208" t="s">
        <v>416</v>
      </c>
      <c r="G104" s="209" t="s">
        <v>417</v>
      </c>
      <c r="H104" s="210">
        <v>2</v>
      </c>
      <c r="I104" s="211"/>
      <c r="J104" s="212">
        <f>ROUND(I104*H104,2)</f>
        <v>0</v>
      </c>
      <c r="K104" s="208" t="s">
        <v>206</v>
      </c>
      <c r="L104" s="46"/>
      <c r="M104" s="213" t="s">
        <v>19</v>
      </c>
      <c r="N104" s="214" t="s">
        <v>46</v>
      </c>
      <c r="O104" s="86"/>
      <c r="P104" s="215">
        <f>O104*H104</f>
        <v>0</v>
      </c>
      <c r="Q104" s="215">
        <v>0.017770000000000001</v>
      </c>
      <c r="R104" s="215">
        <f>Q104*H104</f>
        <v>0.035540000000000002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207</v>
      </c>
      <c r="AT104" s="217" t="s">
        <v>202</v>
      </c>
      <c r="AU104" s="217" t="s">
        <v>85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207</v>
      </c>
      <c r="BM104" s="217" t="s">
        <v>951</v>
      </c>
    </row>
    <row r="105" s="2" customFormat="1">
      <c r="A105" s="40"/>
      <c r="B105" s="41"/>
      <c r="C105" s="42"/>
      <c r="D105" s="219" t="s">
        <v>209</v>
      </c>
      <c r="E105" s="42"/>
      <c r="F105" s="220" t="s">
        <v>419</v>
      </c>
      <c r="G105" s="42"/>
      <c r="H105" s="42"/>
      <c r="I105" s="221"/>
      <c r="J105" s="42"/>
      <c r="K105" s="42"/>
      <c r="L105" s="46"/>
      <c r="M105" s="222"/>
      <c r="N105" s="223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209</v>
      </c>
      <c r="AU105" s="19" t="s">
        <v>85</v>
      </c>
    </row>
    <row r="106" s="2" customFormat="1" ht="21.75" customHeight="1">
      <c r="A106" s="40"/>
      <c r="B106" s="41"/>
      <c r="C106" s="247" t="s">
        <v>207</v>
      </c>
      <c r="D106" s="247" t="s">
        <v>287</v>
      </c>
      <c r="E106" s="248" t="s">
        <v>952</v>
      </c>
      <c r="F106" s="249" t="s">
        <v>953</v>
      </c>
      <c r="G106" s="250" t="s">
        <v>417</v>
      </c>
      <c r="H106" s="251">
        <v>2</v>
      </c>
      <c r="I106" s="252"/>
      <c r="J106" s="253">
        <f>ROUND(I106*H106,2)</f>
        <v>0</v>
      </c>
      <c r="K106" s="249" t="s">
        <v>206</v>
      </c>
      <c r="L106" s="254"/>
      <c r="M106" s="255" t="s">
        <v>19</v>
      </c>
      <c r="N106" s="256" t="s">
        <v>46</v>
      </c>
      <c r="O106" s="86"/>
      <c r="P106" s="215">
        <f>O106*H106</f>
        <v>0</v>
      </c>
      <c r="Q106" s="215">
        <v>0.01521</v>
      </c>
      <c r="R106" s="215">
        <f>Q106*H106</f>
        <v>0.030419999999999999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254</v>
      </c>
      <c r="AT106" s="217" t="s">
        <v>287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954</v>
      </c>
    </row>
    <row r="107" s="12" customFormat="1" ht="22.8" customHeight="1">
      <c r="A107" s="12"/>
      <c r="B107" s="190"/>
      <c r="C107" s="191"/>
      <c r="D107" s="192" t="s">
        <v>74</v>
      </c>
      <c r="E107" s="204" t="s">
        <v>230</v>
      </c>
      <c r="F107" s="204" t="s">
        <v>231</v>
      </c>
      <c r="G107" s="191"/>
      <c r="H107" s="191"/>
      <c r="I107" s="194"/>
      <c r="J107" s="205">
        <f>BK107</f>
        <v>0</v>
      </c>
      <c r="K107" s="191"/>
      <c r="L107" s="196"/>
      <c r="M107" s="197"/>
      <c r="N107" s="198"/>
      <c r="O107" s="198"/>
      <c r="P107" s="199">
        <f>SUM(P108:P119)</f>
        <v>0</v>
      </c>
      <c r="Q107" s="198"/>
      <c r="R107" s="199">
        <f>SUM(R108:R119)</f>
        <v>0.00155</v>
      </c>
      <c r="S107" s="198"/>
      <c r="T107" s="200">
        <f>SUM(T108:T119)</f>
        <v>1.9220760000000003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1" t="s">
        <v>83</v>
      </c>
      <c r="AT107" s="202" t="s">
        <v>74</v>
      </c>
      <c r="AU107" s="202" t="s">
        <v>83</v>
      </c>
      <c r="AY107" s="201" t="s">
        <v>199</v>
      </c>
      <c r="BK107" s="203">
        <f>SUM(BK108:BK119)</f>
        <v>0</v>
      </c>
    </row>
    <row r="108" s="2" customFormat="1" ht="16.5" customHeight="1">
      <c r="A108" s="40"/>
      <c r="B108" s="41"/>
      <c r="C108" s="206" t="s">
        <v>238</v>
      </c>
      <c r="D108" s="206" t="s">
        <v>202</v>
      </c>
      <c r="E108" s="207" t="s">
        <v>955</v>
      </c>
      <c r="F108" s="208" t="s">
        <v>956</v>
      </c>
      <c r="G108" s="209" t="s">
        <v>205</v>
      </c>
      <c r="H108" s="210">
        <v>0.90000000000000002</v>
      </c>
      <c r="I108" s="211"/>
      <c r="J108" s="212">
        <f>ROUND(I108*H108,2)</f>
        <v>0</v>
      </c>
      <c r="K108" s="208" t="s">
        <v>206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1.8</v>
      </c>
      <c r="T108" s="216">
        <f>S108*H108</f>
        <v>1.6200000000000001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207</v>
      </c>
      <c r="AT108" s="217" t="s">
        <v>202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957</v>
      </c>
    </row>
    <row r="109" s="2" customFormat="1">
      <c r="A109" s="40"/>
      <c r="B109" s="41"/>
      <c r="C109" s="42"/>
      <c r="D109" s="219" t="s">
        <v>209</v>
      </c>
      <c r="E109" s="42"/>
      <c r="F109" s="220" t="s">
        <v>958</v>
      </c>
      <c r="G109" s="42"/>
      <c r="H109" s="42"/>
      <c r="I109" s="221"/>
      <c r="J109" s="42"/>
      <c r="K109" s="42"/>
      <c r="L109" s="46"/>
      <c r="M109" s="222"/>
      <c r="N109" s="223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209</v>
      </c>
      <c r="AU109" s="19" t="s">
        <v>85</v>
      </c>
    </row>
    <row r="110" s="2" customFormat="1" ht="16.5" customHeight="1">
      <c r="A110" s="40"/>
      <c r="B110" s="41"/>
      <c r="C110" s="206" t="s">
        <v>200</v>
      </c>
      <c r="D110" s="206" t="s">
        <v>202</v>
      </c>
      <c r="E110" s="207" t="s">
        <v>649</v>
      </c>
      <c r="F110" s="208" t="s">
        <v>650</v>
      </c>
      <c r="G110" s="209" t="s">
        <v>283</v>
      </c>
      <c r="H110" s="210">
        <v>3.1520000000000001</v>
      </c>
      <c r="I110" s="211"/>
      <c r="J110" s="212">
        <f>ROUND(I110*H110,2)</f>
        <v>0</v>
      </c>
      <c r="K110" s="208" t="s">
        <v>206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0.063</v>
      </c>
      <c r="T110" s="216">
        <f>S110*H110</f>
        <v>0.198576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207</v>
      </c>
      <c r="AT110" s="217" t="s">
        <v>202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959</v>
      </c>
    </row>
    <row r="111" s="2" customFormat="1">
      <c r="A111" s="40"/>
      <c r="B111" s="41"/>
      <c r="C111" s="42"/>
      <c r="D111" s="219" t="s">
        <v>209</v>
      </c>
      <c r="E111" s="42"/>
      <c r="F111" s="220" t="s">
        <v>652</v>
      </c>
      <c r="G111" s="42"/>
      <c r="H111" s="42"/>
      <c r="I111" s="221"/>
      <c r="J111" s="42"/>
      <c r="K111" s="42"/>
      <c r="L111" s="46"/>
      <c r="M111" s="222"/>
      <c r="N111" s="223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209</v>
      </c>
      <c r="AU111" s="19" t="s">
        <v>85</v>
      </c>
    </row>
    <row r="112" s="13" customFormat="1">
      <c r="A112" s="13"/>
      <c r="B112" s="224"/>
      <c r="C112" s="225"/>
      <c r="D112" s="226" t="s">
        <v>216</v>
      </c>
      <c r="E112" s="227" t="s">
        <v>19</v>
      </c>
      <c r="F112" s="228" t="s">
        <v>960</v>
      </c>
      <c r="G112" s="225"/>
      <c r="H112" s="229">
        <v>3.1520000000000001</v>
      </c>
      <c r="I112" s="230"/>
      <c r="J112" s="225"/>
      <c r="K112" s="225"/>
      <c r="L112" s="231"/>
      <c r="M112" s="232"/>
      <c r="N112" s="233"/>
      <c r="O112" s="233"/>
      <c r="P112" s="233"/>
      <c r="Q112" s="233"/>
      <c r="R112" s="233"/>
      <c r="S112" s="233"/>
      <c r="T112" s="234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5" t="s">
        <v>216</v>
      </c>
      <c r="AU112" s="235" t="s">
        <v>85</v>
      </c>
      <c r="AV112" s="13" t="s">
        <v>85</v>
      </c>
      <c r="AW112" s="13" t="s">
        <v>37</v>
      </c>
      <c r="AX112" s="13" t="s">
        <v>75</v>
      </c>
      <c r="AY112" s="235" t="s">
        <v>199</v>
      </c>
    </row>
    <row r="113" s="14" customFormat="1">
      <c r="A113" s="14"/>
      <c r="B113" s="236"/>
      <c r="C113" s="237"/>
      <c r="D113" s="226" t="s">
        <v>216</v>
      </c>
      <c r="E113" s="238" t="s">
        <v>19</v>
      </c>
      <c r="F113" s="239" t="s">
        <v>218</v>
      </c>
      <c r="G113" s="237"/>
      <c r="H113" s="240">
        <v>3.1520000000000001</v>
      </c>
      <c r="I113" s="241"/>
      <c r="J113" s="237"/>
      <c r="K113" s="237"/>
      <c r="L113" s="242"/>
      <c r="M113" s="243"/>
      <c r="N113" s="244"/>
      <c r="O113" s="244"/>
      <c r="P113" s="244"/>
      <c r="Q113" s="244"/>
      <c r="R113" s="244"/>
      <c r="S113" s="244"/>
      <c r="T113" s="245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46" t="s">
        <v>216</v>
      </c>
      <c r="AU113" s="246" t="s">
        <v>85</v>
      </c>
      <c r="AV113" s="14" t="s">
        <v>207</v>
      </c>
      <c r="AW113" s="14" t="s">
        <v>37</v>
      </c>
      <c r="AX113" s="14" t="s">
        <v>83</v>
      </c>
      <c r="AY113" s="246" t="s">
        <v>199</v>
      </c>
    </row>
    <row r="114" s="2" customFormat="1" ht="16.5" customHeight="1">
      <c r="A114" s="40"/>
      <c r="B114" s="41"/>
      <c r="C114" s="206" t="s">
        <v>249</v>
      </c>
      <c r="D114" s="206" t="s">
        <v>202</v>
      </c>
      <c r="E114" s="207" t="s">
        <v>961</v>
      </c>
      <c r="F114" s="208" t="s">
        <v>962</v>
      </c>
      <c r="G114" s="209" t="s">
        <v>417</v>
      </c>
      <c r="H114" s="210">
        <v>4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0.014999999999999999</v>
      </c>
      <c r="T114" s="216">
        <f>S114*H114</f>
        <v>0.059999999999999998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207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963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964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2" customFormat="1" ht="16.5" customHeight="1">
      <c r="A116" s="40"/>
      <c r="B116" s="41"/>
      <c r="C116" s="206" t="s">
        <v>254</v>
      </c>
      <c r="D116" s="206" t="s">
        <v>202</v>
      </c>
      <c r="E116" s="207" t="s">
        <v>965</v>
      </c>
      <c r="F116" s="208" t="s">
        <v>966</v>
      </c>
      <c r="G116" s="209" t="s">
        <v>222</v>
      </c>
      <c r="H116" s="210">
        <v>0.5</v>
      </c>
      <c r="I116" s="211"/>
      <c r="J116" s="212">
        <f>ROUND(I116*H116,2)</f>
        <v>0</v>
      </c>
      <c r="K116" s="208" t="s">
        <v>206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0.0030999999999999999</v>
      </c>
      <c r="R116" s="215">
        <f>Q116*H116</f>
        <v>0.00155</v>
      </c>
      <c r="S116" s="215">
        <v>0.086999999999999994</v>
      </c>
      <c r="T116" s="216">
        <f>S116*H116</f>
        <v>0.043499999999999997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207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207</v>
      </c>
      <c r="BM116" s="217" t="s">
        <v>967</v>
      </c>
    </row>
    <row r="117" s="2" customFormat="1">
      <c r="A117" s="40"/>
      <c r="B117" s="41"/>
      <c r="C117" s="42"/>
      <c r="D117" s="219" t="s">
        <v>209</v>
      </c>
      <c r="E117" s="42"/>
      <c r="F117" s="220" t="s">
        <v>968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209</v>
      </c>
      <c r="AU117" s="19" t="s">
        <v>85</v>
      </c>
    </row>
    <row r="118" s="13" customFormat="1">
      <c r="A118" s="13"/>
      <c r="B118" s="224"/>
      <c r="C118" s="225"/>
      <c r="D118" s="226" t="s">
        <v>216</v>
      </c>
      <c r="E118" s="227" t="s">
        <v>19</v>
      </c>
      <c r="F118" s="228" t="s">
        <v>969</v>
      </c>
      <c r="G118" s="225"/>
      <c r="H118" s="229">
        <v>0.5</v>
      </c>
      <c r="I118" s="230"/>
      <c r="J118" s="225"/>
      <c r="K118" s="225"/>
      <c r="L118" s="231"/>
      <c r="M118" s="232"/>
      <c r="N118" s="233"/>
      <c r="O118" s="233"/>
      <c r="P118" s="233"/>
      <c r="Q118" s="233"/>
      <c r="R118" s="233"/>
      <c r="S118" s="233"/>
      <c r="T118" s="234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5" t="s">
        <v>216</v>
      </c>
      <c r="AU118" s="235" t="s">
        <v>85</v>
      </c>
      <c r="AV118" s="13" t="s">
        <v>85</v>
      </c>
      <c r="AW118" s="13" t="s">
        <v>37</v>
      </c>
      <c r="AX118" s="13" t="s">
        <v>75</v>
      </c>
      <c r="AY118" s="235" t="s">
        <v>199</v>
      </c>
    </row>
    <row r="119" s="14" customFormat="1">
      <c r="A119" s="14"/>
      <c r="B119" s="236"/>
      <c r="C119" s="237"/>
      <c r="D119" s="226" t="s">
        <v>216</v>
      </c>
      <c r="E119" s="238" t="s">
        <v>19</v>
      </c>
      <c r="F119" s="239" t="s">
        <v>218</v>
      </c>
      <c r="G119" s="237"/>
      <c r="H119" s="240">
        <v>0.5</v>
      </c>
      <c r="I119" s="241"/>
      <c r="J119" s="237"/>
      <c r="K119" s="237"/>
      <c r="L119" s="242"/>
      <c r="M119" s="243"/>
      <c r="N119" s="244"/>
      <c r="O119" s="244"/>
      <c r="P119" s="244"/>
      <c r="Q119" s="244"/>
      <c r="R119" s="244"/>
      <c r="S119" s="244"/>
      <c r="T119" s="245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46" t="s">
        <v>216</v>
      </c>
      <c r="AU119" s="246" t="s">
        <v>85</v>
      </c>
      <c r="AV119" s="14" t="s">
        <v>207</v>
      </c>
      <c r="AW119" s="14" t="s">
        <v>37</v>
      </c>
      <c r="AX119" s="14" t="s">
        <v>83</v>
      </c>
      <c r="AY119" s="246" t="s">
        <v>199</v>
      </c>
    </row>
    <row r="120" s="12" customFormat="1" ht="22.8" customHeight="1">
      <c r="A120" s="12"/>
      <c r="B120" s="190"/>
      <c r="C120" s="191"/>
      <c r="D120" s="192" t="s">
        <v>74</v>
      </c>
      <c r="E120" s="204" t="s">
        <v>236</v>
      </c>
      <c r="F120" s="204" t="s">
        <v>237</v>
      </c>
      <c r="G120" s="191"/>
      <c r="H120" s="191"/>
      <c r="I120" s="194"/>
      <c r="J120" s="205">
        <f>BK120</f>
        <v>0</v>
      </c>
      <c r="K120" s="191"/>
      <c r="L120" s="196"/>
      <c r="M120" s="197"/>
      <c r="N120" s="198"/>
      <c r="O120" s="198"/>
      <c r="P120" s="199">
        <f>SUM(P121:P136)</f>
        <v>0</v>
      </c>
      <c r="Q120" s="198"/>
      <c r="R120" s="199">
        <f>SUM(R121:R136)</f>
        <v>0</v>
      </c>
      <c r="S120" s="198"/>
      <c r="T120" s="200">
        <f>SUM(T121:T136)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01" t="s">
        <v>83</v>
      </c>
      <c r="AT120" s="202" t="s">
        <v>74</v>
      </c>
      <c r="AU120" s="202" t="s">
        <v>83</v>
      </c>
      <c r="AY120" s="201" t="s">
        <v>199</v>
      </c>
      <c r="BK120" s="203">
        <f>SUM(BK121:BK136)</f>
        <v>0</v>
      </c>
    </row>
    <row r="121" s="2" customFormat="1" ht="21.75" customHeight="1">
      <c r="A121" s="40"/>
      <c r="B121" s="41"/>
      <c r="C121" s="206" t="s">
        <v>230</v>
      </c>
      <c r="D121" s="206" t="s">
        <v>202</v>
      </c>
      <c r="E121" s="207" t="s">
        <v>428</v>
      </c>
      <c r="F121" s="208" t="s">
        <v>429</v>
      </c>
      <c r="G121" s="209" t="s">
        <v>213</v>
      </c>
      <c r="H121" s="210">
        <v>2.2650000000000001</v>
      </c>
      <c r="I121" s="211"/>
      <c r="J121" s="212">
        <f>ROUND(I121*H121,2)</f>
        <v>0</v>
      </c>
      <c r="K121" s="208" t="s">
        <v>206</v>
      </c>
      <c r="L121" s="46"/>
      <c r="M121" s="213" t="s">
        <v>19</v>
      </c>
      <c r="N121" s="214" t="s">
        <v>46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207</v>
      </c>
      <c r="AT121" s="217" t="s">
        <v>202</v>
      </c>
      <c r="AU121" s="217" t="s">
        <v>85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207</v>
      </c>
      <c r="BM121" s="217" t="s">
        <v>970</v>
      </c>
    </row>
    <row r="122" s="2" customFormat="1">
      <c r="A122" s="40"/>
      <c r="B122" s="41"/>
      <c r="C122" s="42"/>
      <c r="D122" s="219" t="s">
        <v>209</v>
      </c>
      <c r="E122" s="42"/>
      <c r="F122" s="220" t="s">
        <v>431</v>
      </c>
      <c r="G122" s="42"/>
      <c r="H122" s="42"/>
      <c r="I122" s="221"/>
      <c r="J122" s="42"/>
      <c r="K122" s="42"/>
      <c r="L122" s="46"/>
      <c r="M122" s="222"/>
      <c r="N122" s="223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209</v>
      </c>
      <c r="AU122" s="19" t="s">
        <v>85</v>
      </c>
    </row>
    <row r="123" s="2" customFormat="1" ht="16.5" customHeight="1">
      <c r="A123" s="40"/>
      <c r="B123" s="41"/>
      <c r="C123" s="206" t="s">
        <v>265</v>
      </c>
      <c r="D123" s="206" t="s">
        <v>202</v>
      </c>
      <c r="E123" s="207" t="s">
        <v>250</v>
      </c>
      <c r="F123" s="208" t="s">
        <v>251</v>
      </c>
      <c r="G123" s="209" t="s">
        <v>213</v>
      </c>
      <c r="H123" s="210">
        <v>2.2650000000000001</v>
      </c>
      <c r="I123" s="211"/>
      <c r="J123" s="212">
        <f>ROUND(I123*H123,2)</f>
        <v>0</v>
      </c>
      <c r="K123" s="208" t="s">
        <v>206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207</v>
      </c>
      <c r="AT123" s="217" t="s">
        <v>202</v>
      </c>
      <c r="AU123" s="217" t="s">
        <v>85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207</v>
      </c>
      <c r="BM123" s="217" t="s">
        <v>971</v>
      </c>
    </row>
    <row r="124" s="2" customFormat="1">
      <c r="A124" s="40"/>
      <c r="B124" s="41"/>
      <c r="C124" s="42"/>
      <c r="D124" s="219" t="s">
        <v>209</v>
      </c>
      <c r="E124" s="42"/>
      <c r="F124" s="220" t="s">
        <v>253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209</v>
      </c>
      <c r="AU124" s="19" t="s">
        <v>85</v>
      </c>
    </row>
    <row r="125" s="2" customFormat="1" ht="16.5" customHeight="1">
      <c r="A125" s="40"/>
      <c r="B125" s="41"/>
      <c r="C125" s="206" t="s">
        <v>271</v>
      </c>
      <c r="D125" s="206" t="s">
        <v>202</v>
      </c>
      <c r="E125" s="207" t="s">
        <v>255</v>
      </c>
      <c r="F125" s="208" t="s">
        <v>256</v>
      </c>
      <c r="G125" s="209" t="s">
        <v>213</v>
      </c>
      <c r="H125" s="210">
        <v>45.299999999999997</v>
      </c>
      <c r="I125" s="211"/>
      <c r="J125" s="212">
        <f>ROUND(I125*H125,2)</f>
        <v>0</v>
      </c>
      <c r="K125" s="208" t="s">
        <v>206</v>
      </c>
      <c r="L125" s="46"/>
      <c r="M125" s="213" t="s">
        <v>19</v>
      </c>
      <c r="N125" s="214" t="s">
        <v>46</v>
      </c>
      <c r="O125" s="86"/>
      <c r="P125" s="215">
        <f>O125*H125</f>
        <v>0</v>
      </c>
      <c r="Q125" s="215">
        <v>0</v>
      </c>
      <c r="R125" s="215">
        <f>Q125*H125</f>
        <v>0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207</v>
      </c>
      <c r="AT125" s="217" t="s">
        <v>202</v>
      </c>
      <c r="AU125" s="217" t="s">
        <v>85</v>
      </c>
      <c r="AY125" s="19" t="s">
        <v>199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83</v>
      </c>
      <c r="BK125" s="218">
        <f>ROUND(I125*H125,2)</f>
        <v>0</v>
      </c>
      <c r="BL125" s="19" t="s">
        <v>207</v>
      </c>
      <c r="BM125" s="217" t="s">
        <v>972</v>
      </c>
    </row>
    <row r="126" s="2" customFormat="1">
      <c r="A126" s="40"/>
      <c r="B126" s="41"/>
      <c r="C126" s="42"/>
      <c r="D126" s="219" t="s">
        <v>209</v>
      </c>
      <c r="E126" s="42"/>
      <c r="F126" s="220" t="s">
        <v>258</v>
      </c>
      <c r="G126" s="42"/>
      <c r="H126" s="42"/>
      <c r="I126" s="221"/>
      <c r="J126" s="42"/>
      <c r="K126" s="42"/>
      <c r="L126" s="46"/>
      <c r="M126" s="222"/>
      <c r="N126" s="223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209</v>
      </c>
      <c r="AU126" s="19" t="s">
        <v>85</v>
      </c>
    </row>
    <row r="127" s="13" customFormat="1">
      <c r="A127" s="13"/>
      <c r="B127" s="224"/>
      <c r="C127" s="225"/>
      <c r="D127" s="226" t="s">
        <v>216</v>
      </c>
      <c r="E127" s="227" t="s">
        <v>19</v>
      </c>
      <c r="F127" s="228" t="s">
        <v>973</v>
      </c>
      <c r="G127" s="225"/>
      <c r="H127" s="229">
        <v>45.299999999999997</v>
      </c>
      <c r="I127" s="230"/>
      <c r="J127" s="225"/>
      <c r="K127" s="225"/>
      <c r="L127" s="231"/>
      <c r="M127" s="232"/>
      <c r="N127" s="233"/>
      <c r="O127" s="233"/>
      <c r="P127" s="233"/>
      <c r="Q127" s="233"/>
      <c r="R127" s="233"/>
      <c r="S127" s="233"/>
      <c r="T127" s="234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5" t="s">
        <v>216</v>
      </c>
      <c r="AU127" s="235" t="s">
        <v>85</v>
      </c>
      <c r="AV127" s="13" t="s">
        <v>85</v>
      </c>
      <c r="AW127" s="13" t="s">
        <v>37</v>
      </c>
      <c r="AX127" s="13" t="s">
        <v>75</v>
      </c>
      <c r="AY127" s="235" t="s">
        <v>199</v>
      </c>
    </row>
    <row r="128" s="14" customFormat="1">
      <c r="A128" s="14"/>
      <c r="B128" s="236"/>
      <c r="C128" s="237"/>
      <c r="D128" s="226" t="s">
        <v>216</v>
      </c>
      <c r="E128" s="238" t="s">
        <v>19</v>
      </c>
      <c r="F128" s="239" t="s">
        <v>218</v>
      </c>
      <c r="G128" s="237"/>
      <c r="H128" s="240">
        <v>45.299999999999997</v>
      </c>
      <c r="I128" s="241"/>
      <c r="J128" s="237"/>
      <c r="K128" s="237"/>
      <c r="L128" s="242"/>
      <c r="M128" s="243"/>
      <c r="N128" s="244"/>
      <c r="O128" s="244"/>
      <c r="P128" s="244"/>
      <c r="Q128" s="244"/>
      <c r="R128" s="244"/>
      <c r="S128" s="244"/>
      <c r="T128" s="245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46" t="s">
        <v>216</v>
      </c>
      <c r="AU128" s="246" t="s">
        <v>85</v>
      </c>
      <c r="AV128" s="14" t="s">
        <v>207</v>
      </c>
      <c r="AW128" s="14" t="s">
        <v>37</v>
      </c>
      <c r="AX128" s="14" t="s">
        <v>83</v>
      </c>
      <c r="AY128" s="246" t="s">
        <v>199</v>
      </c>
    </row>
    <row r="129" s="2" customFormat="1" ht="21.75" customHeight="1">
      <c r="A129" s="40"/>
      <c r="B129" s="41"/>
      <c r="C129" s="206" t="s">
        <v>8</v>
      </c>
      <c r="D129" s="206" t="s">
        <v>202</v>
      </c>
      <c r="E129" s="207" t="s">
        <v>260</v>
      </c>
      <c r="F129" s="208" t="s">
        <v>261</v>
      </c>
      <c r="G129" s="209" t="s">
        <v>213</v>
      </c>
      <c r="H129" s="210">
        <v>1.321</v>
      </c>
      <c r="I129" s="211"/>
      <c r="J129" s="212">
        <f>ROUND(I129*H129,2)</f>
        <v>0</v>
      </c>
      <c r="K129" s="208" t="s">
        <v>206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207</v>
      </c>
      <c r="AT129" s="217" t="s">
        <v>202</v>
      </c>
      <c r="AU129" s="217" t="s">
        <v>85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207</v>
      </c>
      <c r="BM129" s="217" t="s">
        <v>974</v>
      </c>
    </row>
    <row r="130" s="2" customFormat="1">
      <c r="A130" s="40"/>
      <c r="B130" s="41"/>
      <c r="C130" s="42"/>
      <c r="D130" s="219" t="s">
        <v>209</v>
      </c>
      <c r="E130" s="42"/>
      <c r="F130" s="220" t="s">
        <v>263</v>
      </c>
      <c r="G130" s="42"/>
      <c r="H130" s="42"/>
      <c r="I130" s="221"/>
      <c r="J130" s="42"/>
      <c r="K130" s="42"/>
      <c r="L130" s="46"/>
      <c r="M130" s="222"/>
      <c r="N130" s="22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209</v>
      </c>
      <c r="AU130" s="19" t="s">
        <v>85</v>
      </c>
    </row>
    <row r="131" s="13" customFormat="1">
      <c r="A131" s="13"/>
      <c r="B131" s="224"/>
      <c r="C131" s="225"/>
      <c r="D131" s="226" t="s">
        <v>216</v>
      </c>
      <c r="E131" s="227" t="s">
        <v>19</v>
      </c>
      <c r="F131" s="228" t="s">
        <v>436</v>
      </c>
      <c r="G131" s="225"/>
      <c r="H131" s="229">
        <v>1.321</v>
      </c>
      <c r="I131" s="230"/>
      <c r="J131" s="225"/>
      <c r="K131" s="225"/>
      <c r="L131" s="231"/>
      <c r="M131" s="232"/>
      <c r="N131" s="233"/>
      <c r="O131" s="233"/>
      <c r="P131" s="233"/>
      <c r="Q131" s="233"/>
      <c r="R131" s="233"/>
      <c r="S131" s="233"/>
      <c r="T131" s="234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5" t="s">
        <v>216</v>
      </c>
      <c r="AU131" s="235" t="s">
        <v>85</v>
      </c>
      <c r="AV131" s="13" t="s">
        <v>85</v>
      </c>
      <c r="AW131" s="13" t="s">
        <v>37</v>
      </c>
      <c r="AX131" s="13" t="s">
        <v>75</v>
      </c>
      <c r="AY131" s="235" t="s">
        <v>199</v>
      </c>
    </row>
    <row r="132" s="14" customFormat="1">
      <c r="A132" s="14"/>
      <c r="B132" s="236"/>
      <c r="C132" s="237"/>
      <c r="D132" s="226" t="s">
        <v>216</v>
      </c>
      <c r="E132" s="238" t="s">
        <v>19</v>
      </c>
      <c r="F132" s="239" t="s">
        <v>218</v>
      </c>
      <c r="G132" s="237"/>
      <c r="H132" s="240">
        <v>1.321</v>
      </c>
      <c r="I132" s="241"/>
      <c r="J132" s="237"/>
      <c r="K132" s="237"/>
      <c r="L132" s="242"/>
      <c r="M132" s="243"/>
      <c r="N132" s="244"/>
      <c r="O132" s="244"/>
      <c r="P132" s="244"/>
      <c r="Q132" s="244"/>
      <c r="R132" s="244"/>
      <c r="S132" s="244"/>
      <c r="T132" s="245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46" t="s">
        <v>216</v>
      </c>
      <c r="AU132" s="246" t="s">
        <v>85</v>
      </c>
      <c r="AV132" s="14" t="s">
        <v>207</v>
      </c>
      <c r="AW132" s="14" t="s">
        <v>37</v>
      </c>
      <c r="AX132" s="14" t="s">
        <v>83</v>
      </c>
      <c r="AY132" s="246" t="s">
        <v>199</v>
      </c>
    </row>
    <row r="133" s="2" customFormat="1" ht="21.75" customHeight="1">
      <c r="A133" s="40"/>
      <c r="B133" s="41"/>
      <c r="C133" s="206" t="s">
        <v>286</v>
      </c>
      <c r="D133" s="206" t="s">
        <v>202</v>
      </c>
      <c r="E133" s="207" t="s">
        <v>266</v>
      </c>
      <c r="F133" s="208" t="s">
        <v>267</v>
      </c>
      <c r="G133" s="209" t="s">
        <v>213</v>
      </c>
      <c r="H133" s="210">
        <v>0.19</v>
      </c>
      <c r="I133" s="211"/>
      <c r="J133" s="212">
        <f>ROUND(I133*H133,2)</f>
        <v>0</v>
      </c>
      <c r="K133" s="208" t="s">
        <v>206</v>
      </c>
      <c r="L133" s="46"/>
      <c r="M133" s="213" t="s">
        <v>19</v>
      </c>
      <c r="N133" s="214" t="s">
        <v>46</v>
      </c>
      <c r="O133" s="86"/>
      <c r="P133" s="215">
        <f>O133*H133</f>
        <v>0</v>
      </c>
      <c r="Q133" s="215">
        <v>0</v>
      </c>
      <c r="R133" s="215">
        <f>Q133*H133</f>
        <v>0</v>
      </c>
      <c r="S133" s="215">
        <v>0</v>
      </c>
      <c r="T133" s="21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207</v>
      </c>
      <c r="AT133" s="217" t="s">
        <v>202</v>
      </c>
      <c r="AU133" s="217" t="s">
        <v>85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207</v>
      </c>
      <c r="BM133" s="217" t="s">
        <v>975</v>
      </c>
    </row>
    <row r="134" s="2" customFormat="1">
      <c r="A134" s="40"/>
      <c r="B134" s="41"/>
      <c r="C134" s="42"/>
      <c r="D134" s="219" t="s">
        <v>209</v>
      </c>
      <c r="E134" s="42"/>
      <c r="F134" s="220" t="s">
        <v>269</v>
      </c>
      <c r="G134" s="42"/>
      <c r="H134" s="42"/>
      <c r="I134" s="221"/>
      <c r="J134" s="42"/>
      <c r="K134" s="42"/>
      <c r="L134" s="46"/>
      <c r="M134" s="222"/>
      <c r="N134" s="223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209</v>
      </c>
      <c r="AU134" s="19" t="s">
        <v>85</v>
      </c>
    </row>
    <row r="135" s="13" customFormat="1">
      <c r="A135" s="13"/>
      <c r="B135" s="224"/>
      <c r="C135" s="225"/>
      <c r="D135" s="226" t="s">
        <v>216</v>
      </c>
      <c r="E135" s="227" t="s">
        <v>19</v>
      </c>
      <c r="F135" s="228" t="s">
        <v>438</v>
      </c>
      <c r="G135" s="225"/>
      <c r="H135" s="229">
        <v>0.19</v>
      </c>
      <c r="I135" s="230"/>
      <c r="J135" s="225"/>
      <c r="K135" s="225"/>
      <c r="L135" s="231"/>
      <c r="M135" s="232"/>
      <c r="N135" s="233"/>
      <c r="O135" s="233"/>
      <c r="P135" s="233"/>
      <c r="Q135" s="233"/>
      <c r="R135" s="233"/>
      <c r="S135" s="233"/>
      <c r="T135" s="234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5" t="s">
        <v>216</v>
      </c>
      <c r="AU135" s="235" t="s">
        <v>85</v>
      </c>
      <c r="AV135" s="13" t="s">
        <v>85</v>
      </c>
      <c r="AW135" s="13" t="s">
        <v>37</v>
      </c>
      <c r="AX135" s="13" t="s">
        <v>75</v>
      </c>
      <c r="AY135" s="235" t="s">
        <v>199</v>
      </c>
    </row>
    <row r="136" s="14" customFormat="1">
      <c r="A136" s="14"/>
      <c r="B136" s="236"/>
      <c r="C136" s="237"/>
      <c r="D136" s="226" t="s">
        <v>216</v>
      </c>
      <c r="E136" s="238" t="s">
        <v>19</v>
      </c>
      <c r="F136" s="239" t="s">
        <v>218</v>
      </c>
      <c r="G136" s="237"/>
      <c r="H136" s="240">
        <v>0.19</v>
      </c>
      <c r="I136" s="241"/>
      <c r="J136" s="237"/>
      <c r="K136" s="237"/>
      <c r="L136" s="242"/>
      <c r="M136" s="243"/>
      <c r="N136" s="244"/>
      <c r="O136" s="244"/>
      <c r="P136" s="244"/>
      <c r="Q136" s="244"/>
      <c r="R136" s="244"/>
      <c r="S136" s="244"/>
      <c r="T136" s="245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46" t="s">
        <v>216</v>
      </c>
      <c r="AU136" s="246" t="s">
        <v>85</v>
      </c>
      <c r="AV136" s="14" t="s">
        <v>207</v>
      </c>
      <c r="AW136" s="14" t="s">
        <v>37</v>
      </c>
      <c r="AX136" s="14" t="s">
        <v>83</v>
      </c>
      <c r="AY136" s="246" t="s">
        <v>199</v>
      </c>
    </row>
    <row r="137" s="12" customFormat="1" ht="22.8" customHeight="1">
      <c r="A137" s="12"/>
      <c r="B137" s="190"/>
      <c r="C137" s="191"/>
      <c r="D137" s="192" t="s">
        <v>74</v>
      </c>
      <c r="E137" s="204" t="s">
        <v>660</v>
      </c>
      <c r="F137" s="204" t="s">
        <v>661</v>
      </c>
      <c r="G137" s="191"/>
      <c r="H137" s="191"/>
      <c r="I137" s="194"/>
      <c r="J137" s="205">
        <f>BK137</f>
        <v>0</v>
      </c>
      <c r="K137" s="191"/>
      <c r="L137" s="196"/>
      <c r="M137" s="197"/>
      <c r="N137" s="198"/>
      <c r="O137" s="198"/>
      <c r="P137" s="199">
        <f>SUM(P138:P139)</f>
        <v>0</v>
      </c>
      <c r="Q137" s="198"/>
      <c r="R137" s="199">
        <f>SUM(R138:R139)</f>
        <v>0</v>
      </c>
      <c r="S137" s="198"/>
      <c r="T137" s="200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01" t="s">
        <v>83</v>
      </c>
      <c r="AT137" s="202" t="s">
        <v>74</v>
      </c>
      <c r="AU137" s="202" t="s">
        <v>83</v>
      </c>
      <c r="AY137" s="201" t="s">
        <v>199</v>
      </c>
      <c r="BK137" s="203">
        <f>SUM(BK138:BK139)</f>
        <v>0</v>
      </c>
    </row>
    <row r="138" s="2" customFormat="1" ht="16.5" customHeight="1">
      <c r="A138" s="40"/>
      <c r="B138" s="41"/>
      <c r="C138" s="206" t="s">
        <v>293</v>
      </c>
      <c r="D138" s="206" t="s">
        <v>202</v>
      </c>
      <c r="E138" s="207" t="s">
        <v>976</v>
      </c>
      <c r="F138" s="208" t="s">
        <v>977</v>
      </c>
      <c r="G138" s="209" t="s">
        <v>213</v>
      </c>
      <c r="H138" s="210">
        <v>4.9349999999999996</v>
      </c>
      <c r="I138" s="211"/>
      <c r="J138" s="212">
        <f>ROUND(I138*H138,2)</f>
        <v>0</v>
      </c>
      <c r="K138" s="208" t="s">
        <v>206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</v>
      </c>
      <c r="R138" s="215">
        <f>Q138*H138</f>
        <v>0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207</v>
      </c>
      <c r="AT138" s="217" t="s">
        <v>202</v>
      </c>
      <c r="AU138" s="217" t="s">
        <v>85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207</v>
      </c>
      <c r="BM138" s="217" t="s">
        <v>978</v>
      </c>
    </row>
    <row r="139" s="2" customFormat="1">
      <c r="A139" s="40"/>
      <c r="B139" s="41"/>
      <c r="C139" s="42"/>
      <c r="D139" s="219" t="s">
        <v>209</v>
      </c>
      <c r="E139" s="42"/>
      <c r="F139" s="220" t="s">
        <v>979</v>
      </c>
      <c r="G139" s="42"/>
      <c r="H139" s="42"/>
      <c r="I139" s="221"/>
      <c r="J139" s="42"/>
      <c r="K139" s="42"/>
      <c r="L139" s="46"/>
      <c r="M139" s="222"/>
      <c r="N139" s="22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209</v>
      </c>
      <c r="AU139" s="19" t="s">
        <v>85</v>
      </c>
    </row>
    <row r="140" s="12" customFormat="1" ht="25.92" customHeight="1">
      <c r="A140" s="12"/>
      <c r="B140" s="190"/>
      <c r="C140" s="191"/>
      <c r="D140" s="192" t="s">
        <v>74</v>
      </c>
      <c r="E140" s="193" t="s">
        <v>277</v>
      </c>
      <c r="F140" s="193" t="s">
        <v>278</v>
      </c>
      <c r="G140" s="191"/>
      <c r="H140" s="191"/>
      <c r="I140" s="194"/>
      <c r="J140" s="195">
        <f>BK140</f>
        <v>0</v>
      </c>
      <c r="K140" s="191"/>
      <c r="L140" s="196"/>
      <c r="M140" s="197"/>
      <c r="N140" s="198"/>
      <c r="O140" s="198"/>
      <c r="P140" s="199">
        <f>P141+P148+P150+P156+P174+P185+P194</f>
        <v>0</v>
      </c>
      <c r="Q140" s="198"/>
      <c r="R140" s="199">
        <f>R141+R148+R150+R156+R174+R185+R194</f>
        <v>0.76753719249999997</v>
      </c>
      <c r="S140" s="198"/>
      <c r="T140" s="200">
        <f>T141+T148+T150+T156+T174+T185+T194</f>
        <v>0.34293499999999999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01" t="s">
        <v>85</v>
      </c>
      <c r="AT140" s="202" t="s">
        <v>74</v>
      </c>
      <c r="AU140" s="202" t="s">
        <v>75</v>
      </c>
      <c r="AY140" s="201" t="s">
        <v>199</v>
      </c>
      <c r="BK140" s="203">
        <f>BK141+BK148+BK150+BK156+BK174+BK185+BK194</f>
        <v>0</v>
      </c>
    </row>
    <row r="141" s="12" customFormat="1" ht="22.8" customHeight="1">
      <c r="A141" s="12"/>
      <c r="B141" s="190"/>
      <c r="C141" s="191"/>
      <c r="D141" s="192" t="s">
        <v>74</v>
      </c>
      <c r="E141" s="204" t="s">
        <v>980</v>
      </c>
      <c r="F141" s="204" t="s">
        <v>981</v>
      </c>
      <c r="G141" s="191"/>
      <c r="H141" s="191"/>
      <c r="I141" s="194"/>
      <c r="J141" s="205">
        <f>BK141</f>
        <v>0</v>
      </c>
      <c r="K141" s="191"/>
      <c r="L141" s="196"/>
      <c r="M141" s="197"/>
      <c r="N141" s="198"/>
      <c r="O141" s="198"/>
      <c r="P141" s="199">
        <f>SUM(P142:P147)</f>
        <v>0</v>
      </c>
      <c r="Q141" s="198"/>
      <c r="R141" s="199">
        <f>SUM(R142:R147)</f>
        <v>0.2185</v>
      </c>
      <c r="S141" s="198"/>
      <c r="T141" s="200">
        <f>SUM(T142:T147)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01" t="s">
        <v>85</v>
      </c>
      <c r="AT141" s="202" t="s">
        <v>74</v>
      </c>
      <c r="AU141" s="202" t="s">
        <v>83</v>
      </c>
      <c r="AY141" s="201" t="s">
        <v>199</v>
      </c>
      <c r="BK141" s="203">
        <f>SUM(BK142:BK147)</f>
        <v>0</v>
      </c>
    </row>
    <row r="142" s="2" customFormat="1" ht="16.5" customHeight="1">
      <c r="A142" s="40"/>
      <c r="B142" s="41"/>
      <c r="C142" s="206" t="s">
        <v>298</v>
      </c>
      <c r="D142" s="206" t="s">
        <v>202</v>
      </c>
      <c r="E142" s="207" t="s">
        <v>982</v>
      </c>
      <c r="F142" s="208" t="s">
        <v>983</v>
      </c>
      <c r="G142" s="209" t="s">
        <v>417</v>
      </c>
      <c r="H142" s="210">
        <v>1</v>
      </c>
      <c r="I142" s="211"/>
      <c r="J142" s="212">
        <f>ROUND(I142*H142,2)</f>
        <v>0</v>
      </c>
      <c r="K142" s="208" t="s">
        <v>206</v>
      </c>
      <c r="L142" s="46"/>
      <c r="M142" s="213" t="s">
        <v>19</v>
      </c>
      <c r="N142" s="214" t="s">
        <v>46</v>
      </c>
      <c r="O142" s="86"/>
      <c r="P142" s="215">
        <f>O142*H142</f>
        <v>0</v>
      </c>
      <c r="Q142" s="215">
        <v>0.00016000000000000001</v>
      </c>
      <c r="R142" s="215">
        <f>Q142*H142</f>
        <v>0.00016000000000000001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128</v>
      </c>
      <c r="AT142" s="217" t="s">
        <v>202</v>
      </c>
      <c r="AU142" s="217" t="s">
        <v>85</v>
      </c>
      <c r="AY142" s="19" t="s">
        <v>199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83</v>
      </c>
      <c r="BK142" s="218">
        <f>ROUND(I142*H142,2)</f>
        <v>0</v>
      </c>
      <c r="BL142" s="19" t="s">
        <v>128</v>
      </c>
      <c r="BM142" s="217" t="s">
        <v>984</v>
      </c>
    </row>
    <row r="143" s="2" customFormat="1">
      <c r="A143" s="40"/>
      <c r="B143" s="41"/>
      <c r="C143" s="42"/>
      <c r="D143" s="219" t="s">
        <v>209</v>
      </c>
      <c r="E143" s="42"/>
      <c r="F143" s="220" t="s">
        <v>985</v>
      </c>
      <c r="G143" s="42"/>
      <c r="H143" s="42"/>
      <c r="I143" s="221"/>
      <c r="J143" s="42"/>
      <c r="K143" s="42"/>
      <c r="L143" s="46"/>
      <c r="M143" s="222"/>
      <c r="N143" s="223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209</v>
      </c>
      <c r="AU143" s="19" t="s">
        <v>85</v>
      </c>
    </row>
    <row r="144" s="2" customFormat="1" ht="24.15" customHeight="1">
      <c r="A144" s="40"/>
      <c r="B144" s="41"/>
      <c r="C144" s="247" t="s">
        <v>128</v>
      </c>
      <c r="D144" s="247" t="s">
        <v>287</v>
      </c>
      <c r="E144" s="248" t="s">
        <v>986</v>
      </c>
      <c r="F144" s="249" t="s">
        <v>987</v>
      </c>
      <c r="G144" s="250" t="s">
        <v>417</v>
      </c>
      <c r="H144" s="251">
        <v>1</v>
      </c>
      <c r="I144" s="252"/>
      <c r="J144" s="253">
        <f>ROUND(I144*H144,2)</f>
        <v>0</v>
      </c>
      <c r="K144" s="249" t="s">
        <v>206</v>
      </c>
      <c r="L144" s="254"/>
      <c r="M144" s="255" t="s">
        <v>19</v>
      </c>
      <c r="N144" s="256" t="s">
        <v>46</v>
      </c>
      <c r="O144" s="86"/>
      <c r="P144" s="215">
        <f>O144*H144</f>
        <v>0</v>
      </c>
      <c r="Q144" s="215">
        <v>0.0064999999999999997</v>
      </c>
      <c r="R144" s="215">
        <f>Q144*H144</f>
        <v>0.0064999999999999997</v>
      </c>
      <c r="S144" s="215">
        <v>0</v>
      </c>
      <c r="T144" s="21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17" t="s">
        <v>290</v>
      </c>
      <c r="AT144" s="217" t="s">
        <v>287</v>
      </c>
      <c r="AU144" s="217" t="s">
        <v>85</v>
      </c>
      <c r="AY144" s="19" t="s">
        <v>199</v>
      </c>
      <c r="BE144" s="218">
        <f>IF(N144="základní",J144,0)</f>
        <v>0</v>
      </c>
      <c r="BF144" s="218">
        <f>IF(N144="snížená",J144,0)</f>
        <v>0</v>
      </c>
      <c r="BG144" s="218">
        <f>IF(N144="zákl. přenesená",J144,0)</f>
        <v>0</v>
      </c>
      <c r="BH144" s="218">
        <f>IF(N144="sníž. přenesená",J144,0)</f>
        <v>0</v>
      </c>
      <c r="BI144" s="218">
        <f>IF(N144="nulová",J144,0)</f>
        <v>0</v>
      </c>
      <c r="BJ144" s="19" t="s">
        <v>83</v>
      </c>
      <c r="BK144" s="218">
        <f>ROUND(I144*H144,2)</f>
        <v>0</v>
      </c>
      <c r="BL144" s="19" t="s">
        <v>128</v>
      </c>
      <c r="BM144" s="217" t="s">
        <v>988</v>
      </c>
    </row>
    <row r="145" s="2" customFormat="1" ht="16.5" customHeight="1">
      <c r="A145" s="40"/>
      <c r="B145" s="41"/>
      <c r="C145" s="206" t="s">
        <v>131</v>
      </c>
      <c r="D145" s="206" t="s">
        <v>202</v>
      </c>
      <c r="E145" s="207" t="s">
        <v>989</v>
      </c>
      <c r="F145" s="208" t="s">
        <v>990</v>
      </c>
      <c r="G145" s="209" t="s">
        <v>417</v>
      </c>
      <c r="H145" s="210">
        <v>16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0.00024000000000000001</v>
      </c>
      <c r="R145" s="215">
        <f>Q145*H145</f>
        <v>0.0038400000000000001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128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991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992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2" customFormat="1" ht="24.15" customHeight="1">
      <c r="A147" s="40"/>
      <c r="B147" s="41"/>
      <c r="C147" s="247" t="s">
        <v>134</v>
      </c>
      <c r="D147" s="247" t="s">
        <v>287</v>
      </c>
      <c r="E147" s="248" t="s">
        <v>993</v>
      </c>
      <c r="F147" s="249" t="s">
        <v>994</v>
      </c>
      <c r="G147" s="250" t="s">
        <v>417</v>
      </c>
      <c r="H147" s="251">
        <v>16</v>
      </c>
      <c r="I147" s="252"/>
      <c r="J147" s="253">
        <f>ROUND(I147*H147,2)</f>
        <v>0</v>
      </c>
      <c r="K147" s="249" t="s">
        <v>206</v>
      </c>
      <c r="L147" s="254"/>
      <c r="M147" s="255" t="s">
        <v>19</v>
      </c>
      <c r="N147" s="256" t="s">
        <v>46</v>
      </c>
      <c r="O147" s="86"/>
      <c r="P147" s="215">
        <f>O147*H147</f>
        <v>0</v>
      </c>
      <c r="Q147" s="215">
        <v>0.012999999999999999</v>
      </c>
      <c r="R147" s="215">
        <f>Q147*H147</f>
        <v>0.20799999999999999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290</v>
      </c>
      <c r="AT147" s="217" t="s">
        <v>287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128</v>
      </c>
      <c r="BM147" s="217" t="s">
        <v>995</v>
      </c>
    </row>
    <row r="148" s="12" customFormat="1" ht="22.8" customHeight="1">
      <c r="A148" s="12"/>
      <c r="B148" s="190"/>
      <c r="C148" s="191"/>
      <c r="D148" s="192" t="s">
        <v>74</v>
      </c>
      <c r="E148" s="204" t="s">
        <v>457</v>
      </c>
      <c r="F148" s="204" t="s">
        <v>458</v>
      </c>
      <c r="G148" s="191"/>
      <c r="H148" s="191"/>
      <c r="I148" s="194"/>
      <c r="J148" s="205">
        <f>BK148</f>
        <v>0</v>
      </c>
      <c r="K148" s="191"/>
      <c r="L148" s="196"/>
      <c r="M148" s="197"/>
      <c r="N148" s="198"/>
      <c r="O148" s="198"/>
      <c r="P148" s="199">
        <f>P149</f>
        <v>0</v>
      </c>
      <c r="Q148" s="198"/>
      <c r="R148" s="199">
        <f>R149</f>
        <v>0</v>
      </c>
      <c r="S148" s="198"/>
      <c r="T148" s="200">
        <f>T149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01" t="s">
        <v>85</v>
      </c>
      <c r="AT148" s="202" t="s">
        <v>74</v>
      </c>
      <c r="AU148" s="202" t="s">
        <v>83</v>
      </c>
      <c r="AY148" s="201" t="s">
        <v>199</v>
      </c>
      <c r="BK148" s="203">
        <f>BK149</f>
        <v>0</v>
      </c>
    </row>
    <row r="149" s="2" customFormat="1" ht="16.5" customHeight="1">
      <c r="A149" s="40"/>
      <c r="B149" s="41"/>
      <c r="C149" s="206" t="s">
        <v>322</v>
      </c>
      <c r="D149" s="206" t="s">
        <v>202</v>
      </c>
      <c r="E149" s="207" t="s">
        <v>459</v>
      </c>
      <c r="F149" s="208" t="s">
        <v>460</v>
      </c>
      <c r="G149" s="209" t="s">
        <v>461</v>
      </c>
      <c r="H149" s="210">
        <v>1</v>
      </c>
      <c r="I149" s="211"/>
      <c r="J149" s="212">
        <f>ROUND(I149*H149,2)</f>
        <v>0</v>
      </c>
      <c r="K149" s="208" t="s">
        <v>19</v>
      </c>
      <c r="L149" s="46"/>
      <c r="M149" s="213" t="s">
        <v>19</v>
      </c>
      <c r="N149" s="214" t="s">
        <v>46</v>
      </c>
      <c r="O149" s="86"/>
      <c r="P149" s="215">
        <f>O149*H149</f>
        <v>0</v>
      </c>
      <c r="Q149" s="215">
        <v>0</v>
      </c>
      <c r="R149" s="215">
        <f>Q149*H149</f>
        <v>0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128</v>
      </c>
      <c r="AT149" s="217" t="s">
        <v>202</v>
      </c>
      <c r="AU149" s="217" t="s">
        <v>85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128</v>
      </c>
      <c r="BM149" s="217" t="s">
        <v>996</v>
      </c>
    </row>
    <row r="150" s="12" customFormat="1" ht="22.8" customHeight="1">
      <c r="A150" s="12"/>
      <c r="B150" s="190"/>
      <c r="C150" s="191"/>
      <c r="D150" s="192" t="s">
        <v>74</v>
      </c>
      <c r="E150" s="204" t="s">
        <v>463</v>
      </c>
      <c r="F150" s="204" t="s">
        <v>464</v>
      </c>
      <c r="G150" s="191"/>
      <c r="H150" s="191"/>
      <c r="I150" s="194"/>
      <c r="J150" s="205">
        <f>BK150</f>
        <v>0</v>
      </c>
      <c r="K150" s="191"/>
      <c r="L150" s="196"/>
      <c r="M150" s="197"/>
      <c r="N150" s="198"/>
      <c r="O150" s="198"/>
      <c r="P150" s="199">
        <f>SUM(P151:P155)</f>
        <v>0</v>
      </c>
      <c r="Q150" s="198"/>
      <c r="R150" s="199">
        <f>SUM(R151:R155)</f>
        <v>0.042000000000000003</v>
      </c>
      <c r="S150" s="198"/>
      <c r="T150" s="200">
        <f>SUM(T151:T155)</f>
        <v>0.048000000000000001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01" t="s">
        <v>85</v>
      </c>
      <c r="AT150" s="202" t="s">
        <v>74</v>
      </c>
      <c r="AU150" s="202" t="s">
        <v>83</v>
      </c>
      <c r="AY150" s="201" t="s">
        <v>199</v>
      </c>
      <c r="BK150" s="203">
        <f>SUM(BK151:BK155)</f>
        <v>0</v>
      </c>
    </row>
    <row r="151" s="2" customFormat="1" ht="16.5" customHeight="1">
      <c r="A151" s="40"/>
      <c r="B151" s="41"/>
      <c r="C151" s="206" t="s">
        <v>326</v>
      </c>
      <c r="D151" s="206" t="s">
        <v>202</v>
      </c>
      <c r="E151" s="207" t="s">
        <v>465</v>
      </c>
      <c r="F151" s="208" t="s">
        <v>466</v>
      </c>
      <c r="G151" s="209" t="s">
        <v>417</v>
      </c>
      <c r="H151" s="210">
        <v>2</v>
      </c>
      <c r="I151" s="211"/>
      <c r="J151" s="212">
        <f>ROUND(I151*H151,2)</f>
        <v>0</v>
      </c>
      <c r="K151" s="208" t="s">
        <v>206</v>
      </c>
      <c r="L151" s="46"/>
      <c r="M151" s="213" t="s">
        <v>19</v>
      </c>
      <c r="N151" s="214" t="s">
        <v>46</v>
      </c>
      <c r="O151" s="86"/>
      <c r="P151" s="215">
        <f>O151*H151</f>
        <v>0</v>
      </c>
      <c r="Q151" s="215">
        <v>0</v>
      </c>
      <c r="R151" s="215">
        <f>Q151*H151</f>
        <v>0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128</v>
      </c>
      <c r="AT151" s="217" t="s">
        <v>202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128</v>
      </c>
      <c r="BM151" s="217" t="s">
        <v>997</v>
      </c>
    </row>
    <row r="152" s="2" customFormat="1">
      <c r="A152" s="40"/>
      <c r="B152" s="41"/>
      <c r="C152" s="42"/>
      <c r="D152" s="219" t="s">
        <v>209</v>
      </c>
      <c r="E152" s="42"/>
      <c r="F152" s="220" t="s">
        <v>468</v>
      </c>
      <c r="G152" s="42"/>
      <c r="H152" s="42"/>
      <c r="I152" s="221"/>
      <c r="J152" s="42"/>
      <c r="K152" s="42"/>
      <c r="L152" s="46"/>
      <c r="M152" s="222"/>
      <c r="N152" s="223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209</v>
      </c>
      <c r="AU152" s="19" t="s">
        <v>85</v>
      </c>
    </row>
    <row r="153" s="2" customFormat="1" ht="16.5" customHeight="1">
      <c r="A153" s="40"/>
      <c r="B153" s="41"/>
      <c r="C153" s="247" t="s">
        <v>7</v>
      </c>
      <c r="D153" s="247" t="s">
        <v>287</v>
      </c>
      <c r="E153" s="248" t="s">
        <v>998</v>
      </c>
      <c r="F153" s="249" t="s">
        <v>999</v>
      </c>
      <c r="G153" s="250" t="s">
        <v>417</v>
      </c>
      <c r="H153" s="251">
        <v>2</v>
      </c>
      <c r="I153" s="252"/>
      <c r="J153" s="253">
        <f>ROUND(I153*H153,2)</f>
        <v>0</v>
      </c>
      <c r="K153" s="249" t="s">
        <v>206</v>
      </c>
      <c r="L153" s="254"/>
      <c r="M153" s="255" t="s">
        <v>19</v>
      </c>
      <c r="N153" s="256" t="s">
        <v>46</v>
      </c>
      <c r="O153" s="86"/>
      <c r="P153" s="215">
        <f>O153*H153</f>
        <v>0</v>
      </c>
      <c r="Q153" s="215">
        <v>0.021000000000000001</v>
      </c>
      <c r="R153" s="215">
        <f>Q153*H153</f>
        <v>0.042000000000000003</v>
      </c>
      <c r="S153" s="215">
        <v>0</v>
      </c>
      <c r="T153" s="21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290</v>
      </c>
      <c r="AT153" s="217" t="s">
        <v>287</v>
      </c>
      <c r="AU153" s="217" t="s">
        <v>85</v>
      </c>
      <c r="AY153" s="19" t="s">
        <v>199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83</v>
      </c>
      <c r="BK153" s="218">
        <f>ROUND(I153*H153,2)</f>
        <v>0</v>
      </c>
      <c r="BL153" s="19" t="s">
        <v>128</v>
      </c>
      <c r="BM153" s="217" t="s">
        <v>1000</v>
      </c>
    </row>
    <row r="154" s="2" customFormat="1" ht="16.5" customHeight="1">
      <c r="A154" s="40"/>
      <c r="B154" s="41"/>
      <c r="C154" s="206" t="s">
        <v>339</v>
      </c>
      <c r="D154" s="206" t="s">
        <v>202</v>
      </c>
      <c r="E154" s="207" t="s">
        <v>472</v>
      </c>
      <c r="F154" s="208" t="s">
        <v>473</v>
      </c>
      <c r="G154" s="209" t="s">
        <v>417</v>
      </c>
      <c r="H154" s="210">
        <v>2</v>
      </c>
      <c r="I154" s="211"/>
      <c r="J154" s="212">
        <f>ROUND(I154*H154,2)</f>
        <v>0</v>
      </c>
      <c r="K154" s="208" t="s">
        <v>206</v>
      </c>
      <c r="L154" s="46"/>
      <c r="M154" s="213" t="s">
        <v>19</v>
      </c>
      <c r="N154" s="214" t="s">
        <v>46</v>
      </c>
      <c r="O154" s="86"/>
      <c r="P154" s="215">
        <f>O154*H154</f>
        <v>0</v>
      </c>
      <c r="Q154" s="215">
        <v>0</v>
      </c>
      <c r="R154" s="215">
        <f>Q154*H154</f>
        <v>0</v>
      </c>
      <c r="S154" s="215">
        <v>0.024</v>
      </c>
      <c r="T154" s="216">
        <f>S154*H154</f>
        <v>0.048000000000000001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128</v>
      </c>
      <c r="AT154" s="217" t="s">
        <v>202</v>
      </c>
      <c r="AU154" s="217" t="s">
        <v>85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128</v>
      </c>
      <c r="BM154" s="217" t="s">
        <v>1001</v>
      </c>
    </row>
    <row r="155" s="2" customFormat="1">
      <c r="A155" s="40"/>
      <c r="B155" s="41"/>
      <c r="C155" s="42"/>
      <c r="D155" s="219" t="s">
        <v>209</v>
      </c>
      <c r="E155" s="42"/>
      <c r="F155" s="220" t="s">
        <v>475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209</v>
      </c>
      <c r="AU155" s="19" t="s">
        <v>85</v>
      </c>
    </row>
    <row r="156" s="12" customFormat="1" ht="22.8" customHeight="1">
      <c r="A156" s="12"/>
      <c r="B156" s="190"/>
      <c r="C156" s="191"/>
      <c r="D156" s="192" t="s">
        <v>74</v>
      </c>
      <c r="E156" s="204" t="s">
        <v>502</v>
      </c>
      <c r="F156" s="204" t="s">
        <v>503</v>
      </c>
      <c r="G156" s="191"/>
      <c r="H156" s="191"/>
      <c r="I156" s="194"/>
      <c r="J156" s="205">
        <f>BK156</f>
        <v>0</v>
      </c>
      <c r="K156" s="191"/>
      <c r="L156" s="196"/>
      <c r="M156" s="197"/>
      <c r="N156" s="198"/>
      <c r="O156" s="198"/>
      <c r="P156" s="199">
        <f>SUM(P157:P173)</f>
        <v>0</v>
      </c>
      <c r="Q156" s="198"/>
      <c r="R156" s="199">
        <f>SUM(R157:R173)</f>
        <v>0.091256149999999994</v>
      </c>
      <c r="S156" s="198"/>
      <c r="T156" s="200">
        <f>SUM(T157:T173)</f>
        <v>0.20782499999999998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01" t="s">
        <v>85</v>
      </c>
      <c r="AT156" s="202" t="s">
        <v>74</v>
      </c>
      <c r="AU156" s="202" t="s">
        <v>83</v>
      </c>
      <c r="AY156" s="201" t="s">
        <v>199</v>
      </c>
      <c r="BK156" s="203">
        <f>SUM(BK157:BK173)</f>
        <v>0</v>
      </c>
    </row>
    <row r="157" s="2" customFormat="1" ht="16.5" customHeight="1">
      <c r="A157" s="40"/>
      <c r="B157" s="41"/>
      <c r="C157" s="206" t="s">
        <v>344</v>
      </c>
      <c r="D157" s="206" t="s">
        <v>202</v>
      </c>
      <c r="E157" s="207" t="s">
        <v>508</v>
      </c>
      <c r="F157" s="208" t="s">
        <v>509</v>
      </c>
      <c r="G157" s="209" t="s">
        <v>283</v>
      </c>
      <c r="H157" s="210">
        <v>2.5499999999999998</v>
      </c>
      <c r="I157" s="211"/>
      <c r="J157" s="212">
        <f>ROUND(I157*H157,2)</f>
        <v>0</v>
      </c>
      <c r="K157" s="208" t="s">
        <v>206</v>
      </c>
      <c r="L157" s="46"/>
      <c r="M157" s="213" t="s">
        <v>19</v>
      </c>
      <c r="N157" s="214" t="s">
        <v>46</v>
      </c>
      <c r="O157" s="86"/>
      <c r="P157" s="215">
        <f>O157*H157</f>
        <v>0</v>
      </c>
      <c r="Q157" s="215">
        <v>0</v>
      </c>
      <c r="R157" s="215">
        <f>Q157*H157</f>
        <v>0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128</v>
      </c>
      <c r="AT157" s="217" t="s">
        <v>202</v>
      </c>
      <c r="AU157" s="217" t="s">
        <v>85</v>
      </c>
      <c r="AY157" s="19" t="s">
        <v>199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83</v>
      </c>
      <c r="BK157" s="218">
        <f>ROUND(I157*H157,2)</f>
        <v>0</v>
      </c>
      <c r="BL157" s="19" t="s">
        <v>128</v>
      </c>
      <c r="BM157" s="217" t="s">
        <v>1002</v>
      </c>
    </row>
    <row r="158" s="2" customFormat="1">
      <c r="A158" s="40"/>
      <c r="B158" s="41"/>
      <c r="C158" s="42"/>
      <c r="D158" s="219" t="s">
        <v>209</v>
      </c>
      <c r="E158" s="42"/>
      <c r="F158" s="220" t="s">
        <v>511</v>
      </c>
      <c r="G158" s="42"/>
      <c r="H158" s="42"/>
      <c r="I158" s="221"/>
      <c r="J158" s="42"/>
      <c r="K158" s="42"/>
      <c r="L158" s="46"/>
      <c r="M158" s="222"/>
      <c r="N158" s="223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209</v>
      </c>
      <c r="AU158" s="19" t="s">
        <v>85</v>
      </c>
    </row>
    <row r="159" s="2" customFormat="1" ht="16.5" customHeight="1">
      <c r="A159" s="40"/>
      <c r="B159" s="41"/>
      <c r="C159" s="206" t="s">
        <v>349</v>
      </c>
      <c r="D159" s="206" t="s">
        <v>202</v>
      </c>
      <c r="E159" s="207" t="s">
        <v>512</v>
      </c>
      <c r="F159" s="208" t="s">
        <v>513</v>
      </c>
      <c r="G159" s="209" t="s">
        <v>283</v>
      </c>
      <c r="H159" s="210">
        <v>2.5499999999999998</v>
      </c>
      <c r="I159" s="211"/>
      <c r="J159" s="212">
        <f>ROUND(I159*H159,2)</f>
        <v>0</v>
      </c>
      <c r="K159" s="208" t="s">
        <v>206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0.00029999999999999997</v>
      </c>
      <c r="R159" s="215">
        <f>Q159*H159</f>
        <v>0.00076499999999999984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128</v>
      </c>
      <c r="AT159" s="217" t="s">
        <v>202</v>
      </c>
      <c r="AU159" s="217" t="s">
        <v>85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128</v>
      </c>
      <c r="BM159" s="217" t="s">
        <v>1003</v>
      </c>
    </row>
    <row r="160" s="2" customFormat="1">
      <c r="A160" s="40"/>
      <c r="B160" s="41"/>
      <c r="C160" s="42"/>
      <c r="D160" s="219" t="s">
        <v>209</v>
      </c>
      <c r="E160" s="42"/>
      <c r="F160" s="220" t="s">
        <v>515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209</v>
      </c>
      <c r="AU160" s="19" t="s">
        <v>85</v>
      </c>
    </row>
    <row r="161" s="2" customFormat="1" ht="16.5" customHeight="1">
      <c r="A161" s="40"/>
      <c r="B161" s="41"/>
      <c r="C161" s="206" t="s">
        <v>354</v>
      </c>
      <c r="D161" s="206" t="s">
        <v>202</v>
      </c>
      <c r="E161" s="207" t="s">
        <v>517</v>
      </c>
      <c r="F161" s="208" t="s">
        <v>518</v>
      </c>
      <c r="G161" s="209" t="s">
        <v>283</v>
      </c>
      <c r="H161" s="210">
        <v>2.5499999999999998</v>
      </c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0.0044999999999999997</v>
      </c>
      <c r="R161" s="215">
        <f>Q161*H161</f>
        <v>0.011474999999999999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128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128</v>
      </c>
      <c r="BM161" s="217" t="s">
        <v>1004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520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2" customFormat="1" ht="16.5" customHeight="1">
      <c r="A163" s="40"/>
      <c r="B163" s="41"/>
      <c r="C163" s="206" t="s">
        <v>359</v>
      </c>
      <c r="D163" s="206" t="s">
        <v>202</v>
      </c>
      <c r="E163" s="207" t="s">
        <v>504</v>
      </c>
      <c r="F163" s="208" t="s">
        <v>505</v>
      </c>
      <c r="G163" s="209" t="s">
        <v>283</v>
      </c>
      <c r="H163" s="210">
        <v>2.5499999999999998</v>
      </c>
      <c r="I163" s="211"/>
      <c r="J163" s="212">
        <f>ROUND(I163*H163,2)</f>
        <v>0</v>
      </c>
      <c r="K163" s="208" t="s">
        <v>206</v>
      </c>
      <c r="L163" s="46"/>
      <c r="M163" s="213" t="s">
        <v>19</v>
      </c>
      <c r="N163" s="214" t="s">
        <v>46</v>
      </c>
      <c r="O163" s="86"/>
      <c r="P163" s="215">
        <f>O163*H163</f>
        <v>0</v>
      </c>
      <c r="Q163" s="215">
        <v>0</v>
      </c>
      <c r="R163" s="215">
        <f>Q163*H163</f>
        <v>0</v>
      </c>
      <c r="S163" s="215">
        <v>0.081500000000000003</v>
      </c>
      <c r="T163" s="216">
        <f>S163*H163</f>
        <v>0.20782499999999998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17" t="s">
        <v>128</v>
      </c>
      <c r="AT163" s="217" t="s">
        <v>202</v>
      </c>
      <c r="AU163" s="217" t="s">
        <v>85</v>
      </c>
      <c r="AY163" s="19" t="s">
        <v>199</v>
      </c>
      <c r="BE163" s="218">
        <f>IF(N163="základní",J163,0)</f>
        <v>0</v>
      </c>
      <c r="BF163" s="218">
        <f>IF(N163="snížená",J163,0)</f>
        <v>0</v>
      </c>
      <c r="BG163" s="218">
        <f>IF(N163="zákl. přenesená",J163,0)</f>
        <v>0</v>
      </c>
      <c r="BH163" s="218">
        <f>IF(N163="sníž. přenesená",J163,0)</f>
        <v>0</v>
      </c>
      <c r="BI163" s="218">
        <f>IF(N163="nulová",J163,0)</f>
        <v>0</v>
      </c>
      <c r="BJ163" s="19" t="s">
        <v>83</v>
      </c>
      <c r="BK163" s="218">
        <f>ROUND(I163*H163,2)</f>
        <v>0</v>
      </c>
      <c r="BL163" s="19" t="s">
        <v>128</v>
      </c>
      <c r="BM163" s="217" t="s">
        <v>1005</v>
      </c>
    </row>
    <row r="164" s="2" customFormat="1">
      <c r="A164" s="40"/>
      <c r="B164" s="41"/>
      <c r="C164" s="42"/>
      <c r="D164" s="219" t="s">
        <v>209</v>
      </c>
      <c r="E164" s="42"/>
      <c r="F164" s="220" t="s">
        <v>507</v>
      </c>
      <c r="G164" s="42"/>
      <c r="H164" s="42"/>
      <c r="I164" s="221"/>
      <c r="J164" s="42"/>
      <c r="K164" s="42"/>
      <c r="L164" s="46"/>
      <c r="M164" s="222"/>
      <c r="N164" s="223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209</v>
      </c>
      <c r="AU164" s="19" t="s">
        <v>85</v>
      </c>
    </row>
    <row r="165" s="2" customFormat="1" ht="24.15" customHeight="1">
      <c r="A165" s="40"/>
      <c r="B165" s="41"/>
      <c r="C165" s="206" t="s">
        <v>364</v>
      </c>
      <c r="D165" s="206" t="s">
        <v>202</v>
      </c>
      <c r="E165" s="207" t="s">
        <v>522</v>
      </c>
      <c r="F165" s="208" t="s">
        <v>523</v>
      </c>
      <c r="G165" s="209" t="s">
        <v>283</v>
      </c>
      <c r="H165" s="210">
        <v>2.5499999999999998</v>
      </c>
      <c r="I165" s="211"/>
      <c r="J165" s="212">
        <f>ROUND(I165*H165,2)</f>
        <v>0</v>
      </c>
      <c r="K165" s="208" t="s">
        <v>206</v>
      </c>
      <c r="L165" s="46"/>
      <c r="M165" s="213" t="s">
        <v>19</v>
      </c>
      <c r="N165" s="214" t="s">
        <v>46</v>
      </c>
      <c r="O165" s="86"/>
      <c r="P165" s="215">
        <f>O165*H165</f>
        <v>0</v>
      </c>
      <c r="Q165" s="215">
        <v>0.0090880000000000006</v>
      </c>
      <c r="R165" s="215">
        <f>Q165*H165</f>
        <v>0.023174400000000001</v>
      </c>
      <c r="S165" s="215">
        <v>0</v>
      </c>
      <c r="T165" s="21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17" t="s">
        <v>128</v>
      </c>
      <c r="AT165" s="217" t="s">
        <v>202</v>
      </c>
      <c r="AU165" s="217" t="s">
        <v>85</v>
      </c>
      <c r="AY165" s="19" t="s">
        <v>199</v>
      </c>
      <c r="BE165" s="218">
        <f>IF(N165="základní",J165,0)</f>
        <v>0</v>
      </c>
      <c r="BF165" s="218">
        <f>IF(N165="snížená",J165,0)</f>
        <v>0</v>
      </c>
      <c r="BG165" s="218">
        <f>IF(N165="zákl. přenesená",J165,0)</f>
        <v>0</v>
      </c>
      <c r="BH165" s="218">
        <f>IF(N165="sníž. přenesená",J165,0)</f>
        <v>0</v>
      </c>
      <c r="BI165" s="218">
        <f>IF(N165="nulová",J165,0)</f>
        <v>0</v>
      </c>
      <c r="BJ165" s="19" t="s">
        <v>83</v>
      </c>
      <c r="BK165" s="218">
        <f>ROUND(I165*H165,2)</f>
        <v>0</v>
      </c>
      <c r="BL165" s="19" t="s">
        <v>128</v>
      </c>
      <c r="BM165" s="217" t="s">
        <v>1006</v>
      </c>
    </row>
    <row r="166" s="2" customFormat="1">
      <c r="A166" s="40"/>
      <c r="B166" s="41"/>
      <c r="C166" s="42"/>
      <c r="D166" s="219" t="s">
        <v>209</v>
      </c>
      <c r="E166" s="42"/>
      <c r="F166" s="220" t="s">
        <v>525</v>
      </c>
      <c r="G166" s="42"/>
      <c r="H166" s="42"/>
      <c r="I166" s="221"/>
      <c r="J166" s="42"/>
      <c r="K166" s="42"/>
      <c r="L166" s="46"/>
      <c r="M166" s="222"/>
      <c r="N166" s="223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209</v>
      </c>
      <c r="AU166" s="19" t="s">
        <v>85</v>
      </c>
    </row>
    <row r="167" s="2" customFormat="1" ht="16.5" customHeight="1">
      <c r="A167" s="40"/>
      <c r="B167" s="41"/>
      <c r="C167" s="247" t="s">
        <v>369</v>
      </c>
      <c r="D167" s="247" t="s">
        <v>287</v>
      </c>
      <c r="E167" s="248" t="s">
        <v>527</v>
      </c>
      <c r="F167" s="249" t="s">
        <v>528</v>
      </c>
      <c r="G167" s="250" t="s">
        <v>283</v>
      </c>
      <c r="H167" s="251">
        <v>2.9329999999999998</v>
      </c>
      <c r="I167" s="252"/>
      <c r="J167" s="253">
        <f>ROUND(I167*H167,2)</f>
        <v>0</v>
      </c>
      <c r="K167" s="249" t="s">
        <v>206</v>
      </c>
      <c r="L167" s="254"/>
      <c r="M167" s="255" t="s">
        <v>19</v>
      </c>
      <c r="N167" s="256" t="s">
        <v>46</v>
      </c>
      <c r="O167" s="86"/>
      <c r="P167" s="215">
        <f>O167*H167</f>
        <v>0</v>
      </c>
      <c r="Q167" s="215">
        <v>0.019</v>
      </c>
      <c r="R167" s="215">
        <f>Q167*H167</f>
        <v>0.055726999999999999</v>
      </c>
      <c r="S167" s="215">
        <v>0</v>
      </c>
      <c r="T167" s="21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17" t="s">
        <v>290</v>
      </c>
      <c r="AT167" s="217" t="s">
        <v>287</v>
      </c>
      <c r="AU167" s="217" t="s">
        <v>85</v>
      </c>
      <c r="AY167" s="19" t="s">
        <v>199</v>
      </c>
      <c r="BE167" s="218">
        <f>IF(N167="základní",J167,0)</f>
        <v>0</v>
      </c>
      <c r="BF167" s="218">
        <f>IF(N167="snížená",J167,0)</f>
        <v>0</v>
      </c>
      <c r="BG167" s="218">
        <f>IF(N167="zákl. přenesená",J167,0)</f>
        <v>0</v>
      </c>
      <c r="BH167" s="218">
        <f>IF(N167="sníž. přenesená",J167,0)</f>
        <v>0</v>
      </c>
      <c r="BI167" s="218">
        <f>IF(N167="nulová",J167,0)</f>
        <v>0</v>
      </c>
      <c r="BJ167" s="19" t="s">
        <v>83</v>
      </c>
      <c r="BK167" s="218">
        <f>ROUND(I167*H167,2)</f>
        <v>0</v>
      </c>
      <c r="BL167" s="19" t="s">
        <v>128</v>
      </c>
      <c r="BM167" s="217" t="s">
        <v>1007</v>
      </c>
    </row>
    <row r="168" s="13" customFormat="1">
      <c r="A168" s="13"/>
      <c r="B168" s="224"/>
      <c r="C168" s="225"/>
      <c r="D168" s="226" t="s">
        <v>216</v>
      </c>
      <c r="E168" s="227" t="s">
        <v>19</v>
      </c>
      <c r="F168" s="228" t="s">
        <v>1008</v>
      </c>
      <c r="G168" s="225"/>
      <c r="H168" s="229">
        <v>2.9329999999999998</v>
      </c>
      <c r="I168" s="230"/>
      <c r="J168" s="225"/>
      <c r="K168" s="225"/>
      <c r="L168" s="231"/>
      <c r="M168" s="232"/>
      <c r="N168" s="233"/>
      <c r="O168" s="233"/>
      <c r="P168" s="233"/>
      <c r="Q168" s="233"/>
      <c r="R168" s="233"/>
      <c r="S168" s="233"/>
      <c r="T168" s="234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5" t="s">
        <v>216</v>
      </c>
      <c r="AU168" s="235" t="s">
        <v>85</v>
      </c>
      <c r="AV168" s="13" t="s">
        <v>85</v>
      </c>
      <c r="AW168" s="13" t="s">
        <v>37</v>
      </c>
      <c r="AX168" s="13" t="s">
        <v>75</v>
      </c>
      <c r="AY168" s="235" t="s">
        <v>199</v>
      </c>
    </row>
    <row r="169" s="14" customFormat="1">
      <c r="A169" s="14"/>
      <c r="B169" s="236"/>
      <c r="C169" s="237"/>
      <c r="D169" s="226" t="s">
        <v>216</v>
      </c>
      <c r="E169" s="238" t="s">
        <v>19</v>
      </c>
      <c r="F169" s="239" t="s">
        <v>218</v>
      </c>
      <c r="G169" s="237"/>
      <c r="H169" s="240">
        <v>2.9329999999999998</v>
      </c>
      <c r="I169" s="241"/>
      <c r="J169" s="237"/>
      <c r="K169" s="237"/>
      <c r="L169" s="242"/>
      <c r="M169" s="243"/>
      <c r="N169" s="244"/>
      <c r="O169" s="244"/>
      <c r="P169" s="244"/>
      <c r="Q169" s="244"/>
      <c r="R169" s="244"/>
      <c r="S169" s="244"/>
      <c r="T169" s="245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46" t="s">
        <v>216</v>
      </c>
      <c r="AU169" s="246" t="s">
        <v>85</v>
      </c>
      <c r="AV169" s="14" t="s">
        <v>207</v>
      </c>
      <c r="AW169" s="14" t="s">
        <v>37</v>
      </c>
      <c r="AX169" s="14" t="s">
        <v>83</v>
      </c>
      <c r="AY169" s="246" t="s">
        <v>199</v>
      </c>
    </row>
    <row r="170" s="2" customFormat="1" ht="16.5" customHeight="1">
      <c r="A170" s="40"/>
      <c r="B170" s="41"/>
      <c r="C170" s="206" t="s">
        <v>374</v>
      </c>
      <c r="D170" s="206" t="s">
        <v>202</v>
      </c>
      <c r="E170" s="207" t="s">
        <v>532</v>
      </c>
      <c r="F170" s="208" t="s">
        <v>533</v>
      </c>
      <c r="G170" s="209" t="s">
        <v>283</v>
      </c>
      <c r="H170" s="210">
        <v>2.5499999999999998</v>
      </c>
      <c r="I170" s="211"/>
      <c r="J170" s="212">
        <f>ROUND(I170*H170,2)</f>
        <v>0</v>
      </c>
      <c r="K170" s="208" t="s">
        <v>206</v>
      </c>
      <c r="L170" s="46"/>
      <c r="M170" s="213" t="s">
        <v>19</v>
      </c>
      <c r="N170" s="214" t="s">
        <v>46</v>
      </c>
      <c r="O170" s="86"/>
      <c r="P170" s="215">
        <f>O170*H170</f>
        <v>0</v>
      </c>
      <c r="Q170" s="215">
        <v>4.5000000000000003E-05</v>
      </c>
      <c r="R170" s="215">
        <f>Q170*H170</f>
        <v>0.00011475</v>
      </c>
      <c r="S170" s="215">
        <v>0</v>
      </c>
      <c r="T170" s="21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7" t="s">
        <v>128</v>
      </c>
      <c r="AT170" s="217" t="s">
        <v>202</v>
      </c>
      <c r="AU170" s="217" t="s">
        <v>85</v>
      </c>
      <c r="AY170" s="19" t="s">
        <v>199</v>
      </c>
      <c r="BE170" s="218">
        <f>IF(N170="základní",J170,0)</f>
        <v>0</v>
      </c>
      <c r="BF170" s="218">
        <f>IF(N170="snížená",J170,0)</f>
        <v>0</v>
      </c>
      <c r="BG170" s="218">
        <f>IF(N170="zákl. přenesená",J170,0)</f>
        <v>0</v>
      </c>
      <c r="BH170" s="218">
        <f>IF(N170="sníž. přenesená",J170,0)</f>
        <v>0</v>
      </c>
      <c r="BI170" s="218">
        <f>IF(N170="nulová",J170,0)</f>
        <v>0</v>
      </c>
      <c r="BJ170" s="19" t="s">
        <v>83</v>
      </c>
      <c r="BK170" s="218">
        <f>ROUND(I170*H170,2)</f>
        <v>0</v>
      </c>
      <c r="BL170" s="19" t="s">
        <v>128</v>
      </c>
      <c r="BM170" s="217" t="s">
        <v>1009</v>
      </c>
    </row>
    <row r="171" s="2" customFormat="1">
      <c r="A171" s="40"/>
      <c r="B171" s="41"/>
      <c r="C171" s="42"/>
      <c r="D171" s="219" t="s">
        <v>209</v>
      </c>
      <c r="E171" s="42"/>
      <c r="F171" s="220" t="s">
        <v>535</v>
      </c>
      <c r="G171" s="42"/>
      <c r="H171" s="42"/>
      <c r="I171" s="221"/>
      <c r="J171" s="42"/>
      <c r="K171" s="42"/>
      <c r="L171" s="46"/>
      <c r="M171" s="222"/>
      <c r="N171" s="22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209</v>
      </c>
      <c r="AU171" s="19" t="s">
        <v>85</v>
      </c>
    </row>
    <row r="172" s="2" customFormat="1" ht="16.5" customHeight="1">
      <c r="A172" s="40"/>
      <c r="B172" s="41"/>
      <c r="C172" s="206" t="s">
        <v>379</v>
      </c>
      <c r="D172" s="206" t="s">
        <v>202</v>
      </c>
      <c r="E172" s="207" t="s">
        <v>537</v>
      </c>
      <c r="F172" s="208" t="s">
        <v>538</v>
      </c>
      <c r="G172" s="209" t="s">
        <v>305</v>
      </c>
      <c r="H172" s="257"/>
      <c r="I172" s="211"/>
      <c r="J172" s="212">
        <f>ROUND(I172*H172,2)</f>
        <v>0</v>
      </c>
      <c r="K172" s="208" t="s">
        <v>206</v>
      </c>
      <c r="L172" s="46"/>
      <c r="M172" s="213" t="s">
        <v>19</v>
      </c>
      <c r="N172" s="214" t="s">
        <v>46</v>
      </c>
      <c r="O172" s="86"/>
      <c r="P172" s="215">
        <f>O172*H172</f>
        <v>0</v>
      </c>
      <c r="Q172" s="215">
        <v>0</v>
      </c>
      <c r="R172" s="215">
        <f>Q172*H172</f>
        <v>0</v>
      </c>
      <c r="S172" s="215">
        <v>0</v>
      </c>
      <c r="T172" s="21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17" t="s">
        <v>128</v>
      </c>
      <c r="AT172" s="217" t="s">
        <v>202</v>
      </c>
      <c r="AU172" s="217" t="s">
        <v>85</v>
      </c>
      <c r="AY172" s="19" t="s">
        <v>199</v>
      </c>
      <c r="BE172" s="218">
        <f>IF(N172="základní",J172,0)</f>
        <v>0</v>
      </c>
      <c r="BF172" s="218">
        <f>IF(N172="snížená",J172,0)</f>
        <v>0</v>
      </c>
      <c r="BG172" s="218">
        <f>IF(N172="zákl. přenesená",J172,0)</f>
        <v>0</v>
      </c>
      <c r="BH172" s="218">
        <f>IF(N172="sníž. přenesená",J172,0)</f>
        <v>0</v>
      </c>
      <c r="BI172" s="218">
        <f>IF(N172="nulová",J172,0)</f>
        <v>0</v>
      </c>
      <c r="BJ172" s="19" t="s">
        <v>83</v>
      </c>
      <c r="BK172" s="218">
        <f>ROUND(I172*H172,2)</f>
        <v>0</v>
      </c>
      <c r="BL172" s="19" t="s">
        <v>128</v>
      </c>
      <c r="BM172" s="217" t="s">
        <v>1010</v>
      </c>
    </row>
    <row r="173" s="2" customFormat="1">
      <c r="A173" s="40"/>
      <c r="B173" s="41"/>
      <c r="C173" s="42"/>
      <c r="D173" s="219" t="s">
        <v>209</v>
      </c>
      <c r="E173" s="42"/>
      <c r="F173" s="220" t="s">
        <v>540</v>
      </c>
      <c r="G173" s="42"/>
      <c r="H173" s="42"/>
      <c r="I173" s="221"/>
      <c r="J173" s="42"/>
      <c r="K173" s="42"/>
      <c r="L173" s="46"/>
      <c r="M173" s="222"/>
      <c r="N173" s="223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209</v>
      </c>
      <c r="AU173" s="19" t="s">
        <v>85</v>
      </c>
    </row>
    <row r="174" s="12" customFormat="1" ht="22.8" customHeight="1">
      <c r="A174" s="12"/>
      <c r="B174" s="190"/>
      <c r="C174" s="191"/>
      <c r="D174" s="192" t="s">
        <v>74</v>
      </c>
      <c r="E174" s="204" t="s">
        <v>541</v>
      </c>
      <c r="F174" s="204" t="s">
        <v>542</v>
      </c>
      <c r="G174" s="191"/>
      <c r="H174" s="191"/>
      <c r="I174" s="194"/>
      <c r="J174" s="205">
        <f>BK174</f>
        <v>0</v>
      </c>
      <c r="K174" s="191"/>
      <c r="L174" s="196"/>
      <c r="M174" s="197"/>
      <c r="N174" s="198"/>
      <c r="O174" s="198"/>
      <c r="P174" s="199">
        <f>SUM(P175:P184)</f>
        <v>0</v>
      </c>
      <c r="Q174" s="198"/>
      <c r="R174" s="199">
        <f>SUM(R175:R184)</f>
        <v>0.011125042500000001</v>
      </c>
      <c r="S174" s="198"/>
      <c r="T174" s="200">
        <f>SUM(T175:T184)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01" t="s">
        <v>85</v>
      </c>
      <c r="AT174" s="202" t="s">
        <v>74</v>
      </c>
      <c r="AU174" s="202" t="s">
        <v>83</v>
      </c>
      <c r="AY174" s="201" t="s">
        <v>199</v>
      </c>
      <c r="BK174" s="203">
        <f>SUM(BK175:BK184)</f>
        <v>0</v>
      </c>
    </row>
    <row r="175" s="2" customFormat="1" ht="16.5" customHeight="1">
      <c r="A175" s="40"/>
      <c r="B175" s="41"/>
      <c r="C175" s="206" t="s">
        <v>384</v>
      </c>
      <c r="D175" s="206" t="s">
        <v>202</v>
      </c>
      <c r="E175" s="207" t="s">
        <v>544</v>
      </c>
      <c r="F175" s="208" t="s">
        <v>545</v>
      </c>
      <c r="G175" s="209" t="s">
        <v>283</v>
      </c>
      <c r="H175" s="210">
        <v>16.445</v>
      </c>
      <c r="I175" s="211"/>
      <c r="J175" s="212">
        <f>ROUND(I175*H175,2)</f>
        <v>0</v>
      </c>
      <c r="K175" s="208" t="s">
        <v>206</v>
      </c>
      <c r="L175" s="46"/>
      <c r="M175" s="213" t="s">
        <v>19</v>
      </c>
      <c r="N175" s="214" t="s">
        <v>46</v>
      </c>
      <c r="O175" s="86"/>
      <c r="P175" s="215">
        <f>O175*H175</f>
        <v>0</v>
      </c>
      <c r="Q175" s="215">
        <v>8.7100000000000003E-05</v>
      </c>
      <c r="R175" s="215">
        <f>Q175*H175</f>
        <v>0.0014323595</v>
      </c>
      <c r="S175" s="215">
        <v>0</v>
      </c>
      <c r="T175" s="21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128</v>
      </c>
      <c r="AT175" s="217" t="s">
        <v>202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128</v>
      </c>
      <c r="BM175" s="217" t="s">
        <v>1011</v>
      </c>
    </row>
    <row r="176" s="2" customFormat="1">
      <c r="A176" s="40"/>
      <c r="B176" s="41"/>
      <c r="C176" s="42"/>
      <c r="D176" s="219" t="s">
        <v>209</v>
      </c>
      <c r="E176" s="42"/>
      <c r="F176" s="220" t="s">
        <v>547</v>
      </c>
      <c r="G176" s="42"/>
      <c r="H176" s="42"/>
      <c r="I176" s="221"/>
      <c r="J176" s="42"/>
      <c r="K176" s="42"/>
      <c r="L176" s="46"/>
      <c r="M176" s="222"/>
      <c r="N176" s="223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209</v>
      </c>
      <c r="AU176" s="19" t="s">
        <v>85</v>
      </c>
    </row>
    <row r="177" s="2" customFormat="1" ht="16.5" customHeight="1">
      <c r="A177" s="40"/>
      <c r="B177" s="41"/>
      <c r="C177" s="206" t="s">
        <v>290</v>
      </c>
      <c r="D177" s="206" t="s">
        <v>202</v>
      </c>
      <c r="E177" s="207" t="s">
        <v>549</v>
      </c>
      <c r="F177" s="208" t="s">
        <v>550</v>
      </c>
      <c r="G177" s="209" t="s">
        <v>283</v>
      </c>
      <c r="H177" s="210">
        <v>16.445</v>
      </c>
      <c r="I177" s="211"/>
      <c r="J177" s="212">
        <f>ROUND(I177*H177,2)</f>
        <v>0</v>
      </c>
      <c r="K177" s="208" t="s">
        <v>206</v>
      </c>
      <c r="L177" s="46"/>
      <c r="M177" s="213" t="s">
        <v>19</v>
      </c>
      <c r="N177" s="214" t="s">
        <v>46</v>
      </c>
      <c r="O177" s="86"/>
      <c r="P177" s="215">
        <f>O177*H177</f>
        <v>0</v>
      </c>
      <c r="Q177" s="215">
        <v>0.00022599999999999999</v>
      </c>
      <c r="R177" s="215">
        <f>Q177*H177</f>
        <v>0.0037165699999999998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128</v>
      </c>
      <c r="AT177" s="217" t="s">
        <v>202</v>
      </c>
      <c r="AU177" s="217" t="s">
        <v>85</v>
      </c>
      <c r="AY177" s="19" t="s">
        <v>199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83</v>
      </c>
      <c r="BK177" s="218">
        <f>ROUND(I177*H177,2)</f>
        <v>0</v>
      </c>
      <c r="BL177" s="19" t="s">
        <v>128</v>
      </c>
      <c r="BM177" s="217" t="s">
        <v>1012</v>
      </c>
    </row>
    <row r="178" s="2" customFormat="1">
      <c r="A178" s="40"/>
      <c r="B178" s="41"/>
      <c r="C178" s="42"/>
      <c r="D178" s="219" t="s">
        <v>209</v>
      </c>
      <c r="E178" s="42"/>
      <c r="F178" s="220" t="s">
        <v>552</v>
      </c>
      <c r="G178" s="42"/>
      <c r="H178" s="42"/>
      <c r="I178" s="221"/>
      <c r="J178" s="42"/>
      <c r="K178" s="42"/>
      <c r="L178" s="46"/>
      <c r="M178" s="222"/>
      <c r="N178" s="223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209</v>
      </c>
      <c r="AU178" s="19" t="s">
        <v>85</v>
      </c>
    </row>
    <row r="179" s="2" customFormat="1" ht="16.5" customHeight="1">
      <c r="A179" s="40"/>
      <c r="B179" s="41"/>
      <c r="C179" s="206" t="s">
        <v>392</v>
      </c>
      <c r="D179" s="206" t="s">
        <v>202</v>
      </c>
      <c r="E179" s="207" t="s">
        <v>554</v>
      </c>
      <c r="F179" s="208" t="s">
        <v>555</v>
      </c>
      <c r="G179" s="209" t="s">
        <v>283</v>
      </c>
      <c r="H179" s="210">
        <v>16.445</v>
      </c>
      <c r="I179" s="211"/>
      <c r="J179" s="212">
        <f>ROUND(I179*H179,2)</f>
        <v>0</v>
      </c>
      <c r="K179" s="208" t="s">
        <v>206</v>
      </c>
      <c r="L179" s="46"/>
      <c r="M179" s="213" t="s">
        <v>19</v>
      </c>
      <c r="N179" s="214" t="s">
        <v>46</v>
      </c>
      <c r="O179" s="86"/>
      <c r="P179" s="215">
        <f>O179*H179</f>
        <v>0</v>
      </c>
      <c r="Q179" s="215">
        <v>0</v>
      </c>
      <c r="R179" s="215">
        <f>Q179*H179</f>
        <v>0</v>
      </c>
      <c r="S179" s="215">
        <v>0</v>
      </c>
      <c r="T179" s="21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17" t="s">
        <v>128</v>
      </c>
      <c r="AT179" s="217" t="s">
        <v>202</v>
      </c>
      <c r="AU179" s="217" t="s">
        <v>85</v>
      </c>
      <c r="AY179" s="19" t="s">
        <v>199</v>
      </c>
      <c r="BE179" s="218">
        <f>IF(N179="základní",J179,0)</f>
        <v>0</v>
      </c>
      <c r="BF179" s="218">
        <f>IF(N179="snížená",J179,0)</f>
        <v>0</v>
      </c>
      <c r="BG179" s="218">
        <f>IF(N179="zákl. přenesená",J179,0)</f>
        <v>0</v>
      </c>
      <c r="BH179" s="218">
        <f>IF(N179="sníž. přenesená",J179,0)</f>
        <v>0</v>
      </c>
      <c r="BI179" s="218">
        <f>IF(N179="nulová",J179,0)</f>
        <v>0</v>
      </c>
      <c r="BJ179" s="19" t="s">
        <v>83</v>
      </c>
      <c r="BK179" s="218">
        <f>ROUND(I179*H179,2)</f>
        <v>0</v>
      </c>
      <c r="BL179" s="19" t="s">
        <v>128</v>
      </c>
      <c r="BM179" s="217" t="s">
        <v>1013</v>
      </c>
    </row>
    <row r="180" s="2" customFormat="1">
      <c r="A180" s="40"/>
      <c r="B180" s="41"/>
      <c r="C180" s="42"/>
      <c r="D180" s="219" t="s">
        <v>209</v>
      </c>
      <c r="E180" s="42"/>
      <c r="F180" s="220" t="s">
        <v>557</v>
      </c>
      <c r="G180" s="42"/>
      <c r="H180" s="42"/>
      <c r="I180" s="221"/>
      <c r="J180" s="42"/>
      <c r="K180" s="42"/>
      <c r="L180" s="46"/>
      <c r="M180" s="222"/>
      <c r="N180" s="223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209</v>
      </c>
      <c r="AU180" s="19" t="s">
        <v>85</v>
      </c>
    </row>
    <row r="181" s="2" customFormat="1" ht="16.5" customHeight="1">
      <c r="A181" s="40"/>
      <c r="B181" s="41"/>
      <c r="C181" s="206" t="s">
        <v>516</v>
      </c>
      <c r="D181" s="206" t="s">
        <v>202</v>
      </c>
      <c r="E181" s="207" t="s">
        <v>559</v>
      </c>
      <c r="F181" s="208" t="s">
        <v>560</v>
      </c>
      <c r="G181" s="209" t="s">
        <v>283</v>
      </c>
      <c r="H181" s="210">
        <v>16.445</v>
      </c>
      <c r="I181" s="211"/>
      <c r="J181" s="212">
        <f>ROUND(I181*H181,2)</f>
        <v>0</v>
      </c>
      <c r="K181" s="208" t="s">
        <v>206</v>
      </c>
      <c r="L181" s="46"/>
      <c r="M181" s="213" t="s">
        <v>19</v>
      </c>
      <c r="N181" s="214" t="s">
        <v>46</v>
      </c>
      <c r="O181" s="86"/>
      <c r="P181" s="215">
        <f>O181*H181</f>
        <v>0</v>
      </c>
      <c r="Q181" s="215">
        <v>0.00015870000000000001</v>
      </c>
      <c r="R181" s="215">
        <f>Q181*H181</f>
        <v>0.0026098215000000002</v>
      </c>
      <c r="S181" s="215">
        <v>0</v>
      </c>
      <c r="T181" s="21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17" t="s">
        <v>128</v>
      </c>
      <c r="AT181" s="217" t="s">
        <v>202</v>
      </c>
      <c r="AU181" s="217" t="s">
        <v>85</v>
      </c>
      <c r="AY181" s="19" t="s">
        <v>199</v>
      </c>
      <c r="BE181" s="218">
        <f>IF(N181="základní",J181,0)</f>
        <v>0</v>
      </c>
      <c r="BF181" s="218">
        <f>IF(N181="snížená",J181,0)</f>
        <v>0</v>
      </c>
      <c r="BG181" s="218">
        <f>IF(N181="zákl. přenesená",J181,0)</f>
        <v>0</v>
      </c>
      <c r="BH181" s="218">
        <f>IF(N181="sníž. přenesená",J181,0)</f>
        <v>0</v>
      </c>
      <c r="BI181" s="218">
        <f>IF(N181="nulová",J181,0)</f>
        <v>0</v>
      </c>
      <c r="BJ181" s="19" t="s">
        <v>83</v>
      </c>
      <c r="BK181" s="218">
        <f>ROUND(I181*H181,2)</f>
        <v>0</v>
      </c>
      <c r="BL181" s="19" t="s">
        <v>128</v>
      </c>
      <c r="BM181" s="217" t="s">
        <v>1014</v>
      </c>
    </row>
    <row r="182" s="2" customFormat="1">
      <c r="A182" s="40"/>
      <c r="B182" s="41"/>
      <c r="C182" s="42"/>
      <c r="D182" s="219" t="s">
        <v>209</v>
      </c>
      <c r="E182" s="42"/>
      <c r="F182" s="220" t="s">
        <v>562</v>
      </c>
      <c r="G182" s="42"/>
      <c r="H182" s="42"/>
      <c r="I182" s="221"/>
      <c r="J182" s="42"/>
      <c r="K182" s="42"/>
      <c r="L182" s="46"/>
      <c r="M182" s="222"/>
      <c r="N182" s="223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209</v>
      </c>
      <c r="AU182" s="19" t="s">
        <v>85</v>
      </c>
    </row>
    <row r="183" s="2" customFormat="1" ht="16.5" customHeight="1">
      <c r="A183" s="40"/>
      <c r="B183" s="41"/>
      <c r="C183" s="206" t="s">
        <v>521</v>
      </c>
      <c r="D183" s="206" t="s">
        <v>202</v>
      </c>
      <c r="E183" s="207" t="s">
        <v>564</v>
      </c>
      <c r="F183" s="208" t="s">
        <v>565</v>
      </c>
      <c r="G183" s="209" t="s">
        <v>283</v>
      </c>
      <c r="H183" s="210">
        <v>16.445</v>
      </c>
      <c r="I183" s="211"/>
      <c r="J183" s="212">
        <f>ROUND(I183*H183,2)</f>
        <v>0</v>
      </c>
      <c r="K183" s="208" t="s">
        <v>206</v>
      </c>
      <c r="L183" s="46"/>
      <c r="M183" s="213" t="s">
        <v>19</v>
      </c>
      <c r="N183" s="214" t="s">
        <v>46</v>
      </c>
      <c r="O183" s="86"/>
      <c r="P183" s="215">
        <f>O183*H183</f>
        <v>0</v>
      </c>
      <c r="Q183" s="215">
        <v>0.00020469999999999999</v>
      </c>
      <c r="R183" s="215">
        <f>Q183*H183</f>
        <v>0.0033662914999999997</v>
      </c>
      <c r="S183" s="215">
        <v>0</v>
      </c>
      <c r="T183" s="21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7" t="s">
        <v>128</v>
      </c>
      <c r="AT183" s="217" t="s">
        <v>202</v>
      </c>
      <c r="AU183" s="217" t="s">
        <v>85</v>
      </c>
      <c r="AY183" s="19" t="s">
        <v>199</v>
      </c>
      <c r="BE183" s="218">
        <f>IF(N183="základní",J183,0)</f>
        <v>0</v>
      </c>
      <c r="BF183" s="218">
        <f>IF(N183="snížená",J183,0)</f>
        <v>0</v>
      </c>
      <c r="BG183" s="218">
        <f>IF(N183="zákl. přenesená",J183,0)</f>
        <v>0</v>
      </c>
      <c r="BH183" s="218">
        <f>IF(N183="sníž. přenesená",J183,0)</f>
        <v>0</v>
      </c>
      <c r="BI183" s="218">
        <f>IF(N183="nulová",J183,0)</f>
        <v>0</v>
      </c>
      <c r="BJ183" s="19" t="s">
        <v>83</v>
      </c>
      <c r="BK183" s="218">
        <f>ROUND(I183*H183,2)</f>
        <v>0</v>
      </c>
      <c r="BL183" s="19" t="s">
        <v>128</v>
      </c>
      <c r="BM183" s="217" t="s">
        <v>1015</v>
      </c>
    </row>
    <row r="184" s="2" customFormat="1">
      <c r="A184" s="40"/>
      <c r="B184" s="41"/>
      <c r="C184" s="42"/>
      <c r="D184" s="219" t="s">
        <v>209</v>
      </c>
      <c r="E184" s="42"/>
      <c r="F184" s="220" t="s">
        <v>567</v>
      </c>
      <c r="G184" s="42"/>
      <c r="H184" s="42"/>
      <c r="I184" s="221"/>
      <c r="J184" s="42"/>
      <c r="K184" s="42"/>
      <c r="L184" s="46"/>
      <c r="M184" s="222"/>
      <c r="N184" s="223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209</v>
      </c>
      <c r="AU184" s="19" t="s">
        <v>85</v>
      </c>
    </row>
    <row r="185" s="12" customFormat="1" ht="22.8" customHeight="1">
      <c r="A185" s="12"/>
      <c r="B185" s="190"/>
      <c r="C185" s="191"/>
      <c r="D185" s="192" t="s">
        <v>74</v>
      </c>
      <c r="E185" s="204" t="s">
        <v>568</v>
      </c>
      <c r="F185" s="204" t="s">
        <v>569</v>
      </c>
      <c r="G185" s="191"/>
      <c r="H185" s="191"/>
      <c r="I185" s="194"/>
      <c r="J185" s="205">
        <f>BK185</f>
        <v>0</v>
      </c>
      <c r="K185" s="191"/>
      <c r="L185" s="196"/>
      <c r="M185" s="197"/>
      <c r="N185" s="198"/>
      <c r="O185" s="198"/>
      <c r="P185" s="199">
        <f>SUM(P186:P193)</f>
        <v>0</v>
      </c>
      <c r="Q185" s="198"/>
      <c r="R185" s="199">
        <f>SUM(R186:R193)</f>
        <v>0.37963100000000005</v>
      </c>
      <c r="S185" s="198"/>
      <c r="T185" s="200">
        <f>SUM(T186:T193)</f>
        <v>0.087110000000000007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01" t="s">
        <v>85</v>
      </c>
      <c r="AT185" s="202" t="s">
        <v>74</v>
      </c>
      <c r="AU185" s="202" t="s">
        <v>83</v>
      </c>
      <c r="AY185" s="201" t="s">
        <v>199</v>
      </c>
      <c r="BK185" s="203">
        <f>SUM(BK186:BK193)</f>
        <v>0</v>
      </c>
    </row>
    <row r="186" s="2" customFormat="1" ht="16.5" customHeight="1">
      <c r="A186" s="40"/>
      <c r="B186" s="41"/>
      <c r="C186" s="206" t="s">
        <v>526</v>
      </c>
      <c r="D186" s="206" t="s">
        <v>202</v>
      </c>
      <c r="E186" s="207" t="s">
        <v>571</v>
      </c>
      <c r="F186" s="208" t="s">
        <v>572</v>
      </c>
      <c r="G186" s="209" t="s">
        <v>283</v>
      </c>
      <c r="H186" s="210">
        <v>281</v>
      </c>
      <c r="I186" s="211"/>
      <c r="J186" s="212">
        <f>ROUND(I186*H186,2)</f>
        <v>0</v>
      </c>
      <c r="K186" s="208" t="s">
        <v>206</v>
      </c>
      <c r="L186" s="46"/>
      <c r="M186" s="213" t="s">
        <v>19</v>
      </c>
      <c r="N186" s="214" t="s">
        <v>46</v>
      </c>
      <c r="O186" s="86"/>
      <c r="P186" s="215">
        <f>O186*H186</f>
        <v>0</v>
      </c>
      <c r="Q186" s="215">
        <v>0.001</v>
      </c>
      <c r="R186" s="215">
        <f>Q186*H186</f>
        <v>0.28100000000000003</v>
      </c>
      <c r="S186" s="215">
        <v>0.00031</v>
      </c>
      <c r="T186" s="216">
        <f>S186*H186</f>
        <v>0.087110000000000007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128</v>
      </c>
      <c r="AT186" s="217" t="s">
        <v>202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128</v>
      </c>
      <c r="BM186" s="217" t="s">
        <v>1016</v>
      </c>
    </row>
    <row r="187" s="2" customFormat="1">
      <c r="A187" s="40"/>
      <c r="B187" s="41"/>
      <c r="C187" s="42"/>
      <c r="D187" s="219" t="s">
        <v>209</v>
      </c>
      <c r="E187" s="42"/>
      <c r="F187" s="220" t="s">
        <v>574</v>
      </c>
      <c r="G187" s="42"/>
      <c r="H187" s="42"/>
      <c r="I187" s="221"/>
      <c r="J187" s="42"/>
      <c r="K187" s="42"/>
      <c r="L187" s="46"/>
      <c r="M187" s="222"/>
      <c r="N187" s="223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209</v>
      </c>
      <c r="AU187" s="19" t="s">
        <v>85</v>
      </c>
    </row>
    <row r="188" s="2" customFormat="1" ht="16.5" customHeight="1">
      <c r="A188" s="40"/>
      <c r="B188" s="41"/>
      <c r="C188" s="206" t="s">
        <v>531</v>
      </c>
      <c r="D188" s="206" t="s">
        <v>202</v>
      </c>
      <c r="E188" s="207" t="s">
        <v>576</v>
      </c>
      <c r="F188" s="208" t="s">
        <v>577</v>
      </c>
      <c r="G188" s="209" t="s">
        <v>283</v>
      </c>
      <c r="H188" s="210">
        <v>281</v>
      </c>
      <c r="I188" s="211"/>
      <c r="J188" s="212">
        <f>ROUND(I188*H188,2)</f>
        <v>0</v>
      </c>
      <c r="K188" s="208" t="s">
        <v>206</v>
      </c>
      <c r="L188" s="46"/>
      <c r="M188" s="213" t="s">
        <v>19</v>
      </c>
      <c r="N188" s="214" t="s">
        <v>46</v>
      </c>
      <c r="O188" s="86"/>
      <c r="P188" s="215">
        <f>O188*H188</f>
        <v>0</v>
      </c>
      <c r="Q188" s="215">
        <v>0</v>
      </c>
      <c r="R188" s="215">
        <f>Q188*H188</f>
        <v>0</v>
      </c>
      <c r="S188" s="215">
        <v>0</v>
      </c>
      <c r="T188" s="21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7" t="s">
        <v>128</v>
      </c>
      <c r="AT188" s="217" t="s">
        <v>202</v>
      </c>
      <c r="AU188" s="217" t="s">
        <v>85</v>
      </c>
      <c r="AY188" s="19" t="s">
        <v>199</v>
      </c>
      <c r="BE188" s="218">
        <f>IF(N188="základní",J188,0)</f>
        <v>0</v>
      </c>
      <c r="BF188" s="218">
        <f>IF(N188="snížená",J188,0)</f>
        <v>0</v>
      </c>
      <c r="BG188" s="218">
        <f>IF(N188="zákl. přenesená",J188,0)</f>
        <v>0</v>
      </c>
      <c r="BH188" s="218">
        <f>IF(N188="sníž. přenesená",J188,0)</f>
        <v>0</v>
      </c>
      <c r="BI188" s="218">
        <f>IF(N188="nulová",J188,0)</f>
        <v>0</v>
      </c>
      <c r="BJ188" s="19" t="s">
        <v>83</v>
      </c>
      <c r="BK188" s="218">
        <f>ROUND(I188*H188,2)</f>
        <v>0</v>
      </c>
      <c r="BL188" s="19" t="s">
        <v>128</v>
      </c>
      <c r="BM188" s="217" t="s">
        <v>1017</v>
      </c>
    </row>
    <row r="189" s="2" customFormat="1">
      <c r="A189" s="40"/>
      <c r="B189" s="41"/>
      <c r="C189" s="42"/>
      <c r="D189" s="219" t="s">
        <v>209</v>
      </c>
      <c r="E189" s="42"/>
      <c r="F189" s="220" t="s">
        <v>579</v>
      </c>
      <c r="G189" s="42"/>
      <c r="H189" s="42"/>
      <c r="I189" s="221"/>
      <c r="J189" s="42"/>
      <c r="K189" s="42"/>
      <c r="L189" s="46"/>
      <c r="M189" s="222"/>
      <c r="N189" s="223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209</v>
      </c>
      <c r="AU189" s="19" t="s">
        <v>85</v>
      </c>
    </row>
    <row r="190" s="2" customFormat="1" ht="16.5" customHeight="1">
      <c r="A190" s="40"/>
      <c r="B190" s="41"/>
      <c r="C190" s="206" t="s">
        <v>536</v>
      </c>
      <c r="D190" s="206" t="s">
        <v>202</v>
      </c>
      <c r="E190" s="207" t="s">
        <v>581</v>
      </c>
      <c r="F190" s="208" t="s">
        <v>582</v>
      </c>
      <c r="G190" s="209" t="s">
        <v>283</v>
      </c>
      <c r="H190" s="210">
        <v>281</v>
      </c>
      <c r="I190" s="211"/>
      <c r="J190" s="212">
        <f>ROUND(I190*H190,2)</f>
        <v>0</v>
      </c>
      <c r="K190" s="208" t="s">
        <v>206</v>
      </c>
      <c r="L190" s="46"/>
      <c r="M190" s="213" t="s">
        <v>19</v>
      </c>
      <c r="N190" s="214" t="s">
        <v>46</v>
      </c>
      <c r="O190" s="86"/>
      <c r="P190" s="215">
        <f>O190*H190</f>
        <v>0</v>
      </c>
      <c r="Q190" s="215">
        <v>0.00020799999999999999</v>
      </c>
      <c r="R190" s="215">
        <f>Q190*H190</f>
        <v>0.058447999999999993</v>
      </c>
      <c r="S190" s="215">
        <v>0</v>
      </c>
      <c r="T190" s="21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17" t="s">
        <v>128</v>
      </c>
      <c r="AT190" s="217" t="s">
        <v>202</v>
      </c>
      <c r="AU190" s="217" t="s">
        <v>85</v>
      </c>
      <c r="AY190" s="19" t="s">
        <v>199</v>
      </c>
      <c r="BE190" s="218">
        <f>IF(N190="základní",J190,0)</f>
        <v>0</v>
      </c>
      <c r="BF190" s="218">
        <f>IF(N190="snížená",J190,0)</f>
        <v>0</v>
      </c>
      <c r="BG190" s="218">
        <f>IF(N190="zákl. přenesená",J190,0)</f>
        <v>0</v>
      </c>
      <c r="BH190" s="218">
        <f>IF(N190="sníž. přenesená",J190,0)</f>
        <v>0</v>
      </c>
      <c r="BI190" s="218">
        <f>IF(N190="nulová",J190,0)</f>
        <v>0</v>
      </c>
      <c r="BJ190" s="19" t="s">
        <v>83</v>
      </c>
      <c r="BK190" s="218">
        <f>ROUND(I190*H190,2)</f>
        <v>0</v>
      </c>
      <c r="BL190" s="19" t="s">
        <v>128</v>
      </c>
      <c r="BM190" s="217" t="s">
        <v>1018</v>
      </c>
    </row>
    <row r="191" s="2" customFormat="1">
      <c r="A191" s="40"/>
      <c r="B191" s="41"/>
      <c r="C191" s="42"/>
      <c r="D191" s="219" t="s">
        <v>209</v>
      </c>
      <c r="E191" s="42"/>
      <c r="F191" s="220" t="s">
        <v>584</v>
      </c>
      <c r="G191" s="42"/>
      <c r="H191" s="42"/>
      <c r="I191" s="221"/>
      <c r="J191" s="42"/>
      <c r="K191" s="42"/>
      <c r="L191" s="46"/>
      <c r="M191" s="222"/>
      <c r="N191" s="223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209</v>
      </c>
      <c r="AU191" s="19" t="s">
        <v>85</v>
      </c>
    </row>
    <row r="192" s="2" customFormat="1" ht="16.5" customHeight="1">
      <c r="A192" s="40"/>
      <c r="B192" s="41"/>
      <c r="C192" s="206" t="s">
        <v>543</v>
      </c>
      <c r="D192" s="206" t="s">
        <v>202</v>
      </c>
      <c r="E192" s="207" t="s">
        <v>586</v>
      </c>
      <c r="F192" s="208" t="s">
        <v>587</v>
      </c>
      <c r="G192" s="209" t="s">
        <v>283</v>
      </c>
      <c r="H192" s="210">
        <v>281</v>
      </c>
      <c r="I192" s="211"/>
      <c r="J192" s="212">
        <f>ROUND(I192*H192,2)</f>
        <v>0</v>
      </c>
      <c r="K192" s="208" t="s">
        <v>206</v>
      </c>
      <c r="L192" s="46"/>
      <c r="M192" s="213" t="s">
        <v>19</v>
      </c>
      <c r="N192" s="214" t="s">
        <v>46</v>
      </c>
      <c r="O192" s="86"/>
      <c r="P192" s="215">
        <f>O192*H192</f>
        <v>0</v>
      </c>
      <c r="Q192" s="215">
        <v>0.00014300000000000001</v>
      </c>
      <c r="R192" s="215">
        <f>Q192*H192</f>
        <v>0.040183000000000003</v>
      </c>
      <c r="S192" s="215">
        <v>0</v>
      </c>
      <c r="T192" s="216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17" t="s">
        <v>128</v>
      </c>
      <c r="AT192" s="217" t="s">
        <v>202</v>
      </c>
      <c r="AU192" s="217" t="s">
        <v>85</v>
      </c>
      <c r="AY192" s="19" t="s">
        <v>199</v>
      </c>
      <c r="BE192" s="218">
        <f>IF(N192="základní",J192,0)</f>
        <v>0</v>
      </c>
      <c r="BF192" s="218">
        <f>IF(N192="snížená",J192,0)</f>
        <v>0</v>
      </c>
      <c r="BG192" s="218">
        <f>IF(N192="zákl. přenesená",J192,0)</f>
        <v>0</v>
      </c>
      <c r="BH192" s="218">
        <f>IF(N192="sníž. přenesená",J192,0)</f>
        <v>0</v>
      </c>
      <c r="BI192" s="218">
        <f>IF(N192="nulová",J192,0)</f>
        <v>0</v>
      </c>
      <c r="BJ192" s="19" t="s">
        <v>83</v>
      </c>
      <c r="BK192" s="218">
        <f>ROUND(I192*H192,2)</f>
        <v>0</v>
      </c>
      <c r="BL192" s="19" t="s">
        <v>128</v>
      </c>
      <c r="BM192" s="217" t="s">
        <v>1019</v>
      </c>
    </row>
    <row r="193" s="2" customFormat="1">
      <c r="A193" s="40"/>
      <c r="B193" s="41"/>
      <c r="C193" s="42"/>
      <c r="D193" s="219" t="s">
        <v>209</v>
      </c>
      <c r="E193" s="42"/>
      <c r="F193" s="220" t="s">
        <v>589</v>
      </c>
      <c r="G193" s="42"/>
      <c r="H193" s="42"/>
      <c r="I193" s="221"/>
      <c r="J193" s="42"/>
      <c r="K193" s="42"/>
      <c r="L193" s="46"/>
      <c r="M193" s="222"/>
      <c r="N193" s="223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209</v>
      </c>
      <c r="AU193" s="19" t="s">
        <v>85</v>
      </c>
    </row>
    <row r="194" s="12" customFormat="1" ht="22.8" customHeight="1">
      <c r="A194" s="12"/>
      <c r="B194" s="190"/>
      <c r="C194" s="191"/>
      <c r="D194" s="192" t="s">
        <v>74</v>
      </c>
      <c r="E194" s="204" t="s">
        <v>590</v>
      </c>
      <c r="F194" s="204" t="s">
        <v>591</v>
      </c>
      <c r="G194" s="191"/>
      <c r="H194" s="191"/>
      <c r="I194" s="194"/>
      <c r="J194" s="205">
        <f>BK194</f>
        <v>0</v>
      </c>
      <c r="K194" s="191"/>
      <c r="L194" s="196"/>
      <c r="M194" s="197"/>
      <c r="N194" s="198"/>
      <c r="O194" s="198"/>
      <c r="P194" s="199">
        <f>SUM(P195:P202)</f>
        <v>0</v>
      </c>
      <c r="Q194" s="198"/>
      <c r="R194" s="199">
        <f>SUM(R195:R202)</f>
        <v>0.025024999999999999</v>
      </c>
      <c r="S194" s="198"/>
      <c r="T194" s="200">
        <f>SUM(T195:T202)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01" t="s">
        <v>85</v>
      </c>
      <c r="AT194" s="202" t="s">
        <v>74</v>
      </c>
      <c r="AU194" s="202" t="s">
        <v>83</v>
      </c>
      <c r="AY194" s="201" t="s">
        <v>199</v>
      </c>
      <c r="BK194" s="203">
        <f>SUM(BK195:BK202)</f>
        <v>0</v>
      </c>
    </row>
    <row r="195" s="2" customFormat="1" ht="16.5" customHeight="1">
      <c r="A195" s="40"/>
      <c r="B195" s="41"/>
      <c r="C195" s="206" t="s">
        <v>548</v>
      </c>
      <c r="D195" s="206" t="s">
        <v>202</v>
      </c>
      <c r="E195" s="207" t="s">
        <v>593</v>
      </c>
      <c r="F195" s="208" t="s">
        <v>594</v>
      </c>
      <c r="G195" s="209" t="s">
        <v>417</v>
      </c>
      <c r="H195" s="210">
        <v>5</v>
      </c>
      <c r="I195" s="211"/>
      <c r="J195" s="212">
        <f>ROUND(I195*H195,2)</f>
        <v>0</v>
      </c>
      <c r="K195" s="208" t="s">
        <v>206</v>
      </c>
      <c r="L195" s="46"/>
      <c r="M195" s="213" t="s">
        <v>19</v>
      </c>
      <c r="N195" s="214" t="s">
        <v>46</v>
      </c>
      <c r="O195" s="86"/>
      <c r="P195" s="215">
        <f>O195*H195</f>
        <v>0</v>
      </c>
      <c r="Q195" s="215">
        <v>0</v>
      </c>
      <c r="R195" s="215">
        <f>Q195*H195</f>
        <v>0</v>
      </c>
      <c r="S195" s="215">
        <v>0</v>
      </c>
      <c r="T195" s="216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17" t="s">
        <v>128</v>
      </c>
      <c r="AT195" s="217" t="s">
        <v>202</v>
      </c>
      <c r="AU195" s="217" t="s">
        <v>85</v>
      </c>
      <c r="AY195" s="19" t="s">
        <v>199</v>
      </c>
      <c r="BE195" s="218">
        <f>IF(N195="základní",J195,0)</f>
        <v>0</v>
      </c>
      <c r="BF195" s="218">
        <f>IF(N195="snížená",J195,0)</f>
        <v>0</v>
      </c>
      <c r="BG195" s="218">
        <f>IF(N195="zákl. přenesená",J195,0)</f>
        <v>0</v>
      </c>
      <c r="BH195" s="218">
        <f>IF(N195="sníž. přenesená",J195,0)</f>
        <v>0</v>
      </c>
      <c r="BI195" s="218">
        <f>IF(N195="nulová",J195,0)</f>
        <v>0</v>
      </c>
      <c r="BJ195" s="19" t="s">
        <v>83</v>
      </c>
      <c r="BK195" s="218">
        <f>ROUND(I195*H195,2)</f>
        <v>0</v>
      </c>
      <c r="BL195" s="19" t="s">
        <v>128</v>
      </c>
      <c r="BM195" s="217" t="s">
        <v>1020</v>
      </c>
    </row>
    <row r="196" s="2" customFormat="1">
      <c r="A196" s="40"/>
      <c r="B196" s="41"/>
      <c r="C196" s="42"/>
      <c r="D196" s="219" t="s">
        <v>209</v>
      </c>
      <c r="E196" s="42"/>
      <c r="F196" s="220" t="s">
        <v>596</v>
      </c>
      <c r="G196" s="42"/>
      <c r="H196" s="42"/>
      <c r="I196" s="221"/>
      <c r="J196" s="42"/>
      <c r="K196" s="42"/>
      <c r="L196" s="46"/>
      <c r="M196" s="222"/>
      <c r="N196" s="223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209</v>
      </c>
      <c r="AU196" s="19" t="s">
        <v>85</v>
      </c>
    </row>
    <row r="197" s="2" customFormat="1" ht="16.5" customHeight="1">
      <c r="A197" s="40"/>
      <c r="B197" s="41"/>
      <c r="C197" s="247" t="s">
        <v>553</v>
      </c>
      <c r="D197" s="247" t="s">
        <v>287</v>
      </c>
      <c r="E197" s="248" t="s">
        <v>598</v>
      </c>
      <c r="F197" s="249" t="s">
        <v>599</v>
      </c>
      <c r="G197" s="250" t="s">
        <v>283</v>
      </c>
      <c r="H197" s="251">
        <v>25.024999999999999</v>
      </c>
      <c r="I197" s="252"/>
      <c r="J197" s="253">
        <f>ROUND(I197*H197,2)</f>
        <v>0</v>
      </c>
      <c r="K197" s="249" t="s">
        <v>206</v>
      </c>
      <c r="L197" s="254"/>
      <c r="M197" s="255" t="s">
        <v>19</v>
      </c>
      <c r="N197" s="256" t="s">
        <v>46</v>
      </c>
      <c r="O197" s="86"/>
      <c r="P197" s="215">
        <f>O197*H197</f>
        <v>0</v>
      </c>
      <c r="Q197" s="215">
        <v>0.001</v>
      </c>
      <c r="R197" s="215">
        <f>Q197*H197</f>
        <v>0.025024999999999999</v>
      </c>
      <c r="S197" s="215">
        <v>0</v>
      </c>
      <c r="T197" s="21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17" t="s">
        <v>290</v>
      </c>
      <c r="AT197" s="217" t="s">
        <v>287</v>
      </c>
      <c r="AU197" s="217" t="s">
        <v>85</v>
      </c>
      <c r="AY197" s="19" t="s">
        <v>199</v>
      </c>
      <c r="BE197" s="218">
        <f>IF(N197="základní",J197,0)</f>
        <v>0</v>
      </c>
      <c r="BF197" s="218">
        <f>IF(N197="snížená",J197,0)</f>
        <v>0</v>
      </c>
      <c r="BG197" s="218">
        <f>IF(N197="zákl. přenesená",J197,0)</f>
        <v>0</v>
      </c>
      <c r="BH197" s="218">
        <f>IF(N197="sníž. přenesená",J197,0)</f>
        <v>0</v>
      </c>
      <c r="BI197" s="218">
        <f>IF(N197="nulová",J197,0)</f>
        <v>0</v>
      </c>
      <c r="BJ197" s="19" t="s">
        <v>83</v>
      </c>
      <c r="BK197" s="218">
        <f>ROUND(I197*H197,2)</f>
        <v>0</v>
      </c>
      <c r="BL197" s="19" t="s">
        <v>128</v>
      </c>
      <c r="BM197" s="217" t="s">
        <v>1021</v>
      </c>
    </row>
    <row r="198" s="13" customFormat="1">
      <c r="A198" s="13"/>
      <c r="B198" s="224"/>
      <c r="C198" s="225"/>
      <c r="D198" s="226" t="s">
        <v>216</v>
      </c>
      <c r="E198" s="227" t="s">
        <v>19</v>
      </c>
      <c r="F198" s="228" t="s">
        <v>1022</v>
      </c>
      <c r="G198" s="225"/>
      <c r="H198" s="229">
        <v>25.024999999999999</v>
      </c>
      <c r="I198" s="230"/>
      <c r="J198" s="225"/>
      <c r="K198" s="225"/>
      <c r="L198" s="231"/>
      <c r="M198" s="232"/>
      <c r="N198" s="233"/>
      <c r="O198" s="233"/>
      <c r="P198" s="233"/>
      <c r="Q198" s="233"/>
      <c r="R198" s="233"/>
      <c r="S198" s="233"/>
      <c r="T198" s="234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5" t="s">
        <v>216</v>
      </c>
      <c r="AU198" s="235" t="s">
        <v>85</v>
      </c>
      <c r="AV198" s="13" t="s">
        <v>85</v>
      </c>
      <c r="AW198" s="13" t="s">
        <v>37</v>
      </c>
      <c r="AX198" s="13" t="s">
        <v>75</v>
      </c>
      <c r="AY198" s="235" t="s">
        <v>199</v>
      </c>
    </row>
    <row r="199" s="14" customFormat="1">
      <c r="A199" s="14"/>
      <c r="B199" s="236"/>
      <c r="C199" s="237"/>
      <c r="D199" s="226" t="s">
        <v>216</v>
      </c>
      <c r="E199" s="238" t="s">
        <v>19</v>
      </c>
      <c r="F199" s="239" t="s">
        <v>218</v>
      </c>
      <c r="G199" s="237"/>
      <c r="H199" s="240">
        <v>25.024999999999999</v>
      </c>
      <c r="I199" s="241"/>
      <c r="J199" s="237"/>
      <c r="K199" s="237"/>
      <c r="L199" s="242"/>
      <c r="M199" s="243"/>
      <c r="N199" s="244"/>
      <c r="O199" s="244"/>
      <c r="P199" s="244"/>
      <c r="Q199" s="244"/>
      <c r="R199" s="244"/>
      <c r="S199" s="244"/>
      <c r="T199" s="245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46" t="s">
        <v>216</v>
      </c>
      <c r="AU199" s="246" t="s">
        <v>85</v>
      </c>
      <c r="AV199" s="14" t="s">
        <v>207</v>
      </c>
      <c r="AW199" s="14" t="s">
        <v>37</v>
      </c>
      <c r="AX199" s="14" t="s">
        <v>83</v>
      </c>
      <c r="AY199" s="246" t="s">
        <v>199</v>
      </c>
    </row>
    <row r="200" s="2" customFormat="1" ht="16.5" customHeight="1">
      <c r="A200" s="40"/>
      <c r="B200" s="41"/>
      <c r="C200" s="206" t="s">
        <v>558</v>
      </c>
      <c r="D200" s="206" t="s">
        <v>202</v>
      </c>
      <c r="E200" s="207" t="s">
        <v>603</v>
      </c>
      <c r="F200" s="208" t="s">
        <v>604</v>
      </c>
      <c r="G200" s="209" t="s">
        <v>417</v>
      </c>
      <c r="H200" s="210">
        <v>5</v>
      </c>
      <c r="I200" s="211"/>
      <c r="J200" s="212">
        <f>ROUND(I200*H200,2)</f>
        <v>0</v>
      </c>
      <c r="K200" s="208" t="s">
        <v>19</v>
      </c>
      <c r="L200" s="46"/>
      <c r="M200" s="213" t="s">
        <v>19</v>
      </c>
      <c r="N200" s="214" t="s">
        <v>46</v>
      </c>
      <c r="O200" s="86"/>
      <c r="P200" s="215">
        <f>O200*H200</f>
        <v>0</v>
      </c>
      <c r="Q200" s="215">
        <v>0</v>
      </c>
      <c r="R200" s="215">
        <f>Q200*H200</f>
        <v>0</v>
      </c>
      <c r="S200" s="215">
        <v>0</v>
      </c>
      <c r="T200" s="216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17" t="s">
        <v>128</v>
      </c>
      <c r="AT200" s="217" t="s">
        <v>202</v>
      </c>
      <c r="AU200" s="217" t="s">
        <v>85</v>
      </c>
      <c r="AY200" s="19" t="s">
        <v>199</v>
      </c>
      <c r="BE200" s="218">
        <f>IF(N200="základní",J200,0)</f>
        <v>0</v>
      </c>
      <c r="BF200" s="218">
        <f>IF(N200="snížená",J200,0)</f>
        <v>0</v>
      </c>
      <c r="BG200" s="218">
        <f>IF(N200="zákl. přenesená",J200,0)</f>
        <v>0</v>
      </c>
      <c r="BH200" s="218">
        <f>IF(N200="sníž. přenesená",J200,0)</f>
        <v>0</v>
      </c>
      <c r="BI200" s="218">
        <f>IF(N200="nulová",J200,0)</f>
        <v>0</v>
      </c>
      <c r="BJ200" s="19" t="s">
        <v>83</v>
      </c>
      <c r="BK200" s="218">
        <f>ROUND(I200*H200,2)</f>
        <v>0</v>
      </c>
      <c r="BL200" s="19" t="s">
        <v>128</v>
      </c>
      <c r="BM200" s="217" t="s">
        <v>1023</v>
      </c>
    </row>
    <row r="201" s="2" customFormat="1" ht="16.5" customHeight="1">
      <c r="A201" s="40"/>
      <c r="B201" s="41"/>
      <c r="C201" s="206" t="s">
        <v>563</v>
      </c>
      <c r="D201" s="206" t="s">
        <v>202</v>
      </c>
      <c r="E201" s="207" t="s">
        <v>607</v>
      </c>
      <c r="F201" s="208" t="s">
        <v>608</v>
      </c>
      <c r="G201" s="209" t="s">
        <v>305</v>
      </c>
      <c r="H201" s="257"/>
      <c r="I201" s="211"/>
      <c r="J201" s="212">
        <f>ROUND(I201*H201,2)</f>
        <v>0</v>
      </c>
      <c r="K201" s="208" t="s">
        <v>206</v>
      </c>
      <c r="L201" s="46"/>
      <c r="M201" s="213" t="s">
        <v>19</v>
      </c>
      <c r="N201" s="214" t="s">
        <v>46</v>
      </c>
      <c r="O201" s="86"/>
      <c r="P201" s="215">
        <f>O201*H201</f>
        <v>0</v>
      </c>
      <c r="Q201" s="215">
        <v>0</v>
      </c>
      <c r="R201" s="215">
        <f>Q201*H201</f>
        <v>0</v>
      </c>
      <c r="S201" s="215">
        <v>0</v>
      </c>
      <c r="T201" s="21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17" t="s">
        <v>128</v>
      </c>
      <c r="AT201" s="217" t="s">
        <v>202</v>
      </c>
      <c r="AU201" s="217" t="s">
        <v>85</v>
      </c>
      <c r="AY201" s="19" t="s">
        <v>199</v>
      </c>
      <c r="BE201" s="218">
        <f>IF(N201="základní",J201,0)</f>
        <v>0</v>
      </c>
      <c r="BF201" s="218">
        <f>IF(N201="snížená",J201,0)</f>
        <v>0</v>
      </c>
      <c r="BG201" s="218">
        <f>IF(N201="zákl. přenesená",J201,0)</f>
        <v>0</v>
      </c>
      <c r="BH201" s="218">
        <f>IF(N201="sníž. přenesená",J201,0)</f>
        <v>0</v>
      </c>
      <c r="BI201" s="218">
        <f>IF(N201="nulová",J201,0)</f>
        <v>0</v>
      </c>
      <c r="BJ201" s="19" t="s">
        <v>83</v>
      </c>
      <c r="BK201" s="218">
        <f>ROUND(I201*H201,2)</f>
        <v>0</v>
      </c>
      <c r="BL201" s="19" t="s">
        <v>128</v>
      </c>
      <c r="BM201" s="217" t="s">
        <v>1024</v>
      </c>
    </row>
    <row r="202" s="2" customFormat="1">
      <c r="A202" s="40"/>
      <c r="B202" s="41"/>
      <c r="C202" s="42"/>
      <c r="D202" s="219" t="s">
        <v>209</v>
      </c>
      <c r="E202" s="42"/>
      <c r="F202" s="220" t="s">
        <v>610</v>
      </c>
      <c r="G202" s="42"/>
      <c r="H202" s="42"/>
      <c r="I202" s="221"/>
      <c r="J202" s="42"/>
      <c r="K202" s="42"/>
      <c r="L202" s="46"/>
      <c r="M202" s="222"/>
      <c r="N202" s="223"/>
      <c r="O202" s="86"/>
      <c r="P202" s="86"/>
      <c r="Q202" s="86"/>
      <c r="R202" s="86"/>
      <c r="S202" s="86"/>
      <c r="T202" s="87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19" t="s">
        <v>209</v>
      </c>
      <c r="AU202" s="19" t="s">
        <v>85</v>
      </c>
    </row>
    <row r="203" s="12" customFormat="1" ht="25.92" customHeight="1">
      <c r="A203" s="12"/>
      <c r="B203" s="190"/>
      <c r="C203" s="191"/>
      <c r="D203" s="192" t="s">
        <v>74</v>
      </c>
      <c r="E203" s="193" t="s">
        <v>611</v>
      </c>
      <c r="F203" s="193" t="s">
        <v>612</v>
      </c>
      <c r="G203" s="191"/>
      <c r="H203" s="191"/>
      <c r="I203" s="194"/>
      <c r="J203" s="195">
        <f>BK203</f>
        <v>0</v>
      </c>
      <c r="K203" s="191"/>
      <c r="L203" s="196"/>
      <c r="M203" s="197"/>
      <c r="N203" s="198"/>
      <c r="O203" s="198"/>
      <c r="P203" s="199">
        <f>SUM(P204:P208)</f>
        <v>0</v>
      </c>
      <c r="Q203" s="198"/>
      <c r="R203" s="199">
        <f>SUM(R204:R208)</f>
        <v>0</v>
      </c>
      <c r="S203" s="198"/>
      <c r="T203" s="200">
        <f>SUM(T204:T208)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01" t="s">
        <v>207</v>
      </c>
      <c r="AT203" s="202" t="s">
        <v>74</v>
      </c>
      <c r="AU203" s="202" t="s">
        <v>75</v>
      </c>
      <c r="AY203" s="201" t="s">
        <v>199</v>
      </c>
      <c r="BK203" s="203">
        <f>SUM(BK204:BK208)</f>
        <v>0</v>
      </c>
    </row>
    <row r="204" s="2" customFormat="1" ht="16.5" customHeight="1">
      <c r="A204" s="40"/>
      <c r="B204" s="41"/>
      <c r="C204" s="206" t="s">
        <v>570</v>
      </c>
      <c r="D204" s="206" t="s">
        <v>202</v>
      </c>
      <c r="E204" s="207" t="s">
        <v>614</v>
      </c>
      <c r="F204" s="208" t="s">
        <v>615</v>
      </c>
      <c r="G204" s="209" t="s">
        <v>616</v>
      </c>
      <c r="H204" s="210">
        <v>15</v>
      </c>
      <c r="I204" s="211"/>
      <c r="J204" s="212">
        <f>ROUND(I204*H204,2)</f>
        <v>0</v>
      </c>
      <c r="K204" s="208" t="s">
        <v>206</v>
      </c>
      <c r="L204" s="46"/>
      <c r="M204" s="213" t="s">
        <v>19</v>
      </c>
      <c r="N204" s="214" t="s">
        <v>46</v>
      </c>
      <c r="O204" s="86"/>
      <c r="P204" s="215">
        <f>O204*H204</f>
        <v>0</v>
      </c>
      <c r="Q204" s="215">
        <v>0</v>
      </c>
      <c r="R204" s="215">
        <f>Q204*H204</f>
        <v>0</v>
      </c>
      <c r="S204" s="215">
        <v>0</v>
      </c>
      <c r="T204" s="216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17" t="s">
        <v>617</v>
      </c>
      <c r="AT204" s="217" t="s">
        <v>202</v>
      </c>
      <c r="AU204" s="217" t="s">
        <v>83</v>
      </c>
      <c r="AY204" s="19" t="s">
        <v>199</v>
      </c>
      <c r="BE204" s="218">
        <f>IF(N204="základní",J204,0)</f>
        <v>0</v>
      </c>
      <c r="BF204" s="218">
        <f>IF(N204="snížená",J204,0)</f>
        <v>0</v>
      </c>
      <c r="BG204" s="218">
        <f>IF(N204="zákl. přenesená",J204,0)</f>
        <v>0</v>
      </c>
      <c r="BH204" s="218">
        <f>IF(N204="sníž. přenesená",J204,0)</f>
        <v>0</v>
      </c>
      <c r="BI204" s="218">
        <f>IF(N204="nulová",J204,0)</f>
        <v>0</v>
      </c>
      <c r="BJ204" s="19" t="s">
        <v>83</v>
      </c>
      <c r="BK204" s="218">
        <f>ROUND(I204*H204,2)</f>
        <v>0</v>
      </c>
      <c r="BL204" s="19" t="s">
        <v>617</v>
      </c>
      <c r="BM204" s="217" t="s">
        <v>1025</v>
      </c>
    </row>
    <row r="205" s="2" customFormat="1">
      <c r="A205" s="40"/>
      <c r="B205" s="41"/>
      <c r="C205" s="42"/>
      <c r="D205" s="219" t="s">
        <v>209</v>
      </c>
      <c r="E205" s="42"/>
      <c r="F205" s="220" t="s">
        <v>619</v>
      </c>
      <c r="G205" s="42"/>
      <c r="H205" s="42"/>
      <c r="I205" s="221"/>
      <c r="J205" s="42"/>
      <c r="K205" s="42"/>
      <c r="L205" s="46"/>
      <c r="M205" s="222"/>
      <c r="N205" s="223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209</v>
      </c>
      <c r="AU205" s="19" t="s">
        <v>83</v>
      </c>
    </row>
    <row r="206" s="13" customFormat="1">
      <c r="A206" s="13"/>
      <c r="B206" s="224"/>
      <c r="C206" s="225"/>
      <c r="D206" s="226" t="s">
        <v>216</v>
      </c>
      <c r="E206" s="227" t="s">
        <v>19</v>
      </c>
      <c r="F206" s="228" t="s">
        <v>620</v>
      </c>
      <c r="G206" s="225"/>
      <c r="H206" s="229">
        <v>10</v>
      </c>
      <c r="I206" s="230"/>
      <c r="J206" s="225"/>
      <c r="K206" s="225"/>
      <c r="L206" s="231"/>
      <c r="M206" s="232"/>
      <c r="N206" s="233"/>
      <c r="O206" s="233"/>
      <c r="P206" s="233"/>
      <c r="Q206" s="233"/>
      <c r="R206" s="233"/>
      <c r="S206" s="233"/>
      <c r="T206" s="234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5" t="s">
        <v>216</v>
      </c>
      <c r="AU206" s="235" t="s">
        <v>83</v>
      </c>
      <c r="AV206" s="13" t="s">
        <v>85</v>
      </c>
      <c r="AW206" s="13" t="s">
        <v>37</v>
      </c>
      <c r="AX206" s="13" t="s">
        <v>75</v>
      </c>
      <c r="AY206" s="235" t="s">
        <v>199</v>
      </c>
    </row>
    <row r="207" s="13" customFormat="1">
      <c r="A207" s="13"/>
      <c r="B207" s="224"/>
      <c r="C207" s="225"/>
      <c r="D207" s="226" t="s">
        <v>216</v>
      </c>
      <c r="E207" s="227" t="s">
        <v>19</v>
      </c>
      <c r="F207" s="228" t="s">
        <v>621</v>
      </c>
      <c r="G207" s="225"/>
      <c r="H207" s="229">
        <v>5</v>
      </c>
      <c r="I207" s="230"/>
      <c r="J207" s="225"/>
      <c r="K207" s="225"/>
      <c r="L207" s="231"/>
      <c r="M207" s="232"/>
      <c r="N207" s="233"/>
      <c r="O207" s="233"/>
      <c r="P207" s="233"/>
      <c r="Q207" s="233"/>
      <c r="R207" s="233"/>
      <c r="S207" s="233"/>
      <c r="T207" s="234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5" t="s">
        <v>216</v>
      </c>
      <c r="AU207" s="235" t="s">
        <v>83</v>
      </c>
      <c r="AV207" s="13" t="s">
        <v>85</v>
      </c>
      <c r="AW207" s="13" t="s">
        <v>37</v>
      </c>
      <c r="AX207" s="13" t="s">
        <v>75</v>
      </c>
      <c r="AY207" s="235" t="s">
        <v>199</v>
      </c>
    </row>
    <row r="208" s="14" customFormat="1">
      <c r="A208" s="14"/>
      <c r="B208" s="236"/>
      <c r="C208" s="237"/>
      <c r="D208" s="226" t="s">
        <v>216</v>
      </c>
      <c r="E208" s="238" t="s">
        <v>19</v>
      </c>
      <c r="F208" s="239" t="s">
        <v>218</v>
      </c>
      <c r="G208" s="237"/>
      <c r="H208" s="240">
        <v>15</v>
      </c>
      <c r="I208" s="241"/>
      <c r="J208" s="237"/>
      <c r="K208" s="237"/>
      <c r="L208" s="242"/>
      <c r="M208" s="262"/>
      <c r="N208" s="263"/>
      <c r="O208" s="263"/>
      <c r="P208" s="263"/>
      <c r="Q208" s="263"/>
      <c r="R208" s="263"/>
      <c r="S208" s="263"/>
      <c r="T208" s="26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46" t="s">
        <v>216</v>
      </c>
      <c r="AU208" s="246" t="s">
        <v>83</v>
      </c>
      <c r="AV208" s="14" t="s">
        <v>207</v>
      </c>
      <c r="AW208" s="14" t="s">
        <v>37</v>
      </c>
      <c r="AX208" s="14" t="s">
        <v>83</v>
      </c>
      <c r="AY208" s="246" t="s">
        <v>199</v>
      </c>
    </row>
    <row r="209" s="2" customFormat="1" ht="6.96" customHeight="1">
      <c r="A209" s="40"/>
      <c r="B209" s="61"/>
      <c r="C209" s="62"/>
      <c r="D209" s="62"/>
      <c r="E209" s="62"/>
      <c r="F209" s="62"/>
      <c r="G209" s="62"/>
      <c r="H209" s="62"/>
      <c r="I209" s="62"/>
      <c r="J209" s="62"/>
      <c r="K209" s="62"/>
      <c r="L209" s="46"/>
      <c r="M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</row>
  </sheetData>
  <sheetProtection sheet="1" autoFilter="0" formatColumns="0" formatRows="0" objects="1" scenarios="1" spinCount="100000" saltValue="GmDZrkHSeaOOQ9gzMU8lD2lB/uGCYR+Ww7i+b6UNXAl12TY9W40d7jtoFAz8OdQsFAZdaKzvOKUxqOHzG6zQDg==" hashValue="PJ9D5jsVgGEGVK9GOCVmYc/oqbW+UOL9aVE2dY/dDTJahsB0CN0Apc7BDqCEsWQGhI+0PhzgsobBpgx1BoOYKA==" algorithmName="SHA-512" password="CC35"/>
  <autoFilter ref="C93:K208"/>
  <mergeCells count="9">
    <mergeCell ref="E7:H7"/>
    <mergeCell ref="E9:H9"/>
    <mergeCell ref="E18:H18"/>
    <mergeCell ref="E27:H27"/>
    <mergeCell ref="E48:H48"/>
    <mergeCell ref="E50:H50"/>
    <mergeCell ref="E84:H84"/>
    <mergeCell ref="E86:H86"/>
    <mergeCell ref="L2:V2"/>
  </mergeCells>
  <hyperlinks>
    <hyperlink ref="F98" r:id="rId1" display="https://podminky.urs.cz/item/CS_URS_2025_02/340239212"/>
    <hyperlink ref="F103" r:id="rId2" display="https://podminky.urs.cz/item/CS_URS_2025_02/612315402"/>
    <hyperlink ref="F105" r:id="rId3" display="https://podminky.urs.cz/item/CS_URS_2025_02/642942111"/>
    <hyperlink ref="F109" r:id="rId4" display="https://podminky.urs.cz/item/CS_URS_2025_02/962032230"/>
    <hyperlink ref="F111" r:id="rId5" display="https://podminky.urs.cz/item/CS_URS_2025_02/968072456"/>
    <hyperlink ref="F115" r:id="rId6" display="https://podminky.urs.cz/item/CS_URS_2025_02/973031324"/>
    <hyperlink ref="F117" r:id="rId7" display="https://podminky.urs.cz/item/CS_URS_2025_02/977151126"/>
    <hyperlink ref="F122" r:id="rId8" display="https://podminky.urs.cz/item/CS_URS_2025_02/997013151"/>
    <hyperlink ref="F124" r:id="rId9" display="https://podminky.urs.cz/item/CS_URS_2025_02/997013501"/>
    <hyperlink ref="F126" r:id="rId10" display="https://podminky.urs.cz/item/CS_URS_2025_02/997013509"/>
    <hyperlink ref="F130" r:id="rId11" display="https://podminky.urs.cz/item/CS_URS_2025_02/997013631"/>
    <hyperlink ref="F134" r:id="rId12" display="https://podminky.urs.cz/item/CS_URS_2025_02/997013811"/>
    <hyperlink ref="F139" r:id="rId13" display="https://podminky.urs.cz/item/CS_URS_2025_02/998011002"/>
    <hyperlink ref="F143" r:id="rId14" display="https://podminky.urs.cz/item/CS_URS_2025_02/714122001"/>
    <hyperlink ref="F146" r:id="rId15" display="https://podminky.urs.cz/item/CS_URS_2025_02/714122002"/>
    <hyperlink ref="F152" r:id="rId16" display="https://podminky.urs.cz/item/CS_URS_2025_02/766660002"/>
    <hyperlink ref="F155" r:id="rId17" display="https://podminky.urs.cz/item/CS_URS_2025_02/766691914"/>
    <hyperlink ref="F158" r:id="rId18" display="https://podminky.urs.cz/item/CS_URS_2025_02/781111011"/>
    <hyperlink ref="F160" r:id="rId19" display="https://podminky.urs.cz/item/CS_URS_2025_02/781121011"/>
    <hyperlink ref="F162" r:id="rId20" display="https://podminky.urs.cz/item/CS_URS_2025_02/781151031"/>
    <hyperlink ref="F164" r:id="rId21" display="https://podminky.urs.cz/item/CS_URS_2025_02/781471810"/>
    <hyperlink ref="F166" r:id="rId22" display="https://podminky.urs.cz/item/CS_URS_2025_02/781474154"/>
    <hyperlink ref="F171" r:id="rId23" display="https://podminky.urs.cz/item/CS_URS_2025_02/781495211"/>
    <hyperlink ref="F173" r:id="rId24" display="https://podminky.urs.cz/item/CS_URS_2025_02/998781201"/>
    <hyperlink ref="F176" r:id="rId25" display="https://podminky.urs.cz/item/CS_URS_2025_02/783601321"/>
    <hyperlink ref="F178" r:id="rId26" display="https://podminky.urs.cz/item/CS_URS_2025_02/783601325"/>
    <hyperlink ref="F180" r:id="rId27" display="https://podminky.urs.cz/item/CS_URS_2025_02/783601421"/>
    <hyperlink ref="F182" r:id="rId28" display="https://podminky.urs.cz/item/CS_URS_2025_02/783614111"/>
    <hyperlink ref="F184" r:id="rId29" display="https://podminky.urs.cz/item/CS_URS_2025_02/783617111"/>
    <hyperlink ref="F187" r:id="rId30" display="https://podminky.urs.cz/item/CS_URS_2025_02/784121001"/>
    <hyperlink ref="F189" r:id="rId31" display="https://podminky.urs.cz/item/CS_URS_2025_02/784121011"/>
    <hyperlink ref="F191" r:id="rId32" display="https://podminky.urs.cz/item/CS_URS_2025_02/784181101"/>
    <hyperlink ref="F193" r:id="rId33" display="https://podminky.urs.cz/item/CS_URS_2025_02/784221001"/>
    <hyperlink ref="F196" r:id="rId34" display="https://podminky.urs.cz/item/CS_URS_2025_02/786623021"/>
    <hyperlink ref="F202" r:id="rId35" display="https://podminky.urs.cz/item/CS_URS_2025_02/998786201"/>
    <hyperlink ref="F205" r:id="rId36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118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1026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ROUND(J96,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ROUND((SUM(BE96:BE239)),  2)</f>
        <v>0</v>
      </c>
      <c r="G33" s="40"/>
      <c r="H33" s="40"/>
      <c r="I33" s="150">
        <v>0.20999999999999999</v>
      </c>
      <c r="J33" s="149">
        <f>ROUND(((SUM(BE96:BE239))*I33),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ROUND((SUM(BF96:BF239)),  2)</f>
        <v>0</v>
      </c>
      <c r="G34" s="40"/>
      <c r="H34" s="40"/>
      <c r="I34" s="150">
        <v>0.12</v>
      </c>
      <c r="J34" s="149">
        <f>ROUND(((SUM(BF96:BF239))*I34),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ROUND((SUM(BG96:BG239)),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ROUND((SUM(BH96:BH239)),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ROUND((SUM(BI96:BI239)),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11 UP učebny - Jazykové laboratoře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J96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J97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623</v>
      </c>
      <c r="E61" s="176"/>
      <c r="F61" s="176"/>
      <c r="G61" s="176"/>
      <c r="H61" s="176"/>
      <c r="I61" s="176"/>
      <c r="J61" s="177">
        <f>J98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175</v>
      </c>
      <c r="E62" s="176"/>
      <c r="F62" s="176"/>
      <c r="G62" s="176"/>
      <c r="H62" s="176"/>
      <c r="I62" s="176"/>
      <c r="J62" s="177">
        <f>J111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176</v>
      </c>
      <c r="E63" s="176"/>
      <c r="F63" s="176"/>
      <c r="G63" s="176"/>
      <c r="H63" s="176"/>
      <c r="I63" s="176"/>
      <c r="J63" s="177">
        <f>J121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177</v>
      </c>
      <c r="E64" s="176"/>
      <c r="F64" s="176"/>
      <c r="G64" s="176"/>
      <c r="H64" s="176"/>
      <c r="I64" s="176"/>
      <c r="J64" s="177">
        <f>J132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624</v>
      </c>
      <c r="E65" s="176"/>
      <c r="F65" s="176"/>
      <c r="G65" s="176"/>
      <c r="H65" s="176"/>
      <c r="I65" s="176"/>
      <c r="J65" s="177">
        <f>J149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7"/>
      <c r="C66" s="168"/>
      <c r="D66" s="169" t="s">
        <v>178</v>
      </c>
      <c r="E66" s="170"/>
      <c r="F66" s="170"/>
      <c r="G66" s="170"/>
      <c r="H66" s="170"/>
      <c r="I66" s="170"/>
      <c r="J66" s="171">
        <f>J152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3"/>
      <c r="C67" s="174"/>
      <c r="D67" s="175" t="s">
        <v>944</v>
      </c>
      <c r="E67" s="176"/>
      <c r="F67" s="176"/>
      <c r="G67" s="176"/>
      <c r="H67" s="176"/>
      <c r="I67" s="176"/>
      <c r="J67" s="177">
        <f>J153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398</v>
      </c>
      <c r="E68" s="176"/>
      <c r="F68" s="176"/>
      <c r="G68" s="176"/>
      <c r="H68" s="176"/>
      <c r="I68" s="176"/>
      <c r="J68" s="177">
        <f>J163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399</v>
      </c>
      <c r="E69" s="176"/>
      <c r="F69" s="176"/>
      <c r="G69" s="176"/>
      <c r="H69" s="176"/>
      <c r="I69" s="176"/>
      <c r="J69" s="177">
        <f>J170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400</v>
      </c>
      <c r="E70" s="176"/>
      <c r="F70" s="176"/>
      <c r="G70" s="176"/>
      <c r="H70" s="176"/>
      <c r="I70" s="176"/>
      <c r="J70" s="177">
        <f>J172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181</v>
      </c>
      <c r="E71" s="176"/>
      <c r="F71" s="176"/>
      <c r="G71" s="176"/>
      <c r="H71" s="176"/>
      <c r="I71" s="176"/>
      <c r="J71" s="177">
        <f>J180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401</v>
      </c>
      <c r="E72" s="176"/>
      <c r="F72" s="176"/>
      <c r="G72" s="176"/>
      <c r="H72" s="176"/>
      <c r="I72" s="176"/>
      <c r="J72" s="177">
        <f>J185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3"/>
      <c r="C73" s="174"/>
      <c r="D73" s="175" t="s">
        <v>402</v>
      </c>
      <c r="E73" s="176"/>
      <c r="F73" s="176"/>
      <c r="G73" s="176"/>
      <c r="H73" s="176"/>
      <c r="I73" s="176"/>
      <c r="J73" s="177">
        <f>J205</f>
        <v>0</v>
      </c>
      <c r="K73" s="174"/>
      <c r="L73" s="17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73"/>
      <c r="C74" s="174"/>
      <c r="D74" s="175" t="s">
        <v>403</v>
      </c>
      <c r="E74" s="176"/>
      <c r="F74" s="176"/>
      <c r="G74" s="176"/>
      <c r="H74" s="176"/>
      <c r="I74" s="176"/>
      <c r="J74" s="177">
        <f>J216</f>
        <v>0</v>
      </c>
      <c r="K74" s="174"/>
      <c r="L74" s="178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73"/>
      <c r="C75" s="174"/>
      <c r="D75" s="175" t="s">
        <v>404</v>
      </c>
      <c r="E75" s="176"/>
      <c r="F75" s="176"/>
      <c r="G75" s="176"/>
      <c r="H75" s="176"/>
      <c r="I75" s="176"/>
      <c r="J75" s="177">
        <f>J225</f>
        <v>0</v>
      </c>
      <c r="K75" s="174"/>
      <c r="L75" s="17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67"/>
      <c r="C76" s="168"/>
      <c r="D76" s="169" t="s">
        <v>405</v>
      </c>
      <c r="E76" s="170"/>
      <c r="F76" s="170"/>
      <c r="G76" s="170"/>
      <c r="H76" s="170"/>
      <c r="I76" s="170"/>
      <c r="J76" s="171">
        <f>J234</f>
        <v>0</v>
      </c>
      <c r="K76" s="168"/>
      <c r="L76" s="172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2" customFormat="1" ht="21.84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82" s="2" customFormat="1" ht="6.96" customHeight="1">
      <c r="A82" s="40"/>
      <c r="B82" s="63"/>
      <c r="C82" s="64"/>
      <c r="D82" s="64"/>
      <c r="E82" s="64"/>
      <c r="F82" s="64"/>
      <c r="G82" s="64"/>
      <c r="H82" s="64"/>
      <c r="I82" s="64"/>
      <c r="J82" s="64"/>
      <c r="K82" s="64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4.96" customHeight="1">
      <c r="A83" s="40"/>
      <c r="B83" s="41"/>
      <c r="C83" s="25" t="s">
        <v>184</v>
      </c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16</v>
      </c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162" t="str">
        <f>E7</f>
        <v>Gymnázium Náchod -bez vybavení</v>
      </c>
      <c r="F86" s="34"/>
      <c r="G86" s="34"/>
      <c r="H86" s="34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167</v>
      </c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6.5" customHeight="1">
      <c r="A88" s="40"/>
      <c r="B88" s="41"/>
      <c r="C88" s="42"/>
      <c r="D88" s="42"/>
      <c r="E88" s="71" t="str">
        <f>E9</f>
        <v>11 UP učebny - Jazykové laboratoře</v>
      </c>
      <c r="F88" s="42"/>
      <c r="G88" s="42"/>
      <c r="H88" s="42"/>
      <c r="I88" s="42"/>
      <c r="J88" s="42"/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21</v>
      </c>
      <c r="D90" s="42"/>
      <c r="E90" s="42"/>
      <c r="F90" s="29" t="str">
        <f>F12</f>
        <v xml:space="preserve"> </v>
      </c>
      <c r="G90" s="42"/>
      <c r="H90" s="42"/>
      <c r="I90" s="34" t="s">
        <v>23</v>
      </c>
      <c r="J90" s="74" t="str">
        <f>IF(J12="","",J12)</f>
        <v>16. 9. 2025</v>
      </c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5.15" customHeight="1">
      <c r="A92" s="40"/>
      <c r="B92" s="41"/>
      <c r="C92" s="34" t="s">
        <v>25</v>
      </c>
      <c r="D92" s="42"/>
      <c r="E92" s="42"/>
      <c r="F92" s="29" t="str">
        <f>E15</f>
        <v xml:space="preserve"> </v>
      </c>
      <c r="G92" s="42"/>
      <c r="H92" s="42"/>
      <c r="I92" s="34" t="s">
        <v>33</v>
      </c>
      <c r="J92" s="38" t="str">
        <f>E21</f>
        <v xml:space="preserve"> </v>
      </c>
      <c r="K92" s="42"/>
      <c r="L92" s="13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5.15" customHeight="1">
      <c r="A93" s="40"/>
      <c r="B93" s="41"/>
      <c r="C93" s="34" t="s">
        <v>31</v>
      </c>
      <c r="D93" s="42"/>
      <c r="E93" s="42"/>
      <c r="F93" s="29" t="str">
        <f>IF(E18="","",E18)</f>
        <v>Vyplň údaj</v>
      </c>
      <c r="G93" s="42"/>
      <c r="H93" s="42"/>
      <c r="I93" s="34" t="s">
        <v>38</v>
      </c>
      <c r="J93" s="38" t="str">
        <f>E24</f>
        <v xml:space="preserve"> </v>
      </c>
      <c r="K93" s="42"/>
      <c r="L93" s="13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0.32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13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11" customFormat="1" ht="29.28" customHeight="1">
      <c r="A95" s="179"/>
      <c r="B95" s="180"/>
      <c r="C95" s="181" t="s">
        <v>185</v>
      </c>
      <c r="D95" s="182" t="s">
        <v>60</v>
      </c>
      <c r="E95" s="182" t="s">
        <v>56</v>
      </c>
      <c r="F95" s="182" t="s">
        <v>57</v>
      </c>
      <c r="G95" s="182" t="s">
        <v>186</v>
      </c>
      <c r="H95" s="182" t="s">
        <v>187</v>
      </c>
      <c r="I95" s="182" t="s">
        <v>188</v>
      </c>
      <c r="J95" s="182" t="s">
        <v>172</v>
      </c>
      <c r="K95" s="183" t="s">
        <v>189</v>
      </c>
      <c r="L95" s="184"/>
      <c r="M95" s="94" t="s">
        <v>19</v>
      </c>
      <c r="N95" s="95" t="s">
        <v>45</v>
      </c>
      <c r="O95" s="95" t="s">
        <v>190</v>
      </c>
      <c r="P95" s="95" t="s">
        <v>191</v>
      </c>
      <c r="Q95" s="95" t="s">
        <v>192</v>
      </c>
      <c r="R95" s="95" t="s">
        <v>193</v>
      </c>
      <c r="S95" s="95" t="s">
        <v>194</v>
      </c>
      <c r="T95" s="96" t="s">
        <v>195</v>
      </c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</row>
    <row r="96" s="2" customFormat="1" ht="22.8" customHeight="1">
      <c r="A96" s="40"/>
      <c r="B96" s="41"/>
      <c r="C96" s="101" t="s">
        <v>196</v>
      </c>
      <c r="D96" s="42"/>
      <c r="E96" s="42"/>
      <c r="F96" s="42"/>
      <c r="G96" s="42"/>
      <c r="H96" s="42"/>
      <c r="I96" s="42"/>
      <c r="J96" s="185">
        <f>BK96</f>
        <v>0</v>
      </c>
      <c r="K96" s="42"/>
      <c r="L96" s="46"/>
      <c r="M96" s="97"/>
      <c r="N96" s="186"/>
      <c r="O96" s="98"/>
      <c r="P96" s="187">
        <f>P97+P152+P234</f>
        <v>0</v>
      </c>
      <c r="Q96" s="98"/>
      <c r="R96" s="187">
        <f>R97+R152+R234</f>
        <v>7.2409121687000013</v>
      </c>
      <c r="S96" s="98"/>
      <c r="T96" s="188">
        <f>T97+T152+T234</f>
        <v>2.1866780000000001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74</v>
      </c>
      <c r="AU96" s="19" t="s">
        <v>173</v>
      </c>
      <c r="BK96" s="189">
        <f>BK97+BK152+BK234</f>
        <v>0</v>
      </c>
    </row>
    <row r="97" s="12" customFormat="1" ht="25.92" customHeight="1">
      <c r="A97" s="12"/>
      <c r="B97" s="190"/>
      <c r="C97" s="191"/>
      <c r="D97" s="192" t="s">
        <v>74</v>
      </c>
      <c r="E97" s="193" t="s">
        <v>197</v>
      </c>
      <c r="F97" s="193" t="s">
        <v>198</v>
      </c>
      <c r="G97" s="191"/>
      <c r="H97" s="191"/>
      <c r="I97" s="194"/>
      <c r="J97" s="195">
        <f>BK97</f>
        <v>0</v>
      </c>
      <c r="K97" s="191"/>
      <c r="L97" s="196"/>
      <c r="M97" s="197"/>
      <c r="N97" s="198"/>
      <c r="O97" s="198"/>
      <c r="P97" s="199">
        <f>P98+P111+P121+P132+P149</f>
        <v>0</v>
      </c>
      <c r="Q97" s="198"/>
      <c r="R97" s="199">
        <f>R98+R111+R121+R132+R149</f>
        <v>6.4449595600000009</v>
      </c>
      <c r="S97" s="198"/>
      <c r="T97" s="200">
        <f>T98+T111+T121+T132+T149</f>
        <v>1.3490480000000003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1" t="s">
        <v>83</v>
      </c>
      <c r="AT97" s="202" t="s">
        <v>74</v>
      </c>
      <c r="AU97" s="202" t="s">
        <v>75</v>
      </c>
      <c r="AY97" s="201" t="s">
        <v>199</v>
      </c>
      <c r="BK97" s="203">
        <f>BK98+BK111+BK121+BK132+BK149</f>
        <v>0</v>
      </c>
    </row>
    <row r="98" s="12" customFormat="1" ht="22.8" customHeight="1">
      <c r="A98" s="12"/>
      <c r="B98" s="190"/>
      <c r="C98" s="191"/>
      <c r="D98" s="192" t="s">
        <v>74</v>
      </c>
      <c r="E98" s="204" t="s">
        <v>219</v>
      </c>
      <c r="F98" s="204" t="s">
        <v>625</v>
      </c>
      <c r="G98" s="191"/>
      <c r="H98" s="191"/>
      <c r="I98" s="194"/>
      <c r="J98" s="205">
        <f>BK98</f>
        <v>0</v>
      </c>
      <c r="K98" s="191"/>
      <c r="L98" s="196"/>
      <c r="M98" s="197"/>
      <c r="N98" s="198"/>
      <c r="O98" s="198"/>
      <c r="P98" s="199">
        <f>SUM(P99:P110)</f>
        <v>0</v>
      </c>
      <c r="Q98" s="198"/>
      <c r="R98" s="199">
        <f>SUM(R99:R110)</f>
        <v>1.6118395600000004</v>
      </c>
      <c r="S98" s="198"/>
      <c r="T98" s="200">
        <f>SUM(T99:T110)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1" t="s">
        <v>83</v>
      </c>
      <c r="AT98" s="202" t="s">
        <v>74</v>
      </c>
      <c r="AU98" s="202" t="s">
        <v>83</v>
      </c>
      <c r="AY98" s="201" t="s">
        <v>199</v>
      </c>
      <c r="BK98" s="203">
        <f>SUM(BK99:BK110)</f>
        <v>0</v>
      </c>
    </row>
    <row r="99" s="2" customFormat="1" ht="16.5" customHeight="1">
      <c r="A99" s="40"/>
      <c r="B99" s="41"/>
      <c r="C99" s="206" t="s">
        <v>83</v>
      </c>
      <c r="D99" s="206" t="s">
        <v>202</v>
      </c>
      <c r="E99" s="207" t="s">
        <v>1027</v>
      </c>
      <c r="F99" s="208" t="s">
        <v>1028</v>
      </c>
      <c r="G99" s="209" t="s">
        <v>417</v>
      </c>
      <c r="H99" s="210">
        <v>1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0.02826</v>
      </c>
      <c r="R99" s="215">
        <f>Q99*H99</f>
        <v>0.02826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1029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1030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2" customFormat="1" ht="21.75" customHeight="1">
      <c r="A101" s="40"/>
      <c r="B101" s="41"/>
      <c r="C101" s="206" t="s">
        <v>85</v>
      </c>
      <c r="D101" s="206" t="s">
        <v>202</v>
      </c>
      <c r="E101" s="207" t="s">
        <v>1031</v>
      </c>
      <c r="F101" s="208" t="s">
        <v>1032</v>
      </c>
      <c r="G101" s="209" t="s">
        <v>417</v>
      </c>
      <c r="H101" s="210">
        <v>1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0.02155</v>
      </c>
      <c r="R101" s="215">
        <f>Q101*H101</f>
        <v>0.02155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1033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1034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2" customFormat="1" ht="21.75" customHeight="1">
      <c r="A103" s="40"/>
      <c r="B103" s="41"/>
      <c r="C103" s="206" t="s">
        <v>219</v>
      </c>
      <c r="D103" s="206" t="s">
        <v>202</v>
      </c>
      <c r="E103" s="207" t="s">
        <v>1035</v>
      </c>
      <c r="F103" s="208" t="s">
        <v>1036</v>
      </c>
      <c r="G103" s="209" t="s">
        <v>283</v>
      </c>
      <c r="H103" s="210">
        <v>3.6360000000000001</v>
      </c>
      <c r="I103" s="211"/>
      <c r="J103" s="212">
        <f>ROUND(I103*H103,2)</f>
        <v>0</v>
      </c>
      <c r="K103" s="208" t="s">
        <v>206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0.27128000000000002</v>
      </c>
      <c r="R103" s="215">
        <f>Q103*H103</f>
        <v>0.98637408000000015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1037</v>
      </c>
    </row>
    <row r="104" s="2" customFormat="1">
      <c r="A104" s="40"/>
      <c r="B104" s="41"/>
      <c r="C104" s="42"/>
      <c r="D104" s="219" t="s">
        <v>209</v>
      </c>
      <c r="E104" s="42"/>
      <c r="F104" s="220" t="s">
        <v>1038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209</v>
      </c>
      <c r="AU104" s="19" t="s">
        <v>85</v>
      </c>
    </row>
    <row r="105" s="13" customFormat="1">
      <c r="A105" s="13"/>
      <c r="B105" s="224"/>
      <c r="C105" s="225"/>
      <c r="D105" s="226" t="s">
        <v>216</v>
      </c>
      <c r="E105" s="227" t="s">
        <v>19</v>
      </c>
      <c r="F105" s="228" t="s">
        <v>1039</v>
      </c>
      <c r="G105" s="225"/>
      <c r="H105" s="229">
        <v>3.6360000000000001</v>
      </c>
      <c r="I105" s="230"/>
      <c r="J105" s="225"/>
      <c r="K105" s="225"/>
      <c r="L105" s="231"/>
      <c r="M105" s="232"/>
      <c r="N105" s="233"/>
      <c r="O105" s="233"/>
      <c r="P105" s="233"/>
      <c r="Q105" s="233"/>
      <c r="R105" s="233"/>
      <c r="S105" s="233"/>
      <c r="T105" s="234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5" t="s">
        <v>216</v>
      </c>
      <c r="AU105" s="235" t="s">
        <v>85</v>
      </c>
      <c r="AV105" s="13" t="s">
        <v>85</v>
      </c>
      <c r="AW105" s="13" t="s">
        <v>37</v>
      </c>
      <c r="AX105" s="13" t="s">
        <v>75</v>
      </c>
      <c r="AY105" s="235" t="s">
        <v>199</v>
      </c>
    </row>
    <row r="106" s="14" customFormat="1">
      <c r="A106" s="14"/>
      <c r="B106" s="236"/>
      <c r="C106" s="237"/>
      <c r="D106" s="226" t="s">
        <v>216</v>
      </c>
      <c r="E106" s="238" t="s">
        <v>19</v>
      </c>
      <c r="F106" s="239" t="s">
        <v>218</v>
      </c>
      <c r="G106" s="237"/>
      <c r="H106" s="240">
        <v>3.6360000000000001</v>
      </c>
      <c r="I106" s="241"/>
      <c r="J106" s="237"/>
      <c r="K106" s="237"/>
      <c r="L106" s="242"/>
      <c r="M106" s="243"/>
      <c r="N106" s="244"/>
      <c r="O106" s="244"/>
      <c r="P106" s="244"/>
      <c r="Q106" s="244"/>
      <c r="R106" s="244"/>
      <c r="S106" s="244"/>
      <c r="T106" s="245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46" t="s">
        <v>216</v>
      </c>
      <c r="AU106" s="246" t="s">
        <v>85</v>
      </c>
      <c r="AV106" s="14" t="s">
        <v>207</v>
      </c>
      <c r="AW106" s="14" t="s">
        <v>37</v>
      </c>
      <c r="AX106" s="14" t="s">
        <v>83</v>
      </c>
      <c r="AY106" s="246" t="s">
        <v>199</v>
      </c>
    </row>
    <row r="107" s="2" customFormat="1" ht="16.5" customHeight="1">
      <c r="A107" s="40"/>
      <c r="B107" s="41"/>
      <c r="C107" s="206" t="s">
        <v>207</v>
      </c>
      <c r="D107" s="206" t="s">
        <v>202</v>
      </c>
      <c r="E107" s="207" t="s">
        <v>1040</v>
      </c>
      <c r="F107" s="208" t="s">
        <v>1041</v>
      </c>
      <c r="G107" s="209" t="s">
        <v>283</v>
      </c>
      <c r="H107" s="210">
        <v>8.2260000000000009</v>
      </c>
      <c r="I107" s="211"/>
      <c r="J107" s="212">
        <f>ROUND(I107*H107,2)</f>
        <v>0</v>
      </c>
      <c r="K107" s="208" t="s">
        <v>206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0.069980000000000001</v>
      </c>
      <c r="R107" s="215">
        <f>Q107*H107</f>
        <v>0.57565548000000011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207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1042</v>
      </c>
    </row>
    <row r="108" s="2" customFormat="1">
      <c r="A108" s="40"/>
      <c r="B108" s="41"/>
      <c r="C108" s="42"/>
      <c r="D108" s="219" t="s">
        <v>209</v>
      </c>
      <c r="E108" s="42"/>
      <c r="F108" s="220" t="s">
        <v>1043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209</v>
      </c>
      <c r="AU108" s="19" t="s">
        <v>85</v>
      </c>
    </row>
    <row r="109" s="13" customFormat="1">
      <c r="A109" s="13"/>
      <c r="B109" s="224"/>
      <c r="C109" s="225"/>
      <c r="D109" s="226" t="s">
        <v>216</v>
      </c>
      <c r="E109" s="227" t="s">
        <v>19</v>
      </c>
      <c r="F109" s="228" t="s">
        <v>1044</v>
      </c>
      <c r="G109" s="225"/>
      <c r="H109" s="229">
        <v>8.2260000000000009</v>
      </c>
      <c r="I109" s="230"/>
      <c r="J109" s="225"/>
      <c r="K109" s="225"/>
      <c r="L109" s="231"/>
      <c r="M109" s="232"/>
      <c r="N109" s="233"/>
      <c r="O109" s="233"/>
      <c r="P109" s="233"/>
      <c r="Q109" s="233"/>
      <c r="R109" s="233"/>
      <c r="S109" s="233"/>
      <c r="T109" s="234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5" t="s">
        <v>216</v>
      </c>
      <c r="AU109" s="235" t="s">
        <v>85</v>
      </c>
      <c r="AV109" s="13" t="s">
        <v>85</v>
      </c>
      <c r="AW109" s="13" t="s">
        <v>37</v>
      </c>
      <c r="AX109" s="13" t="s">
        <v>75</v>
      </c>
      <c r="AY109" s="235" t="s">
        <v>199</v>
      </c>
    </row>
    <row r="110" s="14" customFormat="1">
      <c r="A110" s="14"/>
      <c r="B110" s="236"/>
      <c r="C110" s="237"/>
      <c r="D110" s="226" t="s">
        <v>216</v>
      </c>
      <c r="E110" s="238" t="s">
        <v>19</v>
      </c>
      <c r="F110" s="239" t="s">
        <v>218</v>
      </c>
      <c r="G110" s="237"/>
      <c r="H110" s="240">
        <v>8.2260000000000009</v>
      </c>
      <c r="I110" s="241"/>
      <c r="J110" s="237"/>
      <c r="K110" s="237"/>
      <c r="L110" s="242"/>
      <c r="M110" s="243"/>
      <c r="N110" s="244"/>
      <c r="O110" s="244"/>
      <c r="P110" s="244"/>
      <c r="Q110" s="244"/>
      <c r="R110" s="244"/>
      <c r="S110" s="244"/>
      <c r="T110" s="245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6" t="s">
        <v>216</v>
      </c>
      <c r="AU110" s="246" t="s">
        <v>85</v>
      </c>
      <c r="AV110" s="14" t="s">
        <v>207</v>
      </c>
      <c r="AW110" s="14" t="s">
        <v>37</v>
      </c>
      <c r="AX110" s="14" t="s">
        <v>83</v>
      </c>
      <c r="AY110" s="246" t="s">
        <v>199</v>
      </c>
    </row>
    <row r="111" s="12" customFormat="1" ht="22.8" customHeight="1">
      <c r="A111" s="12"/>
      <c r="B111" s="190"/>
      <c r="C111" s="191"/>
      <c r="D111" s="192" t="s">
        <v>74</v>
      </c>
      <c r="E111" s="204" t="s">
        <v>200</v>
      </c>
      <c r="F111" s="204" t="s">
        <v>201</v>
      </c>
      <c r="G111" s="191"/>
      <c r="H111" s="191"/>
      <c r="I111" s="194"/>
      <c r="J111" s="205">
        <f>BK111</f>
        <v>0</v>
      </c>
      <c r="K111" s="191"/>
      <c r="L111" s="196"/>
      <c r="M111" s="197"/>
      <c r="N111" s="198"/>
      <c r="O111" s="198"/>
      <c r="P111" s="199">
        <f>SUM(P112:P120)</f>
        <v>0</v>
      </c>
      <c r="Q111" s="198"/>
      <c r="R111" s="199">
        <f>SUM(R112:R120)</f>
        <v>4.8331200000000001</v>
      </c>
      <c r="S111" s="198"/>
      <c r="T111" s="200">
        <f>SUM(T112:T120)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01" t="s">
        <v>83</v>
      </c>
      <c r="AT111" s="202" t="s">
        <v>74</v>
      </c>
      <c r="AU111" s="202" t="s">
        <v>83</v>
      </c>
      <c r="AY111" s="201" t="s">
        <v>199</v>
      </c>
      <c r="BK111" s="203">
        <f>SUM(BK112:BK120)</f>
        <v>0</v>
      </c>
    </row>
    <row r="112" s="2" customFormat="1" ht="16.5" customHeight="1">
      <c r="A112" s="40"/>
      <c r="B112" s="41"/>
      <c r="C112" s="206" t="s">
        <v>238</v>
      </c>
      <c r="D112" s="206" t="s">
        <v>202</v>
      </c>
      <c r="E112" s="207" t="s">
        <v>406</v>
      </c>
      <c r="F112" s="208" t="s">
        <v>407</v>
      </c>
      <c r="G112" s="209" t="s">
        <v>283</v>
      </c>
      <c r="H112" s="210">
        <v>296</v>
      </c>
      <c r="I112" s="211"/>
      <c r="J112" s="212">
        <f>ROUND(I112*H112,2)</f>
        <v>0</v>
      </c>
      <c r="K112" s="208" t="s">
        <v>206</v>
      </c>
      <c r="L112" s="46"/>
      <c r="M112" s="213" t="s">
        <v>19</v>
      </c>
      <c r="N112" s="214" t="s">
        <v>46</v>
      </c>
      <c r="O112" s="86"/>
      <c r="P112" s="215">
        <f>O112*H112</f>
        <v>0</v>
      </c>
      <c r="Q112" s="215">
        <v>0.015699999999999999</v>
      </c>
      <c r="R112" s="215">
        <f>Q112*H112</f>
        <v>4.6471999999999998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207</v>
      </c>
      <c r="AT112" s="217" t="s">
        <v>202</v>
      </c>
      <c r="AU112" s="217" t="s">
        <v>85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207</v>
      </c>
      <c r="BM112" s="217" t="s">
        <v>1045</v>
      </c>
    </row>
    <row r="113" s="2" customFormat="1">
      <c r="A113" s="40"/>
      <c r="B113" s="41"/>
      <c r="C113" s="42"/>
      <c r="D113" s="219" t="s">
        <v>209</v>
      </c>
      <c r="E113" s="42"/>
      <c r="F113" s="220" t="s">
        <v>409</v>
      </c>
      <c r="G113" s="42"/>
      <c r="H113" s="42"/>
      <c r="I113" s="221"/>
      <c r="J113" s="42"/>
      <c r="K113" s="42"/>
      <c r="L113" s="46"/>
      <c r="M113" s="222"/>
      <c r="N113" s="223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209</v>
      </c>
      <c r="AU113" s="19" t="s">
        <v>85</v>
      </c>
    </row>
    <row r="114" s="2" customFormat="1" ht="16.5" customHeight="1">
      <c r="A114" s="40"/>
      <c r="B114" s="41"/>
      <c r="C114" s="206" t="s">
        <v>200</v>
      </c>
      <c r="D114" s="206" t="s">
        <v>202</v>
      </c>
      <c r="E114" s="207" t="s">
        <v>410</v>
      </c>
      <c r="F114" s="208" t="s">
        <v>411</v>
      </c>
      <c r="G114" s="209" t="s">
        <v>222</v>
      </c>
      <c r="H114" s="210">
        <v>36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0.0015</v>
      </c>
      <c r="R114" s="215">
        <f>Q114*H114</f>
        <v>0.053999999999999999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207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1046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413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13" customFormat="1">
      <c r="A116" s="13"/>
      <c r="B116" s="224"/>
      <c r="C116" s="225"/>
      <c r="D116" s="226" t="s">
        <v>216</v>
      </c>
      <c r="E116" s="227" t="s">
        <v>19</v>
      </c>
      <c r="F116" s="228" t="s">
        <v>1047</v>
      </c>
      <c r="G116" s="225"/>
      <c r="H116" s="229">
        <v>36</v>
      </c>
      <c r="I116" s="230"/>
      <c r="J116" s="225"/>
      <c r="K116" s="225"/>
      <c r="L116" s="231"/>
      <c r="M116" s="232"/>
      <c r="N116" s="233"/>
      <c r="O116" s="233"/>
      <c r="P116" s="233"/>
      <c r="Q116" s="233"/>
      <c r="R116" s="233"/>
      <c r="S116" s="233"/>
      <c r="T116" s="234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5" t="s">
        <v>216</v>
      </c>
      <c r="AU116" s="235" t="s">
        <v>85</v>
      </c>
      <c r="AV116" s="13" t="s">
        <v>85</v>
      </c>
      <c r="AW116" s="13" t="s">
        <v>37</v>
      </c>
      <c r="AX116" s="13" t="s">
        <v>75</v>
      </c>
      <c r="AY116" s="235" t="s">
        <v>199</v>
      </c>
    </row>
    <row r="117" s="14" customFormat="1">
      <c r="A117" s="14"/>
      <c r="B117" s="236"/>
      <c r="C117" s="237"/>
      <c r="D117" s="226" t="s">
        <v>216</v>
      </c>
      <c r="E117" s="238" t="s">
        <v>19</v>
      </c>
      <c r="F117" s="239" t="s">
        <v>218</v>
      </c>
      <c r="G117" s="237"/>
      <c r="H117" s="240">
        <v>36</v>
      </c>
      <c r="I117" s="241"/>
      <c r="J117" s="237"/>
      <c r="K117" s="237"/>
      <c r="L117" s="242"/>
      <c r="M117" s="243"/>
      <c r="N117" s="244"/>
      <c r="O117" s="244"/>
      <c r="P117" s="244"/>
      <c r="Q117" s="244"/>
      <c r="R117" s="244"/>
      <c r="S117" s="244"/>
      <c r="T117" s="245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46" t="s">
        <v>216</v>
      </c>
      <c r="AU117" s="246" t="s">
        <v>85</v>
      </c>
      <c r="AV117" s="14" t="s">
        <v>207</v>
      </c>
      <c r="AW117" s="14" t="s">
        <v>37</v>
      </c>
      <c r="AX117" s="14" t="s">
        <v>83</v>
      </c>
      <c r="AY117" s="246" t="s">
        <v>199</v>
      </c>
    </row>
    <row r="118" s="2" customFormat="1" ht="16.5" customHeight="1">
      <c r="A118" s="40"/>
      <c r="B118" s="41"/>
      <c r="C118" s="206" t="s">
        <v>249</v>
      </c>
      <c r="D118" s="206" t="s">
        <v>202</v>
      </c>
      <c r="E118" s="207" t="s">
        <v>415</v>
      </c>
      <c r="F118" s="208" t="s">
        <v>416</v>
      </c>
      <c r="G118" s="209" t="s">
        <v>417</v>
      </c>
      <c r="H118" s="210">
        <v>4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0.017770000000000001</v>
      </c>
      <c r="R118" s="215">
        <f>Q118*H118</f>
        <v>0.071080000000000004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1048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419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2" customFormat="1" ht="16.5" customHeight="1">
      <c r="A120" s="40"/>
      <c r="B120" s="41"/>
      <c r="C120" s="247" t="s">
        <v>254</v>
      </c>
      <c r="D120" s="247" t="s">
        <v>287</v>
      </c>
      <c r="E120" s="248" t="s">
        <v>1049</v>
      </c>
      <c r="F120" s="249" t="s">
        <v>1050</v>
      </c>
      <c r="G120" s="250" t="s">
        <v>417</v>
      </c>
      <c r="H120" s="251">
        <v>4</v>
      </c>
      <c r="I120" s="252"/>
      <c r="J120" s="253">
        <f>ROUND(I120*H120,2)</f>
        <v>0</v>
      </c>
      <c r="K120" s="249" t="s">
        <v>206</v>
      </c>
      <c r="L120" s="254"/>
      <c r="M120" s="255" t="s">
        <v>19</v>
      </c>
      <c r="N120" s="256" t="s">
        <v>46</v>
      </c>
      <c r="O120" s="86"/>
      <c r="P120" s="215">
        <f>O120*H120</f>
        <v>0</v>
      </c>
      <c r="Q120" s="215">
        <v>0.01521</v>
      </c>
      <c r="R120" s="215">
        <f>Q120*H120</f>
        <v>0.060839999999999998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254</v>
      </c>
      <c r="AT120" s="217" t="s">
        <v>287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1051</v>
      </c>
    </row>
    <row r="121" s="12" customFormat="1" ht="22.8" customHeight="1">
      <c r="A121" s="12"/>
      <c r="B121" s="190"/>
      <c r="C121" s="191"/>
      <c r="D121" s="192" t="s">
        <v>74</v>
      </c>
      <c r="E121" s="204" t="s">
        <v>230</v>
      </c>
      <c r="F121" s="204" t="s">
        <v>231</v>
      </c>
      <c r="G121" s="191"/>
      <c r="H121" s="191"/>
      <c r="I121" s="194"/>
      <c r="J121" s="205">
        <f>BK121</f>
        <v>0</v>
      </c>
      <c r="K121" s="191"/>
      <c r="L121" s="196"/>
      <c r="M121" s="197"/>
      <c r="N121" s="198"/>
      <c r="O121" s="198"/>
      <c r="P121" s="199">
        <f>SUM(P122:P131)</f>
        <v>0</v>
      </c>
      <c r="Q121" s="198"/>
      <c r="R121" s="199">
        <f>SUM(R122:R131)</f>
        <v>0</v>
      </c>
      <c r="S121" s="198"/>
      <c r="T121" s="200">
        <f>SUM(T122:T131)</f>
        <v>1.3490480000000003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1" t="s">
        <v>83</v>
      </c>
      <c r="AT121" s="202" t="s">
        <v>74</v>
      </c>
      <c r="AU121" s="202" t="s">
        <v>83</v>
      </c>
      <c r="AY121" s="201" t="s">
        <v>199</v>
      </c>
      <c r="BK121" s="203">
        <f>SUM(BK122:BK131)</f>
        <v>0</v>
      </c>
    </row>
    <row r="122" s="2" customFormat="1" ht="16.5" customHeight="1">
      <c r="A122" s="40"/>
      <c r="B122" s="41"/>
      <c r="C122" s="206" t="s">
        <v>230</v>
      </c>
      <c r="D122" s="206" t="s">
        <v>202</v>
      </c>
      <c r="E122" s="207" t="s">
        <v>423</v>
      </c>
      <c r="F122" s="208" t="s">
        <v>424</v>
      </c>
      <c r="G122" s="209" t="s">
        <v>283</v>
      </c>
      <c r="H122" s="210">
        <v>4.7279999999999998</v>
      </c>
      <c r="I122" s="211"/>
      <c r="J122" s="212">
        <f>ROUND(I122*H122,2)</f>
        <v>0</v>
      </c>
      <c r="K122" s="208" t="s">
        <v>206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0.075999999999999998</v>
      </c>
      <c r="T122" s="216">
        <f>S122*H122</f>
        <v>0.35932799999999998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207</v>
      </c>
      <c r="AT122" s="217" t="s">
        <v>202</v>
      </c>
      <c r="AU122" s="217" t="s">
        <v>85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1052</v>
      </c>
    </row>
    <row r="123" s="2" customFormat="1">
      <c r="A123" s="40"/>
      <c r="B123" s="41"/>
      <c r="C123" s="42"/>
      <c r="D123" s="219" t="s">
        <v>209</v>
      </c>
      <c r="E123" s="42"/>
      <c r="F123" s="220" t="s">
        <v>426</v>
      </c>
      <c r="G123" s="42"/>
      <c r="H123" s="42"/>
      <c r="I123" s="221"/>
      <c r="J123" s="42"/>
      <c r="K123" s="42"/>
      <c r="L123" s="46"/>
      <c r="M123" s="222"/>
      <c r="N123" s="223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209</v>
      </c>
      <c r="AU123" s="19" t="s">
        <v>85</v>
      </c>
    </row>
    <row r="124" s="13" customFormat="1">
      <c r="A124" s="13"/>
      <c r="B124" s="224"/>
      <c r="C124" s="225"/>
      <c r="D124" s="226" t="s">
        <v>216</v>
      </c>
      <c r="E124" s="227" t="s">
        <v>19</v>
      </c>
      <c r="F124" s="228" t="s">
        <v>1053</v>
      </c>
      <c r="G124" s="225"/>
      <c r="H124" s="229">
        <v>4.7279999999999998</v>
      </c>
      <c r="I124" s="230"/>
      <c r="J124" s="225"/>
      <c r="K124" s="225"/>
      <c r="L124" s="231"/>
      <c r="M124" s="232"/>
      <c r="N124" s="233"/>
      <c r="O124" s="233"/>
      <c r="P124" s="233"/>
      <c r="Q124" s="233"/>
      <c r="R124" s="233"/>
      <c r="S124" s="233"/>
      <c r="T124" s="234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5" t="s">
        <v>216</v>
      </c>
      <c r="AU124" s="235" t="s">
        <v>85</v>
      </c>
      <c r="AV124" s="13" t="s">
        <v>85</v>
      </c>
      <c r="AW124" s="13" t="s">
        <v>37</v>
      </c>
      <c r="AX124" s="13" t="s">
        <v>75</v>
      </c>
      <c r="AY124" s="235" t="s">
        <v>199</v>
      </c>
    </row>
    <row r="125" s="14" customFormat="1">
      <c r="A125" s="14"/>
      <c r="B125" s="236"/>
      <c r="C125" s="237"/>
      <c r="D125" s="226" t="s">
        <v>216</v>
      </c>
      <c r="E125" s="238" t="s">
        <v>19</v>
      </c>
      <c r="F125" s="239" t="s">
        <v>218</v>
      </c>
      <c r="G125" s="237"/>
      <c r="H125" s="240">
        <v>4.7279999999999998</v>
      </c>
      <c r="I125" s="241"/>
      <c r="J125" s="237"/>
      <c r="K125" s="237"/>
      <c r="L125" s="242"/>
      <c r="M125" s="243"/>
      <c r="N125" s="244"/>
      <c r="O125" s="244"/>
      <c r="P125" s="244"/>
      <c r="Q125" s="244"/>
      <c r="R125" s="244"/>
      <c r="S125" s="244"/>
      <c r="T125" s="24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6" t="s">
        <v>216</v>
      </c>
      <c r="AU125" s="246" t="s">
        <v>85</v>
      </c>
      <c r="AV125" s="14" t="s">
        <v>207</v>
      </c>
      <c r="AW125" s="14" t="s">
        <v>37</v>
      </c>
      <c r="AX125" s="14" t="s">
        <v>83</v>
      </c>
      <c r="AY125" s="246" t="s">
        <v>199</v>
      </c>
    </row>
    <row r="126" s="2" customFormat="1" ht="16.5" customHeight="1">
      <c r="A126" s="40"/>
      <c r="B126" s="41"/>
      <c r="C126" s="206" t="s">
        <v>265</v>
      </c>
      <c r="D126" s="206" t="s">
        <v>202</v>
      </c>
      <c r="E126" s="207" t="s">
        <v>1054</v>
      </c>
      <c r="F126" s="208" t="s">
        <v>1055</v>
      </c>
      <c r="G126" s="209" t="s">
        <v>283</v>
      </c>
      <c r="H126" s="210">
        <v>3.6360000000000001</v>
      </c>
      <c r="I126" s="211"/>
      <c r="J126" s="212">
        <f>ROUND(I126*H126,2)</f>
        <v>0</v>
      </c>
      <c r="K126" s="208" t="s">
        <v>206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0.27000000000000002</v>
      </c>
      <c r="T126" s="216">
        <f>S126*H126</f>
        <v>0.98172000000000015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1056</v>
      </c>
    </row>
    <row r="127" s="2" customFormat="1">
      <c r="A127" s="40"/>
      <c r="B127" s="41"/>
      <c r="C127" s="42"/>
      <c r="D127" s="219" t="s">
        <v>209</v>
      </c>
      <c r="E127" s="42"/>
      <c r="F127" s="220" t="s">
        <v>1057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209</v>
      </c>
      <c r="AU127" s="19" t="s">
        <v>85</v>
      </c>
    </row>
    <row r="128" s="13" customFormat="1">
      <c r="A128" s="13"/>
      <c r="B128" s="224"/>
      <c r="C128" s="225"/>
      <c r="D128" s="226" t="s">
        <v>216</v>
      </c>
      <c r="E128" s="227" t="s">
        <v>19</v>
      </c>
      <c r="F128" s="228" t="s">
        <v>1039</v>
      </c>
      <c r="G128" s="225"/>
      <c r="H128" s="229">
        <v>3.6360000000000001</v>
      </c>
      <c r="I128" s="230"/>
      <c r="J128" s="225"/>
      <c r="K128" s="225"/>
      <c r="L128" s="231"/>
      <c r="M128" s="232"/>
      <c r="N128" s="233"/>
      <c r="O128" s="233"/>
      <c r="P128" s="233"/>
      <c r="Q128" s="233"/>
      <c r="R128" s="233"/>
      <c r="S128" s="233"/>
      <c r="T128" s="234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5" t="s">
        <v>216</v>
      </c>
      <c r="AU128" s="235" t="s">
        <v>85</v>
      </c>
      <c r="AV128" s="13" t="s">
        <v>85</v>
      </c>
      <c r="AW128" s="13" t="s">
        <v>37</v>
      </c>
      <c r="AX128" s="13" t="s">
        <v>75</v>
      </c>
      <c r="AY128" s="235" t="s">
        <v>199</v>
      </c>
    </row>
    <row r="129" s="14" customFormat="1">
      <c r="A129" s="14"/>
      <c r="B129" s="236"/>
      <c r="C129" s="237"/>
      <c r="D129" s="226" t="s">
        <v>216</v>
      </c>
      <c r="E129" s="238" t="s">
        <v>19</v>
      </c>
      <c r="F129" s="239" t="s">
        <v>218</v>
      </c>
      <c r="G129" s="237"/>
      <c r="H129" s="240">
        <v>3.6360000000000001</v>
      </c>
      <c r="I129" s="241"/>
      <c r="J129" s="237"/>
      <c r="K129" s="237"/>
      <c r="L129" s="242"/>
      <c r="M129" s="243"/>
      <c r="N129" s="244"/>
      <c r="O129" s="244"/>
      <c r="P129" s="244"/>
      <c r="Q129" s="244"/>
      <c r="R129" s="244"/>
      <c r="S129" s="244"/>
      <c r="T129" s="245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6" t="s">
        <v>216</v>
      </c>
      <c r="AU129" s="246" t="s">
        <v>85</v>
      </c>
      <c r="AV129" s="14" t="s">
        <v>207</v>
      </c>
      <c r="AW129" s="14" t="s">
        <v>37</v>
      </c>
      <c r="AX129" s="14" t="s">
        <v>83</v>
      </c>
      <c r="AY129" s="246" t="s">
        <v>199</v>
      </c>
    </row>
    <row r="130" s="2" customFormat="1" ht="16.5" customHeight="1">
      <c r="A130" s="40"/>
      <c r="B130" s="41"/>
      <c r="C130" s="206" t="s">
        <v>271</v>
      </c>
      <c r="D130" s="206" t="s">
        <v>202</v>
      </c>
      <c r="E130" s="207" t="s">
        <v>1058</v>
      </c>
      <c r="F130" s="208" t="s">
        <v>1059</v>
      </c>
      <c r="G130" s="209" t="s">
        <v>417</v>
      </c>
      <c r="H130" s="210">
        <v>4</v>
      </c>
      <c r="I130" s="211"/>
      <c r="J130" s="212">
        <f>ROUND(I130*H130,2)</f>
        <v>0</v>
      </c>
      <c r="K130" s="208" t="s">
        <v>206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0.002</v>
      </c>
      <c r="T130" s="216">
        <f>S130*H130</f>
        <v>0.0080000000000000002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207</v>
      </c>
      <c r="AT130" s="217" t="s">
        <v>202</v>
      </c>
      <c r="AU130" s="217" t="s">
        <v>85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207</v>
      </c>
      <c r="BM130" s="217" t="s">
        <v>1060</v>
      </c>
    </row>
    <row r="131" s="2" customFormat="1">
      <c r="A131" s="40"/>
      <c r="B131" s="41"/>
      <c r="C131" s="42"/>
      <c r="D131" s="219" t="s">
        <v>209</v>
      </c>
      <c r="E131" s="42"/>
      <c r="F131" s="220" t="s">
        <v>1061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209</v>
      </c>
      <c r="AU131" s="19" t="s">
        <v>85</v>
      </c>
    </row>
    <row r="132" s="12" customFormat="1" ht="22.8" customHeight="1">
      <c r="A132" s="12"/>
      <c r="B132" s="190"/>
      <c r="C132" s="191"/>
      <c r="D132" s="192" t="s">
        <v>74</v>
      </c>
      <c r="E132" s="204" t="s">
        <v>236</v>
      </c>
      <c r="F132" s="204" t="s">
        <v>237</v>
      </c>
      <c r="G132" s="191"/>
      <c r="H132" s="191"/>
      <c r="I132" s="194"/>
      <c r="J132" s="205">
        <f>BK132</f>
        <v>0</v>
      </c>
      <c r="K132" s="191"/>
      <c r="L132" s="196"/>
      <c r="M132" s="197"/>
      <c r="N132" s="198"/>
      <c r="O132" s="198"/>
      <c r="P132" s="199">
        <f>SUM(P133:P148)</f>
        <v>0</v>
      </c>
      <c r="Q132" s="198"/>
      <c r="R132" s="199">
        <f>SUM(R133:R148)</f>
        <v>0</v>
      </c>
      <c r="S132" s="198"/>
      <c r="T132" s="200">
        <f>SUM(T133:T148)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1" t="s">
        <v>83</v>
      </c>
      <c r="AT132" s="202" t="s">
        <v>74</v>
      </c>
      <c r="AU132" s="202" t="s">
        <v>83</v>
      </c>
      <c r="AY132" s="201" t="s">
        <v>199</v>
      </c>
      <c r="BK132" s="203">
        <f>SUM(BK133:BK148)</f>
        <v>0</v>
      </c>
    </row>
    <row r="133" s="2" customFormat="1" ht="21.75" customHeight="1">
      <c r="A133" s="40"/>
      <c r="B133" s="41"/>
      <c r="C133" s="206" t="s">
        <v>8</v>
      </c>
      <c r="D133" s="206" t="s">
        <v>202</v>
      </c>
      <c r="E133" s="207" t="s">
        <v>428</v>
      </c>
      <c r="F133" s="208" t="s">
        <v>429</v>
      </c>
      <c r="G133" s="209" t="s">
        <v>213</v>
      </c>
      <c r="H133" s="210">
        <v>2.1869999999999998</v>
      </c>
      <c r="I133" s="211"/>
      <c r="J133" s="212">
        <f>ROUND(I133*H133,2)</f>
        <v>0</v>
      </c>
      <c r="K133" s="208" t="s">
        <v>206</v>
      </c>
      <c r="L133" s="46"/>
      <c r="M133" s="213" t="s">
        <v>19</v>
      </c>
      <c r="N133" s="214" t="s">
        <v>46</v>
      </c>
      <c r="O133" s="86"/>
      <c r="P133" s="215">
        <f>O133*H133</f>
        <v>0</v>
      </c>
      <c r="Q133" s="215">
        <v>0</v>
      </c>
      <c r="R133" s="215">
        <f>Q133*H133</f>
        <v>0</v>
      </c>
      <c r="S133" s="215">
        <v>0</v>
      </c>
      <c r="T133" s="21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207</v>
      </c>
      <c r="AT133" s="217" t="s">
        <v>202</v>
      </c>
      <c r="AU133" s="217" t="s">
        <v>85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207</v>
      </c>
      <c r="BM133" s="217" t="s">
        <v>1062</v>
      </c>
    </row>
    <row r="134" s="2" customFormat="1">
      <c r="A134" s="40"/>
      <c r="B134" s="41"/>
      <c r="C134" s="42"/>
      <c r="D134" s="219" t="s">
        <v>209</v>
      </c>
      <c r="E134" s="42"/>
      <c r="F134" s="220" t="s">
        <v>431</v>
      </c>
      <c r="G134" s="42"/>
      <c r="H134" s="42"/>
      <c r="I134" s="221"/>
      <c r="J134" s="42"/>
      <c r="K134" s="42"/>
      <c r="L134" s="46"/>
      <c r="M134" s="222"/>
      <c r="N134" s="223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209</v>
      </c>
      <c r="AU134" s="19" t="s">
        <v>85</v>
      </c>
    </row>
    <row r="135" s="2" customFormat="1" ht="16.5" customHeight="1">
      <c r="A135" s="40"/>
      <c r="B135" s="41"/>
      <c r="C135" s="206" t="s">
        <v>286</v>
      </c>
      <c r="D135" s="206" t="s">
        <v>202</v>
      </c>
      <c r="E135" s="207" t="s">
        <v>250</v>
      </c>
      <c r="F135" s="208" t="s">
        <v>251</v>
      </c>
      <c r="G135" s="209" t="s">
        <v>213</v>
      </c>
      <c r="H135" s="210">
        <v>2.1869999999999998</v>
      </c>
      <c r="I135" s="211"/>
      <c r="J135" s="212">
        <f>ROUND(I135*H135,2)</f>
        <v>0</v>
      </c>
      <c r="K135" s="208" t="s">
        <v>206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0</v>
      </c>
      <c r="R135" s="215">
        <f>Q135*H135</f>
        <v>0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207</v>
      </c>
      <c r="AT135" s="217" t="s">
        <v>202</v>
      </c>
      <c r="AU135" s="217" t="s">
        <v>85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207</v>
      </c>
      <c r="BM135" s="217" t="s">
        <v>1063</v>
      </c>
    </row>
    <row r="136" s="2" customFormat="1">
      <c r="A136" s="40"/>
      <c r="B136" s="41"/>
      <c r="C136" s="42"/>
      <c r="D136" s="219" t="s">
        <v>209</v>
      </c>
      <c r="E136" s="42"/>
      <c r="F136" s="220" t="s">
        <v>253</v>
      </c>
      <c r="G136" s="42"/>
      <c r="H136" s="42"/>
      <c r="I136" s="221"/>
      <c r="J136" s="42"/>
      <c r="K136" s="42"/>
      <c r="L136" s="46"/>
      <c r="M136" s="222"/>
      <c r="N136" s="223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209</v>
      </c>
      <c r="AU136" s="19" t="s">
        <v>85</v>
      </c>
    </row>
    <row r="137" s="2" customFormat="1" ht="16.5" customHeight="1">
      <c r="A137" s="40"/>
      <c r="B137" s="41"/>
      <c r="C137" s="206" t="s">
        <v>293</v>
      </c>
      <c r="D137" s="206" t="s">
        <v>202</v>
      </c>
      <c r="E137" s="207" t="s">
        <v>255</v>
      </c>
      <c r="F137" s="208" t="s">
        <v>256</v>
      </c>
      <c r="G137" s="209" t="s">
        <v>213</v>
      </c>
      <c r="H137" s="210">
        <v>43.740000000000002</v>
      </c>
      <c r="I137" s="211"/>
      <c r="J137" s="212">
        <f>ROUND(I137*H137,2)</f>
        <v>0</v>
      </c>
      <c r="K137" s="208" t="s">
        <v>206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207</v>
      </c>
      <c r="AT137" s="217" t="s">
        <v>202</v>
      </c>
      <c r="AU137" s="217" t="s">
        <v>85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207</v>
      </c>
      <c r="BM137" s="217" t="s">
        <v>1064</v>
      </c>
    </row>
    <row r="138" s="2" customFormat="1">
      <c r="A138" s="40"/>
      <c r="B138" s="41"/>
      <c r="C138" s="42"/>
      <c r="D138" s="219" t="s">
        <v>209</v>
      </c>
      <c r="E138" s="42"/>
      <c r="F138" s="220" t="s">
        <v>258</v>
      </c>
      <c r="G138" s="42"/>
      <c r="H138" s="42"/>
      <c r="I138" s="221"/>
      <c r="J138" s="42"/>
      <c r="K138" s="42"/>
      <c r="L138" s="46"/>
      <c r="M138" s="222"/>
      <c r="N138" s="223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209</v>
      </c>
      <c r="AU138" s="19" t="s">
        <v>85</v>
      </c>
    </row>
    <row r="139" s="13" customFormat="1">
      <c r="A139" s="13"/>
      <c r="B139" s="224"/>
      <c r="C139" s="225"/>
      <c r="D139" s="226" t="s">
        <v>216</v>
      </c>
      <c r="E139" s="227" t="s">
        <v>19</v>
      </c>
      <c r="F139" s="228" t="s">
        <v>1065</v>
      </c>
      <c r="G139" s="225"/>
      <c r="H139" s="229">
        <v>43.740000000000002</v>
      </c>
      <c r="I139" s="230"/>
      <c r="J139" s="225"/>
      <c r="K139" s="225"/>
      <c r="L139" s="231"/>
      <c r="M139" s="232"/>
      <c r="N139" s="233"/>
      <c r="O139" s="233"/>
      <c r="P139" s="233"/>
      <c r="Q139" s="233"/>
      <c r="R139" s="233"/>
      <c r="S139" s="233"/>
      <c r="T139" s="234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5" t="s">
        <v>216</v>
      </c>
      <c r="AU139" s="235" t="s">
        <v>85</v>
      </c>
      <c r="AV139" s="13" t="s">
        <v>85</v>
      </c>
      <c r="AW139" s="13" t="s">
        <v>37</v>
      </c>
      <c r="AX139" s="13" t="s">
        <v>75</v>
      </c>
      <c r="AY139" s="235" t="s">
        <v>199</v>
      </c>
    </row>
    <row r="140" s="14" customFormat="1">
      <c r="A140" s="14"/>
      <c r="B140" s="236"/>
      <c r="C140" s="237"/>
      <c r="D140" s="226" t="s">
        <v>216</v>
      </c>
      <c r="E140" s="238" t="s">
        <v>19</v>
      </c>
      <c r="F140" s="239" t="s">
        <v>218</v>
      </c>
      <c r="G140" s="237"/>
      <c r="H140" s="240">
        <v>43.740000000000002</v>
      </c>
      <c r="I140" s="241"/>
      <c r="J140" s="237"/>
      <c r="K140" s="237"/>
      <c r="L140" s="242"/>
      <c r="M140" s="243"/>
      <c r="N140" s="244"/>
      <c r="O140" s="244"/>
      <c r="P140" s="244"/>
      <c r="Q140" s="244"/>
      <c r="R140" s="244"/>
      <c r="S140" s="244"/>
      <c r="T140" s="245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6" t="s">
        <v>216</v>
      </c>
      <c r="AU140" s="246" t="s">
        <v>85</v>
      </c>
      <c r="AV140" s="14" t="s">
        <v>207</v>
      </c>
      <c r="AW140" s="14" t="s">
        <v>37</v>
      </c>
      <c r="AX140" s="14" t="s">
        <v>83</v>
      </c>
      <c r="AY140" s="246" t="s">
        <v>199</v>
      </c>
    </row>
    <row r="141" s="2" customFormat="1" ht="21.75" customHeight="1">
      <c r="A141" s="40"/>
      <c r="B141" s="41"/>
      <c r="C141" s="206" t="s">
        <v>298</v>
      </c>
      <c r="D141" s="206" t="s">
        <v>202</v>
      </c>
      <c r="E141" s="207" t="s">
        <v>260</v>
      </c>
      <c r="F141" s="208" t="s">
        <v>261</v>
      </c>
      <c r="G141" s="209" t="s">
        <v>213</v>
      </c>
      <c r="H141" s="210">
        <v>2.1070000000000002</v>
      </c>
      <c r="I141" s="211"/>
      <c r="J141" s="212">
        <f>ROUND(I141*H141,2)</f>
        <v>0</v>
      </c>
      <c r="K141" s="208" t="s">
        <v>206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0</v>
      </c>
      <c r="R141" s="215">
        <f>Q141*H141</f>
        <v>0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207</v>
      </c>
      <c r="AT141" s="217" t="s">
        <v>202</v>
      </c>
      <c r="AU141" s="217" t="s">
        <v>85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207</v>
      </c>
      <c r="BM141" s="217" t="s">
        <v>1066</v>
      </c>
    </row>
    <row r="142" s="2" customFormat="1">
      <c r="A142" s="40"/>
      <c r="B142" s="41"/>
      <c r="C142" s="42"/>
      <c r="D142" s="219" t="s">
        <v>209</v>
      </c>
      <c r="E142" s="42"/>
      <c r="F142" s="220" t="s">
        <v>263</v>
      </c>
      <c r="G142" s="42"/>
      <c r="H142" s="42"/>
      <c r="I142" s="221"/>
      <c r="J142" s="42"/>
      <c r="K142" s="42"/>
      <c r="L142" s="46"/>
      <c r="M142" s="222"/>
      <c r="N142" s="22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209</v>
      </c>
      <c r="AU142" s="19" t="s">
        <v>85</v>
      </c>
    </row>
    <row r="143" s="13" customFormat="1">
      <c r="A143" s="13"/>
      <c r="B143" s="224"/>
      <c r="C143" s="225"/>
      <c r="D143" s="226" t="s">
        <v>216</v>
      </c>
      <c r="E143" s="227" t="s">
        <v>19</v>
      </c>
      <c r="F143" s="228" t="s">
        <v>1067</v>
      </c>
      <c r="G143" s="225"/>
      <c r="H143" s="229">
        <v>2.1070000000000002</v>
      </c>
      <c r="I143" s="230"/>
      <c r="J143" s="225"/>
      <c r="K143" s="225"/>
      <c r="L143" s="231"/>
      <c r="M143" s="232"/>
      <c r="N143" s="233"/>
      <c r="O143" s="233"/>
      <c r="P143" s="233"/>
      <c r="Q143" s="233"/>
      <c r="R143" s="233"/>
      <c r="S143" s="233"/>
      <c r="T143" s="234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5" t="s">
        <v>216</v>
      </c>
      <c r="AU143" s="235" t="s">
        <v>85</v>
      </c>
      <c r="AV143" s="13" t="s">
        <v>85</v>
      </c>
      <c r="AW143" s="13" t="s">
        <v>37</v>
      </c>
      <c r="AX143" s="13" t="s">
        <v>75</v>
      </c>
      <c r="AY143" s="235" t="s">
        <v>199</v>
      </c>
    </row>
    <row r="144" s="14" customFormat="1">
      <c r="A144" s="14"/>
      <c r="B144" s="236"/>
      <c r="C144" s="237"/>
      <c r="D144" s="226" t="s">
        <v>216</v>
      </c>
      <c r="E144" s="238" t="s">
        <v>19</v>
      </c>
      <c r="F144" s="239" t="s">
        <v>218</v>
      </c>
      <c r="G144" s="237"/>
      <c r="H144" s="240">
        <v>2.1070000000000002</v>
      </c>
      <c r="I144" s="241"/>
      <c r="J144" s="237"/>
      <c r="K144" s="237"/>
      <c r="L144" s="242"/>
      <c r="M144" s="243"/>
      <c r="N144" s="244"/>
      <c r="O144" s="244"/>
      <c r="P144" s="244"/>
      <c r="Q144" s="244"/>
      <c r="R144" s="244"/>
      <c r="S144" s="244"/>
      <c r="T144" s="245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46" t="s">
        <v>216</v>
      </c>
      <c r="AU144" s="246" t="s">
        <v>85</v>
      </c>
      <c r="AV144" s="14" t="s">
        <v>207</v>
      </c>
      <c r="AW144" s="14" t="s">
        <v>37</v>
      </c>
      <c r="AX144" s="14" t="s">
        <v>83</v>
      </c>
      <c r="AY144" s="246" t="s">
        <v>199</v>
      </c>
    </row>
    <row r="145" s="2" customFormat="1" ht="21.75" customHeight="1">
      <c r="A145" s="40"/>
      <c r="B145" s="41"/>
      <c r="C145" s="206" t="s">
        <v>128</v>
      </c>
      <c r="D145" s="206" t="s">
        <v>202</v>
      </c>
      <c r="E145" s="207" t="s">
        <v>266</v>
      </c>
      <c r="F145" s="208" t="s">
        <v>267</v>
      </c>
      <c r="G145" s="209" t="s">
        <v>213</v>
      </c>
      <c r="H145" s="210">
        <v>0.071999999999999995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0</v>
      </c>
      <c r="R145" s="215">
        <f>Q145*H145</f>
        <v>0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207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207</v>
      </c>
      <c r="BM145" s="217" t="s">
        <v>1068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269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13" customFormat="1">
      <c r="A147" s="13"/>
      <c r="B147" s="224"/>
      <c r="C147" s="225"/>
      <c r="D147" s="226" t="s">
        <v>216</v>
      </c>
      <c r="E147" s="227" t="s">
        <v>19</v>
      </c>
      <c r="F147" s="228" t="s">
        <v>1069</v>
      </c>
      <c r="G147" s="225"/>
      <c r="H147" s="229">
        <v>0.071999999999999995</v>
      </c>
      <c r="I147" s="230"/>
      <c r="J147" s="225"/>
      <c r="K147" s="225"/>
      <c r="L147" s="231"/>
      <c r="M147" s="232"/>
      <c r="N147" s="233"/>
      <c r="O147" s="233"/>
      <c r="P147" s="233"/>
      <c r="Q147" s="233"/>
      <c r="R147" s="233"/>
      <c r="S147" s="233"/>
      <c r="T147" s="234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5" t="s">
        <v>216</v>
      </c>
      <c r="AU147" s="235" t="s">
        <v>85</v>
      </c>
      <c r="AV147" s="13" t="s">
        <v>85</v>
      </c>
      <c r="AW147" s="13" t="s">
        <v>37</v>
      </c>
      <c r="AX147" s="13" t="s">
        <v>75</v>
      </c>
      <c r="AY147" s="235" t="s">
        <v>199</v>
      </c>
    </row>
    <row r="148" s="14" customFormat="1">
      <c r="A148" s="14"/>
      <c r="B148" s="236"/>
      <c r="C148" s="237"/>
      <c r="D148" s="226" t="s">
        <v>216</v>
      </c>
      <c r="E148" s="238" t="s">
        <v>19</v>
      </c>
      <c r="F148" s="239" t="s">
        <v>218</v>
      </c>
      <c r="G148" s="237"/>
      <c r="H148" s="240">
        <v>0.071999999999999995</v>
      </c>
      <c r="I148" s="241"/>
      <c r="J148" s="237"/>
      <c r="K148" s="237"/>
      <c r="L148" s="242"/>
      <c r="M148" s="243"/>
      <c r="N148" s="244"/>
      <c r="O148" s="244"/>
      <c r="P148" s="244"/>
      <c r="Q148" s="244"/>
      <c r="R148" s="244"/>
      <c r="S148" s="244"/>
      <c r="T148" s="245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46" t="s">
        <v>216</v>
      </c>
      <c r="AU148" s="246" t="s">
        <v>85</v>
      </c>
      <c r="AV148" s="14" t="s">
        <v>207</v>
      </c>
      <c r="AW148" s="14" t="s">
        <v>37</v>
      </c>
      <c r="AX148" s="14" t="s">
        <v>83</v>
      </c>
      <c r="AY148" s="246" t="s">
        <v>199</v>
      </c>
    </row>
    <row r="149" s="12" customFormat="1" ht="22.8" customHeight="1">
      <c r="A149" s="12"/>
      <c r="B149" s="190"/>
      <c r="C149" s="191"/>
      <c r="D149" s="192" t="s">
        <v>74</v>
      </c>
      <c r="E149" s="204" t="s">
        <v>660</v>
      </c>
      <c r="F149" s="204" t="s">
        <v>661</v>
      </c>
      <c r="G149" s="191"/>
      <c r="H149" s="191"/>
      <c r="I149" s="194"/>
      <c r="J149" s="205">
        <f>BK149</f>
        <v>0</v>
      </c>
      <c r="K149" s="191"/>
      <c r="L149" s="196"/>
      <c r="M149" s="197"/>
      <c r="N149" s="198"/>
      <c r="O149" s="198"/>
      <c r="P149" s="199">
        <f>SUM(P150:P151)</f>
        <v>0</v>
      </c>
      <c r="Q149" s="198"/>
      <c r="R149" s="199">
        <f>SUM(R150:R151)</f>
        <v>0</v>
      </c>
      <c r="S149" s="198"/>
      <c r="T149" s="200">
        <f>SUM(T150:T151)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01" t="s">
        <v>83</v>
      </c>
      <c r="AT149" s="202" t="s">
        <v>74</v>
      </c>
      <c r="AU149" s="202" t="s">
        <v>83</v>
      </c>
      <c r="AY149" s="201" t="s">
        <v>199</v>
      </c>
      <c r="BK149" s="203">
        <f>SUM(BK150:BK151)</f>
        <v>0</v>
      </c>
    </row>
    <row r="150" s="2" customFormat="1" ht="16.5" customHeight="1">
      <c r="A150" s="40"/>
      <c r="B150" s="41"/>
      <c r="C150" s="206" t="s">
        <v>131</v>
      </c>
      <c r="D150" s="206" t="s">
        <v>202</v>
      </c>
      <c r="E150" s="207" t="s">
        <v>976</v>
      </c>
      <c r="F150" s="208" t="s">
        <v>977</v>
      </c>
      <c r="G150" s="209" t="s">
        <v>213</v>
      </c>
      <c r="H150" s="210">
        <v>6.3849999999999998</v>
      </c>
      <c r="I150" s="211"/>
      <c r="J150" s="212">
        <f>ROUND(I150*H150,2)</f>
        <v>0</v>
      </c>
      <c r="K150" s="208" t="s">
        <v>206</v>
      </c>
      <c r="L150" s="46"/>
      <c r="M150" s="213" t="s">
        <v>19</v>
      </c>
      <c r="N150" s="214" t="s">
        <v>46</v>
      </c>
      <c r="O150" s="86"/>
      <c r="P150" s="215">
        <f>O150*H150</f>
        <v>0</v>
      </c>
      <c r="Q150" s="215">
        <v>0</v>
      </c>
      <c r="R150" s="215">
        <f>Q150*H150</f>
        <v>0</v>
      </c>
      <c r="S150" s="215">
        <v>0</v>
      </c>
      <c r="T150" s="21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17" t="s">
        <v>207</v>
      </c>
      <c r="AT150" s="217" t="s">
        <v>202</v>
      </c>
      <c r="AU150" s="217" t="s">
        <v>85</v>
      </c>
      <c r="AY150" s="19" t="s">
        <v>199</v>
      </c>
      <c r="BE150" s="218">
        <f>IF(N150="základní",J150,0)</f>
        <v>0</v>
      </c>
      <c r="BF150" s="218">
        <f>IF(N150="snížená",J150,0)</f>
        <v>0</v>
      </c>
      <c r="BG150" s="218">
        <f>IF(N150="zákl. přenesená",J150,0)</f>
        <v>0</v>
      </c>
      <c r="BH150" s="218">
        <f>IF(N150="sníž. přenesená",J150,0)</f>
        <v>0</v>
      </c>
      <c r="BI150" s="218">
        <f>IF(N150="nulová",J150,0)</f>
        <v>0</v>
      </c>
      <c r="BJ150" s="19" t="s">
        <v>83</v>
      </c>
      <c r="BK150" s="218">
        <f>ROUND(I150*H150,2)</f>
        <v>0</v>
      </c>
      <c r="BL150" s="19" t="s">
        <v>207</v>
      </c>
      <c r="BM150" s="217" t="s">
        <v>1070</v>
      </c>
    </row>
    <row r="151" s="2" customFormat="1">
      <c r="A151" s="40"/>
      <c r="B151" s="41"/>
      <c r="C151" s="42"/>
      <c r="D151" s="219" t="s">
        <v>209</v>
      </c>
      <c r="E151" s="42"/>
      <c r="F151" s="220" t="s">
        <v>979</v>
      </c>
      <c r="G151" s="42"/>
      <c r="H151" s="42"/>
      <c r="I151" s="221"/>
      <c r="J151" s="42"/>
      <c r="K151" s="42"/>
      <c r="L151" s="46"/>
      <c r="M151" s="222"/>
      <c r="N151" s="223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209</v>
      </c>
      <c r="AU151" s="19" t="s">
        <v>85</v>
      </c>
    </row>
    <row r="152" s="12" customFormat="1" ht="25.92" customHeight="1">
      <c r="A152" s="12"/>
      <c r="B152" s="190"/>
      <c r="C152" s="191"/>
      <c r="D152" s="192" t="s">
        <v>74</v>
      </c>
      <c r="E152" s="193" t="s">
        <v>277</v>
      </c>
      <c r="F152" s="193" t="s">
        <v>278</v>
      </c>
      <c r="G152" s="191"/>
      <c r="H152" s="191"/>
      <c r="I152" s="194"/>
      <c r="J152" s="195">
        <f>BK152</f>
        <v>0</v>
      </c>
      <c r="K152" s="191"/>
      <c r="L152" s="196"/>
      <c r="M152" s="197"/>
      <c r="N152" s="198"/>
      <c r="O152" s="198"/>
      <c r="P152" s="199">
        <f>P153+P163+P170+P172+P180+P185+P205+P216+P225</f>
        <v>0</v>
      </c>
      <c r="Q152" s="198"/>
      <c r="R152" s="199">
        <f>R153+R163+R170+R172+R180+R185+R205+R216+R225</f>
        <v>0.79595260870000017</v>
      </c>
      <c r="S152" s="198"/>
      <c r="T152" s="200">
        <f>T153+T163+T170+T172+T180+T185+T205+T216+T225</f>
        <v>0.83762999999999999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01" t="s">
        <v>85</v>
      </c>
      <c r="AT152" s="202" t="s">
        <v>74</v>
      </c>
      <c r="AU152" s="202" t="s">
        <v>75</v>
      </c>
      <c r="AY152" s="201" t="s">
        <v>199</v>
      </c>
      <c r="BK152" s="203">
        <f>BK153+BK163+BK170+BK172+BK180+BK185+BK205+BK216+BK225</f>
        <v>0</v>
      </c>
    </row>
    <row r="153" s="12" customFormat="1" ht="22.8" customHeight="1">
      <c r="A153" s="12"/>
      <c r="B153" s="190"/>
      <c r="C153" s="191"/>
      <c r="D153" s="192" t="s">
        <v>74</v>
      </c>
      <c r="E153" s="204" t="s">
        <v>980</v>
      </c>
      <c r="F153" s="204" t="s">
        <v>981</v>
      </c>
      <c r="G153" s="191"/>
      <c r="H153" s="191"/>
      <c r="I153" s="194"/>
      <c r="J153" s="205">
        <f>BK153</f>
        <v>0</v>
      </c>
      <c r="K153" s="191"/>
      <c r="L153" s="196"/>
      <c r="M153" s="197"/>
      <c r="N153" s="198"/>
      <c r="O153" s="198"/>
      <c r="P153" s="199">
        <f>SUM(P154:P162)</f>
        <v>0</v>
      </c>
      <c r="Q153" s="198"/>
      <c r="R153" s="199">
        <f>SUM(R154:R162)</f>
        <v>0.17188000000000001</v>
      </c>
      <c r="S153" s="198"/>
      <c r="T153" s="200">
        <f>SUM(T154:T162)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01" t="s">
        <v>85</v>
      </c>
      <c r="AT153" s="202" t="s">
        <v>74</v>
      </c>
      <c r="AU153" s="202" t="s">
        <v>83</v>
      </c>
      <c r="AY153" s="201" t="s">
        <v>199</v>
      </c>
      <c r="BK153" s="203">
        <f>SUM(BK154:BK162)</f>
        <v>0</v>
      </c>
    </row>
    <row r="154" s="2" customFormat="1" ht="16.5" customHeight="1">
      <c r="A154" s="40"/>
      <c r="B154" s="41"/>
      <c r="C154" s="206" t="s">
        <v>134</v>
      </c>
      <c r="D154" s="206" t="s">
        <v>202</v>
      </c>
      <c r="E154" s="207" t="s">
        <v>982</v>
      </c>
      <c r="F154" s="208" t="s">
        <v>983</v>
      </c>
      <c r="G154" s="209" t="s">
        <v>417</v>
      </c>
      <c r="H154" s="210">
        <v>12</v>
      </c>
      <c r="I154" s="211"/>
      <c r="J154" s="212">
        <f>ROUND(I154*H154,2)</f>
        <v>0</v>
      </c>
      <c r="K154" s="208" t="s">
        <v>206</v>
      </c>
      <c r="L154" s="46"/>
      <c r="M154" s="213" t="s">
        <v>19</v>
      </c>
      <c r="N154" s="214" t="s">
        <v>46</v>
      </c>
      <c r="O154" s="86"/>
      <c r="P154" s="215">
        <f>O154*H154</f>
        <v>0</v>
      </c>
      <c r="Q154" s="215">
        <v>0.00016000000000000001</v>
      </c>
      <c r="R154" s="215">
        <f>Q154*H154</f>
        <v>0.0019200000000000003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128</v>
      </c>
      <c r="AT154" s="217" t="s">
        <v>202</v>
      </c>
      <c r="AU154" s="217" t="s">
        <v>85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128</v>
      </c>
      <c r="BM154" s="217" t="s">
        <v>1071</v>
      </c>
    </row>
    <row r="155" s="2" customFormat="1">
      <c r="A155" s="40"/>
      <c r="B155" s="41"/>
      <c r="C155" s="42"/>
      <c r="D155" s="219" t="s">
        <v>209</v>
      </c>
      <c r="E155" s="42"/>
      <c r="F155" s="220" t="s">
        <v>985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209</v>
      </c>
      <c r="AU155" s="19" t="s">
        <v>85</v>
      </c>
    </row>
    <row r="156" s="2" customFormat="1" ht="24.15" customHeight="1">
      <c r="A156" s="40"/>
      <c r="B156" s="41"/>
      <c r="C156" s="247" t="s">
        <v>322</v>
      </c>
      <c r="D156" s="247" t="s">
        <v>287</v>
      </c>
      <c r="E156" s="248" t="s">
        <v>993</v>
      </c>
      <c r="F156" s="249" t="s">
        <v>994</v>
      </c>
      <c r="G156" s="250" t="s">
        <v>417</v>
      </c>
      <c r="H156" s="251">
        <v>6</v>
      </c>
      <c r="I156" s="252"/>
      <c r="J156" s="253">
        <f>ROUND(I156*H156,2)</f>
        <v>0</v>
      </c>
      <c r="K156" s="249" t="s">
        <v>206</v>
      </c>
      <c r="L156" s="254"/>
      <c r="M156" s="255" t="s">
        <v>19</v>
      </c>
      <c r="N156" s="256" t="s">
        <v>46</v>
      </c>
      <c r="O156" s="86"/>
      <c r="P156" s="215">
        <f>O156*H156</f>
        <v>0</v>
      </c>
      <c r="Q156" s="215">
        <v>0.012999999999999999</v>
      </c>
      <c r="R156" s="215">
        <f>Q156*H156</f>
        <v>0.078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290</v>
      </c>
      <c r="AT156" s="217" t="s">
        <v>287</v>
      </c>
      <c r="AU156" s="217" t="s">
        <v>85</v>
      </c>
      <c r="AY156" s="19" t="s">
        <v>199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83</v>
      </c>
      <c r="BK156" s="218">
        <f>ROUND(I156*H156,2)</f>
        <v>0</v>
      </c>
      <c r="BL156" s="19" t="s">
        <v>128</v>
      </c>
      <c r="BM156" s="217" t="s">
        <v>1072</v>
      </c>
    </row>
    <row r="157" s="2" customFormat="1" ht="24.15" customHeight="1">
      <c r="A157" s="40"/>
      <c r="B157" s="41"/>
      <c r="C157" s="247" t="s">
        <v>326</v>
      </c>
      <c r="D157" s="247" t="s">
        <v>287</v>
      </c>
      <c r="E157" s="248" t="s">
        <v>986</v>
      </c>
      <c r="F157" s="249" t="s">
        <v>987</v>
      </c>
      <c r="G157" s="250" t="s">
        <v>417</v>
      </c>
      <c r="H157" s="251">
        <v>6</v>
      </c>
      <c r="I157" s="252"/>
      <c r="J157" s="253">
        <f>ROUND(I157*H157,2)</f>
        <v>0</v>
      </c>
      <c r="K157" s="249" t="s">
        <v>206</v>
      </c>
      <c r="L157" s="254"/>
      <c r="M157" s="255" t="s">
        <v>19</v>
      </c>
      <c r="N157" s="256" t="s">
        <v>46</v>
      </c>
      <c r="O157" s="86"/>
      <c r="P157" s="215">
        <f>O157*H157</f>
        <v>0</v>
      </c>
      <c r="Q157" s="215">
        <v>0.0064999999999999997</v>
      </c>
      <c r="R157" s="215">
        <f>Q157*H157</f>
        <v>0.039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290</v>
      </c>
      <c r="AT157" s="217" t="s">
        <v>287</v>
      </c>
      <c r="AU157" s="217" t="s">
        <v>85</v>
      </c>
      <c r="AY157" s="19" t="s">
        <v>199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83</v>
      </c>
      <c r="BK157" s="218">
        <f>ROUND(I157*H157,2)</f>
        <v>0</v>
      </c>
      <c r="BL157" s="19" t="s">
        <v>128</v>
      </c>
      <c r="BM157" s="217" t="s">
        <v>1073</v>
      </c>
    </row>
    <row r="158" s="2" customFormat="1" ht="16.5" customHeight="1">
      <c r="A158" s="40"/>
      <c r="B158" s="41"/>
      <c r="C158" s="206" t="s">
        <v>7</v>
      </c>
      <c r="D158" s="206" t="s">
        <v>202</v>
      </c>
      <c r="E158" s="207" t="s">
        <v>989</v>
      </c>
      <c r="F158" s="208" t="s">
        <v>990</v>
      </c>
      <c r="G158" s="209" t="s">
        <v>417</v>
      </c>
      <c r="H158" s="210">
        <v>4</v>
      </c>
      <c r="I158" s="211"/>
      <c r="J158" s="212">
        <f>ROUND(I158*H158,2)</f>
        <v>0</v>
      </c>
      <c r="K158" s="208" t="s">
        <v>206</v>
      </c>
      <c r="L158" s="46"/>
      <c r="M158" s="213" t="s">
        <v>19</v>
      </c>
      <c r="N158" s="214" t="s">
        <v>46</v>
      </c>
      <c r="O158" s="86"/>
      <c r="P158" s="215">
        <f>O158*H158</f>
        <v>0</v>
      </c>
      <c r="Q158" s="215">
        <v>0.00024000000000000001</v>
      </c>
      <c r="R158" s="215">
        <f>Q158*H158</f>
        <v>0.00096000000000000002</v>
      </c>
      <c r="S158" s="215">
        <v>0</v>
      </c>
      <c r="T158" s="21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17" t="s">
        <v>128</v>
      </c>
      <c r="AT158" s="217" t="s">
        <v>202</v>
      </c>
      <c r="AU158" s="217" t="s">
        <v>85</v>
      </c>
      <c r="AY158" s="19" t="s">
        <v>199</v>
      </c>
      <c r="BE158" s="218">
        <f>IF(N158="základní",J158,0)</f>
        <v>0</v>
      </c>
      <c r="BF158" s="218">
        <f>IF(N158="snížená",J158,0)</f>
        <v>0</v>
      </c>
      <c r="BG158" s="218">
        <f>IF(N158="zákl. přenesená",J158,0)</f>
        <v>0</v>
      </c>
      <c r="BH158" s="218">
        <f>IF(N158="sníž. přenesená",J158,0)</f>
        <v>0</v>
      </c>
      <c r="BI158" s="218">
        <f>IF(N158="nulová",J158,0)</f>
        <v>0</v>
      </c>
      <c r="BJ158" s="19" t="s">
        <v>83</v>
      </c>
      <c r="BK158" s="218">
        <f>ROUND(I158*H158,2)</f>
        <v>0</v>
      </c>
      <c r="BL158" s="19" t="s">
        <v>128</v>
      </c>
      <c r="BM158" s="217" t="s">
        <v>1074</v>
      </c>
    </row>
    <row r="159" s="2" customFormat="1">
      <c r="A159" s="40"/>
      <c r="B159" s="41"/>
      <c r="C159" s="42"/>
      <c r="D159" s="219" t="s">
        <v>209</v>
      </c>
      <c r="E159" s="42"/>
      <c r="F159" s="220" t="s">
        <v>992</v>
      </c>
      <c r="G159" s="42"/>
      <c r="H159" s="42"/>
      <c r="I159" s="221"/>
      <c r="J159" s="42"/>
      <c r="K159" s="42"/>
      <c r="L159" s="46"/>
      <c r="M159" s="222"/>
      <c r="N159" s="223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209</v>
      </c>
      <c r="AU159" s="19" t="s">
        <v>85</v>
      </c>
    </row>
    <row r="160" s="2" customFormat="1" ht="24.15" customHeight="1">
      <c r="A160" s="40"/>
      <c r="B160" s="41"/>
      <c r="C160" s="247" t="s">
        <v>339</v>
      </c>
      <c r="D160" s="247" t="s">
        <v>287</v>
      </c>
      <c r="E160" s="248" t="s">
        <v>993</v>
      </c>
      <c r="F160" s="249" t="s">
        <v>994</v>
      </c>
      <c r="G160" s="250" t="s">
        <v>417</v>
      </c>
      <c r="H160" s="251">
        <v>4</v>
      </c>
      <c r="I160" s="252"/>
      <c r="J160" s="253">
        <f>ROUND(I160*H160,2)</f>
        <v>0</v>
      </c>
      <c r="K160" s="249" t="s">
        <v>206</v>
      </c>
      <c r="L160" s="254"/>
      <c r="M160" s="255" t="s">
        <v>19</v>
      </c>
      <c r="N160" s="256" t="s">
        <v>46</v>
      </c>
      <c r="O160" s="86"/>
      <c r="P160" s="215">
        <f>O160*H160</f>
        <v>0</v>
      </c>
      <c r="Q160" s="215">
        <v>0.012999999999999999</v>
      </c>
      <c r="R160" s="215">
        <f>Q160*H160</f>
        <v>0.051999999999999998</v>
      </c>
      <c r="S160" s="215">
        <v>0</v>
      </c>
      <c r="T160" s="216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17" t="s">
        <v>290</v>
      </c>
      <c r="AT160" s="217" t="s">
        <v>287</v>
      </c>
      <c r="AU160" s="217" t="s">
        <v>85</v>
      </c>
      <c r="AY160" s="19" t="s">
        <v>199</v>
      </c>
      <c r="BE160" s="218">
        <f>IF(N160="základní",J160,0)</f>
        <v>0</v>
      </c>
      <c r="BF160" s="218">
        <f>IF(N160="snížená",J160,0)</f>
        <v>0</v>
      </c>
      <c r="BG160" s="218">
        <f>IF(N160="zákl. přenesená",J160,0)</f>
        <v>0</v>
      </c>
      <c r="BH160" s="218">
        <f>IF(N160="sníž. přenesená",J160,0)</f>
        <v>0</v>
      </c>
      <c r="BI160" s="218">
        <f>IF(N160="nulová",J160,0)</f>
        <v>0</v>
      </c>
      <c r="BJ160" s="19" t="s">
        <v>83</v>
      </c>
      <c r="BK160" s="218">
        <f>ROUND(I160*H160,2)</f>
        <v>0</v>
      </c>
      <c r="BL160" s="19" t="s">
        <v>128</v>
      </c>
      <c r="BM160" s="217" t="s">
        <v>1075</v>
      </c>
    </row>
    <row r="161" s="2" customFormat="1" ht="16.5" customHeight="1">
      <c r="A161" s="40"/>
      <c r="B161" s="41"/>
      <c r="C161" s="206" t="s">
        <v>344</v>
      </c>
      <c r="D161" s="206" t="s">
        <v>202</v>
      </c>
      <c r="E161" s="207" t="s">
        <v>1076</v>
      </c>
      <c r="F161" s="208" t="s">
        <v>1077</v>
      </c>
      <c r="G161" s="209" t="s">
        <v>305</v>
      </c>
      <c r="H161" s="257"/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0</v>
      </c>
      <c r="R161" s="215">
        <f>Q161*H161</f>
        <v>0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128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128</v>
      </c>
      <c r="BM161" s="217" t="s">
        <v>1078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1079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12" customFormat="1" ht="22.8" customHeight="1">
      <c r="A163" s="12"/>
      <c r="B163" s="190"/>
      <c r="C163" s="191"/>
      <c r="D163" s="192" t="s">
        <v>74</v>
      </c>
      <c r="E163" s="204" t="s">
        <v>439</v>
      </c>
      <c r="F163" s="204" t="s">
        <v>440</v>
      </c>
      <c r="G163" s="191"/>
      <c r="H163" s="191"/>
      <c r="I163" s="194"/>
      <c r="J163" s="205">
        <f>BK163</f>
        <v>0</v>
      </c>
      <c r="K163" s="191"/>
      <c r="L163" s="196"/>
      <c r="M163" s="197"/>
      <c r="N163" s="198"/>
      <c r="O163" s="198"/>
      <c r="P163" s="199">
        <f>SUM(P164:P169)</f>
        <v>0</v>
      </c>
      <c r="Q163" s="198"/>
      <c r="R163" s="199">
        <f>SUM(R164:R169)</f>
        <v>0.0169705302</v>
      </c>
      <c r="S163" s="198"/>
      <c r="T163" s="200">
        <f>SUM(T164:T169)</f>
        <v>0.019460000000000002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01" t="s">
        <v>85</v>
      </c>
      <c r="AT163" s="202" t="s">
        <v>74</v>
      </c>
      <c r="AU163" s="202" t="s">
        <v>83</v>
      </c>
      <c r="AY163" s="201" t="s">
        <v>199</v>
      </c>
      <c r="BK163" s="203">
        <f>SUM(BK164:BK169)</f>
        <v>0</v>
      </c>
    </row>
    <row r="164" s="2" customFormat="1" ht="16.5" customHeight="1">
      <c r="A164" s="40"/>
      <c r="B164" s="41"/>
      <c r="C164" s="206" t="s">
        <v>349</v>
      </c>
      <c r="D164" s="206" t="s">
        <v>202</v>
      </c>
      <c r="E164" s="207" t="s">
        <v>1080</v>
      </c>
      <c r="F164" s="208" t="s">
        <v>1081</v>
      </c>
      <c r="G164" s="209" t="s">
        <v>443</v>
      </c>
      <c r="H164" s="210">
        <v>1</v>
      </c>
      <c r="I164" s="211"/>
      <c r="J164" s="212">
        <f>ROUND(I164*H164,2)</f>
        <v>0</v>
      </c>
      <c r="K164" s="208" t="s">
        <v>206</v>
      </c>
      <c r="L164" s="46"/>
      <c r="M164" s="213" t="s">
        <v>19</v>
      </c>
      <c r="N164" s="214" t="s">
        <v>46</v>
      </c>
      <c r="O164" s="86"/>
      <c r="P164" s="215">
        <f>O164*H164</f>
        <v>0</v>
      </c>
      <c r="Q164" s="215">
        <v>0</v>
      </c>
      <c r="R164" s="215">
        <f>Q164*H164</f>
        <v>0</v>
      </c>
      <c r="S164" s="215">
        <v>0.019460000000000002</v>
      </c>
      <c r="T164" s="216">
        <f>S164*H164</f>
        <v>0.019460000000000002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17" t="s">
        <v>128</v>
      </c>
      <c r="AT164" s="217" t="s">
        <v>202</v>
      </c>
      <c r="AU164" s="217" t="s">
        <v>85</v>
      </c>
      <c r="AY164" s="19" t="s">
        <v>199</v>
      </c>
      <c r="BE164" s="218">
        <f>IF(N164="základní",J164,0)</f>
        <v>0</v>
      </c>
      <c r="BF164" s="218">
        <f>IF(N164="snížená",J164,0)</f>
        <v>0</v>
      </c>
      <c r="BG164" s="218">
        <f>IF(N164="zákl. přenesená",J164,0)</f>
        <v>0</v>
      </c>
      <c r="BH164" s="218">
        <f>IF(N164="sníž. přenesená",J164,0)</f>
        <v>0</v>
      </c>
      <c r="BI164" s="218">
        <f>IF(N164="nulová",J164,0)</f>
        <v>0</v>
      </c>
      <c r="BJ164" s="19" t="s">
        <v>83</v>
      </c>
      <c r="BK164" s="218">
        <f>ROUND(I164*H164,2)</f>
        <v>0</v>
      </c>
      <c r="BL164" s="19" t="s">
        <v>128</v>
      </c>
      <c r="BM164" s="217" t="s">
        <v>1082</v>
      </c>
    </row>
    <row r="165" s="2" customFormat="1">
      <c r="A165" s="40"/>
      <c r="B165" s="41"/>
      <c r="C165" s="42"/>
      <c r="D165" s="219" t="s">
        <v>209</v>
      </c>
      <c r="E165" s="42"/>
      <c r="F165" s="220" t="s">
        <v>1083</v>
      </c>
      <c r="G165" s="42"/>
      <c r="H165" s="42"/>
      <c r="I165" s="221"/>
      <c r="J165" s="42"/>
      <c r="K165" s="42"/>
      <c r="L165" s="46"/>
      <c r="M165" s="222"/>
      <c r="N165" s="223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209</v>
      </c>
      <c r="AU165" s="19" t="s">
        <v>85</v>
      </c>
    </row>
    <row r="166" s="2" customFormat="1" ht="16.5" customHeight="1">
      <c r="A166" s="40"/>
      <c r="B166" s="41"/>
      <c r="C166" s="206" t="s">
        <v>354</v>
      </c>
      <c r="D166" s="206" t="s">
        <v>202</v>
      </c>
      <c r="E166" s="207" t="s">
        <v>1084</v>
      </c>
      <c r="F166" s="208" t="s">
        <v>1085</v>
      </c>
      <c r="G166" s="209" t="s">
        <v>443</v>
      </c>
      <c r="H166" s="210">
        <v>1</v>
      </c>
      <c r="I166" s="211"/>
      <c r="J166" s="212">
        <f>ROUND(I166*H166,2)</f>
        <v>0</v>
      </c>
      <c r="K166" s="208" t="s">
        <v>206</v>
      </c>
      <c r="L166" s="46"/>
      <c r="M166" s="213" t="s">
        <v>19</v>
      </c>
      <c r="N166" s="214" t="s">
        <v>46</v>
      </c>
      <c r="O166" s="86"/>
      <c r="P166" s="215">
        <f>O166*H166</f>
        <v>0</v>
      </c>
      <c r="Q166" s="215">
        <v>0.0169705302</v>
      </c>
      <c r="R166" s="215">
        <f>Q166*H166</f>
        <v>0.0169705302</v>
      </c>
      <c r="S166" s="215">
        <v>0</v>
      </c>
      <c r="T166" s="21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7" t="s">
        <v>128</v>
      </c>
      <c r="AT166" s="217" t="s">
        <v>202</v>
      </c>
      <c r="AU166" s="217" t="s">
        <v>85</v>
      </c>
      <c r="AY166" s="19" t="s">
        <v>199</v>
      </c>
      <c r="BE166" s="218">
        <f>IF(N166="základní",J166,0)</f>
        <v>0</v>
      </c>
      <c r="BF166" s="218">
        <f>IF(N166="snížená",J166,0)</f>
        <v>0</v>
      </c>
      <c r="BG166" s="218">
        <f>IF(N166="zákl. přenesená",J166,0)</f>
        <v>0</v>
      </c>
      <c r="BH166" s="218">
        <f>IF(N166="sníž. přenesená",J166,0)</f>
        <v>0</v>
      </c>
      <c r="BI166" s="218">
        <f>IF(N166="nulová",J166,0)</f>
        <v>0</v>
      </c>
      <c r="BJ166" s="19" t="s">
        <v>83</v>
      </c>
      <c r="BK166" s="218">
        <f>ROUND(I166*H166,2)</f>
        <v>0</v>
      </c>
      <c r="BL166" s="19" t="s">
        <v>128</v>
      </c>
      <c r="BM166" s="217" t="s">
        <v>1086</v>
      </c>
    </row>
    <row r="167" s="2" customFormat="1">
      <c r="A167" s="40"/>
      <c r="B167" s="41"/>
      <c r="C167" s="42"/>
      <c r="D167" s="219" t="s">
        <v>209</v>
      </c>
      <c r="E167" s="42"/>
      <c r="F167" s="220" t="s">
        <v>1087</v>
      </c>
      <c r="G167" s="42"/>
      <c r="H167" s="42"/>
      <c r="I167" s="221"/>
      <c r="J167" s="42"/>
      <c r="K167" s="42"/>
      <c r="L167" s="46"/>
      <c r="M167" s="222"/>
      <c r="N167" s="22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209</v>
      </c>
      <c r="AU167" s="19" t="s">
        <v>85</v>
      </c>
    </row>
    <row r="168" s="2" customFormat="1" ht="16.5" customHeight="1">
      <c r="A168" s="40"/>
      <c r="B168" s="41"/>
      <c r="C168" s="206" t="s">
        <v>359</v>
      </c>
      <c r="D168" s="206" t="s">
        <v>202</v>
      </c>
      <c r="E168" s="207" t="s">
        <v>453</v>
      </c>
      <c r="F168" s="208" t="s">
        <v>454</v>
      </c>
      <c r="G168" s="209" t="s">
        <v>305</v>
      </c>
      <c r="H168" s="257"/>
      <c r="I168" s="211"/>
      <c r="J168" s="212">
        <f>ROUND(I168*H168,2)</f>
        <v>0</v>
      </c>
      <c r="K168" s="208" t="s">
        <v>206</v>
      </c>
      <c r="L168" s="46"/>
      <c r="M168" s="213" t="s">
        <v>19</v>
      </c>
      <c r="N168" s="214" t="s">
        <v>46</v>
      </c>
      <c r="O168" s="86"/>
      <c r="P168" s="215">
        <f>O168*H168</f>
        <v>0</v>
      </c>
      <c r="Q168" s="215">
        <v>0</v>
      </c>
      <c r="R168" s="215">
        <f>Q168*H168</f>
        <v>0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128</v>
      </c>
      <c r="AT168" s="217" t="s">
        <v>202</v>
      </c>
      <c r="AU168" s="217" t="s">
        <v>85</v>
      </c>
      <c r="AY168" s="19" t="s">
        <v>199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83</v>
      </c>
      <c r="BK168" s="218">
        <f>ROUND(I168*H168,2)</f>
        <v>0</v>
      </c>
      <c r="BL168" s="19" t="s">
        <v>128</v>
      </c>
      <c r="BM168" s="217" t="s">
        <v>1088</v>
      </c>
    </row>
    <row r="169" s="2" customFormat="1">
      <c r="A169" s="40"/>
      <c r="B169" s="41"/>
      <c r="C169" s="42"/>
      <c r="D169" s="219" t="s">
        <v>209</v>
      </c>
      <c r="E169" s="42"/>
      <c r="F169" s="220" t="s">
        <v>456</v>
      </c>
      <c r="G169" s="42"/>
      <c r="H169" s="42"/>
      <c r="I169" s="221"/>
      <c r="J169" s="42"/>
      <c r="K169" s="42"/>
      <c r="L169" s="46"/>
      <c r="M169" s="222"/>
      <c r="N169" s="223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209</v>
      </c>
      <c r="AU169" s="19" t="s">
        <v>85</v>
      </c>
    </row>
    <row r="170" s="12" customFormat="1" ht="22.8" customHeight="1">
      <c r="A170" s="12"/>
      <c r="B170" s="190"/>
      <c r="C170" s="191"/>
      <c r="D170" s="192" t="s">
        <v>74</v>
      </c>
      <c r="E170" s="204" t="s">
        <v>457</v>
      </c>
      <c r="F170" s="204" t="s">
        <v>458</v>
      </c>
      <c r="G170" s="191"/>
      <c r="H170" s="191"/>
      <c r="I170" s="194"/>
      <c r="J170" s="205">
        <f>BK170</f>
        <v>0</v>
      </c>
      <c r="K170" s="191"/>
      <c r="L170" s="196"/>
      <c r="M170" s="197"/>
      <c r="N170" s="198"/>
      <c r="O170" s="198"/>
      <c r="P170" s="199">
        <f>P171</f>
        <v>0</v>
      </c>
      <c r="Q170" s="198"/>
      <c r="R170" s="199">
        <f>R171</f>
        <v>0</v>
      </c>
      <c r="S170" s="198"/>
      <c r="T170" s="200">
        <f>T171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01" t="s">
        <v>85</v>
      </c>
      <c r="AT170" s="202" t="s">
        <v>74</v>
      </c>
      <c r="AU170" s="202" t="s">
        <v>83</v>
      </c>
      <c r="AY170" s="201" t="s">
        <v>199</v>
      </c>
      <c r="BK170" s="203">
        <f>BK171</f>
        <v>0</v>
      </c>
    </row>
    <row r="171" s="2" customFormat="1" ht="16.5" customHeight="1">
      <c r="A171" s="40"/>
      <c r="B171" s="41"/>
      <c r="C171" s="206" t="s">
        <v>364</v>
      </c>
      <c r="D171" s="206" t="s">
        <v>202</v>
      </c>
      <c r="E171" s="207" t="s">
        <v>459</v>
      </c>
      <c r="F171" s="208" t="s">
        <v>460</v>
      </c>
      <c r="G171" s="209" t="s">
        <v>461</v>
      </c>
      <c r="H171" s="210">
        <v>1</v>
      </c>
      <c r="I171" s="211"/>
      <c r="J171" s="212">
        <f>ROUND(I171*H171,2)</f>
        <v>0</v>
      </c>
      <c r="K171" s="208" t="s">
        <v>19</v>
      </c>
      <c r="L171" s="46"/>
      <c r="M171" s="213" t="s">
        <v>19</v>
      </c>
      <c r="N171" s="214" t="s">
        <v>46</v>
      </c>
      <c r="O171" s="86"/>
      <c r="P171" s="215">
        <f>O171*H171</f>
        <v>0</v>
      </c>
      <c r="Q171" s="215">
        <v>0</v>
      </c>
      <c r="R171" s="215">
        <f>Q171*H171</f>
        <v>0</v>
      </c>
      <c r="S171" s="215">
        <v>0</v>
      </c>
      <c r="T171" s="216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17" t="s">
        <v>128</v>
      </c>
      <c r="AT171" s="217" t="s">
        <v>202</v>
      </c>
      <c r="AU171" s="217" t="s">
        <v>85</v>
      </c>
      <c r="AY171" s="19" t="s">
        <v>199</v>
      </c>
      <c r="BE171" s="218">
        <f>IF(N171="základní",J171,0)</f>
        <v>0</v>
      </c>
      <c r="BF171" s="218">
        <f>IF(N171="snížená",J171,0)</f>
        <v>0</v>
      </c>
      <c r="BG171" s="218">
        <f>IF(N171="zákl. přenesená",J171,0)</f>
        <v>0</v>
      </c>
      <c r="BH171" s="218">
        <f>IF(N171="sníž. přenesená",J171,0)</f>
        <v>0</v>
      </c>
      <c r="BI171" s="218">
        <f>IF(N171="nulová",J171,0)</f>
        <v>0</v>
      </c>
      <c r="BJ171" s="19" t="s">
        <v>83</v>
      </c>
      <c r="BK171" s="218">
        <f>ROUND(I171*H171,2)</f>
        <v>0</v>
      </c>
      <c r="BL171" s="19" t="s">
        <v>128</v>
      </c>
      <c r="BM171" s="217" t="s">
        <v>1089</v>
      </c>
    </row>
    <row r="172" s="12" customFormat="1" ht="22.8" customHeight="1">
      <c r="A172" s="12"/>
      <c r="B172" s="190"/>
      <c r="C172" s="191"/>
      <c r="D172" s="192" t="s">
        <v>74</v>
      </c>
      <c r="E172" s="204" t="s">
        <v>463</v>
      </c>
      <c r="F172" s="204" t="s">
        <v>464</v>
      </c>
      <c r="G172" s="191"/>
      <c r="H172" s="191"/>
      <c r="I172" s="194"/>
      <c r="J172" s="205">
        <f>BK172</f>
        <v>0</v>
      </c>
      <c r="K172" s="191"/>
      <c r="L172" s="196"/>
      <c r="M172" s="197"/>
      <c r="N172" s="198"/>
      <c r="O172" s="198"/>
      <c r="P172" s="199">
        <f>SUM(P173:P179)</f>
        <v>0</v>
      </c>
      <c r="Q172" s="198"/>
      <c r="R172" s="199">
        <f>SUM(R173:R179)</f>
        <v>0.064000000000000001</v>
      </c>
      <c r="S172" s="198"/>
      <c r="T172" s="200">
        <f>SUM(T173:T179)</f>
        <v>0.072000000000000008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01" t="s">
        <v>85</v>
      </c>
      <c r="AT172" s="202" t="s">
        <v>74</v>
      </c>
      <c r="AU172" s="202" t="s">
        <v>83</v>
      </c>
      <c r="AY172" s="201" t="s">
        <v>199</v>
      </c>
      <c r="BK172" s="203">
        <f>SUM(BK173:BK179)</f>
        <v>0</v>
      </c>
    </row>
    <row r="173" s="2" customFormat="1" ht="16.5" customHeight="1">
      <c r="A173" s="40"/>
      <c r="B173" s="41"/>
      <c r="C173" s="206" t="s">
        <v>369</v>
      </c>
      <c r="D173" s="206" t="s">
        <v>202</v>
      </c>
      <c r="E173" s="207" t="s">
        <v>1090</v>
      </c>
      <c r="F173" s="208" t="s">
        <v>1091</v>
      </c>
      <c r="G173" s="209" t="s">
        <v>417</v>
      </c>
      <c r="H173" s="210">
        <v>4</v>
      </c>
      <c r="I173" s="211"/>
      <c r="J173" s="212">
        <f>ROUND(I173*H173,2)</f>
        <v>0</v>
      </c>
      <c r="K173" s="208" t="s">
        <v>206</v>
      </c>
      <c r="L173" s="46"/>
      <c r="M173" s="213" t="s">
        <v>19</v>
      </c>
      <c r="N173" s="214" t="s">
        <v>46</v>
      </c>
      <c r="O173" s="86"/>
      <c r="P173" s="215">
        <f>O173*H173</f>
        <v>0</v>
      </c>
      <c r="Q173" s="215">
        <v>0</v>
      </c>
      <c r="R173" s="215">
        <f>Q173*H173</f>
        <v>0</v>
      </c>
      <c r="S173" s="215">
        <v>0</v>
      </c>
      <c r="T173" s="21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128</v>
      </c>
      <c r="AT173" s="217" t="s">
        <v>202</v>
      </c>
      <c r="AU173" s="217" t="s">
        <v>85</v>
      </c>
      <c r="AY173" s="19" t="s">
        <v>199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83</v>
      </c>
      <c r="BK173" s="218">
        <f>ROUND(I173*H173,2)</f>
        <v>0</v>
      </c>
      <c r="BL173" s="19" t="s">
        <v>128</v>
      </c>
      <c r="BM173" s="217" t="s">
        <v>1092</v>
      </c>
    </row>
    <row r="174" s="2" customFormat="1">
      <c r="A174" s="40"/>
      <c r="B174" s="41"/>
      <c r="C174" s="42"/>
      <c r="D174" s="219" t="s">
        <v>209</v>
      </c>
      <c r="E174" s="42"/>
      <c r="F174" s="220" t="s">
        <v>1093</v>
      </c>
      <c r="G174" s="42"/>
      <c r="H174" s="42"/>
      <c r="I174" s="221"/>
      <c r="J174" s="42"/>
      <c r="K174" s="42"/>
      <c r="L174" s="46"/>
      <c r="M174" s="222"/>
      <c r="N174" s="223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209</v>
      </c>
      <c r="AU174" s="19" t="s">
        <v>85</v>
      </c>
    </row>
    <row r="175" s="2" customFormat="1" ht="16.5" customHeight="1">
      <c r="A175" s="40"/>
      <c r="B175" s="41"/>
      <c r="C175" s="247" t="s">
        <v>374</v>
      </c>
      <c r="D175" s="247" t="s">
        <v>287</v>
      </c>
      <c r="E175" s="248" t="s">
        <v>1094</v>
      </c>
      <c r="F175" s="249" t="s">
        <v>1095</v>
      </c>
      <c r="G175" s="250" t="s">
        <v>417</v>
      </c>
      <c r="H175" s="251">
        <v>4</v>
      </c>
      <c r="I175" s="252"/>
      <c r="J175" s="253">
        <f>ROUND(I175*H175,2)</f>
        <v>0</v>
      </c>
      <c r="K175" s="249" t="s">
        <v>206</v>
      </c>
      <c r="L175" s="254"/>
      <c r="M175" s="255" t="s">
        <v>19</v>
      </c>
      <c r="N175" s="256" t="s">
        <v>46</v>
      </c>
      <c r="O175" s="86"/>
      <c r="P175" s="215">
        <f>O175*H175</f>
        <v>0</v>
      </c>
      <c r="Q175" s="215">
        <v>0.016</v>
      </c>
      <c r="R175" s="215">
        <f>Q175*H175</f>
        <v>0.064000000000000001</v>
      </c>
      <c r="S175" s="215">
        <v>0</v>
      </c>
      <c r="T175" s="21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290</v>
      </c>
      <c r="AT175" s="217" t="s">
        <v>287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128</v>
      </c>
      <c r="BM175" s="217" t="s">
        <v>1096</v>
      </c>
    </row>
    <row r="176" s="2" customFormat="1" ht="16.5" customHeight="1">
      <c r="A176" s="40"/>
      <c r="B176" s="41"/>
      <c r="C176" s="206" t="s">
        <v>379</v>
      </c>
      <c r="D176" s="206" t="s">
        <v>202</v>
      </c>
      <c r="E176" s="207" t="s">
        <v>472</v>
      </c>
      <c r="F176" s="208" t="s">
        <v>473</v>
      </c>
      <c r="G176" s="209" t="s">
        <v>417</v>
      </c>
      <c r="H176" s="210">
        <v>3</v>
      </c>
      <c r="I176" s="211"/>
      <c r="J176" s="212">
        <f>ROUND(I176*H176,2)</f>
        <v>0</v>
      </c>
      <c r="K176" s="208" t="s">
        <v>206</v>
      </c>
      <c r="L176" s="46"/>
      <c r="M176" s="213" t="s">
        <v>19</v>
      </c>
      <c r="N176" s="214" t="s">
        <v>46</v>
      </c>
      <c r="O176" s="86"/>
      <c r="P176" s="215">
        <f>O176*H176</f>
        <v>0</v>
      </c>
      <c r="Q176" s="215">
        <v>0</v>
      </c>
      <c r="R176" s="215">
        <f>Q176*H176</f>
        <v>0</v>
      </c>
      <c r="S176" s="215">
        <v>0.024</v>
      </c>
      <c r="T176" s="216">
        <f>S176*H176</f>
        <v>0.072000000000000008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17" t="s">
        <v>128</v>
      </c>
      <c r="AT176" s="217" t="s">
        <v>202</v>
      </c>
      <c r="AU176" s="217" t="s">
        <v>85</v>
      </c>
      <c r="AY176" s="19" t="s">
        <v>199</v>
      </c>
      <c r="BE176" s="218">
        <f>IF(N176="základní",J176,0)</f>
        <v>0</v>
      </c>
      <c r="BF176" s="218">
        <f>IF(N176="snížená",J176,0)</f>
        <v>0</v>
      </c>
      <c r="BG176" s="218">
        <f>IF(N176="zákl. přenesená",J176,0)</f>
        <v>0</v>
      </c>
      <c r="BH176" s="218">
        <f>IF(N176="sníž. přenesená",J176,0)</f>
        <v>0</v>
      </c>
      <c r="BI176" s="218">
        <f>IF(N176="nulová",J176,0)</f>
        <v>0</v>
      </c>
      <c r="BJ176" s="19" t="s">
        <v>83</v>
      </c>
      <c r="BK176" s="218">
        <f>ROUND(I176*H176,2)</f>
        <v>0</v>
      </c>
      <c r="BL176" s="19" t="s">
        <v>128</v>
      </c>
      <c r="BM176" s="217" t="s">
        <v>1097</v>
      </c>
    </row>
    <row r="177" s="2" customFormat="1">
      <c r="A177" s="40"/>
      <c r="B177" s="41"/>
      <c r="C177" s="42"/>
      <c r="D177" s="219" t="s">
        <v>209</v>
      </c>
      <c r="E177" s="42"/>
      <c r="F177" s="220" t="s">
        <v>475</v>
      </c>
      <c r="G177" s="42"/>
      <c r="H177" s="42"/>
      <c r="I177" s="221"/>
      <c r="J177" s="42"/>
      <c r="K177" s="42"/>
      <c r="L177" s="46"/>
      <c r="M177" s="222"/>
      <c r="N177" s="223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209</v>
      </c>
      <c r="AU177" s="19" t="s">
        <v>85</v>
      </c>
    </row>
    <row r="178" s="2" customFormat="1" ht="16.5" customHeight="1">
      <c r="A178" s="40"/>
      <c r="B178" s="41"/>
      <c r="C178" s="206" t="s">
        <v>384</v>
      </c>
      <c r="D178" s="206" t="s">
        <v>202</v>
      </c>
      <c r="E178" s="207" t="s">
        <v>479</v>
      </c>
      <c r="F178" s="208" t="s">
        <v>480</v>
      </c>
      <c r="G178" s="209" t="s">
        <v>305</v>
      </c>
      <c r="H178" s="257"/>
      <c r="I178" s="211"/>
      <c r="J178" s="212">
        <f>ROUND(I178*H178,2)</f>
        <v>0</v>
      </c>
      <c r="K178" s="208" t="s">
        <v>206</v>
      </c>
      <c r="L178" s="46"/>
      <c r="M178" s="213" t="s">
        <v>19</v>
      </c>
      <c r="N178" s="214" t="s">
        <v>46</v>
      </c>
      <c r="O178" s="86"/>
      <c r="P178" s="215">
        <f>O178*H178</f>
        <v>0</v>
      </c>
      <c r="Q178" s="215">
        <v>0</v>
      </c>
      <c r="R178" s="215">
        <f>Q178*H178</f>
        <v>0</v>
      </c>
      <c r="S178" s="215">
        <v>0</v>
      </c>
      <c r="T178" s="21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17" t="s">
        <v>128</v>
      </c>
      <c r="AT178" s="217" t="s">
        <v>202</v>
      </c>
      <c r="AU178" s="217" t="s">
        <v>85</v>
      </c>
      <c r="AY178" s="19" t="s">
        <v>199</v>
      </c>
      <c r="BE178" s="218">
        <f>IF(N178="základní",J178,0)</f>
        <v>0</v>
      </c>
      <c r="BF178" s="218">
        <f>IF(N178="snížená",J178,0)</f>
        <v>0</v>
      </c>
      <c r="BG178" s="218">
        <f>IF(N178="zákl. přenesená",J178,0)</f>
        <v>0</v>
      </c>
      <c r="BH178" s="218">
        <f>IF(N178="sníž. přenesená",J178,0)</f>
        <v>0</v>
      </c>
      <c r="BI178" s="218">
        <f>IF(N178="nulová",J178,0)</f>
        <v>0</v>
      </c>
      <c r="BJ178" s="19" t="s">
        <v>83</v>
      </c>
      <c r="BK178" s="218">
        <f>ROUND(I178*H178,2)</f>
        <v>0</v>
      </c>
      <c r="BL178" s="19" t="s">
        <v>128</v>
      </c>
      <c r="BM178" s="217" t="s">
        <v>1098</v>
      </c>
    </row>
    <row r="179" s="2" customFormat="1">
      <c r="A179" s="40"/>
      <c r="B179" s="41"/>
      <c r="C179" s="42"/>
      <c r="D179" s="219" t="s">
        <v>209</v>
      </c>
      <c r="E179" s="42"/>
      <c r="F179" s="220" t="s">
        <v>482</v>
      </c>
      <c r="G179" s="42"/>
      <c r="H179" s="42"/>
      <c r="I179" s="221"/>
      <c r="J179" s="42"/>
      <c r="K179" s="42"/>
      <c r="L179" s="46"/>
      <c r="M179" s="222"/>
      <c r="N179" s="223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209</v>
      </c>
      <c r="AU179" s="19" t="s">
        <v>85</v>
      </c>
    </row>
    <row r="180" s="12" customFormat="1" ht="22.8" customHeight="1">
      <c r="A180" s="12"/>
      <c r="B180" s="190"/>
      <c r="C180" s="191"/>
      <c r="D180" s="192" t="s">
        <v>74</v>
      </c>
      <c r="E180" s="204" t="s">
        <v>314</v>
      </c>
      <c r="F180" s="204" t="s">
        <v>315</v>
      </c>
      <c r="G180" s="191"/>
      <c r="H180" s="191"/>
      <c r="I180" s="194"/>
      <c r="J180" s="205">
        <f>BK180</f>
        <v>0</v>
      </c>
      <c r="K180" s="191"/>
      <c r="L180" s="196"/>
      <c r="M180" s="197"/>
      <c r="N180" s="198"/>
      <c r="O180" s="198"/>
      <c r="P180" s="199">
        <f>SUM(P181:P184)</f>
        <v>0</v>
      </c>
      <c r="Q180" s="198"/>
      <c r="R180" s="199">
        <f>SUM(R181:R184)</f>
        <v>0</v>
      </c>
      <c r="S180" s="198"/>
      <c r="T180" s="200">
        <f>SUM(T181:T184)</f>
        <v>0.40176000000000001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01" t="s">
        <v>85</v>
      </c>
      <c r="AT180" s="202" t="s">
        <v>74</v>
      </c>
      <c r="AU180" s="202" t="s">
        <v>83</v>
      </c>
      <c r="AY180" s="201" t="s">
        <v>199</v>
      </c>
      <c r="BK180" s="203">
        <f>SUM(BK181:BK184)</f>
        <v>0</v>
      </c>
    </row>
    <row r="181" s="2" customFormat="1" ht="16.5" customHeight="1">
      <c r="A181" s="40"/>
      <c r="B181" s="41"/>
      <c r="C181" s="206" t="s">
        <v>290</v>
      </c>
      <c r="D181" s="206" t="s">
        <v>202</v>
      </c>
      <c r="E181" s="207" t="s">
        <v>1099</v>
      </c>
      <c r="F181" s="208" t="s">
        <v>1100</v>
      </c>
      <c r="G181" s="209" t="s">
        <v>283</v>
      </c>
      <c r="H181" s="210">
        <v>10.044000000000001</v>
      </c>
      <c r="I181" s="211"/>
      <c r="J181" s="212">
        <f>ROUND(I181*H181,2)</f>
        <v>0</v>
      </c>
      <c r="K181" s="208" t="s">
        <v>206</v>
      </c>
      <c r="L181" s="46"/>
      <c r="M181" s="213" t="s">
        <v>19</v>
      </c>
      <c r="N181" s="214" t="s">
        <v>46</v>
      </c>
      <c r="O181" s="86"/>
      <c r="P181" s="215">
        <f>O181*H181</f>
        <v>0</v>
      </c>
      <c r="Q181" s="215">
        <v>0</v>
      </c>
      <c r="R181" s="215">
        <f>Q181*H181</f>
        <v>0</v>
      </c>
      <c r="S181" s="215">
        <v>0.040000000000000001</v>
      </c>
      <c r="T181" s="216">
        <f>S181*H181</f>
        <v>0.40176000000000001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17" t="s">
        <v>128</v>
      </c>
      <c r="AT181" s="217" t="s">
        <v>202</v>
      </c>
      <c r="AU181" s="217" t="s">
        <v>85</v>
      </c>
      <c r="AY181" s="19" t="s">
        <v>199</v>
      </c>
      <c r="BE181" s="218">
        <f>IF(N181="základní",J181,0)</f>
        <v>0</v>
      </c>
      <c r="BF181" s="218">
        <f>IF(N181="snížená",J181,0)</f>
        <v>0</v>
      </c>
      <c r="BG181" s="218">
        <f>IF(N181="zákl. přenesená",J181,0)</f>
        <v>0</v>
      </c>
      <c r="BH181" s="218">
        <f>IF(N181="sníž. přenesená",J181,0)</f>
        <v>0</v>
      </c>
      <c r="BI181" s="218">
        <f>IF(N181="nulová",J181,0)</f>
        <v>0</v>
      </c>
      <c r="BJ181" s="19" t="s">
        <v>83</v>
      </c>
      <c r="BK181" s="218">
        <f>ROUND(I181*H181,2)</f>
        <v>0</v>
      </c>
      <c r="BL181" s="19" t="s">
        <v>128</v>
      </c>
      <c r="BM181" s="217" t="s">
        <v>1101</v>
      </c>
    </row>
    <row r="182" s="2" customFormat="1">
      <c r="A182" s="40"/>
      <c r="B182" s="41"/>
      <c r="C182" s="42"/>
      <c r="D182" s="219" t="s">
        <v>209</v>
      </c>
      <c r="E182" s="42"/>
      <c r="F182" s="220" t="s">
        <v>1102</v>
      </c>
      <c r="G182" s="42"/>
      <c r="H182" s="42"/>
      <c r="I182" s="221"/>
      <c r="J182" s="42"/>
      <c r="K182" s="42"/>
      <c r="L182" s="46"/>
      <c r="M182" s="222"/>
      <c r="N182" s="223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209</v>
      </c>
      <c r="AU182" s="19" t="s">
        <v>85</v>
      </c>
    </row>
    <row r="183" s="13" customFormat="1">
      <c r="A183" s="13"/>
      <c r="B183" s="224"/>
      <c r="C183" s="225"/>
      <c r="D183" s="226" t="s">
        <v>216</v>
      </c>
      <c r="E183" s="227" t="s">
        <v>19</v>
      </c>
      <c r="F183" s="228" t="s">
        <v>1103</v>
      </c>
      <c r="G183" s="225"/>
      <c r="H183" s="229">
        <v>10.044000000000001</v>
      </c>
      <c r="I183" s="230"/>
      <c r="J183" s="225"/>
      <c r="K183" s="225"/>
      <c r="L183" s="231"/>
      <c r="M183" s="232"/>
      <c r="N183" s="233"/>
      <c r="O183" s="233"/>
      <c r="P183" s="233"/>
      <c r="Q183" s="233"/>
      <c r="R183" s="233"/>
      <c r="S183" s="233"/>
      <c r="T183" s="234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5" t="s">
        <v>216</v>
      </c>
      <c r="AU183" s="235" t="s">
        <v>85</v>
      </c>
      <c r="AV183" s="13" t="s">
        <v>85</v>
      </c>
      <c r="AW183" s="13" t="s">
        <v>37</v>
      </c>
      <c r="AX183" s="13" t="s">
        <v>75</v>
      </c>
      <c r="AY183" s="235" t="s">
        <v>199</v>
      </c>
    </row>
    <row r="184" s="14" customFormat="1">
      <c r="A184" s="14"/>
      <c r="B184" s="236"/>
      <c r="C184" s="237"/>
      <c r="D184" s="226" t="s">
        <v>216</v>
      </c>
      <c r="E184" s="238" t="s">
        <v>19</v>
      </c>
      <c r="F184" s="239" t="s">
        <v>218</v>
      </c>
      <c r="G184" s="237"/>
      <c r="H184" s="240">
        <v>10.044000000000001</v>
      </c>
      <c r="I184" s="241"/>
      <c r="J184" s="237"/>
      <c r="K184" s="237"/>
      <c r="L184" s="242"/>
      <c r="M184" s="243"/>
      <c r="N184" s="244"/>
      <c r="O184" s="244"/>
      <c r="P184" s="244"/>
      <c r="Q184" s="244"/>
      <c r="R184" s="244"/>
      <c r="S184" s="244"/>
      <c r="T184" s="245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46" t="s">
        <v>216</v>
      </c>
      <c r="AU184" s="246" t="s">
        <v>85</v>
      </c>
      <c r="AV184" s="14" t="s">
        <v>207</v>
      </c>
      <c r="AW184" s="14" t="s">
        <v>37</v>
      </c>
      <c r="AX184" s="14" t="s">
        <v>83</v>
      </c>
      <c r="AY184" s="246" t="s">
        <v>199</v>
      </c>
    </row>
    <row r="185" s="12" customFormat="1" ht="22.8" customHeight="1">
      <c r="A185" s="12"/>
      <c r="B185" s="190"/>
      <c r="C185" s="191"/>
      <c r="D185" s="192" t="s">
        <v>74</v>
      </c>
      <c r="E185" s="204" t="s">
        <v>502</v>
      </c>
      <c r="F185" s="204" t="s">
        <v>503</v>
      </c>
      <c r="G185" s="191"/>
      <c r="H185" s="191"/>
      <c r="I185" s="194"/>
      <c r="J185" s="205">
        <f>BK185</f>
        <v>0</v>
      </c>
      <c r="K185" s="191"/>
      <c r="L185" s="196"/>
      <c r="M185" s="197"/>
      <c r="N185" s="198"/>
      <c r="O185" s="198"/>
      <c r="P185" s="199">
        <f>SUM(P186:P204)</f>
        <v>0</v>
      </c>
      <c r="Q185" s="198"/>
      <c r="R185" s="199">
        <f>SUM(R186:R204)</f>
        <v>0.11642670000000001</v>
      </c>
      <c r="S185" s="198"/>
      <c r="T185" s="200">
        <f>SUM(T186:T204)</f>
        <v>0.25265000000000004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01" t="s">
        <v>85</v>
      </c>
      <c r="AT185" s="202" t="s">
        <v>74</v>
      </c>
      <c r="AU185" s="202" t="s">
        <v>83</v>
      </c>
      <c r="AY185" s="201" t="s">
        <v>199</v>
      </c>
      <c r="BK185" s="203">
        <f>SUM(BK186:BK204)</f>
        <v>0</v>
      </c>
    </row>
    <row r="186" s="2" customFormat="1" ht="16.5" customHeight="1">
      <c r="A186" s="40"/>
      <c r="B186" s="41"/>
      <c r="C186" s="206" t="s">
        <v>392</v>
      </c>
      <c r="D186" s="206" t="s">
        <v>202</v>
      </c>
      <c r="E186" s="207" t="s">
        <v>504</v>
      </c>
      <c r="F186" s="208" t="s">
        <v>505</v>
      </c>
      <c r="G186" s="209" t="s">
        <v>283</v>
      </c>
      <c r="H186" s="210">
        <v>3.1000000000000001</v>
      </c>
      <c r="I186" s="211"/>
      <c r="J186" s="212">
        <f>ROUND(I186*H186,2)</f>
        <v>0</v>
      </c>
      <c r="K186" s="208" t="s">
        <v>206</v>
      </c>
      <c r="L186" s="46"/>
      <c r="M186" s="213" t="s">
        <v>19</v>
      </c>
      <c r="N186" s="214" t="s">
        <v>46</v>
      </c>
      <c r="O186" s="86"/>
      <c r="P186" s="215">
        <f>O186*H186</f>
        <v>0</v>
      </c>
      <c r="Q186" s="215">
        <v>0</v>
      </c>
      <c r="R186" s="215">
        <f>Q186*H186</f>
        <v>0</v>
      </c>
      <c r="S186" s="215">
        <v>0.081500000000000003</v>
      </c>
      <c r="T186" s="216">
        <f>S186*H186</f>
        <v>0.25265000000000004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128</v>
      </c>
      <c r="AT186" s="217" t="s">
        <v>202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128</v>
      </c>
      <c r="BM186" s="217" t="s">
        <v>1104</v>
      </c>
    </row>
    <row r="187" s="2" customFormat="1">
      <c r="A187" s="40"/>
      <c r="B187" s="41"/>
      <c r="C187" s="42"/>
      <c r="D187" s="219" t="s">
        <v>209</v>
      </c>
      <c r="E187" s="42"/>
      <c r="F187" s="220" t="s">
        <v>507</v>
      </c>
      <c r="G187" s="42"/>
      <c r="H187" s="42"/>
      <c r="I187" s="221"/>
      <c r="J187" s="42"/>
      <c r="K187" s="42"/>
      <c r="L187" s="46"/>
      <c r="M187" s="222"/>
      <c r="N187" s="223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209</v>
      </c>
      <c r="AU187" s="19" t="s">
        <v>85</v>
      </c>
    </row>
    <row r="188" s="13" customFormat="1">
      <c r="A188" s="13"/>
      <c r="B188" s="224"/>
      <c r="C188" s="225"/>
      <c r="D188" s="226" t="s">
        <v>216</v>
      </c>
      <c r="E188" s="227" t="s">
        <v>19</v>
      </c>
      <c r="F188" s="228" t="s">
        <v>1105</v>
      </c>
      <c r="G188" s="225"/>
      <c r="H188" s="229">
        <v>3.1000000000000001</v>
      </c>
      <c r="I188" s="230"/>
      <c r="J188" s="225"/>
      <c r="K188" s="225"/>
      <c r="L188" s="231"/>
      <c r="M188" s="232"/>
      <c r="N188" s="233"/>
      <c r="O188" s="233"/>
      <c r="P188" s="233"/>
      <c r="Q188" s="233"/>
      <c r="R188" s="233"/>
      <c r="S188" s="233"/>
      <c r="T188" s="234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5" t="s">
        <v>216</v>
      </c>
      <c r="AU188" s="235" t="s">
        <v>85</v>
      </c>
      <c r="AV188" s="13" t="s">
        <v>85</v>
      </c>
      <c r="AW188" s="13" t="s">
        <v>37</v>
      </c>
      <c r="AX188" s="13" t="s">
        <v>75</v>
      </c>
      <c r="AY188" s="235" t="s">
        <v>199</v>
      </c>
    </row>
    <row r="189" s="14" customFormat="1">
      <c r="A189" s="14"/>
      <c r="B189" s="236"/>
      <c r="C189" s="237"/>
      <c r="D189" s="226" t="s">
        <v>216</v>
      </c>
      <c r="E189" s="238" t="s">
        <v>19</v>
      </c>
      <c r="F189" s="239" t="s">
        <v>218</v>
      </c>
      <c r="G189" s="237"/>
      <c r="H189" s="240">
        <v>3.1000000000000001</v>
      </c>
      <c r="I189" s="241"/>
      <c r="J189" s="237"/>
      <c r="K189" s="237"/>
      <c r="L189" s="242"/>
      <c r="M189" s="243"/>
      <c r="N189" s="244"/>
      <c r="O189" s="244"/>
      <c r="P189" s="244"/>
      <c r="Q189" s="244"/>
      <c r="R189" s="244"/>
      <c r="S189" s="244"/>
      <c r="T189" s="245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46" t="s">
        <v>216</v>
      </c>
      <c r="AU189" s="246" t="s">
        <v>85</v>
      </c>
      <c r="AV189" s="14" t="s">
        <v>207</v>
      </c>
      <c r="AW189" s="14" t="s">
        <v>37</v>
      </c>
      <c r="AX189" s="14" t="s">
        <v>83</v>
      </c>
      <c r="AY189" s="246" t="s">
        <v>199</v>
      </c>
    </row>
    <row r="190" s="2" customFormat="1" ht="16.5" customHeight="1">
      <c r="A190" s="40"/>
      <c r="B190" s="41"/>
      <c r="C190" s="206" t="s">
        <v>516</v>
      </c>
      <c r="D190" s="206" t="s">
        <v>202</v>
      </c>
      <c r="E190" s="207" t="s">
        <v>508</v>
      </c>
      <c r="F190" s="208" t="s">
        <v>509</v>
      </c>
      <c r="G190" s="209" t="s">
        <v>283</v>
      </c>
      <c r="H190" s="210">
        <v>3.1000000000000001</v>
      </c>
      <c r="I190" s="211"/>
      <c r="J190" s="212">
        <f>ROUND(I190*H190,2)</f>
        <v>0</v>
      </c>
      <c r="K190" s="208" t="s">
        <v>206</v>
      </c>
      <c r="L190" s="46"/>
      <c r="M190" s="213" t="s">
        <v>19</v>
      </c>
      <c r="N190" s="214" t="s">
        <v>46</v>
      </c>
      <c r="O190" s="86"/>
      <c r="P190" s="215">
        <f>O190*H190</f>
        <v>0</v>
      </c>
      <c r="Q190" s="215">
        <v>0</v>
      </c>
      <c r="R190" s="215">
        <f>Q190*H190</f>
        <v>0</v>
      </c>
      <c r="S190" s="215">
        <v>0</v>
      </c>
      <c r="T190" s="21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17" t="s">
        <v>128</v>
      </c>
      <c r="AT190" s="217" t="s">
        <v>202</v>
      </c>
      <c r="AU190" s="217" t="s">
        <v>85</v>
      </c>
      <c r="AY190" s="19" t="s">
        <v>199</v>
      </c>
      <c r="BE190" s="218">
        <f>IF(N190="základní",J190,0)</f>
        <v>0</v>
      </c>
      <c r="BF190" s="218">
        <f>IF(N190="snížená",J190,0)</f>
        <v>0</v>
      </c>
      <c r="BG190" s="218">
        <f>IF(N190="zákl. přenesená",J190,0)</f>
        <v>0</v>
      </c>
      <c r="BH190" s="218">
        <f>IF(N190="sníž. přenesená",J190,0)</f>
        <v>0</v>
      </c>
      <c r="BI190" s="218">
        <f>IF(N190="nulová",J190,0)</f>
        <v>0</v>
      </c>
      <c r="BJ190" s="19" t="s">
        <v>83</v>
      </c>
      <c r="BK190" s="218">
        <f>ROUND(I190*H190,2)</f>
        <v>0</v>
      </c>
      <c r="BL190" s="19" t="s">
        <v>128</v>
      </c>
      <c r="BM190" s="217" t="s">
        <v>1106</v>
      </c>
    </row>
    <row r="191" s="2" customFormat="1">
      <c r="A191" s="40"/>
      <c r="B191" s="41"/>
      <c r="C191" s="42"/>
      <c r="D191" s="219" t="s">
        <v>209</v>
      </c>
      <c r="E191" s="42"/>
      <c r="F191" s="220" t="s">
        <v>511</v>
      </c>
      <c r="G191" s="42"/>
      <c r="H191" s="42"/>
      <c r="I191" s="221"/>
      <c r="J191" s="42"/>
      <c r="K191" s="42"/>
      <c r="L191" s="46"/>
      <c r="M191" s="222"/>
      <c r="N191" s="223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209</v>
      </c>
      <c r="AU191" s="19" t="s">
        <v>85</v>
      </c>
    </row>
    <row r="192" s="2" customFormat="1" ht="16.5" customHeight="1">
      <c r="A192" s="40"/>
      <c r="B192" s="41"/>
      <c r="C192" s="206" t="s">
        <v>521</v>
      </c>
      <c r="D192" s="206" t="s">
        <v>202</v>
      </c>
      <c r="E192" s="207" t="s">
        <v>512</v>
      </c>
      <c r="F192" s="208" t="s">
        <v>513</v>
      </c>
      <c r="G192" s="209" t="s">
        <v>283</v>
      </c>
      <c r="H192" s="210">
        <v>3.1000000000000001</v>
      </c>
      <c r="I192" s="211"/>
      <c r="J192" s="212">
        <f>ROUND(I192*H192,2)</f>
        <v>0</v>
      </c>
      <c r="K192" s="208" t="s">
        <v>206</v>
      </c>
      <c r="L192" s="46"/>
      <c r="M192" s="213" t="s">
        <v>19</v>
      </c>
      <c r="N192" s="214" t="s">
        <v>46</v>
      </c>
      <c r="O192" s="86"/>
      <c r="P192" s="215">
        <f>O192*H192</f>
        <v>0</v>
      </c>
      <c r="Q192" s="215">
        <v>0.00029999999999999997</v>
      </c>
      <c r="R192" s="215">
        <f>Q192*H192</f>
        <v>0.00092999999999999995</v>
      </c>
      <c r="S192" s="215">
        <v>0</v>
      </c>
      <c r="T192" s="216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17" t="s">
        <v>128</v>
      </c>
      <c r="AT192" s="217" t="s">
        <v>202</v>
      </c>
      <c r="AU192" s="217" t="s">
        <v>85</v>
      </c>
      <c r="AY192" s="19" t="s">
        <v>199</v>
      </c>
      <c r="BE192" s="218">
        <f>IF(N192="základní",J192,0)</f>
        <v>0</v>
      </c>
      <c r="BF192" s="218">
        <f>IF(N192="snížená",J192,0)</f>
        <v>0</v>
      </c>
      <c r="BG192" s="218">
        <f>IF(N192="zákl. přenesená",J192,0)</f>
        <v>0</v>
      </c>
      <c r="BH192" s="218">
        <f>IF(N192="sníž. přenesená",J192,0)</f>
        <v>0</v>
      </c>
      <c r="BI192" s="218">
        <f>IF(N192="nulová",J192,0)</f>
        <v>0</v>
      </c>
      <c r="BJ192" s="19" t="s">
        <v>83</v>
      </c>
      <c r="BK192" s="218">
        <f>ROUND(I192*H192,2)</f>
        <v>0</v>
      </c>
      <c r="BL192" s="19" t="s">
        <v>128</v>
      </c>
      <c r="BM192" s="217" t="s">
        <v>1107</v>
      </c>
    </row>
    <row r="193" s="2" customFormat="1">
      <c r="A193" s="40"/>
      <c r="B193" s="41"/>
      <c r="C193" s="42"/>
      <c r="D193" s="219" t="s">
        <v>209</v>
      </c>
      <c r="E193" s="42"/>
      <c r="F193" s="220" t="s">
        <v>515</v>
      </c>
      <c r="G193" s="42"/>
      <c r="H193" s="42"/>
      <c r="I193" s="221"/>
      <c r="J193" s="42"/>
      <c r="K193" s="42"/>
      <c r="L193" s="46"/>
      <c r="M193" s="222"/>
      <c r="N193" s="223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209</v>
      </c>
      <c r="AU193" s="19" t="s">
        <v>85</v>
      </c>
    </row>
    <row r="194" s="2" customFormat="1" ht="16.5" customHeight="1">
      <c r="A194" s="40"/>
      <c r="B194" s="41"/>
      <c r="C194" s="206" t="s">
        <v>526</v>
      </c>
      <c r="D194" s="206" t="s">
        <v>202</v>
      </c>
      <c r="E194" s="207" t="s">
        <v>1108</v>
      </c>
      <c r="F194" s="208" t="s">
        <v>1109</v>
      </c>
      <c r="G194" s="209" t="s">
        <v>283</v>
      </c>
      <c r="H194" s="210">
        <v>3.1000000000000001</v>
      </c>
      <c r="I194" s="211"/>
      <c r="J194" s="212">
        <f>ROUND(I194*H194,2)</f>
        <v>0</v>
      </c>
      <c r="K194" s="208" t="s">
        <v>206</v>
      </c>
      <c r="L194" s="46"/>
      <c r="M194" s="213" t="s">
        <v>19</v>
      </c>
      <c r="N194" s="214" t="s">
        <v>46</v>
      </c>
      <c r="O194" s="86"/>
      <c r="P194" s="215">
        <f>O194*H194</f>
        <v>0</v>
      </c>
      <c r="Q194" s="215">
        <v>0.0043090000000000003</v>
      </c>
      <c r="R194" s="215">
        <f>Q194*H194</f>
        <v>0.013357900000000001</v>
      </c>
      <c r="S194" s="215">
        <v>0</v>
      </c>
      <c r="T194" s="216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17" t="s">
        <v>128</v>
      </c>
      <c r="AT194" s="217" t="s">
        <v>202</v>
      </c>
      <c r="AU194" s="217" t="s">
        <v>85</v>
      </c>
      <c r="AY194" s="19" t="s">
        <v>199</v>
      </c>
      <c r="BE194" s="218">
        <f>IF(N194="základní",J194,0)</f>
        <v>0</v>
      </c>
      <c r="BF194" s="218">
        <f>IF(N194="snížená",J194,0)</f>
        <v>0</v>
      </c>
      <c r="BG194" s="218">
        <f>IF(N194="zákl. přenesená",J194,0)</f>
        <v>0</v>
      </c>
      <c r="BH194" s="218">
        <f>IF(N194="sníž. přenesená",J194,0)</f>
        <v>0</v>
      </c>
      <c r="BI194" s="218">
        <f>IF(N194="nulová",J194,0)</f>
        <v>0</v>
      </c>
      <c r="BJ194" s="19" t="s">
        <v>83</v>
      </c>
      <c r="BK194" s="218">
        <f>ROUND(I194*H194,2)</f>
        <v>0</v>
      </c>
      <c r="BL194" s="19" t="s">
        <v>128</v>
      </c>
      <c r="BM194" s="217" t="s">
        <v>1110</v>
      </c>
    </row>
    <row r="195" s="2" customFormat="1">
      <c r="A195" s="40"/>
      <c r="B195" s="41"/>
      <c r="C195" s="42"/>
      <c r="D195" s="219" t="s">
        <v>209</v>
      </c>
      <c r="E195" s="42"/>
      <c r="F195" s="220" t="s">
        <v>1111</v>
      </c>
      <c r="G195" s="42"/>
      <c r="H195" s="42"/>
      <c r="I195" s="221"/>
      <c r="J195" s="42"/>
      <c r="K195" s="42"/>
      <c r="L195" s="46"/>
      <c r="M195" s="222"/>
      <c r="N195" s="223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209</v>
      </c>
      <c r="AU195" s="19" t="s">
        <v>85</v>
      </c>
    </row>
    <row r="196" s="2" customFormat="1" ht="16.5" customHeight="1">
      <c r="A196" s="40"/>
      <c r="B196" s="41"/>
      <c r="C196" s="206" t="s">
        <v>531</v>
      </c>
      <c r="D196" s="206" t="s">
        <v>202</v>
      </c>
      <c r="E196" s="207" t="s">
        <v>517</v>
      </c>
      <c r="F196" s="208" t="s">
        <v>518</v>
      </c>
      <c r="G196" s="209" t="s">
        <v>283</v>
      </c>
      <c r="H196" s="210">
        <v>3.1000000000000001</v>
      </c>
      <c r="I196" s="211"/>
      <c r="J196" s="212">
        <f>ROUND(I196*H196,2)</f>
        <v>0</v>
      </c>
      <c r="K196" s="208" t="s">
        <v>206</v>
      </c>
      <c r="L196" s="46"/>
      <c r="M196" s="213" t="s">
        <v>19</v>
      </c>
      <c r="N196" s="214" t="s">
        <v>46</v>
      </c>
      <c r="O196" s="86"/>
      <c r="P196" s="215">
        <f>O196*H196</f>
        <v>0</v>
      </c>
      <c r="Q196" s="215">
        <v>0.0044999999999999997</v>
      </c>
      <c r="R196" s="215">
        <f>Q196*H196</f>
        <v>0.013949999999999999</v>
      </c>
      <c r="S196" s="215">
        <v>0</v>
      </c>
      <c r="T196" s="21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17" t="s">
        <v>128</v>
      </c>
      <c r="AT196" s="217" t="s">
        <v>202</v>
      </c>
      <c r="AU196" s="217" t="s">
        <v>85</v>
      </c>
      <c r="AY196" s="19" t="s">
        <v>199</v>
      </c>
      <c r="BE196" s="218">
        <f>IF(N196="základní",J196,0)</f>
        <v>0</v>
      </c>
      <c r="BF196" s="218">
        <f>IF(N196="snížená",J196,0)</f>
        <v>0</v>
      </c>
      <c r="BG196" s="218">
        <f>IF(N196="zákl. přenesená",J196,0)</f>
        <v>0</v>
      </c>
      <c r="BH196" s="218">
        <f>IF(N196="sníž. přenesená",J196,0)</f>
        <v>0</v>
      </c>
      <c r="BI196" s="218">
        <f>IF(N196="nulová",J196,0)</f>
        <v>0</v>
      </c>
      <c r="BJ196" s="19" t="s">
        <v>83</v>
      </c>
      <c r="BK196" s="218">
        <f>ROUND(I196*H196,2)</f>
        <v>0</v>
      </c>
      <c r="BL196" s="19" t="s">
        <v>128</v>
      </c>
      <c r="BM196" s="217" t="s">
        <v>1112</v>
      </c>
    </row>
    <row r="197" s="2" customFormat="1">
      <c r="A197" s="40"/>
      <c r="B197" s="41"/>
      <c r="C197" s="42"/>
      <c r="D197" s="219" t="s">
        <v>209</v>
      </c>
      <c r="E197" s="42"/>
      <c r="F197" s="220" t="s">
        <v>520</v>
      </c>
      <c r="G197" s="42"/>
      <c r="H197" s="42"/>
      <c r="I197" s="221"/>
      <c r="J197" s="42"/>
      <c r="K197" s="42"/>
      <c r="L197" s="46"/>
      <c r="M197" s="222"/>
      <c r="N197" s="223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209</v>
      </c>
      <c r="AU197" s="19" t="s">
        <v>85</v>
      </c>
    </row>
    <row r="198" s="2" customFormat="1" ht="16.5" customHeight="1">
      <c r="A198" s="40"/>
      <c r="B198" s="41"/>
      <c r="C198" s="206" t="s">
        <v>536</v>
      </c>
      <c r="D198" s="206" t="s">
        <v>202</v>
      </c>
      <c r="E198" s="207" t="s">
        <v>1113</v>
      </c>
      <c r="F198" s="208" t="s">
        <v>1114</v>
      </c>
      <c r="G198" s="209" t="s">
        <v>283</v>
      </c>
      <c r="H198" s="210">
        <v>3.1000000000000001</v>
      </c>
      <c r="I198" s="211"/>
      <c r="J198" s="212">
        <f>ROUND(I198*H198,2)</f>
        <v>0</v>
      </c>
      <c r="K198" s="208" t="s">
        <v>206</v>
      </c>
      <c r="L198" s="46"/>
      <c r="M198" s="213" t="s">
        <v>19</v>
      </c>
      <c r="N198" s="214" t="s">
        <v>46</v>
      </c>
      <c r="O198" s="86"/>
      <c r="P198" s="215">
        <f>O198*H198</f>
        <v>0</v>
      </c>
      <c r="Q198" s="215">
        <v>0.007548</v>
      </c>
      <c r="R198" s="215">
        <f>Q198*H198</f>
        <v>0.023398800000000001</v>
      </c>
      <c r="S198" s="215">
        <v>0</v>
      </c>
      <c r="T198" s="216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17" t="s">
        <v>128</v>
      </c>
      <c r="AT198" s="217" t="s">
        <v>202</v>
      </c>
      <c r="AU198" s="217" t="s">
        <v>85</v>
      </c>
      <c r="AY198" s="19" t="s">
        <v>199</v>
      </c>
      <c r="BE198" s="218">
        <f>IF(N198="základní",J198,0)</f>
        <v>0</v>
      </c>
      <c r="BF198" s="218">
        <f>IF(N198="snížená",J198,0)</f>
        <v>0</v>
      </c>
      <c r="BG198" s="218">
        <f>IF(N198="zákl. přenesená",J198,0)</f>
        <v>0</v>
      </c>
      <c r="BH198" s="218">
        <f>IF(N198="sníž. přenesená",J198,0)</f>
        <v>0</v>
      </c>
      <c r="BI198" s="218">
        <f>IF(N198="nulová",J198,0)</f>
        <v>0</v>
      </c>
      <c r="BJ198" s="19" t="s">
        <v>83</v>
      </c>
      <c r="BK198" s="218">
        <f>ROUND(I198*H198,2)</f>
        <v>0</v>
      </c>
      <c r="BL198" s="19" t="s">
        <v>128</v>
      </c>
      <c r="BM198" s="217" t="s">
        <v>1115</v>
      </c>
    </row>
    <row r="199" s="2" customFormat="1">
      <c r="A199" s="40"/>
      <c r="B199" s="41"/>
      <c r="C199" s="42"/>
      <c r="D199" s="219" t="s">
        <v>209</v>
      </c>
      <c r="E199" s="42"/>
      <c r="F199" s="220" t="s">
        <v>1116</v>
      </c>
      <c r="G199" s="42"/>
      <c r="H199" s="42"/>
      <c r="I199" s="221"/>
      <c r="J199" s="42"/>
      <c r="K199" s="42"/>
      <c r="L199" s="46"/>
      <c r="M199" s="222"/>
      <c r="N199" s="223"/>
      <c r="O199" s="86"/>
      <c r="P199" s="86"/>
      <c r="Q199" s="86"/>
      <c r="R199" s="86"/>
      <c r="S199" s="86"/>
      <c r="T199" s="87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19" t="s">
        <v>209</v>
      </c>
      <c r="AU199" s="19" t="s">
        <v>85</v>
      </c>
    </row>
    <row r="200" s="2" customFormat="1" ht="16.5" customHeight="1">
      <c r="A200" s="40"/>
      <c r="B200" s="41"/>
      <c r="C200" s="247" t="s">
        <v>543</v>
      </c>
      <c r="D200" s="247" t="s">
        <v>287</v>
      </c>
      <c r="E200" s="248" t="s">
        <v>527</v>
      </c>
      <c r="F200" s="249" t="s">
        <v>528</v>
      </c>
      <c r="G200" s="250" t="s">
        <v>283</v>
      </c>
      <c r="H200" s="251">
        <v>3.4100000000000001</v>
      </c>
      <c r="I200" s="252"/>
      <c r="J200" s="253">
        <f>ROUND(I200*H200,2)</f>
        <v>0</v>
      </c>
      <c r="K200" s="249" t="s">
        <v>206</v>
      </c>
      <c r="L200" s="254"/>
      <c r="M200" s="255" t="s">
        <v>19</v>
      </c>
      <c r="N200" s="256" t="s">
        <v>46</v>
      </c>
      <c r="O200" s="86"/>
      <c r="P200" s="215">
        <f>O200*H200</f>
        <v>0</v>
      </c>
      <c r="Q200" s="215">
        <v>0.019</v>
      </c>
      <c r="R200" s="215">
        <f>Q200*H200</f>
        <v>0.06479</v>
      </c>
      <c r="S200" s="215">
        <v>0</v>
      </c>
      <c r="T200" s="216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17" t="s">
        <v>290</v>
      </c>
      <c r="AT200" s="217" t="s">
        <v>287</v>
      </c>
      <c r="AU200" s="217" t="s">
        <v>85</v>
      </c>
      <c r="AY200" s="19" t="s">
        <v>199</v>
      </c>
      <c r="BE200" s="218">
        <f>IF(N200="základní",J200,0)</f>
        <v>0</v>
      </c>
      <c r="BF200" s="218">
        <f>IF(N200="snížená",J200,0)</f>
        <v>0</v>
      </c>
      <c r="BG200" s="218">
        <f>IF(N200="zákl. přenesená",J200,0)</f>
        <v>0</v>
      </c>
      <c r="BH200" s="218">
        <f>IF(N200="sníž. přenesená",J200,0)</f>
        <v>0</v>
      </c>
      <c r="BI200" s="218">
        <f>IF(N200="nulová",J200,0)</f>
        <v>0</v>
      </c>
      <c r="BJ200" s="19" t="s">
        <v>83</v>
      </c>
      <c r="BK200" s="218">
        <f>ROUND(I200*H200,2)</f>
        <v>0</v>
      </c>
      <c r="BL200" s="19" t="s">
        <v>128</v>
      </c>
      <c r="BM200" s="217" t="s">
        <v>1117</v>
      </c>
    </row>
    <row r="201" s="13" customFormat="1">
      <c r="A201" s="13"/>
      <c r="B201" s="224"/>
      <c r="C201" s="225"/>
      <c r="D201" s="226" t="s">
        <v>216</v>
      </c>
      <c r="E201" s="227" t="s">
        <v>19</v>
      </c>
      <c r="F201" s="228" t="s">
        <v>1118</v>
      </c>
      <c r="G201" s="225"/>
      <c r="H201" s="229">
        <v>3.4100000000000001</v>
      </c>
      <c r="I201" s="230"/>
      <c r="J201" s="225"/>
      <c r="K201" s="225"/>
      <c r="L201" s="231"/>
      <c r="M201" s="232"/>
      <c r="N201" s="233"/>
      <c r="O201" s="233"/>
      <c r="P201" s="233"/>
      <c r="Q201" s="233"/>
      <c r="R201" s="233"/>
      <c r="S201" s="233"/>
      <c r="T201" s="234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35" t="s">
        <v>216</v>
      </c>
      <c r="AU201" s="235" t="s">
        <v>85</v>
      </c>
      <c r="AV201" s="13" t="s">
        <v>85</v>
      </c>
      <c r="AW201" s="13" t="s">
        <v>37</v>
      </c>
      <c r="AX201" s="13" t="s">
        <v>75</v>
      </c>
      <c r="AY201" s="235" t="s">
        <v>199</v>
      </c>
    </row>
    <row r="202" s="14" customFormat="1">
      <c r="A202" s="14"/>
      <c r="B202" s="236"/>
      <c r="C202" s="237"/>
      <c r="D202" s="226" t="s">
        <v>216</v>
      </c>
      <c r="E202" s="238" t="s">
        <v>19</v>
      </c>
      <c r="F202" s="239" t="s">
        <v>218</v>
      </c>
      <c r="G202" s="237"/>
      <c r="H202" s="240">
        <v>3.4100000000000001</v>
      </c>
      <c r="I202" s="241"/>
      <c r="J202" s="237"/>
      <c r="K202" s="237"/>
      <c r="L202" s="242"/>
      <c r="M202" s="243"/>
      <c r="N202" s="244"/>
      <c r="O202" s="244"/>
      <c r="P202" s="244"/>
      <c r="Q202" s="244"/>
      <c r="R202" s="244"/>
      <c r="S202" s="244"/>
      <c r="T202" s="245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46" t="s">
        <v>216</v>
      </c>
      <c r="AU202" s="246" t="s">
        <v>85</v>
      </c>
      <c r="AV202" s="14" t="s">
        <v>207</v>
      </c>
      <c r="AW202" s="14" t="s">
        <v>37</v>
      </c>
      <c r="AX202" s="14" t="s">
        <v>83</v>
      </c>
      <c r="AY202" s="246" t="s">
        <v>199</v>
      </c>
    </row>
    <row r="203" s="2" customFormat="1" ht="16.5" customHeight="1">
      <c r="A203" s="40"/>
      <c r="B203" s="41"/>
      <c r="C203" s="206" t="s">
        <v>548</v>
      </c>
      <c r="D203" s="206" t="s">
        <v>202</v>
      </c>
      <c r="E203" s="207" t="s">
        <v>537</v>
      </c>
      <c r="F203" s="208" t="s">
        <v>538</v>
      </c>
      <c r="G203" s="209" t="s">
        <v>305</v>
      </c>
      <c r="H203" s="257"/>
      <c r="I203" s="211"/>
      <c r="J203" s="212">
        <f>ROUND(I203*H203,2)</f>
        <v>0</v>
      </c>
      <c r="K203" s="208" t="s">
        <v>206</v>
      </c>
      <c r="L203" s="46"/>
      <c r="M203" s="213" t="s">
        <v>19</v>
      </c>
      <c r="N203" s="214" t="s">
        <v>46</v>
      </c>
      <c r="O203" s="86"/>
      <c r="P203" s="215">
        <f>O203*H203</f>
        <v>0</v>
      </c>
      <c r="Q203" s="215">
        <v>0</v>
      </c>
      <c r="R203" s="215">
        <f>Q203*H203</f>
        <v>0</v>
      </c>
      <c r="S203" s="215">
        <v>0</v>
      </c>
      <c r="T203" s="21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17" t="s">
        <v>128</v>
      </c>
      <c r="AT203" s="217" t="s">
        <v>202</v>
      </c>
      <c r="AU203" s="217" t="s">
        <v>85</v>
      </c>
      <c r="AY203" s="19" t="s">
        <v>199</v>
      </c>
      <c r="BE203" s="218">
        <f>IF(N203="základní",J203,0)</f>
        <v>0</v>
      </c>
      <c r="BF203" s="218">
        <f>IF(N203="snížená",J203,0)</f>
        <v>0</v>
      </c>
      <c r="BG203" s="218">
        <f>IF(N203="zákl. přenesená",J203,0)</f>
        <v>0</v>
      </c>
      <c r="BH203" s="218">
        <f>IF(N203="sníž. přenesená",J203,0)</f>
        <v>0</v>
      </c>
      <c r="BI203" s="218">
        <f>IF(N203="nulová",J203,0)</f>
        <v>0</v>
      </c>
      <c r="BJ203" s="19" t="s">
        <v>83</v>
      </c>
      <c r="BK203" s="218">
        <f>ROUND(I203*H203,2)</f>
        <v>0</v>
      </c>
      <c r="BL203" s="19" t="s">
        <v>128</v>
      </c>
      <c r="BM203" s="217" t="s">
        <v>1119</v>
      </c>
    </row>
    <row r="204" s="2" customFormat="1">
      <c r="A204" s="40"/>
      <c r="B204" s="41"/>
      <c r="C204" s="42"/>
      <c r="D204" s="219" t="s">
        <v>209</v>
      </c>
      <c r="E204" s="42"/>
      <c r="F204" s="220" t="s">
        <v>540</v>
      </c>
      <c r="G204" s="42"/>
      <c r="H204" s="42"/>
      <c r="I204" s="221"/>
      <c r="J204" s="42"/>
      <c r="K204" s="42"/>
      <c r="L204" s="46"/>
      <c r="M204" s="222"/>
      <c r="N204" s="223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209</v>
      </c>
      <c r="AU204" s="19" t="s">
        <v>85</v>
      </c>
    </row>
    <row r="205" s="12" customFormat="1" ht="22.8" customHeight="1">
      <c r="A205" s="12"/>
      <c r="B205" s="190"/>
      <c r="C205" s="191"/>
      <c r="D205" s="192" t="s">
        <v>74</v>
      </c>
      <c r="E205" s="204" t="s">
        <v>541</v>
      </c>
      <c r="F205" s="204" t="s">
        <v>542</v>
      </c>
      <c r="G205" s="191"/>
      <c r="H205" s="191"/>
      <c r="I205" s="194"/>
      <c r="J205" s="205">
        <f>BK205</f>
        <v>0</v>
      </c>
      <c r="K205" s="191"/>
      <c r="L205" s="196"/>
      <c r="M205" s="197"/>
      <c r="N205" s="198"/>
      <c r="O205" s="198"/>
      <c r="P205" s="199">
        <f>SUM(P206:P215)</f>
        <v>0</v>
      </c>
      <c r="Q205" s="198"/>
      <c r="R205" s="199">
        <f>SUM(R206:R215)</f>
        <v>0.0080293784999999999</v>
      </c>
      <c r="S205" s="198"/>
      <c r="T205" s="200">
        <f>SUM(T206:T215)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01" t="s">
        <v>85</v>
      </c>
      <c r="AT205" s="202" t="s">
        <v>74</v>
      </c>
      <c r="AU205" s="202" t="s">
        <v>83</v>
      </c>
      <c r="AY205" s="201" t="s">
        <v>199</v>
      </c>
      <c r="BK205" s="203">
        <f>SUM(BK206:BK215)</f>
        <v>0</v>
      </c>
    </row>
    <row r="206" s="2" customFormat="1" ht="16.5" customHeight="1">
      <c r="A206" s="40"/>
      <c r="B206" s="41"/>
      <c r="C206" s="206" t="s">
        <v>553</v>
      </c>
      <c r="D206" s="206" t="s">
        <v>202</v>
      </c>
      <c r="E206" s="207" t="s">
        <v>544</v>
      </c>
      <c r="F206" s="208" t="s">
        <v>545</v>
      </c>
      <c r="G206" s="209" t="s">
        <v>283</v>
      </c>
      <c r="H206" s="210">
        <v>11.869</v>
      </c>
      <c r="I206" s="211"/>
      <c r="J206" s="212">
        <f>ROUND(I206*H206,2)</f>
        <v>0</v>
      </c>
      <c r="K206" s="208" t="s">
        <v>206</v>
      </c>
      <c r="L206" s="46"/>
      <c r="M206" s="213" t="s">
        <v>19</v>
      </c>
      <c r="N206" s="214" t="s">
        <v>46</v>
      </c>
      <c r="O206" s="86"/>
      <c r="P206" s="215">
        <f>O206*H206</f>
        <v>0</v>
      </c>
      <c r="Q206" s="215">
        <v>8.7100000000000003E-05</v>
      </c>
      <c r="R206" s="215">
        <f>Q206*H206</f>
        <v>0.0010337899000000001</v>
      </c>
      <c r="S206" s="215">
        <v>0</v>
      </c>
      <c r="T206" s="216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17" t="s">
        <v>128</v>
      </c>
      <c r="AT206" s="217" t="s">
        <v>202</v>
      </c>
      <c r="AU206" s="217" t="s">
        <v>85</v>
      </c>
      <c r="AY206" s="19" t="s">
        <v>199</v>
      </c>
      <c r="BE206" s="218">
        <f>IF(N206="základní",J206,0)</f>
        <v>0</v>
      </c>
      <c r="BF206" s="218">
        <f>IF(N206="snížená",J206,0)</f>
        <v>0</v>
      </c>
      <c r="BG206" s="218">
        <f>IF(N206="zákl. přenesená",J206,0)</f>
        <v>0</v>
      </c>
      <c r="BH206" s="218">
        <f>IF(N206="sníž. přenesená",J206,0)</f>
        <v>0</v>
      </c>
      <c r="BI206" s="218">
        <f>IF(N206="nulová",J206,0)</f>
        <v>0</v>
      </c>
      <c r="BJ206" s="19" t="s">
        <v>83</v>
      </c>
      <c r="BK206" s="218">
        <f>ROUND(I206*H206,2)</f>
        <v>0</v>
      </c>
      <c r="BL206" s="19" t="s">
        <v>128</v>
      </c>
      <c r="BM206" s="217" t="s">
        <v>1120</v>
      </c>
    </row>
    <row r="207" s="2" customFormat="1">
      <c r="A207" s="40"/>
      <c r="B207" s="41"/>
      <c r="C207" s="42"/>
      <c r="D207" s="219" t="s">
        <v>209</v>
      </c>
      <c r="E207" s="42"/>
      <c r="F207" s="220" t="s">
        <v>547</v>
      </c>
      <c r="G207" s="42"/>
      <c r="H207" s="42"/>
      <c r="I207" s="221"/>
      <c r="J207" s="42"/>
      <c r="K207" s="42"/>
      <c r="L207" s="46"/>
      <c r="M207" s="222"/>
      <c r="N207" s="223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209</v>
      </c>
      <c r="AU207" s="19" t="s">
        <v>85</v>
      </c>
    </row>
    <row r="208" s="2" customFormat="1" ht="16.5" customHeight="1">
      <c r="A208" s="40"/>
      <c r="B208" s="41"/>
      <c r="C208" s="206" t="s">
        <v>558</v>
      </c>
      <c r="D208" s="206" t="s">
        <v>202</v>
      </c>
      <c r="E208" s="207" t="s">
        <v>549</v>
      </c>
      <c r="F208" s="208" t="s">
        <v>550</v>
      </c>
      <c r="G208" s="209" t="s">
        <v>283</v>
      </c>
      <c r="H208" s="210">
        <v>11.869</v>
      </c>
      <c r="I208" s="211"/>
      <c r="J208" s="212">
        <f>ROUND(I208*H208,2)</f>
        <v>0</v>
      </c>
      <c r="K208" s="208" t="s">
        <v>206</v>
      </c>
      <c r="L208" s="46"/>
      <c r="M208" s="213" t="s">
        <v>19</v>
      </c>
      <c r="N208" s="214" t="s">
        <v>46</v>
      </c>
      <c r="O208" s="86"/>
      <c r="P208" s="215">
        <f>O208*H208</f>
        <v>0</v>
      </c>
      <c r="Q208" s="215">
        <v>0.00022599999999999999</v>
      </c>
      <c r="R208" s="215">
        <f>Q208*H208</f>
        <v>0.0026823939999999998</v>
      </c>
      <c r="S208" s="215">
        <v>0</v>
      </c>
      <c r="T208" s="216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17" t="s">
        <v>128</v>
      </c>
      <c r="AT208" s="217" t="s">
        <v>202</v>
      </c>
      <c r="AU208" s="217" t="s">
        <v>85</v>
      </c>
      <c r="AY208" s="19" t="s">
        <v>199</v>
      </c>
      <c r="BE208" s="218">
        <f>IF(N208="základní",J208,0)</f>
        <v>0</v>
      </c>
      <c r="BF208" s="218">
        <f>IF(N208="snížená",J208,0)</f>
        <v>0</v>
      </c>
      <c r="BG208" s="218">
        <f>IF(N208="zákl. přenesená",J208,0)</f>
        <v>0</v>
      </c>
      <c r="BH208" s="218">
        <f>IF(N208="sníž. přenesená",J208,0)</f>
        <v>0</v>
      </c>
      <c r="BI208" s="218">
        <f>IF(N208="nulová",J208,0)</f>
        <v>0</v>
      </c>
      <c r="BJ208" s="19" t="s">
        <v>83</v>
      </c>
      <c r="BK208" s="218">
        <f>ROUND(I208*H208,2)</f>
        <v>0</v>
      </c>
      <c r="BL208" s="19" t="s">
        <v>128</v>
      </c>
      <c r="BM208" s="217" t="s">
        <v>1121</v>
      </c>
    </row>
    <row r="209" s="2" customFormat="1">
      <c r="A209" s="40"/>
      <c r="B209" s="41"/>
      <c r="C209" s="42"/>
      <c r="D209" s="219" t="s">
        <v>209</v>
      </c>
      <c r="E209" s="42"/>
      <c r="F209" s="220" t="s">
        <v>552</v>
      </c>
      <c r="G209" s="42"/>
      <c r="H209" s="42"/>
      <c r="I209" s="221"/>
      <c r="J209" s="42"/>
      <c r="K209" s="42"/>
      <c r="L209" s="46"/>
      <c r="M209" s="222"/>
      <c r="N209" s="223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209</v>
      </c>
      <c r="AU209" s="19" t="s">
        <v>85</v>
      </c>
    </row>
    <row r="210" s="2" customFormat="1" ht="16.5" customHeight="1">
      <c r="A210" s="40"/>
      <c r="B210" s="41"/>
      <c r="C210" s="206" t="s">
        <v>563</v>
      </c>
      <c r="D210" s="206" t="s">
        <v>202</v>
      </c>
      <c r="E210" s="207" t="s">
        <v>554</v>
      </c>
      <c r="F210" s="208" t="s">
        <v>555</v>
      </c>
      <c r="G210" s="209" t="s">
        <v>283</v>
      </c>
      <c r="H210" s="210">
        <v>11.869</v>
      </c>
      <c r="I210" s="211"/>
      <c r="J210" s="212">
        <f>ROUND(I210*H210,2)</f>
        <v>0</v>
      </c>
      <c r="K210" s="208" t="s">
        <v>206</v>
      </c>
      <c r="L210" s="46"/>
      <c r="M210" s="213" t="s">
        <v>19</v>
      </c>
      <c r="N210" s="214" t="s">
        <v>46</v>
      </c>
      <c r="O210" s="86"/>
      <c r="P210" s="215">
        <f>O210*H210</f>
        <v>0</v>
      </c>
      <c r="Q210" s="215">
        <v>0</v>
      </c>
      <c r="R210" s="215">
        <f>Q210*H210</f>
        <v>0</v>
      </c>
      <c r="S210" s="215">
        <v>0</v>
      </c>
      <c r="T210" s="216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17" t="s">
        <v>128</v>
      </c>
      <c r="AT210" s="217" t="s">
        <v>202</v>
      </c>
      <c r="AU210" s="217" t="s">
        <v>85</v>
      </c>
      <c r="AY210" s="19" t="s">
        <v>199</v>
      </c>
      <c r="BE210" s="218">
        <f>IF(N210="základní",J210,0)</f>
        <v>0</v>
      </c>
      <c r="BF210" s="218">
        <f>IF(N210="snížená",J210,0)</f>
        <v>0</v>
      </c>
      <c r="BG210" s="218">
        <f>IF(N210="zákl. přenesená",J210,0)</f>
        <v>0</v>
      </c>
      <c r="BH210" s="218">
        <f>IF(N210="sníž. přenesená",J210,0)</f>
        <v>0</v>
      </c>
      <c r="BI210" s="218">
        <f>IF(N210="nulová",J210,0)</f>
        <v>0</v>
      </c>
      <c r="BJ210" s="19" t="s">
        <v>83</v>
      </c>
      <c r="BK210" s="218">
        <f>ROUND(I210*H210,2)</f>
        <v>0</v>
      </c>
      <c r="BL210" s="19" t="s">
        <v>128</v>
      </c>
      <c r="BM210" s="217" t="s">
        <v>1122</v>
      </c>
    </row>
    <row r="211" s="2" customFormat="1">
      <c r="A211" s="40"/>
      <c r="B211" s="41"/>
      <c r="C211" s="42"/>
      <c r="D211" s="219" t="s">
        <v>209</v>
      </c>
      <c r="E211" s="42"/>
      <c r="F211" s="220" t="s">
        <v>557</v>
      </c>
      <c r="G211" s="42"/>
      <c r="H211" s="42"/>
      <c r="I211" s="221"/>
      <c r="J211" s="42"/>
      <c r="K211" s="42"/>
      <c r="L211" s="46"/>
      <c r="M211" s="222"/>
      <c r="N211" s="223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209</v>
      </c>
      <c r="AU211" s="19" t="s">
        <v>85</v>
      </c>
    </row>
    <row r="212" s="2" customFormat="1" ht="16.5" customHeight="1">
      <c r="A212" s="40"/>
      <c r="B212" s="41"/>
      <c r="C212" s="206" t="s">
        <v>570</v>
      </c>
      <c r="D212" s="206" t="s">
        <v>202</v>
      </c>
      <c r="E212" s="207" t="s">
        <v>559</v>
      </c>
      <c r="F212" s="208" t="s">
        <v>560</v>
      </c>
      <c r="G212" s="209" t="s">
        <v>283</v>
      </c>
      <c r="H212" s="210">
        <v>11.869</v>
      </c>
      <c r="I212" s="211"/>
      <c r="J212" s="212">
        <f>ROUND(I212*H212,2)</f>
        <v>0</v>
      </c>
      <c r="K212" s="208" t="s">
        <v>206</v>
      </c>
      <c r="L212" s="46"/>
      <c r="M212" s="213" t="s">
        <v>19</v>
      </c>
      <c r="N212" s="214" t="s">
        <v>46</v>
      </c>
      <c r="O212" s="86"/>
      <c r="P212" s="215">
        <f>O212*H212</f>
        <v>0</v>
      </c>
      <c r="Q212" s="215">
        <v>0.00015870000000000001</v>
      </c>
      <c r="R212" s="215">
        <f>Q212*H212</f>
        <v>0.0018836103000000001</v>
      </c>
      <c r="S212" s="215">
        <v>0</v>
      </c>
      <c r="T212" s="216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17" t="s">
        <v>128</v>
      </c>
      <c r="AT212" s="217" t="s">
        <v>202</v>
      </c>
      <c r="AU212" s="217" t="s">
        <v>85</v>
      </c>
      <c r="AY212" s="19" t="s">
        <v>199</v>
      </c>
      <c r="BE212" s="218">
        <f>IF(N212="základní",J212,0)</f>
        <v>0</v>
      </c>
      <c r="BF212" s="218">
        <f>IF(N212="snížená",J212,0)</f>
        <v>0</v>
      </c>
      <c r="BG212" s="218">
        <f>IF(N212="zákl. přenesená",J212,0)</f>
        <v>0</v>
      </c>
      <c r="BH212" s="218">
        <f>IF(N212="sníž. přenesená",J212,0)</f>
        <v>0</v>
      </c>
      <c r="BI212" s="218">
        <f>IF(N212="nulová",J212,0)</f>
        <v>0</v>
      </c>
      <c r="BJ212" s="19" t="s">
        <v>83</v>
      </c>
      <c r="BK212" s="218">
        <f>ROUND(I212*H212,2)</f>
        <v>0</v>
      </c>
      <c r="BL212" s="19" t="s">
        <v>128</v>
      </c>
      <c r="BM212" s="217" t="s">
        <v>1123</v>
      </c>
    </row>
    <row r="213" s="2" customFormat="1">
      <c r="A213" s="40"/>
      <c r="B213" s="41"/>
      <c r="C213" s="42"/>
      <c r="D213" s="219" t="s">
        <v>209</v>
      </c>
      <c r="E213" s="42"/>
      <c r="F213" s="220" t="s">
        <v>562</v>
      </c>
      <c r="G213" s="42"/>
      <c r="H213" s="42"/>
      <c r="I213" s="221"/>
      <c r="J213" s="42"/>
      <c r="K213" s="42"/>
      <c r="L213" s="46"/>
      <c r="M213" s="222"/>
      <c r="N213" s="223"/>
      <c r="O213" s="86"/>
      <c r="P213" s="86"/>
      <c r="Q213" s="86"/>
      <c r="R213" s="86"/>
      <c r="S213" s="86"/>
      <c r="T213" s="87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T213" s="19" t="s">
        <v>209</v>
      </c>
      <c r="AU213" s="19" t="s">
        <v>85</v>
      </c>
    </row>
    <row r="214" s="2" customFormat="1" ht="16.5" customHeight="1">
      <c r="A214" s="40"/>
      <c r="B214" s="41"/>
      <c r="C214" s="206" t="s">
        <v>575</v>
      </c>
      <c r="D214" s="206" t="s">
        <v>202</v>
      </c>
      <c r="E214" s="207" t="s">
        <v>564</v>
      </c>
      <c r="F214" s="208" t="s">
        <v>565</v>
      </c>
      <c r="G214" s="209" t="s">
        <v>283</v>
      </c>
      <c r="H214" s="210">
        <v>11.869</v>
      </c>
      <c r="I214" s="211"/>
      <c r="J214" s="212">
        <f>ROUND(I214*H214,2)</f>
        <v>0</v>
      </c>
      <c r="K214" s="208" t="s">
        <v>206</v>
      </c>
      <c r="L214" s="46"/>
      <c r="M214" s="213" t="s">
        <v>19</v>
      </c>
      <c r="N214" s="214" t="s">
        <v>46</v>
      </c>
      <c r="O214" s="86"/>
      <c r="P214" s="215">
        <f>O214*H214</f>
        <v>0</v>
      </c>
      <c r="Q214" s="215">
        <v>0.00020469999999999999</v>
      </c>
      <c r="R214" s="215">
        <f>Q214*H214</f>
        <v>0.0024295842999999999</v>
      </c>
      <c r="S214" s="215">
        <v>0</v>
      </c>
      <c r="T214" s="216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17" t="s">
        <v>128</v>
      </c>
      <c r="AT214" s="217" t="s">
        <v>202</v>
      </c>
      <c r="AU214" s="217" t="s">
        <v>85</v>
      </c>
      <c r="AY214" s="19" t="s">
        <v>199</v>
      </c>
      <c r="BE214" s="218">
        <f>IF(N214="základní",J214,0)</f>
        <v>0</v>
      </c>
      <c r="BF214" s="218">
        <f>IF(N214="snížená",J214,0)</f>
        <v>0</v>
      </c>
      <c r="BG214" s="218">
        <f>IF(N214="zákl. přenesená",J214,0)</f>
        <v>0</v>
      </c>
      <c r="BH214" s="218">
        <f>IF(N214="sníž. přenesená",J214,0)</f>
        <v>0</v>
      </c>
      <c r="BI214" s="218">
        <f>IF(N214="nulová",J214,0)</f>
        <v>0</v>
      </c>
      <c r="BJ214" s="19" t="s">
        <v>83</v>
      </c>
      <c r="BK214" s="218">
        <f>ROUND(I214*H214,2)</f>
        <v>0</v>
      </c>
      <c r="BL214" s="19" t="s">
        <v>128</v>
      </c>
      <c r="BM214" s="217" t="s">
        <v>1124</v>
      </c>
    </row>
    <row r="215" s="2" customFormat="1">
      <c r="A215" s="40"/>
      <c r="B215" s="41"/>
      <c r="C215" s="42"/>
      <c r="D215" s="219" t="s">
        <v>209</v>
      </c>
      <c r="E215" s="42"/>
      <c r="F215" s="220" t="s">
        <v>567</v>
      </c>
      <c r="G215" s="42"/>
      <c r="H215" s="42"/>
      <c r="I215" s="221"/>
      <c r="J215" s="42"/>
      <c r="K215" s="42"/>
      <c r="L215" s="46"/>
      <c r="M215" s="222"/>
      <c r="N215" s="223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209</v>
      </c>
      <c r="AU215" s="19" t="s">
        <v>85</v>
      </c>
    </row>
    <row r="216" s="12" customFormat="1" ht="22.8" customHeight="1">
      <c r="A216" s="12"/>
      <c r="B216" s="190"/>
      <c r="C216" s="191"/>
      <c r="D216" s="192" t="s">
        <v>74</v>
      </c>
      <c r="E216" s="204" t="s">
        <v>568</v>
      </c>
      <c r="F216" s="204" t="s">
        <v>569</v>
      </c>
      <c r="G216" s="191"/>
      <c r="H216" s="191"/>
      <c r="I216" s="194"/>
      <c r="J216" s="205">
        <f>BK216</f>
        <v>0</v>
      </c>
      <c r="K216" s="191"/>
      <c r="L216" s="196"/>
      <c r="M216" s="197"/>
      <c r="N216" s="198"/>
      <c r="O216" s="198"/>
      <c r="P216" s="199">
        <f>SUM(P217:P224)</f>
        <v>0</v>
      </c>
      <c r="Q216" s="198"/>
      <c r="R216" s="199">
        <f>SUM(R217:R224)</f>
        <v>0.39989600000000003</v>
      </c>
      <c r="S216" s="198"/>
      <c r="T216" s="200">
        <f>SUM(T217:T224)</f>
        <v>0.091759999999999994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01" t="s">
        <v>85</v>
      </c>
      <c r="AT216" s="202" t="s">
        <v>74</v>
      </c>
      <c r="AU216" s="202" t="s">
        <v>83</v>
      </c>
      <c r="AY216" s="201" t="s">
        <v>199</v>
      </c>
      <c r="BK216" s="203">
        <f>SUM(BK217:BK224)</f>
        <v>0</v>
      </c>
    </row>
    <row r="217" s="2" customFormat="1" ht="16.5" customHeight="1">
      <c r="A217" s="40"/>
      <c r="B217" s="41"/>
      <c r="C217" s="206" t="s">
        <v>580</v>
      </c>
      <c r="D217" s="206" t="s">
        <v>202</v>
      </c>
      <c r="E217" s="207" t="s">
        <v>571</v>
      </c>
      <c r="F217" s="208" t="s">
        <v>572</v>
      </c>
      <c r="G217" s="209" t="s">
        <v>283</v>
      </c>
      <c r="H217" s="210">
        <v>296</v>
      </c>
      <c r="I217" s="211"/>
      <c r="J217" s="212">
        <f>ROUND(I217*H217,2)</f>
        <v>0</v>
      </c>
      <c r="K217" s="208" t="s">
        <v>206</v>
      </c>
      <c r="L217" s="46"/>
      <c r="M217" s="213" t="s">
        <v>19</v>
      </c>
      <c r="N217" s="214" t="s">
        <v>46</v>
      </c>
      <c r="O217" s="86"/>
      <c r="P217" s="215">
        <f>O217*H217</f>
        <v>0</v>
      </c>
      <c r="Q217" s="215">
        <v>0.001</v>
      </c>
      <c r="R217" s="215">
        <f>Q217*H217</f>
        <v>0.29599999999999999</v>
      </c>
      <c r="S217" s="215">
        <v>0.00031</v>
      </c>
      <c r="T217" s="216">
        <f>S217*H217</f>
        <v>0.091759999999999994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7" t="s">
        <v>128</v>
      </c>
      <c r="AT217" s="217" t="s">
        <v>202</v>
      </c>
      <c r="AU217" s="217" t="s">
        <v>85</v>
      </c>
      <c r="AY217" s="19" t="s">
        <v>199</v>
      </c>
      <c r="BE217" s="218">
        <f>IF(N217="základní",J217,0)</f>
        <v>0</v>
      </c>
      <c r="BF217" s="218">
        <f>IF(N217="snížená",J217,0)</f>
        <v>0</v>
      </c>
      <c r="BG217" s="218">
        <f>IF(N217="zákl. přenesená",J217,0)</f>
        <v>0</v>
      </c>
      <c r="BH217" s="218">
        <f>IF(N217="sníž. přenesená",J217,0)</f>
        <v>0</v>
      </c>
      <c r="BI217" s="218">
        <f>IF(N217="nulová",J217,0)</f>
        <v>0</v>
      </c>
      <c r="BJ217" s="19" t="s">
        <v>83</v>
      </c>
      <c r="BK217" s="218">
        <f>ROUND(I217*H217,2)</f>
        <v>0</v>
      </c>
      <c r="BL217" s="19" t="s">
        <v>128</v>
      </c>
      <c r="BM217" s="217" t="s">
        <v>1125</v>
      </c>
    </row>
    <row r="218" s="2" customFormat="1">
      <c r="A218" s="40"/>
      <c r="B218" s="41"/>
      <c r="C218" s="42"/>
      <c r="D218" s="219" t="s">
        <v>209</v>
      </c>
      <c r="E218" s="42"/>
      <c r="F218" s="220" t="s">
        <v>574</v>
      </c>
      <c r="G218" s="42"/>
      <c r="H218" s="42"/>
      <c r="I218" s="221"/>
      <c r="J218" s="42"/>
      <c r="K218" s="42"/>
      <c r="L218" s="46"/>
      <c r="M218" s="222"/>
      <c r="N218" s="22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209</v>
      </c>
      <c r="AU218" s="19" t="s">
        <v>85</v>
      </c>
    </row>
    <row r="219" s="2" customFormat="1" ht="16.5" customHeight="1">
      <c r="A219" s="40"/>
      <c r="B219" s="41"/>
      <c r="C219" s="206" t="s">
        <v>585</v>
      </c>
      <c r="D219" s="206" t="s">
        <v>202</v>
      </c>
      <c r="E219" s="207" t="s">
        <v>576</v>
      </c>
      <c r="F219" s="208" t="s">
        <v>577</v>
      </c>
      <c r="G219" s="209" t="s">
        <v>283</v>
      </c>
      <c r="H219" s="210">
        <v>296</v>
      </c>
      <c r="I219" s="211"/>
      <c r="J219" s="212">
        <f>ROUND(I219*H219,2)</f>
        <v>0</v>
      </c>
      <c r="K219" s="208" t="s">
        <v>206</v>
      </c>
      <c r="L219" s="46"/>
      <c r="M219" s="213" t="s">
        <v>19</v>
      </c>
      <c r="N219" s="214" t="s">
        <v>46</v>
      </c>
      <c r="O219" s="86"/>
      <c r="P219" s="215">
        <f>O219*H219</f>
        <v>0</v>
      </c>
      <c r="Q219" s="215">
        <v>0</v>
      </c>
      <c r="R219" s="215">
        <f>Q219*H219</f>
        <v>0</v>
      </c>
      <c r="S219" s="215">
        <v>0</v>
      </c>
      <c r="T219" s="216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17" t="s">
        <v>128</v>
      </c>
      <c r="AT219" s="217" t="s">
        <v>202</v>
      </c>
      <c r="AU219" s="217" t="s">
        <v>85</v>
      </c>
      <c r="AY219" s="19" t="s">
        <v>199</v>
      </c>
      <c r="BE219" s="218">
        <f>IF(N219="základní",J219,0)</f>
        <v>0</v>
      </c>
      <c r="BF219" s="218">
        <f>IF(N219="snížená",J219,0)</f>
        <v>0</v>
      </c>
      <c r="BG219" s="218">
        <f>IF(N219="zákl. přenesená",J219,0)</f>
        <v>0</v>
      </c>
      <c r="BH219" s="218">
        <f>IF(N219="sníž. přenesená",J219,0)</f>
        <v>0</v>
      </c>
      <c r="BI219" s="218">
        <f>IF(N219="nulová",J219,0)</f>
        <v>0</v>
      </c>
      <c r="BJ219" s="19" t="s">
        <v>83</v>
      </c>
      <c r="BK219" s="218">
        <f>ROUND(I219*H219,2)</f>
        <v>0</v>
      </c>
      <c r="BL219" s="19" t="s">
        <v>128</v>
      </c>
      <c r="BM219" s="217" t="s">
        <v>1126</v>
      </c>
    </row>
    <row r="220" s="2" customFormat="1">
      <c r="A220" s="40"/>
      <c r="B220" s="41"/>
      <c r="C220" s="42"/>
      <c r="D220" s="219" t="s">
        <v>209</v>
      </c>
      <c r="E220" s="42"/>
      <c r="F220" s="220" t="s">
        <v>579</v>
      </c>
      <c r="G220" s="42"/>
      <c r="H220" s="42"/>
      <c r="I220" s="221"/>
      <c r="J220" s="42"/>
      <c r="K220" s="42"/>
      <c r="L220" s="46"/>
      <c r="M220" s="222"/>
      <c r="N220" s="223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209</v>
      </c>
      <c r="AU220" s="19" t="s">
        <v>85</v>
      </c>
    </row>
    <row r="221" s="2" customFormat="1" ht="16.5" customHeight="1">
      <c r="A221" s="40"/>
      <c r="B221" s="41"/>
      <c r="C221" s="206" t="s">
        <v>592</v>
      </c>
      <c r="D221" s="206" t="s">
        <v>202</v>
      </c>
      <c r="E221" s="207" t="s">
        <v>581</v>
      </c>
      <c r="F221" s="208" t="s">
        <v>582</v>
      </c>
      <c r="G221" s="209" t="s">
        <v>283</v>
      </c>
      <c r="H221" s="210">
        <v>296</v>
      </c>
      <c r="I221" s="211"/>
      <c r="J221" s="212">
        <f>ROUND(I221*H221,2)</f>
        <v>0</v>
      </c>
      <c r="K221" s="208" t="s">
        <v>206</v>
      </c>
      <c r="L221" s="46"/>
      <c r="M221" s="213" t="s">
        <v>19</v>
      </c>
      <c r="N221" s="214" t="s">
        <v>46</v>
      </c>
      <c r="O221" s="86"/>
      <c r="P221" s="215">
        <f>O221*H221</f>
        <v>0</v>
      </c>
      <c r="Q221" s="215">
        <v>0.00020799999999999999</v>
      </c>
      <c r="R221" s="215">
        <f>Q221*H221</f>
        <v>0.061567999999999998</v>
      </c>
      <c r="S221" s="215">
        <v>0</v>
      </c>
      <c r="T221" s="216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17" t="s">
        <v>128</v>
      </c>
      <c r="AT221" s="217" t="s">
        <v>202</v>
      </c>
      <c r="AU221" s="217" t="s">
        <v>85</v>
      </c>
      <c r="AY221" s="19" t="s">
        <v>199</v>
      </c>
      <c r="BE221" s="218">
        <f>IF(N221="základní",J221,0)</f>
        <v>0</v>
      </c>
      <c r="BF221" s="218">
        <f>IF(N221="snížená",J221,0)</f>
        <v>0</v>
      </c>
      <c r="BG221" s="218">
        <f>IF(N221="zákl. přenesená",J221,0)</f>
        <v>0</v>
      </c>
      <c r="BH221" s="218">
        <f>IF(N221="sníž. přenesená",J221,0)</f>
        <v>0</v>
      </c>
      <c r="BI221" s="218">
        <f>IF(N221="nulová",J221,0)</f>
        <v>0</v>
      </c>
      <c r="BJ221" s="19" t="s">
        <v>83</v>
      </c>
      <c r="BK221" s="218">
        <f>ROUND(I221*H221,2)</f>
        <v>0</v>
      </c>
      <c r="BL221" s="19" t="s">
        <v>128</v>
      </c>
      <c r="BM221" s="217" t="s">
        <v>1127</v>
      </c>
    </row>
    <row r="222" s="2" customFormat="1">
      <c r="A222" s="40"/>
      <c r="B222" s="41"/>
      <c r="C222" s="42"/>
      <c r="D222" s="219" t="s">
        <v>209</v>
      </c>
      <c r="E222" s="42"/>
      <c r="F222" s="220" t="s">
        <v>584</v>
      </c>
      <c r="G222" s="42"/>
      <c r="H222" s="42"/>
      <c r="I222" s="221"/>
      <c r="J222" s="42"/>
      <c r="K222" s="42"/>
      <c r="L222" s="46"/>
      <c r="M222" s="222"/>
      <c r="N222" s="223"/>
      <c r="O222" s="86"/>
      <c r="P222" s="86"/>
      <c r="Q222" s="86"/>
      <c r="R222" s="86"/>
      <c r="S222" s="86"/>
      <c r="T222" s="87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209</v>
      </c>
      <c r="AU222" s="19" t="s">
        <v>85</v>
      </c>
    </row>
    <row r="223" s="2" customFormat="1" ht="16.5" customHeight="1">
      <c r="A223" s="40"/>
      <c r="B223" s="41"/>
      <c r="C223" s="206" t="s">
        <v>597</v>
      </c>
      <c r="D223" s="206" t="s">
        <v>202</v>
      </c>
      <c r="E223" s="207" t="s">
        <v>586</v>
      </c>
      <c r="F223" s="208" t="s">
        <v>587</v>
      </c>
      <c r="G223" s="209" t="s">
        <v>283</v>
      </c>
      <c r="H223" s="210">
        <v>296</v>
      </c>
      <c r="I223" s="211"/>
      <c r="J223" s="212">
        <f>ROUND(I223*H223,2)</f>
        <v>0</v>
      </c>
      <c r="K223" s="208" t="s">
        <v>206</v>
      </c>
      <c r="L223" s="46"/>
      <c r="M223" s="213" t="s">
        <v>19</v>
      </c>
      <c r="N223" s="214" t="s">
        <v>46</v>
      </c>
      <c r="O223" s="86"/>
      <c r="P223" s="215">
        <f>O223*H223</f>
        <v>0</v>
      </c>
      <c r="Q223" s="215">
        <v>0.00014300000000000001</v>
      </c>
      <c r="R223" s="215">
        <f>Q223*H223</f>
        <v>0.042328000000000005</v>
      </c>
      <c r="S223" s="215">
        <v>0</v>
      </c>
      <c r="T223" s="216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17" t="s">
        <v>128</v>
      </c>
      <c r="AT223" s="217" t="s">
        <v>202</v>
      </c>
      <c r="AU223" s="217" t="s">
        <v>85</v>
      </c>
      <c r="AY223" s="19" t="s">
        <v>199</v>
      </c>
      <c r="BE223" s="218">
        <f>IF(N223="základní",J223,0)</f>
        <v>0</v>
      </c>
      <c r="BF223" s="218">
        <f>IF(N223="snížená",J223,0)</f>
        <v>0</v>
      </c>
      <c r="BG223" s="218">
        <f>IF(N223="zákl. přenesená",J223,0)</f>
        <v>0</v>
      </c>
      <c r="BH223" s="218">
        <f>IF(N223="sníž. přenesená",J223,0)</f>
        <v>0</v>
      </c>
      <c r="BI223" s="218">
        <f>IF(N223="nulová",J223,0)</f>
        <v>0</v>
      </c>
      <c r="BJ223" s="19" t="s">
        <v>83</v>
      </c>
      <c r="BK223" s="218">
        <f>ROUND(I223*H223,2)</f>
        <v>0</v>
      </c>
      <c r="BL223" s="19" t="s">
        <v>128</v>
      </c>
      <c r="BM223" s="217" t="s">
        <v>1128</v>
      </c>
    </row>
    <row r="224" s="2" customFormat="1">
      <c r="A224" s="40"/>
      <c r="B224" s="41"/>
      <c r="C224" s="42"/>
      <c r="D224" s="219" t="s">
        <v>209</v>
      </c>
      <c r="E224" s="42"/>
      <c r="F224" s="220" t="s">
        <v>589</v>
      </c>
      <c r="G224" s="42"/>
      <c r="H224" s="42"/>
      <c r="I224" s="221"/>
      <c r="J224" s="42"/>
      <c r="K224" s="42"/>
      <c r="L224" s="46"/>
      <c r="M224" s="222"/>
      <c r="N224" s="223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209</v>
      </c>
      <c r="AU224" s="19" t="s">
        <v>85</v>
      </c>
    </row>
    <row r="225" s="12" customFormat="1" ht="22.8" customHeight="1">
      <c r="A225" s="12"/>
      <c r="B225" s="190"/>
      <c r="C225" s="191"/>
      <c r="D225" s="192" t="s">
        <v>74</v>
      </c>
      <c r="E225" s="204" t="s">
        <v>590</v>
      </c>
      <c r="F225" s="204" t="s">
        <v>591</v>
      </c>
      <c r="G225" s="191"/>
      <c r="H225" s="191"/>
      <c r="I225" s="194"/>
      <c r="J225" s="205">
        <f>BK225</f>
        <v>0</v>
      </c>
      <c r="K225" s="191"/>
      <c r="L225" s="196"/>
      <c r="M225" s="197"/>
      <c r="N225" s="198"/>
      <c r="O225" s="198"/>
      <c r="P225" s="199">
        <f>SUM(P226:P233)</f>
        <v>0</v>
      </c>
      <c r="Q225" s="198"/>
      <c r="R225" s="199">
        <f>SUM(R226:R233)</f>
        <v>0.018749999999999999</v>
      </c>
      <c r="S225" s="198"/>
      <c r="T225" s="200">
        <f>SUM(T226:T233)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01" t="s">
        <v>85</v>
      </c>
      <c r="AT225" s="202" t="s">
        <v>74</v>
      </c>
      <c r="AU225" s="202" t="s">
        <v>83</v>
      </c>
      <c r="AY225" s="201" t="s">
        <v>199</v>
      </c>
      <c r="BK225" s="203">
        <f>SUM(BK226:BK233)</f>
        <v>0</v>
      </c>
    </row>
    <row r="226" s="2" customFormat="1" ht="16.5" customHeight="1">
      <c r="A226" s="40"/>
      <c r="B226" s="41"/>
      <c r="C226" s="206" t="s">
        <v>602</v>
      </c>
      <c r="D226" s="206" t="s">
        <v>202</v>
      </c>
      <c r="E226" s="207" t="s">
        <v>593</v>
      </c>
      <c r="F226" s="208" t="s">
        <v>594</v>
      </c>
      <c r="G226" s="209" t="s">
        <v>417</v>
      </c>
      <c r="H226" s="210">
        <v>5</v>
      </c>
      <c r="I226" s="211"/>
      <c r="J226" s="212">
        <f>ROUND(I226*H226,2)</f>
        <v>0</v>
      </c>
      <c r="K226" s="208" t="s">
        <v>206</v>
      </c>
      <c r="L226" s="46"/>
      <c r="M226" s="213" t="s">
        <v>19</v>
      </c>
      <c r="N226" s="214" t="s">
        <v>46</v>
      </c>
      <c r="O226" s="86"/>
      <c r="P226" s="215">
        <f>O226*H226</f>
        <v>0</v>
      </c>
      <c r="Q226" s="215">
        <v>0</v>
      </c>
      <c r="R226" s="215">
        <f>Q226*H226</f>
        <v>0</v>
      </c>
      <c r="S226" s="215">
        <v>0</v>
      </c>
      <c r="T226" s="216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17" t="s">
        <v>128</v>
      </c>
      <c r="AT226" s="217" t="s">
        <v>202</v>
      </c>
      <c r="AU226" s="217" t="s">
        <v>85</v>
      </c>
      <c r="AY226" s="19" t="s">
        <v>199</v>
      </c>
      <c r="BE226" s="218">
        <f>IF(N226="základní",J226,0)</f>
        <v>0</v>
      </c>
      <c r="BF226" s="218">
        <f>IF(N226="snížená",J226,0)</f>
        <v>0</v>
      </c>
      <c r="BG226" s="218">
        <f>IF(N226="zákl. přenesená",J226,0)</f>
        <v>0</v>
      </c>
      <c r="BH226" s="218">
        <f>IF(N226="sníž. přenesená",J226,0)</f>
        <v>0</v>
      </c>
      <c r="BI226" s="218">
        <f>IF(N226="nulová",J226,0)</f>
        <v>0</v>
      </c>
      <c r="BJ226" s="19" t="s">
        <v>83</v>
      </c>
      <c r="BK226" s="218">
        <f>ROUND(I226*H226,2)</f>
        <v>0</v>
      </c>
      <c r="BL226" s="19" t="s">
        <v>128</v>
      </c>
      <c r="BM226" s="217" t="s">
        <v>1129</v>
      </c>
    </row>
    <row r="227" s="2" customFormat="1">
      <c r="A227" s="40"/>
      <c r="B227" s="41"/>
      <c r="C227" s="42"/>
      <c r="D227" s="219" t="s">
        <v>209</v>
      </c>
      <c r="E227" s="42"/>
      <c r="F227" s="220" t="s">
        <v>596</v>
      </c>
      <c r="G227" s="42"/>
      <c r="H227" s="42"/>
      <c r="I227" s="221"/>
      <c r="J227" s="42"/>
      <c r="K227" s="42"/>
      <c r="L227" s="46"/>
      <c r="M227" s="222"/>
      <c r="N227" s="223"/>
      <c r="O227" s="86"/>
      <c r="P227" s="86"/>
      <c r="Q227" s="86"/>
      <c r="R227" s="86"/>
      <c r="S227" s="86"/>
      <c r="T227" s="87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209</v>
      </c>
      <c r="AU227" s="19" t="s">
        <v>85</v>
      </c>
    </row>
    <row r="228" s="2" customFormat="1" ht="16.5" customHeight="1">
      <c r="A228" s="40"/>
      <c r="B228" s="41"/>
      <c r="C228" s="247" t="s">
        <v>606</v>
      </c>
      <c r="D228" s="247" t="s">
        <v>287</v>
      </c>
      <c r="E228" s="248" t="s">
        <v>598</v>
      </c>
      <c r="F228" s="249" t="s">
        <v>599</v>
      </c>
      <c r="G228" s="250" t="s">
        <v>283</v>
      </c>
      <c r="H228" s="251">
        <v>18.75</v>
      </c>
      <c r="I228" s="252"/>
      <c r="J228" s="253">
        <f>ROUND(I228*H228,2)</f>
        <v>0</v>
      </c>
      <c r="K228" s="249" t="s">
        <v>206</v>
      </c>
      <c r="L228" s="254"/>
      <c r="M228" s="255" t="s">
        <v>19</v>
      </c>
      <c r="N228" s="256" t="s">
        <v>46</v>
      </c>
      <c r="O228" s="86"/>
      <c r="P228" s="215">
        <f>O228*H228</f>
        <v>0</v>
      </c>
      <c r="Q228" s="215">
        <v>0.001</v>
      </c>
      <c r="R228" s="215">
        <f>Q228*H228</f>
        <v>0.018749999999999999</v>
      </c>
      <c r="S228" s="215">
        <v>0</v>
      </c>
      <c r="T228" s="216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217" t="s">
        <v>290</v>
      </c>
      <c r="AT228" s="217" t="s">
        <v>287</v>
      </c>
      <c r="AU228" s="217" t="s">
        <v>85</v>
      </c>
      <c r="AY228" s="19" t="s">
        <v>199</v>
      </c>
      <c r="BE228" s="218">
        <f>IF(N228="základní",J228,0)</f>
        <v>0</v>
      </c>
      <c r="BF228" s="218">
        <f>IF(N228="snížená",J228,0)</f>
        <v>0</v>
      </c>
      <c r="BG228" s="218">
        <f>IF(N228="zákl. přenesená",J228,0)</f>
        <v>0</v>
      </c>
      <c r="BH228" s="218">
        <f>IF(N228="sníž. přenesená",J228,0)</f>
        <v>0</v>
      </c>
      <c r="BI228" s="218">
        <f>IF(N228="nulová",J228,0)</f>
        <v>0</v>
      </c>
      <c r="BJ228" s="19" t="s">
        <v>83</v>
      </c>
      <c r="BK228" s="218">
        <f>ROUND(I228*H228,2)</f>
        <v>0</v>
      </c>
      <c r="BL228" s="19" t="s">
        <v>128</v>
      </c>
      <c r="BM228" s="217" t="s">
        <v>1130</v>
      </c>
    </row>
    <row r="229" s="13" customFormat="1">
      <c r="A229" s="13"/>
      <c r="B229" s="224"/>
      <c r="C229" s="225"/>
      <c r="D229" s="226" t="s">
        <v>216</v>
      </c>
      <c r="E229" s="227" t="s">
        <v>19</v>
      </c>
      <c r="F229" s="228" t="s">
        <v>933</v>
      </c>
      <c r="G229" s="225"/>
      <c r="H229" s="229">
        <v>18.75</v>
      </c>
      <c r="I229" s="230"/>
      <c r="J229" s="225"/>
      <c r="K229" s="225"/>
      <c r="L229" s="231"/>
      <c r="M229" s="232"/>
      <c r="N229" s="233"/>
      <c r="O229" s="233"/>
      <c r="P229" s="233"/>
      <c r="Q229" s="233"/>
      <c r="R229" s="233"/>
      <c r="S229" s="233"/>
      <c r="T229" s="234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5" t="s">
        <v>216</v>
      </c>
      <c r="AU229" s="235" t="s">
        <v>85</v>
      </c>
      <c r="AV229" s="13" t="s">
        <v>85</v>
      </c>
      <c r="AW229" s="13" t="s">
        <v>37</v>
      </c>
      <c r="AX229" s="13" t="s">
        <v>75</v>
      </c>
      <c r="AY229" s="235" t="s">
        <v>199</v>
      </c>
    </row>
    <row r="230" s="14" customFormat="1">
      <c r="A230" s="14"/>
      <c r="B230" s="236"/>
      <c r="C230" s="237"/>
      <c r="D230" s="226" t="s">
        <v>216</v>
      </c>
      <c r="E230" s="238" t="s">
        <v>19</v>
      </c>
      <c r="F230" s="239" t="s">
        <v>218</v>
      </c>
      <c r="G230" s="237"/>
      <c r="H230" s="240">
        <v>18.75</v>
      </c>
      <c r="I230" s="241"/>
      <c r="J230" s="237"/>
      <c r="K230" s="237"/>
      <c r="L230" s="242"/>
      <c r="M230" s="243"/>
      <c r="N230" s="244"/>
      <c r="O230" s="244"/>
      <c r="P230" s="244"/>
      <c r="Q230" s="244"/>
      <c r="R230" s="244"/>
      <c r="S230" s="244"/>
      <c r="T230" s="245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46" t="s">
        <v>216</v>
      </c>
      <c r="AU230" s="246" t="s">
        <v>85</v>
      </c>
      <c r="AV230" s="14" t="s">
        <v>207</v>
      </c>
      <c r="AW230" s="14" t="s">
        <v>37</v>
      </c>
      <c r="AX230" s="14" t="s">
        <v>83</v>
      </c>
      <c r="AY230" s="246" t="s">
        <v>199</v>
      </c>
    </row>
    <row r="231" s="2" customFormat="1" ht="16.5" customHeight="1">
      <c r="A231" s="40"/>
      <c r="B231" s="41"/>
      <c r="C231" s="206" t="s">
        <v>613</v>
      </c>
      <c r="D231" s="206" t="s">
        <v>202</v>
      </c>
      <c r="E231" s="207" t="s">
        <v>603</v>
      </c>
      <c r="F231" s="208" t="s">
        <v>604</v>
      </c>
      <c r="G231" s="209" t="s">
        <v>417</v>
      </c>
      <c r="H231" s="210">
        <v>5</v>
      </c>
      <c r="I231" s="211"/>
      <c r="J231" s="212">
        <f>ROUND(I231*H231,2)</f>
        <v>0</v>
      </c>
      <c r="K231" s="208" t="s">
        <v>19</v>
      </c>
      <c r="L231" s="46"/>
      <c r="M231" s="213" t="s">
        <v>19</v>
      </c>
      <c r="N231" s="214" t="s">
        <v>46</v>
      </c>
      <c r="O231" s="86"/>
      <c r="P231" s="215">
        <f>O231*H231</f>
        <v>0</v>
      </c>
      <c r="Q231" s="215">
        <v>0</v>
      </c>
      <c r="R231" s="215">
        <f>Q231*H231</f>
        <v>0</v>
      </c>
      <c r="S231" s="215">
        <v>0</v>
      </c>
      <c r="T231" s="216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17" t="s">
        <v>128</v>
      </c>
      <c r="AT231" s="217" t="s">
        <v>202</v>
      </c>
      <c r="AU231" s="217" t="s">
        <v>85</v>
      </c>
      <c r="AY231" s="19" t="s">
        <v>199</v>
      </c>
      <c r="BE231" s="218">
        <f>IF(N231="základní",J231,0)</f>
        <v>0</v>
      </c>
      <c r="BF231" s="218">
        <f>IF(N231="snížená",J231,0)</f>
        <v>0</v>
      </c>
      <c r="BG231" s="218">
        <f>IF(N231="zákl. přenesená",J231,0)</f>
        <v>0</v>
      </c>
      <c r="BH231" s="218">
        <f>IF(N231="sníž. přenesená",J231,0)</f>
        <v>0</v>
      </c>
      <c r="BI231" s="218">
        <f>IF(N231="nulová",J231,0)</f>
        <v>0</v>
      </c>
      <c r="BJ231" s="19" t="s">
        <v>83</v>
      </c>
      <c r="BK231" s="218">
        <f>ROUND(I231*H231,2)</f>
        <v>0</v>
      </c>
      <c r="BL231" s="19" t="s">
        <v>128</v>
      </c>
      <c r="BM231" s="217" t="s">
        <v>1131</v>
      </c>
    </row>
    <row r="232" s="2" customFormat="1" ht="16.5" customHeight="1">
      <c r="A232" s="40"/>
      <c r="B232" s="41"/>
      <c r="C232" s="206" t="s">
        <v>1132</v>
      </c>
      <c r="D232" s="206" t="s">
        <v>202</v>
      </c>
      <c r="E232" s="207" t="s">
        <v>607</v>
      </c>
      <c r="F232" s="208" t="s">
        <v>608</v>
      </c>
      <c r="G232" s="209" t="s">
        <v>305</v>
      </c>
      <c r="H232" s="257"/>
      <c r="I232" s="211"/>
      <c r="J232" s="212">
        <f>ROUND(I232*H232,2)</f>
        <v>0</v>
      </c>
      <c r="K232" s="208" t="s">
        <v>206</v>
      </c>
      <c r="L232" s="46"/>
      <c r="M232" s="213" t="s">
        <v>19</v>
      </c>
      <c r="N232" s="214" t="s">
        <v>46</v>
      </c>
      <c r="O232" s="86"/>
      <c r="P232" s="215">
        <f>O232*H232</f>
        <v>0</v>
      </c>
      <c r="Q232" s="215">
        <v>0</v>
      </c>
      <c r="R232" s="215">
        <f>Q232*H232</f>
        <v>0</v>
      </c>
      <c r="S232" s="215">
        <v>0</v>
      </c>
      <c r="T232" s="216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17" t="s">
        <v>128</v>
      </c>
      <c r="AT232" s="217" t="s">
        <v>202</v>
      </c>
      <c r="AU232" s="217" t="s">
        <v>85</v>
      </c>
      <c r="AY232" s="19" t="s">
        <v>199</v>
      </c>
      <c r="BE232" s="218">
        <f>IF(N232="základní",J232,0)</f>
        <v>0</v>
      </c>
      <c r="BF232" s="218">
        <f>IF(N232="snížená",J232,0)</f>
        <v>0</v>
      </c>
      <c r="BG232" s="218">
        <f>IF(N232="zákl. přenesená",J232,0)</f>
        <v>0</v>
      </c>
      <c r="BH232" s="218">
        <f>IF(N232="sníž. přenesená",J232,0)</f>
        <v>0</v>
      </c>
      <c r="BI232" s="218">
        <f>IF(N232="nulová",J232,0)</f>
        <v>0</v>
      </c>
      <c r="BJ232" s="19" t="s">
        <v>83</v>
      </c>
      <c r="BK232" s="218">
        <f>ROUND(I232*H232,2)</f>
        <v>0</v>
      </c>
      <c r="BL232" s="19" t="s">
        <v>128</v>
      </c>
      <c r="BM232" s="217" t="s">
        <v>1133</v>
      </c>
    </row>
    <row r="233" s="2" customFormat="1">
      <c r="A233" s="40"/>
      <c r="B233" s="41"/>
      <c r="C233" s="42"/>
      <c r="D233" s="219" t="s">
        <v>209</v>
      </c>
      <c r="E233" s="42"/>
      <c r="F233" s="220" t="s">
        <v>610</v>
      </c>
      <c r="G233" s="42"/>
      <c r="H233" s="42"/>
      <c r="I233" s="221"/>
      <c r="J233" s="42"/>
      <c r="K233" s="42"/>
      <c r="L233" s="46"/>
      <c r="M233" s="222"/>
      <c r="N233" s="223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209</v>
      </c>
      <c r="AU233" s="19" t="s">
        <v>85</v>
      </c>
    </row>
    <row r="234" s="12" customFormat="1" ht="25.92" customHeight="1">
      <c r="A234" s="12"/>
      <c r="B234" s="190"/>
      <c r="C234" s="191"/>
      <c r="D234" s="192" t="s">
        <v>74</v>
      </c>
      <c r="E234" s="193" t="s">
        <v>611</v>
      </c>
      <c r="F234" s="193" t="s">
        <v>612</v>
      </c>
      <c r="G234" s="191"/>
      <c r="H234" s="191"/>
      <c r="I234" s="194"/>
      <c r="J234" s="195">
        <f>BK234</f>
        <v>0</v>
      </c>
      <c r="K234" s="191"/>
      <c r="L234" s="196"/>
      <c r="M234" s="197"/>
      <c r="N234" s="198"/>
      <c r="O234" s="198"/>
      <c r="P234" s="199">
        <f>SUM(P235:P239)</f>
        <v>0</v>
      </c>
      <c r="Q234" s="198"/>
      <c r="R234" s="199">
        <f>SUM(R235:R239)</f>
        <v>0</v>
      </c>
      <c r="S234" s="198"/>
      <c r="T234" s="200">
        <f>SUM(T235:T239)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01" t="s">
        <v>207</v>
      </c>
      <c r="AT234" s="202" t="s">
        <v>74</v>
      </c>
      <c r="AU234" s="202" t="s">
        <v>75</v>
      </c>
      <c r="AY234" s="201" t="s">
        <v>199</v>
      </c>
      <c r="BK234" s="203">
        <f>SUM(BK235:BK239)</f>
        <v>0</v>
      </c>
    </row>
    <row r="235" s="2" customFormat="1" ht="16.5" customHeight="1">
      <c r="A235" s="40"/>
      <c r="B235" s="41"/>
      <c r="C235" s="206" t="s">
        <v>1134</v>
      </c>
      <c r="D235" s="206" t="s">
        <v>202</v>
      </c>
      <c r="E235" s="207" t="s">
        <v>614</v>
      </c>
      <c r="F235" s="208" t="s">
        <v>615</v>
      </c>
      <c r="G235" s="209" t="s">
        <v>616</v>
      </c>
      <c r="H235" s="210">
        <v>15</v>
      </c>
      <c r="I235" s="211"/>
      <c r="J235" s="212">
        <f>ROUND(I235*H235,2)</f>
        <v>0</v>
      </c>
      <c r="K235" s="208" t="s">
        <v>206</v>
      </c>
      <c r="L235" s="46"/>
      <c r="M235" s="213" t="s">
        <v>19</v>
      </c>
      <c r="N235" s="214" t="s">
        <v>46</v>
      </c>
      <c r="O235" s="86"/>
      <c r="P235" s="215">
        <f>O235*H235</f>
        <v>0</v>
      </c>
      <c r="Q235" s="215">
        <v>0</v>
      </c>
      <c r="R235" s="215">
        <f>Q235*H235</f>
        <v>0</v>
      </c>
      <c r="S235" s="215">
        <v>0</v>
      </c>
      <c r="T235" s="216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17" t="s">
        <v>617</v>
      </c>
      <c r="AT235" s="217" t="s">
        <v>202</v>
      </c>
      <c r="AU235" s="217" t="s">
        <v>83</v>
      </c>
      <c r="AY235" s="19" t="s">
        <v>199</v>
      </c>
      <c r="BE235" s="218">
        <f>IF(N235="základní",J235,0)</f>
        <v>0</v>
      </c>
      <c r="BF235" s="218">
        <f>IF(N235="snížená",J235,0)</f>
        <v>0</v>
      </c>
      <c r="BG235" s="218">
        <f>IF(N235="zákl. přenesená",J235,0)</f>
        <v>0</v>
      </c>
      <c r="BH235" s="218">
        <f>IF(N235="sníž. přenesená",J235,0)</f>
        <v>0</v>
      </c>
      <c r="BI235" s="218">
        <f>IF(N235="nulová",J235,0)</f>
        <v>0</v>
      </c>
      <c r="BJ235" s="19" t="s">
        <v>83</v>
      </c>
      <c r="BK235" s="218">
        <f>ROUND(I235*H235,2)</f>
        <v>0</v>
      </c>
      <c r="BL235" s="19" t="s">
        <v>617</v>
      </c>
      <c r="BM235" s="217" t="s">
        <v>1135</v>
      </c>
    </row>
    <row r="236" s="2" customFormat="1">
      <c r="A236" s="40"/>
      <c r="B236" s="41"/>
      <c r="C236" s="42"/>
      <c r="D236" s="219" t="s">
        <v>209</v>
      </c>
      <c r="E236" s="42"/>
      <c r="F236" s="220" t="s">
        <v>619</v>
      </c>
      <c r="G236" s="42"/>
      <c r="H236" s="42"/>
      <c r="I236" s="221"/>
      <c r="J236" s="42"/>
      <c r="K236" s="42"/>
      <c r="L236" s="46"/>
      <c r="M236" s="222"/>
      <c r="N236" s="223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209</v>
      </c>
      <c r="AU236" s="19" t="s">
        <v>83</v>
      </c>
    </row>
    <row r="237" s="13" customFormat="1">
      <c r="A237" s="13"/>
      <c r="B237" s="224"/>
      <c r="C237" s="225"/>
      <c r="D237" s="226" t="s">
        <v>216</v>
      </c>
      <c r="E237" s="227" t="s">
        <v>19</v>
      </c>
      <c r="F237" s="228" t="s">
        <v>620</v>
      </c>
      <c r="G237" s="225"/>
      <c r="H237" s="229">
        <v>10</v>
      </c>
      <c r="I237" s="230"/>
      <c r="J237" s="225"/>
      <c r="K237" s="225"/>
      <c r="L237" s="231"/>
      <c r="M237" s="232"/>
      <c r="N237" s="233"/>
      <c r="O237" s="233"/>
      <c r="P237" s="233"/>
      <c r="Q237" s="233"/>
      <c r="R237" s="233"/>
      <c r="S237" s="233"/>
      <c r="T237" s="234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5" t="s">
        <v>216</v>
      </c>
      <c r="AU237" s="235" t="s">
        <v>83</v>
      </c>
      <c r="AV237" s="13" t="s">
        <v>85</v>
      </c>
      <c r="AW237" s="13" t="s">
        <v>37</v>
      </c>
      <c r="AX237" s="13" t="s">
        <v>75</v>
      </c>
      <c r="AY237" s="235" t="s">
        <v>199</v>
      </c>
    </row>
    <row r="238" s="13" customFormat="1">
      <c r="A238" s="13"/>
      <c r="B238" s="224"/>
      <c r="C238" s="225"/>
      <c r="D238" s="226" t="s">
        <v>216</v>
      </c>
      <c r="E238" s="227" t="s">
        <v>19</v>
      </c>
      <c r="F238" s="228" t="s">
        <v>621</v>
      </c>
      <c r="G238" s="225"/>
      <c r="H238" s="229">
        <v>5</v>
      </c>
      <c r="I238" s="230"/>
      <c r="J238" s="225"/>
      <c r="K238" s="225"/>
      <c r="L238" s="231"/>
      <c r="M238" s="232"/>
      <c r="N238" s="233"/>
      <c r="O238" s="233"/>
      <c r="P238" s="233"/>
      <c r="Q238" s="233"/>
      <c r="R238" s="233"/>
      <c r="S238" s="233"/>
      <c r="T238" s="234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5" t="s">
        <v>216</v>
      </c>
      <c r="AU238" s="235" t="s">
        <v>83</v>
      </c>
      <c r="AV238" s="13" t="s">
        <v>85</v>
      </c>
      <c r="AW238" s="13" t="s">
        <v>37</v>
      </c>
      <c r="AX238" s="13" t="s">
        <v>75</v>
      </c>
      <c r="AY238" s="235" t="s">
        <v>199</v>
      </c>
    </row>
    <row r="239" s="14" customFormat="1">
      <c r="A239" s="14"/>
      <c r="B239" s="236"/>
      <c r="C239" s="237"/>
      <c r="D239" s="226" t="s">
        <v>216</v>
      </c>
      <c r="E239" s="238" t="s">
        <v>19</v>
      </c>
      <c r="F239" s="239" t="s">
        <v>218</v>
      </c>
      <c r="G239" s="237"/>
      <c r="H239" s="240">
        <v>15</v>
      </c>
      <c r="I239" s="241"/>
      <c r="J239" s="237"/>
      <c r="K239" s="237"/>
      <c r="L239" s="242"/>
      <c r="M239" s="262"/>
      <c r="N239" s="263"/>
      <c r="O239" s="263"/>
      <c r="P239" s="263"/>
      <c r="Q239" s="263"/>
      <c r="R239" s="263"/>
      <c r="S239" s="263"/>
      <c r="T239" s="26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46" t="s">
        <v>216</v>
      </c>
      <c r="AU239" s="246" t="s">
        <v>83</v>
      </c>
      <c r="AV239" s="14" t="s">
        <v>207</v>
      </c>
      <c r="AW239" s="14" t="s">
        <v>37</v>
      </c>
      <c r="AX239" s="14" t="s">
        <v>83</v>
      </c>
      <c r="AY239" s="246" t="s">
        <v>199</v>
      </c>
    </row>
    <row r="240" s="2" customFormat="1" ht="6.96" customHeight="1">
      <c r="A240" s="40"/>
      <c r="B240" s="61"/>
      <c r="C240" s="62"/>
      <c r="D240" s="62"/>
      <c r="E240" s="62"/>
      <c r="F240" s="62"/>
      <c r="G240" s="62"/>
      <c r="H240" s="62"/>
      <c r="I240" s="62"/>
      <c r="J240" s="62"/>
      <c r="K240" s="62"/>
      <c r="L240" s="46"/>
      <c r="M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</row>
  </sheetData>
  <sheetProtection sheet="1" autoFilter="0" formatColumns="0" formatRows="0" objects="1" scenarios="1" spinCount="100000" saltValue="0X7fVcRo0JLVdvYcuvZhrsO4rkNFu0IQh2yIq1K6iZYPplAXnQ7asYX+Ny5O8/flrOZVNyS88rNetVSJDDIvPA==" hashValue="ke+sZQLom0dFd5cW0FkAVmQRaecBXyBaOOjghlbDAeIB4GHKxa+fDATsUxX05+JVkzgCDbxjc6iMyza8kpfXkQ==" algorithmName="SHA-512" password="CC35"/>
  <autoFilter ref="C95:K239"/>
  <mergeCells count="9">
    <mergeCell ref="E7:H7"/>
    <mergeCell ref="E9:H9"/>
    <mergeCell ref="E18:H18"/>
    <mergeCell ref="E27:H27"/>
    <mergeCell ref="E48:H48"/>
    <mergeCell ref="E50:H50"/>
    <mergeCell ref="E86:H86"/>
    <mergeCell ref="E88:H88"/>
    <mergeCell ref="L2:V2"/>
  </mergeCells>
  <hyperlinks>
    <hyperlink ref="F100" r:id="rId1" display="https://podminky.urs.cz/item/CS_URS_2025_02/317121211"/>
    <hyperlink ref="F102" r:id="rId2" display="https://podminky.urs.cz/item/CS_URS_2025_02/317142430"/>
    <hyperlink ref="F104" r:id="rId3" display="https://podminky.urs.cz/item/CS_URS_2025_02/340238212"/>
    <hyperlink ref="F108" r:id="rId4" display="https://podminky.urs.cz/item/CS_URS_2025_02/342272235"/>
    <hyperlink ref="F113" r:id="rId5" display="https://podminky.urs.cz/item/CS_URS_2025_02/612315402"/>
    <hyperlink ref="F115" r:id="rId6" display="https://podminky.urs.cz/item/CS_URS_2025_02/619995001"/>
    <hyperlink ref="F119" r:id="rId7" display="https://podminky.urs.cz/item/CS_URS_2025_02/642942111"/>
    <hyperlink ref="F123" r:id="rId8" display="https://podminky.urs.cz/item/CS_URS_2025_02/968072455"/>
    <hyperlink ref="F127" r:id="rId9" display="https://podminky.urs.cz/item/CS_URS_2025_02/971033631"/>
    <hyperlink ref="F131" r:id="rId10" display="https://podminky.urs.cz/item/CS_URS_2025_02/973032619"/>
    <hyperlink ref="F134" r:id="rId11" display="https://podminky.urs.cz/item/CS_URS_2025_02/997013151"/>
    <hyperlink ref="F136" r:id="rId12" display="https://podminky.urs.cz/item/CS_URS_2025_02/997013501"/>
    <hyperlink ref="F138" r:id="rId13" display="https://podminky.urs.cz/item/CS_URS_2025_02/997013509"/>
    <hyperlink ref="F142" r:id="rId14" display="https://podminky.urs.cz/item/CS_URS_2025_02/997013631"/>
    <hyperlink ref="F146" r:id="rId15" display="https://podminky.urs.cz/item/CS_URS_2025_02/997013811"/>
    <hyperlink ref="F151" r:id="rId16" display="https://podminky.urs.cz/item/CS_URS_2025_02/998011002"/>
    <hyperlink ref="F155" r:id="rId17" display="https://podminky.urs.cz/item/CS_URS_2025_02/714122001"/>
    <hyperlink ref="F159" r:id="rId18" display="https://podminky.urs.cz/item/CS_URS_2025_02/714122002"/>
    <hyperlink ref="F162" r:id="rId19" display="https://podminky.urs.cz/item/CS_URS_2025_02/998714201"/>
    <hyperlink ref="F165" r:id="rId20" display="https://podminky.urs.cz/item/CS_URS_2025_02/725210821"/>
    <hyperlink ref="F167" r:id="rId21" display="https://podminky.urs.cz/item/CS_URS_2025_02/725211603"/>
    <hyperlink ref="F169" r:id="rId22" display="https://podminky.urs.cz/item/CS_URS_2025_02/998725201"/>
    <hyperlink ref="F174" r:id="rId23" display="https://podminky.urs.cz/item/CS_URS_2025_02/766660001"/>
    <hyperlink ref="F177" r:id="rId24" display="https://podminky.urs.cz/item/CS_URS_2025_02/766691914"/>
    <hyperlink ref="F179" r:id="rId25" display="https://podminky.urs.cz/item/CS_URS_2025_02/998766201"/>
    <hyperlink ref="F182" r:id="rId26" display="https://podminky.urs.cz/item/CS_URS_2025_02/767114813"/>
    <hyperlink ref="F187" r:id="rId27" display="https://podminky.urs.cz/item/CS_URS_2025_02/781471810"/>
    <hyperlink ref="F191" r:id="rId28" display="https://podminky.urs.cz/item/CS_URS_2025_02/781111011"/>
    <hyperlink ref="F193" r:id="rId29" display="https://podminky.urs.cz/item/CS_URS_2025_02/781121011"/>
    <hyperlink ref="F195" r:id="rId30" display="https://podminky.urs.cz/item/CS_URS_2025_02/781131221"/>
    <hyperlink ref="F197" r:id="rId31" display="https://podminky.urs.cz/item/CS_URS_2025_02/781151031"/>
    <hyperlink ref="F199" r:id="rId32" display="https://podminky.urs.cz/item/CS_URS_2025_02/781474111"/>
    <hyperlink ref="F204" r:id="rId33" display="https://podminky.urs.cz/item/CS_URS_2025_02/998781201"/>
    <hyperlink ref="F207" r:id="rId34" display="https://podminky.urs.cz/item/CS_URS_2025_02/783601321"/>
    <hyperlink ref="F209" r:id="rId35" display="https://podminky.urs.cz/item/CS_URS_2025_02/783601325"/>
    <hyperlink ref="F211" r:id="rId36" display="https://podminky.urs.cz/item/CS_URS_2025_02/783601421"/>
    <hyperlink ref="F213" r:id="rId37" display="https://podminky.urs.cz/item/CS_URS_2025_02/783614111"/>
    <hyperlink ref="F215" r:id="rId38" display="https://podminky.urs.cz/item/CS_URS_2025_02/783617111"/>
    <hyperlink ref="F218" r:id="rId39" display="https://podminky.urs.cz/item/CS_URS_2025_02/784121001"/>
    <hyperlink ref="F220" r:id="rId40" display="https://podminky.urs.cz/item/CS_URS_2025_02/784121011"/>
    <hyperlink ref="F222" r:id="rId41" display="https://podminky.urs.cz/item/CS_URS_2025_02/784181101"/>
    <hyperlink ref="F224" r:id="rId42" display="https://podminky.urs.cz/item/CS_URS_2025_02/784221001"/>
    <hyperlink ref="F227" r:id="rId43" display="https://podminky.urs.cz/item/CS_URS_2025_02/786623021"/>
    <hyperlink ref="F233" r:id="rId44" display="https://podminky.urs.cz/item/CS_URS_2025_02/998786201"/>
    <hyperlink ref="F236" r:id="rId45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6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121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1136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ROUND(J91,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ROUND((SUM(BE91:BE172)),  2)</f>
        <v>0</v>
      </c>
      <c r="G33" s="40"/>
      <c r="H33" s="40"/>
      <c r="I33" s="150">
        <v>0.20999999999999999</v>
      </c>
      <c r="J33" s="149">
        <f>ROUND(((SUM(BE91:BE172))*I33),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ROUND((SUM(BF91:BF172)),  2)</f>
        <v>0</v>
      </c>
      <c r="G34" s="40"/>
      <c r="H34" s="40"/>
      <c r="I34" s="150">
        <v>0.12</v>
      </c>
      <c r="J34" s="149">
        <f>ROUND(((SUM(BF91:BF172))*I34),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ROUND((SUM(BG91:BG172)),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ROUND((SUM(BH91:BH172)),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ROUND((SUM(BI91:BI172)),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12 UP učebny - Knihovna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J91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J92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623</v>
      </c>
      <c r="E61" s="176"/>
      <c r="F61" s="176"/>
      <c r="G61" s="176"/>
      <c r="H61" s="176"/>
      <c r="I61" s="176"/>
      <c r="J61" s="177">
        <f>J93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175</v>
      </c>
      <c r="E62" s="176"/>
      <c r="F62" s="176"/>
      <c r="G62" s="176"/>
      <c r="H62" s="176"/>
      <c r="I62" s="176"/>
      <c r="J62" s="177">
        <f>J98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176</v>
      </c>
      <c r="E63" s="176"/>
      <c r="F63" s="176"/>
      <c r="G63" s="176"/>
      <c r="H63" s="176"/>
      <c r="I63" s="176"/>
      <c r="J63" s="177">
        <f>J106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177</v>
      </c>
      <c r="E64" s="176"/>
      <c r="F64" s="176"/>
      <c r="G64" s="176"/>
      <c r="H64" s="176"/>
      <c r="I64" s="176"/>
      <c r="J64" s="177">
        <f>J117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624</v>
      </c>
      <c r="E65" s="176"/>
      <c r="F65" s="176"/>
      <c r="G65" s="176"/>
      <c r="H65" s="176"/>
      <c r="I65" s="176"/>
      <c r="J65" s="177">
        <f>J134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7"/>
      <c r="C66" s="168"/>
      <c r="D66" s="169" t="s">
        <v>178</v>
      </c>
      <c r="E66" s="170"/>
      <c r="F66" s="170"/>
      <c r="G66" s="170"/>
      <c r="H66" s="170"/>
      <c r="I66" s="170"/>
      <c r="J66" s="171">
        <f>J137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3"/>
      <c r="C67" s="174"/>
      <c r="D67" s="175" t="s">
        <v>399</v>
      </c>
      <c r="E67" s="176"/>
      <c r="F67" s="176"/>
      <c r="G67" s="176"/>
      <c r="H67" s="176"/>
      <c r="I67" s="176"/>
      <c r="J67" s="177">
        <f>J138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761</v>
      </c>
      <c r="E68" s="176"/>
      <c r="F68" s="176"/>
      <c r="G68" s="176"/>
      <c r="H68" s="176"/>
      <c r="I68" s="176"/>
      <c r="J68" s="177">
        <f>J140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400</v>
      </c>
      <c r="E69" s="176"/>
      <c r="F69" s="176"/>
      <c r="G69" s="176"/>
      <c r="H69" s="176"/>
      <c r="I69" s="176"/>
      <c r="J69" s="177">
        <f>J146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403</v>
      </c>
      <c r="E70" s="176"/>
      <c r="F70" s="176"/>
      <c r="G70" s="176"/>
      <c r="H70" s="176"/>
      <c r="I70" s="176"/>
      <c r="J70" s="177">
        <f>J158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67"/>
      <c r="C71" s="168"/>
      <c r="D71" s="169" t="s">
        <v>405</v>
      </c>
      <c r="E71" s="170"/>
      <c r="F71" s="170"/>
      <c r="G71" s="170"/>
      <c r="H71" s="170"/>
      <c r="I71" s="170"/>
      <c r="J71" s="171">
        <f>J167</f>
        <v>0</v>
      </c>
      <c r="K71" s="168"/>
      <c r="L71" s="17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7" s="2" customFormat="1" ht="6.96" customHeight="1">
      <c r="A77" s="40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4.96" customHeight="1">
      <c r="A78" s="40"/>
      <c r="B78" s="41"/>
      <c r="C78" s="25" t="s">
        <v>184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16</v>
      </c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162" t="str">
        <f>E7</f>
        <v>Gymnázium Náchod -bez vybavení</v>
      </c>
      <c r="F81" s="34"/>
      <c r="G81" s="34"/>
      <c r="H81" s="34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167</v>
      </c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6.5" customHeight="1">
      <c r="A83" s="40"/>
      <c r="B83" s="41"/>
      <c r="C83" s="42"/>
      <c r="D83" s="42"/>
      <c r="E83" s="71" t="str">
        <f>E9</f>
        <v>12 UP učebny - Knihovna</v>
      </c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21</v>
      </c>
      <c r="D85" s="42"/>
      <c r="E85" s="42"/>
      <c r="F85" s="29" t="str">
        <f>F12</f>
        <v xml:space="preserve"> </v>
      </c>
      <c r="G85" s="42"/>
      <c r="H85" s="42"/>
      <c r="I85" s="34" t="s">
        <v>23</v>
      </c>
      <c r="J85" s="74" t="str">
        <f>IF(J12="","",J12)</f>
        <v>16. 9. 2025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5.15" customHeight="1">
      <c r="A87" s="40"/>
      <c r="B87" s="41"/>
      <c r="C87" s="34" t="s">
        <v>25</v>
      </c>
      <c r="D87" s="42"/>
      <c r="E87" s="42"/>
      <c r="F87" s="29" t="str">
        <f>E15</f>
        <v xml:space="preserve"> </v>
      </c>
      <c r="G87" s="42"/>
      <c r="H87" s="42"/>
      <c r="I87" s="34" t="s">
        <v>33</v>
      </c>
      <c r="J87" s="38" t="str">
        <f>E21</f>
        <v xml:space="preserve"> </v>
      </c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31</v>
      </c>
      <c r="D88" s="42"/>
      <c r="E88" s="42"/>
      <c r="F88" s="29" t="str">
        <f>IF(E18="","",E18)</f>
        <v>Vyplň údaj</v>
      </c>
      <c r="G88" s="42"/>
      <c r="H88" s="42"/>
      <c r="I88" s="34" t="s">
        <v>38</v>
      </c>
      <c r="J88" s="38" t="str">
        <f>E24</f>
        <v xml:space="preserve"> </v>
      </c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0.32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11" customFormat="1" ht="29.28" customHeight="1">
      <c r="A90" s="179"/>
      <c r="B90" s="180"/>
      <c r="C90" s="181" t="s">
        <v>185</v>
      </c>
      <c r="D90" s="182" t="s">
        <v>60</v>
      </c>
      <c r="E90" s="182" t="s">
        <v>56</v>
      </c>
      <c r="F90" s="182" t="s">
        <v>57</v>
      </c>
      <c r="G90" s="182" t="s">
        <v>186</v>
      </c>
      <c r="H90" s="182" t="s">
        <v>187</v>
      </c>
      <c r="I90" s="182" t="s">
        <v>188</v>
      </c>
      <c r="J90" s="182" t="s">
        <v>172</v>
      </c>
      <c r="K90" s="183" t="s">
        <v>189</v>
      </c>
      <c r="L90" s="184"/>
      <c r="M90" s="94" t="s">
        <v>19</v>
      </c>
      <c r="N90" s="95" t="s">
        <v>45</v>
      </c>
      <c r="O90" s="95" t="s">
        <v>190</v>
      </c>
      <c r="P90" s="95" t="s">
        <v>191</v>
      </c>
      <c r="Q90" s="95" t="s">
        <v>192</v>
      </c>
      <c r="R90" s="95" t="s">
        <v>193</v>
      </c>
      <c r="S90" s="95" t="s">
        <v>194</v>
      </c>
      <c r="T90" s="96" t="s">
        <v>195</v>
      </c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</row>
    <row r="91" s="2" customFormat="1" ht="22.8" customHeight="1">
      <c r="A91" s="40"/>
      <c r="B91" s="41"/>
      <c r="C91" s="101" t="s">
        <v>196</v>
      </c>
      <c r="D91" s="42"/>
      <c r="E91" s="42"/>
      <c r="F91" s="42"/>
      <c r="G91" s="42"/>
      <c r="H91" s="42"/>
      <c r="I91" s="42"/>
      <c r="J91" s="185">
        <f>BK91</f>
        <v>0</v>
      </c>
      <c r="K91" s="42"/>
      <c r="L91" s="46"/>
      <c r="M91" s="97"/>
      <c r="N91" s="186"/>
      <c r="O91" s="98"/>
      <c r="P91" s="187">
        <f>P92+P137+P167</f>
        <v>0</v>
      </c>
      <c r="Q91" s="98"/>
      <c r="R91" s="187">
        <f>R92+R137+R167</f>
        <v>2.1926159999999997</v>
      </c>
      <c r="S91" s="98"/>
      <c r="T91" s="188">
        <f>T92+T137+T167</f>
        <v>2.6279716999999998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74</v>
      </c>
      <c r="AU91" s="19" t="s">
        <v>173</v>
      </c>
      <c r="BK91" s="189">
        <f>BK92+BK137+BK167</f>
        <v>0</v>
      </c>
    </row>
    <row r="92" s="12" customFormat="1" ht="25.92" customHeight="1">
      <c r="A92" s="12"/>
      <c r="B92" s="190"/>
      <c r="C92" s="191"/>
      <c r="D92" s="192" t="s">
        <v>74</v>
      </c>
      <c r="E92" s="193" t="s">
        <v>197</v>
      </c>
      <c r="F92" s="193" t="s">
        <v>198</v>
      </c>
      <c r="G92" s="191"/>
      <c r="H92" s="191"/>
      <c r="I92" s="194"/>
      <c r="J92" s="195">
        <f>BK92</f>
        <v>0</v>
      </c>
      <c r="K92" s="191"/>
      <c r="L92" s="196"/>
      <c r="M92" s="197"/>
      <c r="N92" s="198"/>
      <c r="O92" s="198"/>
      <c r="P92" s="199">
        <f>P93+P98+P106+P117+P134</f>
        <v>0</v>
      </c>
      <c r="Q92" s="198"/>
      <c r="R92" s="199">
        <f>R93+R98+R106+R117+R134</f>
        <v>1.9420059999999997</v>
      </c>
      <c r="S92" s="198"/>
      <c r="T92" s="200">
        <f>T93+T98+T106+T117+T134</f>
        <v>2.4806879999999998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1" t="s">
        <v>83</v>
      </c>
      <c r="AT92" s="202" t="s">
        <v>74</v>
      </c>
      <c r="AU92" s="202" t="s">
        <v>75</v>
      </c>
      <c r="AY92" s="201" t="s">
        <v>199</v>
      </c>
      <c r="BK92" s="203">
        <f>BK93+BK98+BK106+BK117+BK134</f>
        <v>0</v>
      </c>
    </row>
    <row r="93" s="12" customFormat="1" ht="22.8" customHeight="1">
      <c r="A93" s="12"/>
      <c r="B93" s="190"/>
      <c r="C93" s="191"/>
      <c r="D93" s="192" t="s">
        <v>74</v>
      </c>
      <c r="E93" s="204" t="s">
        <v>219</v>
      </c>
      <c r="F93" s="204" t="s">
        <v>625</v>
      </c>
      <c r="G93" s="191"/>
      <c r="H93" s="191"/>
      <c r="I93" s="194"/>
      <c r="J93" s="205">
        <f>BK93</f>
        <v>0</v>
      </c>
      <c r="K93" s="191"/>
      <c r="L93" s="196"/>
      <c r="M93" s="197"/>
      <c r="N93" s="198"/>
      <c r="O93" s="198"/>
      <c r="P93" s="199">
        <f>SUM(P94:P97)</f>
        <v>0</v>
      </c>
      <c r="Q93" s="198"/>
      <c r="R93" s="199">
        <f>SUM(R94:R97)</f>
        <v>0.11154599999999999</v>
      </c>
      <c r="S93" s="198"/>
      <c r="T93" s="200">
        <f>SUM(T94:T97)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1" t="s">
        <v>83</v>
      </c>
      <c r="AT93" s="202" t="s">
        <v>74</v>
      </c>
      <c r="AU93" s="202" t="s">
        <v>83</v>
      </c>
      <c r="AY93" s="201" t="s">
        <v>199</v>
      </c>
      <c r="BK93" s="203">
        <f>SUM(BK94:BK97)</f>
        <v>0</v>
      </c>
    </row>
    <row r="94" s="2" customFormat="1" ht="21.75" customHeight="1">
      <c r="A94" s="40"/>
      <c r="B94" s="41"/>
      <c r="C94" s="206" t="s">
        <v>83</v>
      </c>
      <c r="D94" s="206" t="s">
        <v>202</v>
      </c>
      <c r="E94" s="207" t="s">
        <v>1137</v>
      </c>
      <c r="F94" s="208" t="s">
        <v>1138</v>
      </c>
      <c r="G94" s="209" t="s">
        <v>283</v>
      </c>
      <c r="H94" s="210">
        <v>1.8</v>
      </c>
      <c r="I94" s="211"/>
      <c r="J94" s="212">
        <f>ROUND(I94*H94,2)</f>
        <v>0</v>
      </c>
      <c r="K94" s="208" t="s">
        <v>206</v>
      </c>
      <c r="L94" s="46"/>
      <c r="M94" s="213" t="s">
        <v>19</v>
      </c>
      <c r="N94" s="214" t="s">
        <v>46</v>
      </c>
      <c r="O94" s="86"/>
      <c r="P94" s="215">
        <f>O94*H94</f>
        <v>0</v>
      </c>
      <c r="Q94" s="215">
        <v>0.061969999999999997</v>
      </c>
      <c r="R94" s="215">
        <f>Q94*H94</f>
        <v>0.11154599999999999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207</v>
      </c>
      <c r="AT94" s="217" t="s">
        <v>202</v>
      </c>
      <c r="AU94" s="217" t="s">
        <v>85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207</v>
      </c>
      <c r="BM94" s="217" t="s">
        <v>1139</v>
      </c>
    </row>
    <row r="95" s="2" customFormat="1">
      <c r="A95" s="40"/>
      <c r="B95" s="41"/>
      <c r="C95" s="42"/>
      <c r="D95" s="219" t="s">
        <v>209</v>
      </c>
      <c r="E95" s="42"/>
      <c r="F95" s="220" t="s">
        <v>1140</v>
      </c>
      <c r="G95" s="42"/>
      <c r="H95" s="42"/>
      <c r="I95" s="221"/>
      <c r="J95" s="42"/>
      <c r="K95" s="42"/>
      <c r="L95" s="46"/>
      <c r="M95" s="222"/>
      <c r="N95" s="223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209</v>
      </c>
      <c r="AU95" s="19" t="s">
        <v>85</v>
      </c>
    </row>
    <row r="96" s="13" customFormat="1">
      <c r="A96" s="13"/>
      <c r="B96" s="224"/>
      <c r="C96" s="225"/>
      <c r="D96" s="226" t="s">
        <v>216</v>
      </c>
      <c r="E96" s="227" t="s">
        <v>19</v>
      </c>
      <c r="F96" s="228" t="s">
        <v>1141</v>
      </c>
      <c r="G96" s="225"/>
      <c r="H96" s="229">
        <v>1.8</v>
      </c>
      <c r="I96" s="230"/>
      <c r="J96" s="225"/>
      <c r="K96" s="225"/>
      <c r="L96" s="231"/>
      <c r="M96" s="232"/>
      <c r="N96" s="233"/>
      <c r="O96" s="233"/>
      <c r="P96" s="233"/>
      <c r="Q96" s="233"/>
      <c r="R96" s="233"/>
      <c r="S96" s="233"/>
      <c r="T96" s="234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5" t="s">
        <v>216</v>
      </c>
      <c r="AU96" s="235" t="s">
        <v>85</v>
      </c>
      <c r="AV96" s="13" t="s">
        <v>85</v>
      </c>
      <c r="AW96" s="13" t="s">
        <v>37</v>
      </c>
      <c r="AX96" s="13" t="s">
        <v>75</v>
      </c>
      <c r="AY96" s="235" t="s">
        <v>199</v>
      </c>
    </row>
    <row r="97" s="14" customFormat="1">
      <c r="A97" s="14"/>
      <c r="B97" s="236"/>
      <c r="C97" s="237"/>
      <c r="D97" s="226" t="s">
        <v>216</v>
      </c>
      <c r="E97" s="238" t="s">
        <v>19</v>
      </c>
      <c r="F97" s="239" t="s">
        <v>218</v>
      </c>
      <c r="G97" s="237"/>
      <c r="H97" s="240">
        <v>1.8</v>
      </c>
      <c r="I97" s="241"/>
      <c r="J97" s="237"/>
      <c r="K97" s="237"/>
      <c r="L97" s="242"/>
      <c r="M97" s="243"/>
      <c r="N97" s="244"/>
      <c r="O97" s="244"/>
      <c r="P97" s="244"/>
      <c r="Q97" s="244"/>
      <c r="R97" s="244"/>
      <c r="S97" s="244"/>
      <c r="T97" s="245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46" t="s">
        <v>216</v>
      </c>
      <c r="AU97" s="246" t="s">
        <v>85</v>
      </c>
      <c r="AV97" s="14" t="s">
        <v>207</v>
      </c>
      <c r="AW97" s="14" t="s">
        <v>37</v>
      </c>
      <c r="AX97" s="14" t="s">
        <v>83</v>
      </c>
      <c r="AY97" s="246" t="s">
        <v>199</v>
      </c>
    </row>
    <row r="98" s="12" customFormat="1" ht="22.8" customHeight="1">
      <c r="A98" s="12"/>
      <c r="B98" s="190"/>
      <c r="C98" s="191"/>
      <c r="D98" s="192" t="s">
        <v>74</v>
      </c>
      <c r="E98" s="204" t="s">
        <v>200</v>
      </c>
      <c r="F98" s="204" t="s">
        <v>201</v>
      </c>
      <c r="G98" s="191"/>
      <c r="H98" s="191"/>
      <c r="I98" s="194"/>
      <c r="J98" s="205">
        <f>BK98</f>
        <v>0</v>
      </c>
      <c r="K98" s="191"/>
      <c r="L98" s="196"/>
      <c r="M98" s="197"/>
      <c r="N98" s="198"/>
      <c r="O98" s="198"/>
      <c r="P98" s="199">
        <f>SUM(P99:P105)</f>
        <v>0</v>
      </c>
      <c r="Q98" s="198"/>
      <c r="R98" s="199">
        <f>SUM(R99:R105)</f>
        <v>1.8304599999999998</v>
      </c>
      <c r="S98" s="198"/>
      <c r="T98" s="200">
        <f>SUM(T99:T105)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1" t="s">
        <v>83</v>
      </c>
      <c r="AT98" s="202" t="s">
        <v>74</v>
      </c>
      <c r="AU98" s="202" t="s">
        <v>83</v>
      </c>
      <c r="AY98" s="201" t="s">
        <v>199</v>
      </c>
      <c r="BK98" s="203">
        <f>SUM(BK99:BK105)</f>
        <v>0</v>
      </c>
    </row>
    <row r="99" s="2" customFormat="1" ht="16.5" customHeight="1">
      <c r="A99" s="40"/>
      <c r="B99" s="41"/>
      <c r="C99" s="206" t="s">
        <v>85</v>
      </c>
      <c r="D99" s="206" t="s">
        <v>202</v>
      </c>
      <c r="E99" s="207" t="s">
        <v>406</v>
      </c>
      <c r="F99" s="208" t="s">
        <v>407</v>
      </c>
      <c r="G99" s="209" t="s">
        <v>283</v>
      </c>
      <c r="H99" s="210">
        <v>110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0.015699999999999999</v>
      </c>
      <c r="R99" s="215">
        <f>Q99*H99</f>
        <v>1.7269999999999999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1142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409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2" customFormat="1" ht="16.5" customHeight="1">
      <c r="A101" s="40"/>
      <c r="B101" s="41"/>
      <c r="C101" s="206" t="s">
        <v>219</v>
      </c>
      <c r="D101" s="206" t="s">
        <v>202</v>
      </c>
      <c r="E101" s="207" t="s">
        <v>410</v>
      </c>
      <c r="F101" s="208" t="s">
        <v>411</v>
      </c>
      <c r="G101" s="209" t="s">
        <v>222</v>
      </c>
      <c r="H101" s="210">
        <v>25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0.0015</v>
      </c>
      <c r="R101" s="215">
        <f>Q101*H101</f>
        <v>0.037499999999999999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1143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413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2" customFormat="1" ht="16.5" customHeight="1">
      <c r="A103" s="40"/>
      <c r="B103" s="41"/>
      <c r="C103" s="206" t="s">
        <v>207</v>
      </c>
      <c r="D103" s="206" t="s">
        <v>202</v>
      </c>
      <c r="E103" s="207" t="s">
        <v>415</v>
      </c>
      <c r="F103" s="208" t="s">
        <v>416</v>
      </c>
      <c r="G103" s="209" t="s">
        <v>417</v>
      </c>
      <c r="H103" s="210">
        <v>2</v>
      </c>
      <c r="I103" s="211"/>
      <c r="J103" s="212">
        <f>ROUND(I103*H103,2)</f>
        <v>0</v>
      </c>
      <c r="K103" s="208" t="s">
        <v>206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0.017770000000000001</v>
      </c>
      <c r="R103" s="215">
        <f>Q103*H103</f>
        <v>0.035540000000000002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1144</v>
      </c>
    </row>
    <row r="104" s="2" customFormat="1">
      <c r="A104" s="40"/>
      <c r="B104" s="41"/>
      <c r="C104" s="42"/>
      <c r="D104" s="219" t="s">
        <v>209</v>
      </c>
      <c r="E104" s="42"/>
      <c r="F104" s="220" t="s">
        <v>419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209</v>
      </c>
      <c r="AU104" s="19" t="s">
        <v>85</v>
      </c>
    </row>
    <row r="105" s="2" customFormat="1" ht="21.75" customHeight="1">
      <c r="A105" s="40"/>
      <c r="B105" s="41"/>
      <c r="C105" s="247" t="s">
        <v>238</v>
      </c>
      <c r="D105" s="247" t="s">
        <v>287</v>
      </c>
      <c r="E105" s="248" t="s">
        <v>952</v>
      </c>
      <c r="F105" s="249" t="s">
        <v>953</v>
      </c>
      <c r="G105" s="250" t="s">
        <v>417</v>
      </c>
      <c r="H105" s="251">
        <v>2</v>
      </c>
      <c r="I105" s="252"/>
      <c r="J105" s="253">
        <f>ROUND(I105*H105,2)</f>
        <v>0</v>
      </c>
      <c r="K105" s="249" t="s">
        <v>206</v>
      </c>
      <c r="L105" s="254"/>
      <c r="M105" s="255" t="s">
        <v>19</v>
      </c>
      <c r="N105" s="256" t="s">
        <v>46</v>
      </c>
      <c r="O105" s="86"/>
      <c r="P105" s="215">
        <f>O105*H105</f>
        <v>0</v>
      </c>
      <c r="Q105" s="215">
        <v>0.01521</v>
      </c>
      <c r="R105" s="215">
        <f>Q105*H105</f>
        <v>0.030419999999999999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254</v>
      </c>
      <c r="AT105" s="217" t="s">
        <v>287</v>
      </c>
      <c r="AU105" s="217" t="s">
        <v>85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207</v>
      </c>
      <c r="BM105" s="217" t="s">
        <v>1145</v>
      </c>
    </row>
    <row r="106" s="12" customFormat="1" ht="22.8" customHeight="1">
      <c r="A106" s="12"/>
      <c r="B106" s="190"/>
      <c r="C106" s="191"/>
      <c r="D106" s="192" t="s">
        <v>74</v>
      </c>
      <c r="E106" s="204" t="s">
        <v>230</v>
      </c>
      <c r="F106" s="204" t="s">
        <v>231</v>
      </c>
      <c r="G106" s="191"/>
      <c r="H106" s="191"/>
      <c r="I106" s="194"/>
      <c r="J106" s="205">
        <f>BK106</f>
        <v>0</v>
      </c>
      <c r="K106" s="191"/>
      <c r="L106" s="196"/>
      <c r="M106" s="197"/>
      <c r="N106" s="198"/>
      <c r="O106" s="198"/>
      <c r="P106" s="199">
        <f>SUM(P107:P116)</f>
        <v>0</v>
      </c>
      <c r="Q106" s="198"/>
      <c r="R106" s="199">
        <f>SUM(R107:R116)</f>
        <v>0</v>
      </c>
      <c r="S106" s="198"/>
      <c r="T106" s="200">
        <f>SUM(T107:T116)</f>
        <v>2.4806879999999998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1" t="s">
        <v>83</v>
      </c>
      <c r="AT106" s="202" t="s">
        <v>74</v>
      </c>
      <c r="AU106" s="202" t="s">
        <v>83</v>
      </c>
      <c r="AY106" s="201" t="s">
        <v>199</v>
      </c>
      <c r="BK106" s="203">
        <f>SUM(BK107:BK116)</f>
        <v>0</v>
      </c>
    </row>
    <row r="107" s="2" customFormat="1" ht="16.5" customHeight="1">
      <c r="A107" s="40"/>
      <c r="B107" s="41"/>
      <c r="C107" s="206" t="s">
        <v>200</v>
      </c>
      <c r="D107" s="206" t="s">
        <v>202</v>
      </c>
      <c r="E107" s="207" t="s">
        <v>955</v>
      </c>
      <c r="F107" s="208" t="s">
        <v>956</v>
      </c>
      <c r="G107" s="209" t="s">
        <v>205</v>
      </c>
      <c r="H107" s="210">
        <v>1.2729999999999999</v>
      </c>
      <c r="I107" s="211"/>
      <c r="J107" s="212">
        <f>ROUND(I107*H107,2)</f>
        <v>0</v>
      </c>
      <c r="K107" s="208" t="s">
        <v>206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1.8</v>
      </c>
      <c r="T107" s="216">
        <f>S107*H107</f>
        <v>2.2913999999999999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207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1146</v>
      </c>
    </row>
    <row r="108" s="2" customFormat="1">
      <c r="A108" s="40"/>
      <c r="B108" s="41"/>
      <c r="C108" s="42"/>
      <c r="D108" s="219" t="s">
        <v>209</v>
      </c>
      <c r="E108" s="42"/>
      <c r="F108" s="220" t="s">
        <v>958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209</v>
      </c>
      <c r="AU108" s="19" t="s">
        <v>85</v>
      </c>
    </row>
    <row r="109" s="13" customFormat="1">
      <c r="A109" s="13"/>
      <c r="B109" s="224"/>
      <c r="C109" s="225"/>
      <c r="D109" s="226" t="s">
        <v>216</v>
      </c>
      <c r="E109" s="227" t="s">
        <v>19</v>
      </c>
      <c r="F109" s="228" t="s">
        <v>1147</v>
      </c>
      <c r="G109" s="225"/>
      <c r="H109" s="229">
        <v>1.2729999999999999</v>
      </c>
      <c r="I109" s="230"/>
      <c r="J109" s="225"/>
      <c r="K109" s="225"/>
      <c r="L109" s="231"/>
      <c r="M109" s="232"/>
      <c r="N109" s="233"/>
      <c r="O109" s="233"/>
      <c r="P109" s="233"/>
      <c r="Q109" s="233"/>
      <c r="R109" s="233"/>
      <c r="S109" s="233"/>
      <c r="T109" s="234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5" t="s">
        <v>216</v>
      </c>
      <c r="AU109" s="235" t="s">
        <v>85</v>
      </c>
      <c r="AV109" s="13" t="s">
        <v>85</v>
      </c>
      <c r="AW109" s="13" t="s">
        <v>37</v>
      </c>
      <c r="AX109" s="13" t="s">
        <v>75</v>
      </c>
      <c r="AY109" s="235" t="s">
        <v>199</v>
      </c>
    </row>
    <row r="110" s="14" customFormat="1">
      <c r="A110" s="14"/>
      <c r="B110" s="236"/>
      <c r="C110" s="237"/>
      <c r="D110" s="226" t="s">
        <v>216</v>
      </c>
      <c r="E110" s="238" t="s">
        <v>19</v>
      </c>
      <c r="F110" s="239" t="s">
        <v>218</v>
      </c>
      <c r="G110" s="237"/>
      <c r="H110" s="240">
        <v>1.2729999999999999</v>
      </c>
      <c r="I110" s="241"/>
      <c r="J110" s="237"/>
      <c r="K110" s="237"/>
      <c r="L110" s="242"/>
      <c r="M110" s="243"/>
      <c r="N110" s="244"/>
      <c r="O110" s="244"/>
      <c r="P110" s="244"/>
      <c r="Q110" s="244"/>
      <c r="R110" s="244"/>
      <c r="S110" s="244"/>
      <c r="T110" s="245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6" t="s">
        <v>216</v>
      </c>
      <c r="AU110" s="246" t="s">
        <v>85</v>
      </c>
      <c r="AV110" s="14" t="s">
        <v>207</v>
      </c>
      <c r="AW110" s="14" t="s">
        <v>37</v>
      </c>
      <c r="AX110" s="14" t="s">
        <v>83</v>
      </c>
      <c r="AY110" s="246" t="s">
        <v>199</v>
      </c>
    </row>
    <row r="111" s="2" customFormat="1" ht="16.5" customHeight="1">
      <c r="A111" s="40"/>
      <c r="B111" s="41"/>
      <c r="C111" s="206" t="s">
        <v>249</v>
      </c>
      <c r="D111" s="206" t="s">
        <v>202</v>
      </c>
      <c r="E111" s="207" t="s">
        <v>649</v>
      </c>
      <c r="F111" s="208" t="s">
        <v>650</v>
      </c>
      <c r="G111" s="209" t="s">
        <v>283</v>
      </c>
      <c r="H111" s="210">
        <v>1.5760000000000001</v>
      </c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0.063</v>
      </c>
      <c r="T111" s="216">
        <f>S111*H111</f>
        <v>0.099288000000000001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1148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652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13" customFormat="1">
      <c r="A113" s="13"/>
      <c r="B113" s="224"/>
      <c r="C113" s="225"/>
      <c r="D113" s="226" t="s">
        <v>216</v>
      </c>
      <c r="E113" s="227" t="s">
        <v>19</v>
      </c>
      <c r="F113" s="228" t="s">
        <v>1149</v>
      </c>
      <c r="G113" s="225"/>
      <c r="H113" s="229">
        <v>1.5760000000000001</v>
      </c>
      <c r="I113" s="230"/>
      <c r="J113" s="225"/>
      <c r="K113" s="225"/>
      <c r="L113" s="231"/>
      <c r="M113" s="232"/>
      <c r="N113" s="233"/>
      <c r="O113" s="233"/>
      <c r="P113" s="233"/>
      <c r="Q113" s="233"/>
      <c r="R113" s="233"/>
      <c r="S113" s="233"/>
      <c r="T113" s="234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5" t="s">
        <v>216</v>
      </c>
      <c r="AU113" s="235" t="s">
        <v>85</v>
      </c>
      <c r="AV113" s="13" t="s">
        <v>85</v>
      </c>
      <c r="AW113" s="13" t="s">
        <v>37</v>
      </c>
      <c r="AX113" s="13" t="s">
        <v>75</v>
      </c>
      <c r="AY113" s="235" t="s">
        <v>199</v>
      </c>
    </row>
    <row r="114" s="14" customFormat="1">
      <c r="A114" s="14"/>
      <c r="B114" s="236"/>
      <c r="C114" s="237"/>
      <c r="D114" s="226" t="s">
        <v>216</v>
      </c>
      <c r="E114" s="238" t="s">
        <v>19</v>
      </c>
      <c r="F114" s="239" t="s">
        <v>218</v>
      </c>
      <c r="G114" s="237"/>
      <c r="H114" s="240">
        <v>1.5760000000000001</v>
      </c>
      <c r="I114" s="241"/>
      <c r="J114" s="237"/>
      <c r="K114" s="237"/>
      <c r="L114" s="242"/>
      <c r="M114" s="243"/>
      <c r="N114" s="244"/>
      <c r="O114" s="244"/>
      <c r="P114" s="244"/>
      <c r="Q114" s="244"/>
      <c r="R114" s="244"/>
      <c r="S114" s="244"/>
      <c r="T114" s="245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46" t="s">
        <v>216</v>
      </c>
      <c r="AU114" s="246" t="s">
        <v>85</v>
      </c>
      <c r="AV114" s="14" t="s">
        <v>207</v>
      </c>
      <c r="AW114" s="14" t="s">
        <v>37</v>
      </c>
      <c r="AX114" s="14" t="s">
        <v>83</v>
      </c>
      <c r="AY114" s="246" t="s">
        <v>199</v>
      </c>
    </row>
    <row r="115" s="2" customFormat="1" ht="16.5" customHeight="1">
      <c r="A115" s="40"/>
      <c r="B115" s="41"/>
      <c r="C115" s="206" t="s">
        <v>254</v>
      </c>
      <c r="D115" s="206" t="s">
        <v>202</v>
      </c>
      <c r="E115" s="207" t="s">
        <v>961</v>
      </c>
      <c r="F115" s="208" t="s">
        <v>962</v>
      </c>
      <c r="G115" s="209" t="s">
        <v>417</v>
      </c>
      <c r="H115" s="210">
        <v>6</v>
      </c>
      <c r="I115" s="211"/>
      <c r="J115" s="212">
        <f>ROUND(I115*H115,2)</f>
        <v>0</v>
      </c>
      <c r="K115" s="208" t="s">
        <v>206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0.014999999999999999</v>
      </c>
      <c r="T115" s="216">
        <f>S115*H115</f>
        <v>0.089999999999999997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207</v>
      </c>
      <c r="AT115" s="217" t="s">
        <v>202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207</v>
      </c>
      <c r="BM115" s="217" t="s">
        <v>1150</v>
      </c>
    </row>
    <row r="116" s="2" customFormat="1">
      <c r="A116" s="40"/>
      <c r="B116" s="41"/>
      <c r="C116" s="42"/>
      <c r="D116" s="219" t="s">
        <v>209</v>
      </c>
      <c r="E116" s="42"/>
      <c r="F116" s="220" t="s">
        <v>964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209</v>
      </c>
      <c r="AU116" s="19" t="s">
        <v>85</v>
      </c>
    </row>
    <row r="117" s="12" customFormat="1" ht="22.8" customHeight="1">
      <c r="A117" s="12"/>
      <c r="B117" s="190"/>
      <c r="C117" s="191"/>
      <c r="D117" s="192" t="s">
        <v>74</v>
      </c>
      <c r="E117" s="204" t="s">
        <v>236</v>
      </c>
      <c r="F117" s="204" t="s">
        <v>237</v>
      </c>
      <c r="G117" s="191"/>
      <c r="H117" s="191"/>
      <c r="I117" s="194"/>
      <c r="J117" s="205">
        <f>BK117</f>
        <v>0</v>
      </c>
      <c r="K117" s="191"/>
      <c r="L117" s="196"/>
      <c r="M117" s="197"/>
      <c r="N117" s="198"/>
      <c r="O117" s="198"/>
      <c r="P117" s="199">
        <f>SUM(P118:P133)</f>
        <v>0</v>
      </c>
      <c r="Q117" s="198"/>
      <c r="R117" s="199">
        <f>SUM(R118:R133)</f>
        <v>0</v>
      </c>
      <c r="S117" s="198"/>
      <c r="T117" s="200">
        <f>SUM(T118:T133)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1" t="s">
        <v>83</v>
      </c>
      <c r="AT117" s="202" t="s">
        <v>74</v>
      </c>
      <c r="AU117" s="202" t="s">
        <v>83</v>
      </c>
      <c r="AY117" s="201" t="s">
        <v>199</v>
      </c>
      <c r="BK117" s="203">
        <f>SUM(BK118:BK133)</f>
        <v>0</v>
      </c>
    </row>
    <row r="118" s="2" customFormat="1" ht="21.75" customHeight="1">
      <c r="A118" s="40"/>
      <c r="B118" s="41"/>
      <c r="C118" s="206" t="s">
        <v>230</v>
      </c>
      <c r="D118" s="206" t="s">
        <v>202</v>
      </c>
      <c r="E118" s="207" t="s">
        <v>428</v>
      </c>
      <c r="F118" s="208" t="s">
        <v>429</v>
      </c>
      <c r="G118" s="209" t="s">
        <v>213</v>
      </c>
      <c r="H118" s="210">
        <v>2.6280000000000001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1151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431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2" customFormat="1" ht="16.5" customHeight="1">
      <c r="A120" s="40"/>
      <c r="B120" s="41"/>
      <c r="C120" s="206" t="s">
        <v>265</v>
      </c>
      <c r="D120" s="206" t="s">
        <v>202</v>
      </c>
      <c r="E120" s="207" t="s">
        <v>250</v>
      </c>
      <c r="F120" s="208" t="s">
        <v>251</v>
      </c>
      <c r="G120" s="209" t="s">
        <v>213</v>
      </c>
      <c r="H120" s="210">
        <v>2.6280000000000001</v>
      </c>
      <c r="I120" s="211"/>
      <c r="J120" s="212">
        <f>ROUND(I120*H120,2)</f>
        <v>0</v>
      </c>
      <c r="K120" s="208" t="s">
        <v>206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</v>
      </c>
      <c r="R120" s="215">
        <f>Q120*H120</f>
        <v>0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207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1152</v>
      </c>
    </row>
    <row r="121" s="2" customFormat="1">
      <c r="A121" s="40"/>
      <c r="B121" s="41"/>
      <c r="C121" s="42"/>
      <c r="D121" s="219" t="s">
        <v>209</v>
      </c>
      <c r="E121" s="42"/>
      <c r="F121" s="220" t="s">
        <v>253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209</v>
      </c>
      <c r="AU121" s="19" t="s">
        <v>85</v>
      </c>
    </row>
    <row r="122" s="2" customFormat="1" ht="16.5" customHeight="1">
      <c r="A122" s="40"/>
      <c r="B122" s="41"/>
      <c r="C122" s="206" t="s">
        <v>271</v>
      </c>
      <c r="D122" s="206" t="s">
        <v>202</v>
      </c>
      <c r="E122" s="207" t="s">
        <v>255</v>
      </c>
      <c r="F122" s="208" t="s">
        <v>256</v>
      </c>
      <c r="G122" s="209" t="s">
        <v>213</v>
      </c>
      <c r="H122" s="210">
        <v>52.560000000000002</v>
      </c>
      <c r="I122" s="211"/>
      <c r="J122" s="212">
        <f>ROUND(I122*H122,2)</f>
        <v>0</v>
      </c>
      <c r="K122" s="208" t="s">
        <v>206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207</v>
      </c>
      <c r="AT122" s="217" t="s">
        <v>202</v>
      </c>
      <c r="AU122" s="217" t="s">
        <v>85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1153</v>
      </c>
    </row>
    <row r="123" s="2" customFormat="1">
      <c r="A123" s="40"/>
      <c r="B123" s="41"/>
      <c r="C123" s="42"/>
      <c r="D123" s="219" t="s">
        <v>209</v>
      </c>
      <c r="E123" s="42"/>
      <c r="F123" s="220" t="s">
        <v>258</v>
      </c>
      <c r="G123" s="42"/>
      <c r="H123" s="42"/>
      <c r="I123" s="221"/>
      <c r="J123" s="42"/>
      <c r="K123" s="42"/>
      <c r="L123" s="46"/>
      <c r="M123" s="222"/>
      <c r="N123" s="223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209</v>
      </c>
      <c r="AU123" s="19" t="s">
        <v>85</v>
      </c>
    </row>
    <row r="124" s="13" customFormat="1">
      <c r="A124" s="13"/>
      <c r="B124" s="224"/>
      <c r="C124" s="225"/>
      <c r="D124" s="226" t="s">
        <v>216</v>
      </c>
      <c r="E124" s="227" t="s">
        <v>19</v>
      </c>
      <c r="F124" s="228" t="s">
        <v>1154</v>
      </c>
      <c r="G124" s="225"/>
      <c r="H124" s="229">
        <v>52.560000000000002</v>
      </c>
      <c r="I124" s="230"/>
      <c r="J124" s="225"/>
      <c r="K124" s="225"/>
      <c r="L124" s="231"/>
      <c r="M124" s="232"/>
      <c r="N124" s="233"/>
      <c r="O124" s="233"/>
      <c r="P124" s="233"/>
      <c r="Q124" s="233"/>
      <c r="R124" s="233"/>
      <c r="S124" s="233"/>
      <c r="T124" s="234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5" t="s">
        <v>216</v>
      </c>
      <c r="AU124" s="235" t="s">
        <v>85</v>
      </c>
      <c r="AV124" s="13" t="s">
        <v>85</v>
      </c>
      <c r="AW124" s="13" t="s">
        <v>37</v>
      </c>
      <c r="AX124" s="13" t="s">
        <v>75</v>
      </c>
      <c r="AY124" s="235" t="s">
        <v>199</v>
      </c>
    </row>
    <row r="125" s="14" customFormat="1">
      <c r="A125" s="14"/>
      <c r="B125" s="236"/>
      <c r="C125" s="237"/>
      <c r="D125" s="226" t="s">
        <v>216</v>
      </c>
      <c r="E125" s="238" t="s">
        <v>19</v>
      </c>
      <c r="F125" s="239" t="s">
        <v>218</v>
      </c>
      <c r="G125" s="237"/>
      <c r="H125" s="240">
        <v>52.560000000000002</v>
      </c>
      <c r="I125" s="241"/>
      <c r="J125" s="237"/>
      <c r="K125" s="237"/>
      <c r="L125" s="242"/>
      <c r="M125" s="243"/>
      <c r="N125" s="244"/>
      <c r="O125" s="244"/>
      <c r="P125" s="244"/>
      <c r="Q125" s="244"/>
      <c r="R125" s="244"/>
      <c r="S125" s="244"/>
      <c r="T125" s="24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6" t="s">
        <v>216</v>
      </c>
      <c r="AU125" s="246" t="s">
        <v>85</v>
      </c>
      <c r="AV125" s="14" t="s">
        <v>207</v>
      </c>
      <c r="AW125" s="14" t="s">
        <v>37</v>
      </c>
      <c r="AX125" s="14" t="s">
        <v>83</v>
      </c>
      <c r="AY125" s="246" t="s">
        <v>199</v>
      </c>
    </row>
    <row r="126" s="2" customFormat="1" ht="21.75" customHeight="1">
      <c r="A126" s="40"/>
      <c r="B126" s="41"/>
      <c r="C126" s="206" t="s">
        <v>8</v>
      </c>
      <c r="D126" s="206" t="s">
        <v>202</v>
      </c>
      <c r="E126" s="207" t="s">
        <v>260</v>
      </c>
      <c r="F126" s="208" t="s">
        <v>261</v>
      </c>
      <c r="G126" s="209" t="s">
        <v>213</v>
      </c>
      <c r="H126" s="210">
        <v>1.321</v>
      </c>
      <c r="I126" s="211"/>
      <c r="J126" s="212">
        <f>ROUND(I126*H126,2)</f>
        <v>0</v>
      </c>
      <c r="K126" s="208" t="s">
        <v>206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1155</v>
      </c>
    </row>
    <row r="127" s="2" customFormat="1">
      <c r="A127" s="40"/>
      <c r="B127" s="41"/>
      <c r="C127" s="42"/>
      <c r="D127" s="219" t="s">
        <v>209</v>
      </c>
      <c r="E127" s="42"/>
      <c r="F127" s="220" t="s">
        <v>263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209</v>
      </c>
      <c r="AU127" s="19" t="s">
        <v>85</v>
      </c>
    </row>
    <row r="128" s="13" customFormat="1">
      <c r="A128" s="13"/>
      <c r="B128" s="224"/>
      <c r="C128" s="225"/>
      <c r="D128" s="226" t="s">
        <v>216</v>
      </c>
      <c r="E128" s="227" t="s">
        <v>19</v>
      </c>
      <c r="F128" s="228" t="s">
        <v>436</v>
      </c>
      <c r="G128" s="225"/>
      <c r="H128" s="229">
        <v>1.321</v>
      </c>
      <c r="I128" s="230"/>
      <c r="J128" s="225"/>
      <c r="K128" s="225"/>
      <c r="L128" s="231"/>
      <c r="M128" s="232"/>
      <c r="N128" s="233"/>
      <c r="O128" s="233"/>
      <c r="P128" s="233"/>
      <c r="Q128" s="233"/>
      <c r="R128" s="233"/>
      <c r="S128" s="233"/>
      <c r="T128" s="234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5" t="s">
        <v>216</v>
      </c>
      <c r="AU128" s="235" t="s">
        <v>85</v>
      </c>
      <c r="AV128" s="13" t="s">
        <v>85</v>
      </c>
      <c r="AW128" s="13" t="s">
        <v>37</v>
      </c>
      <c r="AX128" s="13" t="s">
        <v>75</v>
      </c>
      <c r="AY128" s="235" t="s">
        <v>199</v>
      </c>
    </row>
    <row r="129" s="14" customFormat="1">
      <c r="A129" s="14"/>
      <c r="B129" s="236"/>
      <c r="C129" s="237"/>
      <c r="D129" s="226" t="s">
        <v>216</v>
      </c>
      <c r="E129" s="238" t="s">
        <v>19</v>
      </c>
      <c r="F129" s="239" t="s">
        <v>218</v>
      </c>
      <c r="G129" s="237"/>
      <c r="H129" s="240">
        <v>1.321</v>
      </c>
      <c r="I129" s="241"/>
      <c r="J129" s="237"/>
      <c r="K129" s="237"/>
      <c r="L129" s="242"/>
      <c r="M129" s="243"/>
      <c r="N129" s="244"/>
      <c r="O129" s="244"/>
      <c r="P129" s="244"/>
      <c r="Q129" s="244"/>
      <c r="R129" s="244"/>
      <c r="S129" s="244"/>
      <c r="T129" s="245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6" t="s">
        <v>216</v>
      </c>
      <c r="AU129" s="246" t="s">
        <v>85</v>
      </c>
      <c r="AV129" s="14" t="s">
        <v>207</v>
      </c>
      <c r="AW129" s="14" t="s">
        <v>37</v>
      </c>
      <c r="AX129" s="14" t="s">
        <v>83</v>
      </c>
      <c r="AY129" s="246" t="s">
        <v>199</v>
      </c>
    </row>
    <row r="130" s="2" customFormat="1" ht="21.75" customHeight="1">
      <c r="A130" s="40"/>
      <c r="B130" s="41"/>
      <c r="C130" s="206" t="s">
        <v>286</v>
      </c>
      <c r="D130" s="206" t="s">
        <v>202</v>
      </c>
      <c r="E130" s="207" t="s">
        <v>266</v>
      </c>
      <c r="F130" s="208" t="s">
        <v>267</v>
      </c>
      <c r="G130" s="209" t="s">
        <v>213</v>
      </c>
      <c r="H130" s="210">
        <v>0.19</v>
      </c>
      <c r="I130" s="211"/>
      <c r="J130" s="212">
        <f>ROUND(I130*H130,2)</f>
        <v>0</v>
      </c>
      <c r="K130" s="208" t="s">
        <v>206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207</v>
      </c>
      <c r="AT130" s="217" t="s">
        <v>202</v>
      </c>
      <c r="AU130" s="217" t="s">
        <v>85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207</v>
      </c>
      <c r="BM130" s="217" t="s">
        <v>1156</v>
      </c>
    </row>
    <row r="131" s="2" customFormat="1">
      <c r="A131" s="40"/>
      <c r="B131" s="41"/>
      <c r="C131" s="42"/>
      <c r="D131" s="219" t="s">
        <v>209</v>
      </c>
      <c r="E131" s="42"/>
      <c r="F131" s="220" t="s">
        <v>269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209</v>
      </c>
      <c r="AU131" s="19" t="s">
        <v>85</v>
      </c>
    </row>
    <row r="132" s="13" customFormat="1">
      <c r="A132" s="13"/>
      <c r="B132" s="224"/>
      <c r="C132" s="225"/>
      <c r="D132" s="226" t="s">
        <v>216</v>
      </c>
      <c r="E132" s="227" t="s">
        <v>19</v>
      </c>
      <c r="F132" s="228" t="s">
        <v>438</v>
      </c>
      <c r="G132" s="225"/>
      <c r="H132" s="229">
        <v>0.19</v>
      </c>
      <c r="I132" s="230"/>
      <c r="J132" s="225"/>
      <c r="K132" s="225"/>
      <c r="L132" s="231"/>
      <c r="M132" s="232"/>
      <c r="N132" s="233"/>
      <c r="O132" s="233"/>
      <c r="P132" s="233"/>
      <c r="Q132" s="233"/>
      <c r="R132" s="233"/>
      <c r="S132" s="233"/>
      <c r="T132" s="234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5" t="s">
        <v>216</v>
      </c>
      <c r="AU132" s="235" t="s">
        <v>85</v>
      </c>
      <c r="AV132" s="13" t="s">
        <v>85</v>
      </c>
      <c r="AW132" s="13" t="s">
        <v>37</v>
      </c>
      <c r="AX132" s="13" t="s">
        <v>75</v>
      </c>
      <c r="AY132" s="235" t="s">
        <v>199</v>
      </c>
    </row>
    <row r="133" s="14" customFormat="1">
      <c r="A133" s="14"/>
      <c r="B133" s="236"/>
      <c r="C133" s="237"/>
      <c r="D133" s="226" t="s">
        <v>216</v>
      </c>
      <c r="E133" s="238" t="s">
        <v>19</v>
      </c>
      <c r="F133" s="239" t="s">
        <v>218</v>
      </c>
      <c r="G133" s="237"/>
      <c r="H133" s="240">
        <v>0.19</v>
      </c>
      <c r="I133" s="241"/>
      <c r="J133" s="237"/>
      <c r="K133" s="237"/>
      <c r="L133" s="242"/>
      <c r="M133" s="243"/>
      <c r="N133" s="244"/>
      <c r="O133" s="244"/>
      <c r="P133" s="244"/>
      <c r="Q133" s="244"/>
      <c r="R133" s="244"/>
      <c r="S133" s="244"/>
      <c r="T133" s="245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6" t="s">
        <v>216</v>
      </c>
      <c r="AU133" s="246" t="s">
        <v>85</v>
      </c>
      <c r="AV133" s="14" t="s">
        <v>207</v>
      </c>
      <c r="AW133" s="14" t="s">
        <v>37</v>
      </c>
      <c r="AX133" s="14" t="s">
        <v>83</v>
      </c>
      <c r="AY133" s="246" t="s">
        <v>199</v>
      </c>
    </row>
    <row r="134" s="12" customFormat="1" ht="22.8" customHeight="1">
      <c r="A134" s="12"/>
      <c r="B134" s="190"/>
      <c r="C134" s="191"/>
      <c r="D134" s="192" t="s">
        <v>74</v>
      </c>
      <c r="E134" s="204" t="s">
        <v>660</v>
      </c>
      <c r="F134" s="204" t="s">
        <v>661</v>
      </c>
      <c r="G134" s="191"/>
      <c r="H134" s="191"/>
      <c r="I134" s="194"/>
      <c r="J134" s="205">
        <f>BK134</f>
        <v>0</v>
      </c>
      <c r="K134" s="191"/>
      <c r="L134" s="196"/>
      <c r="M134" s="197"/>
      <c r="N134" s="198"/>
      <c r="O134" s="198"/>
      <c r="P134" s="199">
        <f>SUM(P135:P136)</f>
        <v>0</v>
      </c>
      <c r="Q134" s="198"/>
      <c r="R134" s="199">
        <f>SUM(R135:R136)</f>
        <v>0</v>
      </c>
      <c r="S134" s="198"/>
      <c r="T134" s="200">
        <f>SUM(T135:T136)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1" t="s">
        <v>83</v>
      </c>
      <c r="AT134" s="202" t="s">
        <v>74</v>
      </c>
      <c r="AU134" s="202" t="s">
        <v>83</v>
      </c>
      <c r="AY134" s="201" t="s">
        <v>199</v>
      </c>
      <c r="BK134" s="203">
        <f>SUM(BK135:BK136)</f>
        <v>0</v>
      </c>
    </row>
    <row r="135" s="2" customFormat="1" ht="16.5" customHeight="1">
      <c r="A135" s="40"/>
      <c r="B135" s="41"/>
      <c r="C135" s="206" t="s">
        <v>293</v>
      </c>
      <c r="D135" s="206" t="s">
        <v>202</v>
      </c>
      <c r="E135" s="207" t="s">
        <v>662</v>
      </c>
      <c r="F135" s="208" t="s">
        <v>663</v>
      </c>
      <c r="G135" s="209" t="s">
        <v>213</v>
      </c>
      <c r="H135" s="210">
        <v>1.9370000000000001</v>
      </c>
      <c r="I135" s="211"/>
      <c r="J135" s="212">
        <f>ROUND(I135*H135,2)</f>
        <v>0</v>
      </c>
      <c r="K135" s="208" t="s">
        <v>206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0</v>
      </c>
      <c r="R135" s="215">
        <f>Q135*H135</f>
        <v>0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207</v>
      </c>
      <c r="AT135" s="217" t="s">
        <v>202</v>
      </c>
      <c r="AU135" s="217" t="s">
        <v>85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207</v>
      </c>
      <c r="BM135" s="217" t="s">
        <v>1157</v>
      </c>
    </row>
    <row r="136" s="2" customFormat="1">
      <c r="A136" s="40"/>
      <c r="B136" s="41"/>
      <c r="C136" s="42"/>
      <c r="D136" s="219" t="s">
        <v>209</v>
      </c>
      <c r="E136" s="42"/>
      <c r="F136" s="220" t="s">
        <v>665</v>
      </c>
      <c r="G136" s="42"/>
      <c r="H136" s="42"/>
      <c r="I136" s="221"/>
      <c r="J136" s="42"/>
      <c r="K136" s="42"/>
      <c r="L136" s="46"/>
      <c r="M136" s="222"/>
      <c r="N136" s="223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209</v>
      </c>
      <c r="AU136" s="19" t="s">
        <v>85</v>
      </c>
    </row>
    <row r="137" s="12" customFormat="1" ht="25.92" customHeight="1">
      <c r="A137" s="12"/>
      <c r="B137" s="190"/>
      <c r="C137" s="191"/>
      <c r="D137" s="192" t="s">
        <v>74</v>
      </c>
      <c r="E137" s="193" t="s">
        <v>277</v>
      </c>
      <c r="F137" s="193" t="s">
        <v>278</v>
      </c>
      <c r="G137" s="191"/>
      <c r="H137" s="191"/>
      <c r="I137" s="194"/>
      <c r="J137" s="195">
        <f>BK137</f>
        <v>0</v>
      </c>
      <c r="K137" s="191"/>
      <c r="L137" s="196"/>
      <c r="M137" s="197"/>
      <c r="N137" s="198"/>
      <c r="O137" s="198"/>
      <c r="P137" s="199">
        <f>P138+P140+P146+P158</f>
        <v>0</v>
      </c>
      <c r="Q137" s="198"/>
      <c r="R137" s="199">
        <f>R138+R140+R146+R158</f>
        <v>0.25061</v>
      </c>
      <c r="S137" s="198"/>
      <c r="T137" s="200">
        <f>T138+T140+T146+T158</f>
        <v>0.14728369999999999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01" t="s">
        <v>85</v>
      </c>
      <c r="AT137" s="202" t="s">
        <v>74</v>
      </c>
      <c r="AU137" s="202" t="s">
        <v>75</v>
      </c>
      <c r="AY137" s="201" t="s">
        <v>199</v>
      </c>
      <c r="BK137" s="203">
        <f>BK138+BK140+BK146+BK158</f>
        <v>0</v>
      </c>
    </row>
    <row r="138" s="12" customFormat="1" ht="22.8" customHeight="1">
      <c r="A138" s="12"/>
      <c r="B138" s="190"/>
      <c r="C138" s="191"/>
      <c r="D138" s="192" t="s">
        <v>74</v>
      </c>
      <c r="E138" s="204" t="s">
        <v>457</v>
      </c>
      <c r="F138" s="204" t="s">
        <v>458</v>
      </c>
      <c r="G138" s="191"/>
      <c r="H138" s="191"/>
      <c r="I138" s="194"/>
      <c r="J138" s="205">
        <f>BK138</f>
        <v>0</v>
      </c>
      <c r="K138" s="191"/>
      <c r="L138" s="196"/>
      <c r="M138" s="197"/>
      <c r="N138" s="198"/>
      <c r="O138" s="198"/>
      <c r="P138" s="199">
        <f>P139</f>
        <v>0</v>
      </c>
      <c r="Q138" s="198"/>
      <c r="R138" s="199">
        <f>R139</f>
        <v>0</v>
      </c>
      <c r="S138" s="198"/>
      <c r="T138" s="200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01" t="s">
        <v>85</v>
      </c>
      <c r="AT138" s="202" t="s">
        <v>74</v>
      </c>
      <c r="AU138" s="202" t="s">
        <v>83</v>
      </c>
      <c r="AY138" s="201" t="s">
        <v>199</v>
      </c>
      <c r="BK138" s="203">
        <f>BK139</f>
        <v>0</v>
      </c>
    </row>
    <row r="139" s="2" customFormat="1" ht="16.5" customHeight="1">
      <c r="A139" s="40"/>
      <c r="B139" s="41"/>
      <c r="C139" s="206" t="s">
        <v>298</v>
      </c>
      <c r="D139" s="206" t="s">
        <v>202</v>
      </c>
      <c r="E139" s="207" t="s">
        <v>459</v>
      </c>
      <c r="F139" s="208" t="s">
        <v>460</v>
      </c>
      <c r="G139" s="209" t="s">
        <v>461</v>
      </c>
      <c r="H139" s="210">
        <v>1</v>
      </c>
      <c r="I139" s="211"/>
      <c r="J139" s="212">
        <f>ROUND(I139*H139,2)</f>
        <v>0</v>
      </c>
      <c r="K139" s="208" t="s">
        <v>19</v>
      </c>
      <c r="L139" s="46"/>
      <c r="M139" s="213" t="s">
        <v>19</v>
      </c>
      <c r="N139" s="214" t="s">
        <v>46</v>
      </c>
      <c r="O139" s="86"/>
      <c r="P139" s="215">
        <f>O139*H139</f>
        <v>0</v>
      </c>
      <c r="Q139" s="215">
        <v>0</v>
      </c>
      <c r="R139" s="215">
        <f>Q139*H139</f>
        <v>0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128</v>
      </c>
      <c r="AT139" s="217" t="s">
        <v>202</v>
      </c>
      <c r="AU139" s="217" t="s">
        <v>85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128</v>
      </c>
      <c r="BM139" s="217" t="s">
        <v>1158</v>
      </c>
    </row>
    <row r="140" s="12" customFormat="1" ht="22.8" customHeight="1">
      <c r="A140" s="12"/>
      <c r="B140" s="190"/>
      <c r="C140" s="191"/>
      <c r="D140" s="192" t="s">
        <v>74</v>
      </c>
      <c r="E140" s="204" t="s">
        <v>773</v>
      </c>
      <c r="F140" s="204" t="s">
        <v>150</v>
      </c>
      <c r="G140" s="191"/>
      <c r="H140" s="191"/>
      <c r="I140" s="194"/>
      <c r="J140" s="205">
        <f>BK140</f>
        <v>0</v>
      </c>
      <c r="K140" s="191"/>
      <c r="L140" s="196"/>
      <c r="M140" s="197"/>
      <c r="N140" s="198"/>
      <c r="O140" s="198"/>
      <c r="P140" s="199">
        <f>SUM(P141:P145)</f>
        <v>0</v>
      </c>
      <c r="Q140" s="198"/>
      <c r="R140" s="199">
        <f>SUM(R141:R145)</f>
        <v>0.059999999999999998</v>
      </c>
      <c r="S140" s="198"/>
      <c r="T140" s="200">
        <f>SUM(T141:T145)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01" t="s">
        <v>85</v>
      </c>
      <c r="AT140" s="202" t="s">
        <v>74</v>
      </c>
      <c r="AU140" s="202" t="s">
        <v>83</v>
      </c>
      <c r="AY140" s="201" t="s">
        <v>199</v>
      </c>
      <c r="BK140" s="203">
        <f>SUM(BK141:BK145)</f>
        <v>0</v>
      </c>
    </row>
    <row r="141" s="2" customFormat="1" ht="24.15" customHeight="1">
      <c r="A141" s="40"/>
      <c r="B141" s="41"/>
      <c r="C141" s="206" t="s">
        <v>128</v>
      </c>
      <c r="D141" s="206" t="s">
        <v>202</v>
      </c>
      <c r="E141" s="207" t="s">
        <v>1159</v>
      </c>
      <c r="F141" s="208" t="s">
        <v>1160</v>
      </c>
      <c r="G141" s="209" t="s">
        <v>417</v>
      </c>
      <c r="H141" s="210">
        <v>2</v>
      </c>
      <c r="I141" s="211"/>
      <c r="J141" s="212">
        <f>ROUND(I141*H141,2)</f>
        <v>0</v>
      </c>
      <c r="K141" s="208" t="s">
        <v>206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0</v>
      </c>
      <c r="R141" s="215">
        <f>Q141*H141</f>
        <v>0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128</v>
      </c>
      <c r="AT141" s="217" t="s">
        <v>202</v>
      </c>
      <c r="AU141" s="217" t="s">
        <v>85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128</v>
      </c>
      <c r="BM141" s="217" t="s">
        <v>1161</v>
      </c>
    </row>
    <row r="142" s="2" customFormat="1">
      <c r="A142" s="40"/>
      <c r="B142" s="41"/>
      <c r="C142" s="42"/>
      <c r="D142" s="219" t="s">
        <v>209</v>
      </c>
      <c r="E142" s="42"/>
      <c r="F142" s="220" t="s">
        <v>1162</v>
      </c>
      <c r="G142" s="42"/>
      <c r="H142" s="42"/>
      <c r="I142" s="221"/>
      <c r="J142" s="42"/>
      <c r="K142" s="42"/>
      <c r="L142" s="46"/>
      <c r="M142" s="222"/>
      <c r="N142" s="22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209</v>
      </c>
      <c r="AU142" s="19" t="s">
        <v>85</v>
      </c>
    </row>
    <row r="143" s="2" customFormat="1" ht="16.5" customHeight="1">
      <c r="A143" s="40"/>
      <c r="B143" s="41"/>
      <c r="C143" s="247" t="s">
        <v>131</v>
      </c>
      <c r="D143" s="247" t="s">
        <v>287</v>
      </c>
      <c r="E143" s="248" t="s">
        <v>1163</v>
      </c>
      <c r="F143" s="249" t="s">
        <v>1164</v>
      </c>
      <c r="G143" s="250" t="s">
        <v>417</v>
      </c>
      <c r="H143" s="251">
        <v>2</v>
      </c>
      <c r="I143" s="252"/>
      <c r="J143" s="253">
        <f>ROUND(I143*H143,2)</f>
        <v>0</v>
      </c>
      <c r="K143" s="249" t="s">
        <v>206</v>
      </c>
      <c r="L143" s="254"/>
      <c r="M143" s="255" t="s">
        <v>19</v>
      </c>
      <c r="N143" s="256" t="s">
        <v>46</v>
      </c>
      <c r="O143" s="86"/>
      <c r="P143" s="215">
        <f>O143*H143</f>
        <v>0</v>
      </c>
      <c r="Q143" s="215">
        <v>0.029999999999999999</v>
      </c>
      <c r="R143" s="215">
        <f>Q143*H143</f>
        <v>0.059999999999999998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290</v>
      </c>
      <c r="AT143" s="217" t="s">
        <v>287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128</v>
      </c>
      <c r="BM143" s="217" t="s">
        <v>1165</v>
      </c>
    </row>
    <row r="144" s="2" customFormat="1" ht="16.5" customHeight="1">
      <c r="A144" s="40"/>
      <c r="B144" s="41"/>
      <c r="C144" s="206" t="s">
        <v>134</v>
      </c>
      <c r="D144" s="206" t="s">
        <v>202</v>
      </c>
      <c r="E144" s="207" t="s">
        <v>788</v>
      </c>
      <c r="F144" s="208" t="s">
        <v>789</v>
      </c>
      <c r="G144" s="209" t="s">
        <v>305</v>
      </c>
      <c r="H144" s="257"/>
      <c r="I144" s="211"/>
      <c r="J144" s="212">
        <f>ROUND(I144*H144,2)</f>
        <v>0</v>
      </c>
      <c r="K144" s="208" t="s">
        <v>206</v>
      </c>
      <c r="L144" s="46"/>
      <c r="M144" s="213" t="s">
        <v>19</v>
      </c>
      <c r="N144" s="214" t="s">
        <v>46</v>
      </c>
      <c r="O144" s="86"/>
      <c r="P144" s="215">
        <f>O144*H144</f>
        <v>0</v>
      </c>
      <c r="Q144" s="215">
        <v>0</v>
      </c>
      <c r="R144" s="215">
        <f>Q144*H144</f>
        <v>0</v>
      </c>
      <c r="S144" s="215">
        <v>0</v>
      </c>
      <c r="T144" s="21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17" t="s">
        <v>128</v>
      </c>
      <c r="AT144" s="217" t="s">
        <v>202</v>
      </c>
      <c r="AU144" s="217" t="s">
        <v>85</v>
      </c>
      <c r="AY144" s="19" t="s">
        <v>199</v>
      </c>
      <c r="BE144" s="218">
        <f>IF(N144="základní",J144,0)</f>
        <v>0</v>
      </c>
      <c r="BF144" s="218">
        <f>IF(N144="snížená",J144,0)</f>
        <v>0</v>
      </c>
      <c r="BG144" s="218">
        <f>IF(N144="zákl. přenesená",J144,0)</f>
        <v>0</v>
      </c>
      <c r="BH144" s="218">
        <f>IF(N144="sníž. přenesená",J144,0)</f>
        <v>0</v>
      </c>
      <c r="BI144" s="218">
        <f>IF(N144="nulová",J144,0)</f>
        <v>0</v>
      </c>
      <c r="BJ144" s="19" t="s">
        <v>83</v>
      </c>
      <c r="BK144" s="218">
        <f>ROUND(I144*H144,2)</f>
        <v>0</v>
      </c>
      <c r="BL144" s="19" t="s">
        <v>128</v>
      </c>
      <c r="BM144" s="217" t="s">
        <v>1166</v>
      </c>
    </row>
    <row r="145" s="2" customFormat="1">
      <c r="A145" s="40"/>
      <c r="B145" s="41"/>
      <c r="C145" s="42"/>
      <c r="D145" s="219" t="s">
        <v>209</v>
      </c>
      <c r="E145" s="42"/>
      <c r="F145" s="220" t="s">
        <v>791</v>
      </c>
      <c r="G145" s="42"/>
      <c r="H145" s="42"/>
      <c r="I145" s="221"/>
      <c r="J145" s="42"/>
      <c r="K145" s="42"/>
      <c r="L145" s="46"/>
      <c r="M145" s="222"/>
      <c r="N145" s="223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209</v>
      </c>
      <c r="AU145" s="19" t="s">
        <v>85</v>
      </c>
    </row>
    <row r="146" s="12" customFormat="1" ht="22.8" customHeight="1">
      <c r="A146" s="12"/>
      <c r="B146" s="190"/>
      <c r="C146" s="191"/>
      <c r="D146" s="192" t="s">
        <v>74</v>
      </c>
      <c r="E146" s="204" t="s">
        <v>463</v>
      </c>
      <c r="F146" s="204" t="s">
        <v>464</v>
      </c>
      <c r="G146" s="191"/>
      <c r="H146" s="191"/>
      <c r="I146" s="194"/>
      <c r="J146" s="205">
        <f>BK146</f>
        <v>0</v>
      </c>
      <c r="K146" s="191"/>
      <c r="L146" s="196"/>
      <c r="M146" s="197"/>
      <c r="N146" s="198"/>
      <c r="O146" s="198"/>
      <c r="P146" s="199">
        <f>SUM(P147:P157)</f>
        <v>0</v>
      </c>
      <c r="Q146" s="198"/>
      <c r="R146" s="199">
        <f>SUM(R147:R157)</f>
        <v>0.042000000000000003</v>
      </c>
      <c r="S146" s="198"/>
      <c r="T146" s="200">
        <f>SUM(T147:T157)</f>
        <v>0.1131837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01" t="s">
        <v>85</v>
      </c>
      <c r="AT146" s="202" t="s">
        <v>74</v>
      </c>
      <c r="AU146" s="202" t="s">
        <v>83</v>
      </c>
      <c r="AY146" s="201" t="s">
        <v>199</v>
      </c>
      <c r="BK146" s="203">
        <f>SUM(BK147:BK157)</f>
        <v>0</v>
      </c>
    </row>
    <row r="147" s="2" customFormat="1" ht="16.5" customHeight="1">
      <c r="A147" s="40"/>
      <c r="B147" s="41"/>
      <c r="C147" s="206" t="s">
        <v>322</v>
      </c>
      <c r="D147" s="206" t="s">
        <v>202</v>
      </c>
      <c r="E147" s="207" t="s">
        <v>1167</v>
      </c>
      <c r="F147" s="208" t="s">
        <v>1168</v>
      </c>
      <c r="G147" s="209" t="s">
        <v>283</v>
      </c>
      <c r="H147" s="210">
        <v>3.6179999999999999</v>
      </c>
      <c r="I147" s="211"/>
      <c r="J147" s="212">
        <f>ROUND(I147*H147,2)</f>
        <v>0</v>
      </c>
      <c r="K147" s="208" t="s">
        <v>206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0</v>
      </c>
      <c r="R147" s="215">
        <f>Q147*H147</f>
        <v>0</v>
      </c>
      <c r="S147" s="215">
        <v>0.024649999999999998</v>
      </c>
      <c r="T147" s="216">
        <f>S147*H147</f>
        <v>0.089183699999999991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128</v>
      </c>
      <c r="AT147" s="217" t="s">
        <v>202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128</v>
      </c>
      <c r="BM147" s="217" t="s">
        <v>1169</v>
      </c>
    </row>
    <row r="148" s="2" customFormat="1">
      <c r="A148" s="40"/>
      <c r="B148" s="41"/>
      <c r="C148" s="42"/>
      <c r="D148" s="219" t="s">
        <v>209</v>
      </c>
      <c r="E148" s="42"/>
      <c r="F148" s="220" t="s">
        <v>1170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209</v>
      </c>
      <c r="AU148" s="19" t="s">
        <v>85</v>
      </c>
    </row>
    <row r="149" s="13" customFormat="1">
      <c r="A149" s="13"/>
      <c r="B149" s="224"/>
      <c r="C149" s="225"/>
      <c r="D149" s="226" t="s">
        <v>216</v>
      </c>
      <c r="E149" s="227" t="s">
        <v>19</v>
      </c>
      <c r="F149" s="228" t="s">
        <v>1171</v>
      </c>
      <c r="G149" s="225"/>
      <c r="H149" s="229">
        <v>3.6179999999999999</v>
      </c>
      <c r="I149" s="230"/>
      <c r="J149" s="225"/>
      <c r="K149" s="225"/>
      <c r="L149" s="231"/>
      <c r="M149" s="232"/>
      <c r="N149" s="233"/>
      <c r="O149" s="233"/>
      <c r="P149" s="233"/>
      <c r="Q149" s="233"/>
      <c r="R149" s="233"/>
      <c r="S149" s="233"/>
      <c r="T149" s="234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5" t="s">
        <v>216</v>
      </c>
      <c r="AU149" s="235" t="s">
        <v>85</v>
      </c>
      <c r="AV149" s="13" t="s">
        <v>85</v>
      </c>
      <c r="AW149" s="13" t="s">
        <v>37</v>
      </c>
      <c r="AX149" s="13" t="s">
        <v>75</v>
      </c>
      <c r="AY149" s="235" t="s">
        <v>199</v>
      </c>
    </row>
    <row r="150" s="14" customFormat="1">
      <c r="A150" s="14"/>
      <c r="B150" s="236"/>
      <c r="C150" s="237"/>
      <c r="D150" s="226" t="s">
        <v>216</v>
      </c>
      <c r="E150" s="238" t="s">
        <v>19</v>
      </c>
      <c r="F150" s="239" t="s">
        <v>218</v>
      </c>
      <c r="G150" s="237"/>
      <c r="H150" s="240">
        <v>3.6179999999999999</v>
      </c>
      <c r="I150" s="241"/>
      <c r="J150" s="237"/>
      <c r="K150" s="237"/>
      <c r="L150" s="242"/>
      <c r="M150" s="243"/>
      <c r="N150" s="244"/>
      <c r="O150" s="244"/>
      <c r="P150" s="244"/>
      <c r="Q150" s="244"/>
      <c r="R150" s="244"/>
      <c r="S150" s="244"/>
      <c r="T150" s="245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6" t="s">
        <v>216</v>
      </c>
      <c r="AU150" s="246" t="s">
        <v>85</v>
      </c>
      <c r="AV150" s="14" t="s">
        <v>207</v>
      </c>
      <c r="AW150" s="14" t="s">
        <v>37</v>
      </c>
      <c r="AX150" s="14" t="s">
        <v>83</v>
      </c>
      <c r="AY150" s="246" t="s">
        <v>199</v>
      </c>
    </row>
    <row r="151" s="2" customFormat="1" ht="16.5" customHeight="1">
      <c r="A151" s="40"/>
      <c r="B151" s="41"/>
      <c r="C151" s="206" t="s">
        <v>326</v>
      </c>
      <c r="D151" s="206" t="s">
        <v>202</v>
      </c>
      <c r="E151" s="207" t="s">
        <v>465</v>
      </c>
      <c r="F151" s="208" t="s">
        <v>466</v>
      </c>
      <c r="G151" s="209" t="s">
        <v>417</v>
      </c>
      <c r="H151" s="210">
        <v>2</v>
      </c>
      <c r="I151" s="211"/>
      <c r="J151" s="212">
        <f>ROUND(I151*H151,2)</f>
        <v>0</v>
      </c>
      <c r="K151" s="208" t="s">
        <v>206</v>
      </c>
      <c r="L151" s="46"/>
      <c r="M151" s="213" t="s">
        <v>19</v>
      </c>
      <c r="N151" s="214" t="s">
        <v>46</v>
      </c>
      <c r="O151" s="86"/>
      <c r="P151" s="215">
        <f>O151*H151</f>
        <v>0</v>
      </c>
      <c r="Q151" s="215">
        <v>0</v>
      </c>
      <c r="R151" s="215">
        <f>Q151*H151</f>
        <v>0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128</v>
      </c>
      <c r="AT151" s="217" t="s">
        <v>202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128</v>
      </c>
      <c r="BM151" s="217" t="s">
        <v>1172</v>
      </c>
    </row>
    <row r="152" s="2" customFormat="1">
      <c r="A152" s="40"/>
      <c r="B152" s="41"/>
      <c r="C152" s="42"/>
      <c r="D152" s="219" t="s">
        <v>209</v>
      </c>
      <c r="E152" s="42"/>
      <c r="F152" s="220" t="s">
        <v>468</v>
      </c>
      <c r="G152" s="42"/>
      <c r="H152" s="42"/>
      <c r="I152" s="221"/>
      <c r="J152" s="42"/>
      <c r="K152" s="42"/>
      <c r="L152" s="46"/>
      <c r="M152" s="222"/>
      <c r="N152" s="223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209</v>
      </c>
      <c r="AU152" s="19" t="s">
        <v>85</v>
      </c>
    </row>
    <row r="153" s="2" customFormat="1" ht="16.5" customHeight="1">
      <c r="A153" s="40"/>
      <c r="B153" s="41"/>
      <c r="C153" s="247" t="s">
        <v>7</v>
      </c>
      <c r="D153" s="247" t="s">
        <v>287</v>
      </c>
      <c r="E153" s="248" t="s">
        <v>998</v>
      </c>
      <c r="F153" s="249" t="s">
        <v>999</v>
      </c>
      <c r="G153" s="250" t="s">
        <v>417</v>
      </c>
      <c r="H153" s="251">
        <v>2</v>
      </c>
      <c r="I153" s="252"/>
      <c r="J153" s="253">
        <f>ROUND(I153*H153,2)</f>
        <v>0</v>
      </c>
      <c r="K153" s="249" t="s">
        <v>206</v>
      </c>
      <c r="L153" s="254"/>
      <c r="M153" s="255" t="s">
        <v>19</v>
      </c>
      <c r="N153" s="256" t="s">
        <v>46</v>
      </c>
      <c r="O153" s="86"/>
      <c r="P153" s="215">
        <f>O153*H153</f>
        <v>0</v>
      </c>
      <c r="Q153" s="215">
        <v>0.021000000000000001</v>
      </c>
      <c r="R153" s="215">
        <f>Q153*H153</f>
        <v>0.042000000000000003</v>
      </c>
      <c r="S153" s="215">
        <v>0</v>
      </c>
      <c r="T153" s="21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290</v>
      </c>
      <c r="AT153" s="217" t="s">
        <v>287</v>
      </c>
      <c r="AU153" s="217" t="s">
        <v>85</v>
      </c>
      <c r="AY153" s="19" t="s">
        <v>199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83</v>
      </c>
      <c r="BK153" s="218">
        <f>ROUND(I153*H153,2)</f>
        <v>0</v>
      </c>
      <c r="BL153" s="19" t="s">
        <v>128</v>
      </c>
      <c r="BM153" s="217" t="s">
        <v>1173</v>
      </c>
    </row>
    <row r="154" s="2" customFormat="1" ht="16.5" customHeight="1">
      <c r="A154" s="40"/>
      <c r="B154" s="41"/>
      <c r="C154" s="206" t="s">
        <v>339</v>
      </c>
      <c r="D154" s="206" t="s">
        <v>202</v>
      </c>
      <c r="E154" s="207" t="s">
        <v>472</v>
      </c>
      <c r="F154" s="208" t="s">
        <v>473</v>
      </c>
      <c r="G154" s="209" t="s">
        <v>417</v>
      </c>
      <c r="H154" s="210">
        <v>1</v>
      </c>
      <c r="I154" s="211"/>
      <c r="J154" s="212">
        <f>ROUND(I154*H154,2)</f>
        <v>0</v>
      </c>
      <c r="K154" s="208" t="s">
        <v>206</v>
      </c>
      <c r="L154" s="46"/>
      <c r="M154" s="213" t="s">
        <v>19</v>
      </c>
      <c r="N154" s="214" t="s">
        <v>46</v>
      </c>
      <c r="O154" s="86"/>
      <c r="P154" s="215">
        <f>O154*H154</f>
        <v>0</v>
      </c>
      <c r="Q154" s="215">
        <v>0</v>
      </c>
      <c r="R154" s="215">
        <f>Q154*H154</f>
        <v>0</v>
      </c>
      <c r="S154" s="215">
        <v>0.024</v>
      </c>
      <c r="T154" s="216">
        <f>S154*H154</f>
        <v>0.024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128</v>
      </c>
      <c r="AT154" s="217" t="s">
        <v>202</v>
      </c>
      <c r="AU154" s="217" t="s">
        <v>85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128</v>
      </c>
      <c r="BM154" s="217" t="s">
        <v>1174</v>
      </c>
    </row>
    <row r="155" s="2" customFormat="1">
      <c r="A155" s="40"/>
      <c r="B155" s="41"/>
      <c r="C155" s="42"/>
      <c r="D155" s="219" t="s">
        <v>209</v>
      </c>
      <c r="E155" s="42"/>
      <c r="F155" s="220" t="s">
        <v>475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209</v>
      </c>
      <c r="AU155" s="19" t="s">
        <v>85</v>
      </c>
    </row>
    <row r="156" s="2" customFormat="1" ht="16.5" customHeight="1">
      <c r="A156" s="40"/>
      <c r="B156" s="41"/>
      <c r="C156" s="206" t="s">
        <v>344</v>
      </c>
      <c r="D156" s="206" t="s">
        <v>202</v>
      </c>
      <c r="E156" s="207" t="s">
        <v>479</v>
      </c>
      <c r="F156" s="208" t="s">
        <v>480</v>
      </c>
      <c r="G156" s="209" t="s">
        <v>305</v>
      </c>
      <c r="H156" s="257"/>
      <c r="I156" s="211"/>
      <c r="J156" s="212">
        <f>ROUND(I156*H156,2)</f>
        <v>0</v>
      </c>
      <c r="K156" s="208" t="s">
        <v>206</v>
      </c>
      <c r="L156" s="46"/>
      <c r="M156" s="213" t="s">
        <v>19</v>
      </c>
      <c r="N156" s="214" t="s">
        <v>46</v>
      </c>
      <c r="O156" s="86"/>
      <c r="P156" s="215">
        <f>O156*H156</f>
        <v>0</v>
      </c>
      <c r="Q156" s="215">
        <v>0</v>
      </c>
      <c r="R156" s="215">
        <f>Q156*H156</f>
        <v>0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128</v>
      </c>
      <c r="AT156" s="217" t="s">
        <v>202</v>
      </c>
      <c r="AU156" s="217" t="s">
        <v>85</v>
      </c>
      <c r="AY156" s="19" t="s">
        <v>199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83</v>
      </c>
      <c r="BK156" s="218">
        <f>ROUND(I156*H156,2)</f>
        <v>0</v>
      </c>
      <c r="BL156" s="19" t="s">
        <v>128</v>
      </c>
      <c r="BM156" s="217" t="s">
        <v>1175</v>
      </c>
    </row>
    <row r="157" s="2" customFormat="1">
      <c r="A157" s="40"/>
      <c r="B157" s="41"/>
      <c r="C157" s="42"/>
      <c r="D157" s="219" t="s">
        <v>209</v>
      </c>
      <c r="E157" s="42"/>
      <c r="F157" s="220" t="s">
        <v>482</v>
      </c>
      <c r="G157" s="42"/>
      <c r="H157" s="42"/>
      <c r="I157" s="221"/>
      <c r="J157" s="42"/>
      <c r="K157" s="42"/>
      <c r="L157" s="46"/>
      <c r="M157" s="222"/>
      <c r="N157" s="223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209</v>
      </c>
      <c r="AU157" s="19" t="s">
        <v>85</v>
      </c>
    </row>
    <row r="158" s="12" customFormat="1" ht="22.8" customHeight="1">
      <c r="A158" s="12"/>
      <c r="B158" s="190"/>
      <c r="C158" s="191"/>
      <c r="D158" s="192" t="s">
        <v>74</v>
      </c>
      <c r="E158" s="204" t="s">
        <v>568</v>
      </c>
      <c r="F158" s="204" t="s">
        <v>569</v>
      </c>
      <c r="G158" s="191"/>
      <c r="H158" s="191"/>
      <c r="I158" s="194"/>
      <c r="J158" s="205">
        <f>BK158</f>
        <v>0</v>
      </c>
      <c r="K158" s="191"/>
      <c r="L158" s="196"/>
      <c r="M158" s="197"/>
      <c r="N158" s="198"/>
      <c r="O158" s="198"/>
      <c r="P158" s="199">
        <f>SUM(P159:P166)</f>
        <v>0</v>
      </c>
      <c r="Q158" s="198"/>
      <c r="R158" s="199">
        <f>SUM(R159:R166)</f>
        <v>0.14860999999999999</v>
      </c>
      <c r="S158" s="198"/>
      <c r="T158" s="200">
        <f>SUM(T159:T166)</f>
        <v>0.034099999999999998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01" t="s">
        <v>85</v>
      </c>
      <c r="AT158" s="202" t="s">
        <v>74</v>
      </c>
      <c r="AU158" s="202" t="s">
        <v>83</v>
      </c>
      <c r="AY158" s="201" t="s">
        <v>199</v>
      </c>
      <c r="BK158" s="203">
        <f>SUM(BK159:BK166)</f>
        <v>0</v>
      </c>
    </row>
    <row r="159" s="2" customFormat="1" ht="16.5" customHeight="1">
      <c r="A159" s="40"/>
      <c r="B159" s="41"/>
      <c r="C159" s="206" t="s">
        <v>349</v>
      </c>
      <c r="D159" s="206" t="s">
        <v>202</v>
      </c>
      <c r="E159" s="207" t="s">
        <v>571</v>
      </c>
      <c r="F159" s="208" t="s">
        <v>572</v>
      </c>
      <c r="G159" s="209" t="s">
        <v>283</v>
      </c>
      <c r="H159" s="210">
        <v>110</v>
      </c>
      <c r="I159" s="211"/>
      <c r="J159" s="212">
        <f>ROUND(I159*H159,2)</f>
        <v>0</v>
      </c>
      <c r="K159" s="208" t="s">
        <v>206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0.001</v>
      </c>
      <c r="R159" s="215">
        <f>Q159*H159</f>
        <v>0.11</v>
      </c>
      <c r="S159" s="215">
        <v>0.00031</v>
      </c>
      <c r="T159" s="216">
        <f>S159*H159</f>
        <v>0.034099999999999998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128</v>
      </c>
      <c r="AT159" s="217" t="s">
        <v>202</v>
      </c>
      <c r="AU159" s="217" t="s">
        <v>85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128</v>
      </c>
      <c r="BM159" s="217" t="s">
        <v>1176</v>
      </c>
    </row>
    <row r="160" s="2" customFormat="1">
      <c r="A160" s="40"/>
      <c r="B160" s="41"/>
      <c r="C160" s="42"/>
      <c r="D160" s="219" t="s">
        <v>209</v>
      </c>
      <c r="E160" s="42"/>
      <c r="F160" s="220" t="s">
        <v>574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209</v>
      </c>
      <c r="AU160" s="19" t="s">
        <v>85</v>
      </c>
    </row>
    <row r="161" s="2" customFormat="1" ht="16.5" customHeight="1">
      <c r="A161" s="40"/>
      <c r="B161" s="41"/>
      <c r="C161" s="206" t="s">
        <v>354</v>
      </c>
      <c r="D161" s="206" t="s">
        <v>202</v>
      </c>
      <c r="E161" s="207" t="s">
        <v>576</v>
      </c>
      <c r="F161" s="208" t="s">
        <v>577</v>
      </c>
      <c r="G161" s="209" t="s">
        <v>283</v>
      </c>
      <c r="H161" s="210">
        <v>110</v>
      </c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0</v>
      </c>
      <c r="R161" s="215">
        <f>Q161*H161</f>
        <v>0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128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128</v>
      </c>
      <c r="BM161" s="217" t="s">
        <v>1177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579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2" customFormat="1" ht="16.5" customHeight="1">
      <c r="A163" s="40"/>
      <c r="B163" s="41"/>
      <c r="C163" s="206" t="s">
        <v>359</v>
      </c>
      <c r="D163" s="206" t="s">
        <v>202</v>
      </c>
      <c r="E163" s="207" t="s">
        <v>581</v>
      </c>
      <c r="F163" s="208" t="s">
        <v>582</v>
      </c>
      <c r="G163" s="209" t="s">
        <v>283</v>
      </c>
      <c r="H163" s="210">
        <v>110</v>
      </c>
      <c r="I163" s="211"/>
      <c r="J163" s="212">
        <f>ROUND(I163*H163,2)</f>
        <v>0</v>
      </c>
      <c r="K163" s="208" t="s">
        <v>206</v>
      </c>
      <c r="L163" s="46"/>
      <c r="M163" s="213" t="s">
        <v>19</v>
      </c>
      <c r="N163" s="214" t="s">
        <v>46</v>
      </c>
      <c r="O163" s="86"/>
      <c r="P163" s="215">
        <f>O163*H163</f>
        <v>0</v>
      </c>
      <c r="Q163" s="215">
        <v>0.00020799999999999999</v>
      </c>
      <c r="R163" s="215">
        <f>Q163*H163</f>
        <v>0.022879999999999998</v>
      </c>
      <c r="S163" s="215">
        <v>0</v>
      </c>
      <c r="T163" s="216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17" t="s">
        <v>128</v>
      </c>
      <c r="AT163" s="217" t="s">
        <v>202</v>
      </c>
      <c r="AU163" s="217" t="s">
        <v>85</v>
      </c>
      <c r="AY163" s="19" t="s">
        <v>199</v>
      </c>
      <c r="BE163" s="218">
        <f>IF(N163="základní",J163,0)</f>
        <v>0</v>
      </c>
      <c r="BF163" s="218">
        <f>IF(N163="snížená",J163,0)</f>
        <v>0</v>
      </c>
      <c r="BG163" s="218">
        <f>IF(N163="zákl. přenesená",J163,0)</f>
        <v>0</v>
      </c>
      <c r="BH163" s="218">
        <f>IF(N163="sníž. přenesená",J163,0)</f>
        <v>0</v>
      </c>
      <c r="BI163" s="218">
        <f>IF(N163="nulová",J163,0)</f>
        <v>0</v>
      </c>
      <c r="BJ163" s="19" t="s">
        <v>83</v>
      </c>
      <c r="BK163" s="218">
        <f>ROUND(I163*H163,2)</f>
        <v>0</v>
      </c>
      <c r="BL163" s="19" t="s">
        <v>128</v>
      </c>
      <c r="BM163" s="217" t="s">
        <v>1178</v>
      </c>
    </row>
    <row r="164" s="2" customFormat="1">
      <c r="A164" s="40"/>
      <c r="B164" s="41"/>
      <c r="C164" s="42"/>
      <c r="D164" s="219" t="s">
        <v>209</v>
      </c>
      <c r="E164" s="42"/>
      <c r="F164" s="220" t="s">
        <v>584</v>
      </c>
      <c r="G164" s="42"/>
      <c r="H164" s="42"/>
      <c r="I164" s="221"/>
      <c r="J164" s="42"/>
      <c r="K164" s="42"/>
      <c r="L164" s="46"/>
      <c r="M164" s="222"/>
      <c r="N164" s="223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209</v>
      </c>
      <c r="AU164" s="19" t="s">
        <v>85</v>
      </c>
    </row>
    <row r="165" s="2" customFormat="1" ht="16.5" customHeight="1">
      <c r="A165" s="40"/>
      <c r="B165" s="41"/>
      <c r="C165" s="206" t="s">
        <v>364</v>
      </c>
      <c r="D165" s="206" t="s">
        <v>202</v>
      </c>
      <c r="E165" s="207" t="s">
        <v>586</v>
      </c>
      <c r="F165" s="208" t="s">
        <v>587</v>
      </c>
      <c r="G165" s="209" t="s">
        <v>283</v>
      </c>
      <c r="H165" s="210">
        <v>110</v>
      </c>
      <c r="I165" s="211"/>
      <c r="J165" s="212">
        <f>ROUND(I165*H165,2)</f>
        <v>0</v>
      </c>
      <c r="K165" s="208" t="s">
        <v>206</v>
      </c>
      <c r="L165" s="46"/>
      <c r="M165" s="213" t="s">
        <v>19</v>
      </c>
      <c r="N165" s="214" t="s">
        <v>46</v>
      </c>
      <c r="O165" s="86"/>
      <c r="P165" s="215">
        <f>O165*H165</f>
        <v>0</v>
      </c>
      <c r="Q165" s="215">
        <v>0.00014300000000000001</v>
      </c>
      <c r="R165" s="215">
        <f>Q165*H165</f>
        <v>0.015730000000000001</v>
      </c>
      <c r="S165" s="215">
        <v>0</v>
      </c>
      <c r="T165" s="21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17" t="s">
        <v>128</v>
      </c>
      <c r="AT165" s="217" t="s">
        <v>202</v>
      </c>
      <c r="AU165" s="217" t="s">
        <v>85</v>
      </c>
      <c r="AY165" s="19" t="s">
        <v>199</v>
      </c>
      <c r="BE165" s="218">
        <f>IF(N165="základní",J165,0)</f>
        <v>0</v>
      </c>
      <c r="BF165" s="218">
        <f>IF(N165="snížená",J165,0)</f>
        <v>0</v>
      </c>
      <c r="BG165" s="218">
        <f>IF(N165="zákl. přenesená",J165,0)</f>
        <v>0</v>
      </c>
      <c r="BH165" s="218">
        <f>IF(N165="sníž. přenesená",J165,0)</f>
        <v>0</v>
      </c>
      <c r="BI165" s="218">
        <f>IF(N165="nulová",J165,0)</f>
        <v>0</v>
      </c>
      <c r="BJ165" s="19" t="s">
        <v>83</v>
      </c>
      <c r="BK165" s="218">
        <f>ROUND(I165*H165,2)</f>
        <v>0</v>
      </c>
      <c r="BL165" s="19" t="s">
        <v>128</v>
      </c>
      <c r="BM165" s="217" t="s">
        <v>1179</v>
      </c>
    </row>
    <row r="166" s="2" customFormat="1">
      <c r="A166" s="40"/>
      <c r="B166" s="41"/>
      <c r="C166" s="42"/>
      <c r="D166" s="219" t="s">
        <v>209</v>
      </c>
      <c r="E166" s="42"/>
      <c r="F166" s="220" t="s">
        <v>589</v>
      </c>
      <c r="G166" s="42"/>
      <c r="H166" s="42"/>
      <c r="I166" s="221"/>
      <c r="J166" s="42"/>
      <c r="K166" s="42"/>
      <c r="L166" s="46"/>
      <c r="M166" s="222"/>
      <c r="N166" s="223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209</v>
      </c>
      <c r="AU166" s="19" t="s">
        <v>85</v>
      </c>
    </row>
    <row r="167" s="12" customFormat="1" ht="25.92" customHeight="1">
      <c r="A167" s="12"/>
      <c r="B167" s="190"/>
      <c r="C167" s="191"/>
      <c r="D167" s="192" t="s">
        <v>74</v>
      </c>
      <c r="E167" s="193" t="s">
        <v>611</v>
      </c>
      <c r="F167" s="193" t="s">
        <v>612</v>
      </c>
      <c r="G167" s="191"/>
      <c r="H167" s="191"/>
      <c r="I167" s="194"/>
      <c r="J167" s="195">
        <f>BK167</f>
        <v>0</v>
      </c>
      <c r="K167" s="191"/>
      <c r="L167" s="196"/>
      <c r="M167" s="197"/>
      <c r="N167" s="198"/>
      <c r="O167" s="198"/>
      <c r="P167" s="199">
        <f>SUM(P168:P172)</f>
        <v>0</v>
      </c>
      <c r="Q167" s="198"/>
      <c r="R167" s="199">
        <f>SUM(R168:R172)</f>
        <v>0</v>
      </c>
      <c r="S167" s="198"/>
      <c r="T167" s="200">
        <f>SUM(T168:T172)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01" t="s">
        <v>207</v>
      </c>
      <c r="AT167" s="202" t="s">
        <v>74</v>
      </c>
      <c r="AU167" s="202" t="s">
        <v>75</v>
      </c>
      <c r="AY167" s="201" t="s">
        <v>199</v>
      </c>
      <c r="BK167" s="203">
        <f>SUM(BK168:BK172)</f>
        <v>0</v>
      </c>
    </row>
    <row r="168" s="2" customFormat="1" ht="16.5" customHeight="1">
      <c r="A168" s="40"/>
      <c r="B168" s="41"/>
      <c r="C168" s="206" t="s">
        <v>369</v>
      </c>
      <c r="D168" s="206" t="s">
        <v>202</v>
      </c>
      <c r="E168" s="207" t="s">
        <v>614</v>
      </c>
      <c r="F168" s="208" t="s">
        <v>615</v>
      </c>
      <c r="G168" s="209" t="s">
        <v>616</v>
      </c>
      <c r="H168" s="210">
        <v>15</v>
      </c>
      <c r="I168" s="211"/>
      <c r="J168" s="212">
        <f>ROUND(I168*H168,2)</f>
        <v>0</v>
      </c>
      <c r="K168" s="208" t="s">
        <v>206</v>
      </c>
      <c r="L168" s="46"/>
      <c r="M168" s="213" t="s">
        <v>19</v>
      </c>
      <c r="N168" s="214" t="s">
        <v>46</v>
      </c>
      <c r="O168" s="86"/>
      <c r="P168" s="215">
        <f>O168*H168</f>
        <v>0</v>
      </c>
      <c r="Q168" s="215">
        <v>0</v>
      </c>
      <c r="R168" s="215">
        <f>Q168*H168</f>
        <v>0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617</v>
      </c>
      <c r="AT168" s="217" t="s">
        <v>202</v>
      </c>
      <c r="AU168" s="217" t="s">
        <v>83</v>
      </c>
      <c r="AY168" s="19" t="s">
        <v>199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83</v>
      </c>
      <c r="BK168" s="218">
        <f>ROUND(I168*H168,2)</f>
        <v>0</v>
      </c>
      <c r="BL168" s="19" t="s">
        <v>617</v>
      </c>
      <c r="BM168" s="217" t="s">
        <v>1180</v>
      </c>
    </row>
    <row r="169" s="2" customFormat="1">
      <c r="A169" s="40"/>
      <c r="B169" s="41"/>
      <c r="C169" s="42"/>
      <c r="D169" s="219" t="s">
        <v>209</v>
      </c>
      <c r="E169" s="42"/>
      <c r="F169" s="220" t="s">
        <v>619</v>
      </c>
      <c r="G169" s="42"/>
      <c r="H169" s="42"/>
      <c r="I169" s="221"/>
      <c r="J169" s="42"/>
      <c r="K169" s="42"/>
      <c r="L169" s="46"/>
      <c r="M169" s="222"/>
      <c r="N169" s="223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209</v>
      </c>
      <c r="AU169" s="19" t="s">
        <v>83</v>
      </c>
    </row>
    <row r="170" s="13" customFormat="1">
      <c r="A170" s="13"/>
      <c r="B170" s="224"/>
      <c r="C170" s="225"/>
      <c r="D170" s="226" t="s">
        <v>216</v>
      </c>
      <c r="E170" s="227" t="s">
        <v>19</v>
      </c>
      <c r="F170" s="228" t="s">
        <v>620</v>
      </c>
      <c r="G170" s="225"/>
      <c r="H170" s="229">
        <v>10</v>
      </c>
      <c r="I170" s="230"/>
      <c r="J170" s="225"/>
      <c r="K170" s="225"/>
      <c r="L170" s="231"/>
      <c r="M170" s="232"/>
      <c r="N170" s="233"/>
      <c r="O170" s="233"/>
      <c r="P170" s="233"/>
      <c r="Q170" s="233"/>
      <c r="R170" s="233"/>
      <c r="S170" s="233"/>
      <c r="T170" s="234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5" t="s">
        <v>216</v>
      </c>
      <c r="AU170" s="235" t="s">
        <v>83</v>
      </c>
      <c r="AV170" s="13" t="s">
        <v>85</v>
      </c>
      <c r="AW170" s="13" t="s">
        <v>37</v>
      </c>
      <c r="AX170" s="13" t="s">
        <v>75</v>
      </c>
      <c r="AY170" s="235" t="s">
        <v>199</v>
      </c>
    </row>
    <row r="171" s="13" customFormat="1">
      <c r="A171" s="13"/>
      <c r="B171" s="224"/>
      <c r="C171" s="225"/>
      <c r="D171" s="226" t="s">
        <v>216</v>
      </c>
      <c r="E171" s="227" t="s">
        <v>19</v>
      </c>
      <c r="F171" s="228" t="s">
        <v>621</v>
      </c>
      <c r="G171" s="225"/>
      <c r="H171" s="229">
        <v>5</v>
      </c>
      <c r="I171" s="230"/>
      <c r="J171" s="225"/>
      <c r="K171" s="225"/>
      <c r="L171" s="231"/>
      <c r="M171" s="232"/>
      <c r="N171" s="233"/>
      <c r="O171" s="233"/>
      <c r="P171" s="233"/>
      <c r="Q171" s="233"/>
      <c r="R171" s="233"/>
      <c r="S171" s="233"/>
      <c r="T171" s="234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5" t="s">
        <v>216</v>
      </c>
      <c r="AU171" s="235" t="s">
        <v>83</v>
      </c>
      <c r="AV171" s="13" t="s">
        <v>85</v>
      </c>
      <c r="AW171" s="13" t="s">
        <v>37</v>
      </c>
      <c r="AX171" s="13" t="s">
        <v>75</v>
      </c>
      <c r="AY171" s="235" t="s">
        <v>199</v>
      </c>
    </row>
    <row r="172" s="14" customFormat="1">
      <c r="A172" s="14"/>
      <c r="B172" s="236"/>
      <c r="C172" s="237"/>
      <c r="D172" s="226" t="s">
        <v>216</v>
      </c>
      <c r="E172" s="238" t="s">
        <v>19</v>
      </c>
      <c r="F172" s="239" t="s">
        <v>218</v>
      </c>
      <c r="G172" s="237"/>
      <c r="H172" s="240">
        <v>15</v>
      </c>
      <c r="I172" s="241"/>
      <c r="J172" s="237"/>
      <c r="K172" s="237"/>
      <c r="L172" s="242"/>
      <c r="M172" s="262"/>
      <c r="N172" s="263"/>
      <c r="O172" s="263"/>
      <c r="P172" s="263"/>
      <c r="Q172" s="263"/>
      <c r="R172" s="263"/>
      <c r="S172" s="263"/>
      <c r="T172" s="26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46" t="s">
        <v>216</v>
      </c>
      <c r="AU172" s="246" t="s">
        <v>83</v>
      </c>
      <c r="AV172" s="14" t="s">
        <v>207</v>
      </c>
      <c r="AW172" s="14" t="s">
        <v>37</v>
      </c>
      <c r="AX172" s="14" t="s">
        <v>83</v>
      </c>
      <c r="AY172" s="246" t="s">
        <v>199</v>
      </c>
    </row>
    <row r="173" s="2" customFormat="1" ht="6.96" customHeight="1">
      <c r="A173" s="40"/>
      <c r="B173" s="61"/>
      <c r="C173" s="62"/>
      <c r="D173" s="62"/>
      <c r="E173" s="62"/>
      <c r="F173" s="62"/>
      <c r="G173" s="62"/>
      <c r="H173" s="62"/>
      <c r="I173" s="62"/>
      <c r="J173" s="62"/>
      <c r="K173" s="62"/>
      <c r="L173" s="46"/>
      <c r="M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</row>
  </sheetData>
  <sheetProtection sheet="1" autoFilter="0" formatColumns="0" formatRows="0" objects="1" scenarios="1" spinCount="100000" saltValue="KUKj+8PRuWUR6gQDMZngyEdGdtW7X/6+8H9LeT3zz97Yir7AdIU6vWvqXBgQ4yP1Bg8JTVfoW5fEelFmwdNNDg==" hashValue="gbaNFCs3qFcNYfUpYseKN/oo2u/zM9ph+uTIMKwFCplwJLRNNqr7h8CN4tw/7CZJHPNXCmwWhc8J3xZtN3KCpw==" algorithmName="SHA-512" password="CC35"/>
  <autoFilter ref="C90:K172"/>
  <mergeCells count="9">
    <mergeCell ref="E7:H7"/>
    <mergeCell ref="E9:H9"/>
    <mergeCell ref="E18:H18"/>
    <mergeCell ref="E27:H27"/>
    <mergeCell ref="E48:H48"/>
    <mergeCell ref="E50:H50"/>
    <mergeCell ref="E81:H81"/>
    <mergeCell ref="E83:H83"/>
    <mergeCell ref="L2:V2"/>
  </mergeCells>
  <hyperlinks>
    <hyperlink ref="F95" r:id="rId1" display="https://podminky.urs.cz/item/CS_URS_2025_02/340271025"/>
    <hyperlink ref="F100" r:id="rId2" display="https://podminky.urs.cz/item/CS_URS_2025_02/612315402"/>
    <hyperlink ref="F102" r:id="rId3" display="https://podminky.urs.cz/item/CS_URS_2025_02/619995001"/>
    <hyperlink ref="F104" r:id="rId4" display="https://podminky.urs.cz/item/CS_URS_2025_02/642942111"/>
    <hyperlink ref="F108" r:id="rId5" display="https://podminky.urs.cz/item/CS_URS_2025_02/962032230"/>
    <hyperlink ref="F112" r:id="rId6" display="https://podminky.urs.cz/item/CS_URS_2025_02/968072456"/>
    <hyperlink ref="F116" r:id="rId7" display="https://podminky.urs.cz/item/CS_URS_2025_02/973031324"/>
    <hyperlink ref="F119" r:id="rId8" display="https://podminky.urs.cz/item/CS_URS_2025_02/997013151"/>
    <hyperlink ref="F121" r:id="rId9" display="https://podminky.urs.cz/item/CS_URS_2025_02/997013501"/>
    <hyperlink ref="F123" r:id="rId10" display="https://podminky.urs.cz/item/CS_URS_2025_02/997013509"/>
    <hyperlink ref="F127" r:id="rId11" display="https://podminky.urs.cz/item/CS_URS_2025_02/997013631"/>
    <hyperlink ref="F131" r:id="rId12" display="https://podminky.urs.cz/item/CS_URS_2025_02/997013811"/>
    <hyperlink ref="F136" r:id="rId13" display="https://podminky.urs.cz/item/CS_URS_2025_02/998011001"/>
    <hyperlink ref="F142" r:id="rId14" display="https://podminky.urs.cz/item/CS_URS_2025_02/751612110"/>
    <hyperlink ref="F145" r:id="rId15" display="https://podminky.urs.cz/item/CS_URS_2025_02/998751201"/>
    <hyperlink ref="F148" r:id="rId16" display="https://podminky.urs.cz/item/CS_URS_2025_02/766411811"/>
    <hyperlink ref="F152" r:id="rId17" display="https://podminky.urs.cz/item/CS_URS_2025_02/766660002"/>
    <hyperlink ref="F155" r:id="rId18" display="https://podminky.urs.cz/item/CS_URS_2025_02/766691914"/>
    <hyperlink ref="F157" r:id="rId19" display="https://podminky.urs.cz/item/CS_URS_2025_02/998766201"/>
    <hyperlink ref="F160" r:id="rId20" display="https://podminky.urs.cz/item/CS_URS_2025_02/784121001"/>
    <hyperlink ref="F162" r:id="rId21" display="https://podminky.urs.cz/item/CS_URS_2025_02/784121011"/>
    <hyperlink ref="F164" r:id="rId22" display="https://podminky.urs.cz/item/CS_URS_2025_02/784181101"/>
    <hyperlink ref="F166" r:id="rId23" display="https://podminky.urs.cz/item/CS_URS_2025_02/784221001"/>
    <hyperlink ref="F169" r:id="rId24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5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124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1181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ROUND(J89,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ROUND((SUM(BE89:BE158)),  2)</f>
        <v>0</v>
      </c>
      <c r="G33" s="40"/>
      <c r="H33" s="40"/>
      <c r="I33" s="150">
        <v>0.20999999999999999</v>
      </c>
      <c r="J33" s="149">
        <f>ROUND(((SUM(BE89:BE158))*I33),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ROUND((SUM(BF89:BF158)),  2)</f>
        <v>0</v>
      </c>
      <c r="G34" s="40"/>
      <c r="H34" s="40"/>
      <c r="I34" s="150">
        <v>0.12</v>
      </c>
      <c r="J34" s="149">
        <f>ROUND(((SUM(BF89:BF158))*I34),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ROUND((SUM(BG89:BG158)),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ROUND((SUM(BH89:BH158)),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ROUND((SUM(BI89:BI158)),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13 UP učebny - Informační centrum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J89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J90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623</v>
      </c>
      <c r="E61" s="176"/>
      <c r="F61" s="176"/>
      <c r="G61" s="176"/>
      <c r="H61" s="176"/>
      <c r="I61" s="176"/>
      <c r="J61" s="177">
        <f>J91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175</v>
      </c>
      <c r="E62" s="176"/>
      <c r="F62" s="176"/>
      <c r="G62" s="176"/>
      <c r="H62" s="176"/>
      <c r="I62" s="176"/>
      <c r="J62" s="177">
        <f>J96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176</v>
      </c>
      <c r="E63" s="176"/>
      <c r="F63" s="176"/>
      <c r="G63" s="176"/>
      <c r="H63" s="176"/>
      <c r="I63" s="176"/>
      <c r="J63" s="177">
        <f>J104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177</v>
      </c>
      <c r="E64" s="176"/>
      <c r="F64" s="176"/>
      <c r="G64" s="176"/>
      <c r="H64" s="176"/>
      <c r="I64" s="176"/>
      <c r="J64" s="177">
        <f>J113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624</v>
      </c>
      <c r="E65" s="176"/>
      <c r="F65" s="176"/>
      <c r="G65" s="176"/>
      <c r="H65" s="176"/>
      <c r="I65" s="176"/>
      <c r="J65" s="177">
        <f>J128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7"/>
      <c r="C66" s="168"/>
      <c r="D66" s="169" t="s">
        <v>178</v>
      </c>
      <c r="E66" s="170"/>
      <c r="F66" s="170"/>
      <c r="G66" s="170"/>
      <c r="H66" s="170"/>
      <c r="I66" s="170"/>
      <c r="J66" s="171">
        <f>J131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3"/>
      <c r="C67" s="174"/>
      <c r="D67" s="175" t="s">
        <v>400</v>
      </c>
      <c r="E67" s="176"/>
      <c r="F67" s="176"/>
      <c r="G67" s="176"/>
      <c r="H67" s="176"/>
      <c r="I67" s="176"/>
      <c r="J67" s="177">
        <f>J132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403</v>
      </c>
      <c r="E68" s="176"/>
      <c r="F68" s="176"/>
      <c r="G68" s="176"/>
      <c r="H68" s="176"/>
      <c r="I68" s="176"/>
      <c r="J68" s="177">
        <f>J144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67"/>
      <c r="C69" s="168"/>
      <c r="D69" s="169" t="s">
        <v>405</v>
      </c>
      <c r="E69" s="170"/>
      <c r="F69" s="170"/>
      <c r="G69" s="170"/>
      <c r="H69" s="170"/>
      <c r="I69" s="170"/>
      <c r="J69" s="171">
        <f>J153</f>
        <v>0</v>
      </c>
      <c r="K69" s="168"/>
      <c r="L69" s="17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184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162" t="str">
        <f>E7</f>
        <v>Gymnázium Náchod -bez vybavení</v>
      </c>
      <c r="F79" s="34"/>
      <c r="G79" s="34"/>
      <c r="H79" s="34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167</v>
      </c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E9</f>
        <v>13 UP učebny - Informační centrum</v>
      </c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F12</f>
        <v xml:space="preserve"> </v>
      </c>
      <c r="G83" s="42"/>
      <c r="H83" s="42"/>
      <c r="I83" s="34" t="s">
        <v>23</v>
      </c>
      <c r="J83" s="74" t="str">
        <f>IF(J12="","",J12)</f>
        <v>16. 9. 2025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25</v>
      </c>
      <c r="D85" s="42"/>
      <c r="E85" s="42"/>
      <c r="F85" s="29" t="str">
        <f>E15</f>
        <v xml:space="preserve"> </v>
      </c>
      <c r="G85" s="42"/>
      <c r="H85" s="42"/>
      <c r="I85" s="34" t="s">
        <v>33</v>
      </c>
      <c r="J85" s="38" t="str">
        <f>E21</f>
        <v xml:space="preserve"> 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31</v>
      </c>
      <c r="D86" s="42"/>
      <c r="E86" s="42"/>
      <c r="F86" s="29" t="str">
        <f>IF(E18="","",E18)</f>
        <v>Vyplň údaj</v>
      </c>
      <c r="G86" s="42"/>
      <c r="H86" s="42"/>
      <c r="I86" s="34" t="s">
        <v>38</v>
      </c>
      <c r="J86" s="38" t="str">
        <f>E24</f>
        <v xml:space="preserve"> </v>
      </c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79"/>
      <c r="B88" s="180"/>
      <c r="C88" s="181" t="s">
        <v>185</v>
      </c>
      <c r="D88" s="182" t="s">
        <v>60</v>
      </c>
      <c r="E88" s="182" t="s">
        <v>56</v>
      </c>
      <c r="F88" s="182" t="s">
        <v>57</v>
      </c>
      <c r="G88" s="182" t="s">
        <v>186</v>
      </c>
      <c r="H88" s="182" t="s">
        <v>187</v>
      </c>
      <c r="I88" s="182" t="s">
        <v>188</v>
      </c>
      <c r="J88" s="182" t="s">
        <v>172</v>
      </c>
      <c r="K88" s="183" t="s">
        <v>189</v>
      </c>
      <c r="L88" s="184"/>
      <c r="M88" s="94" t="s">
        <v>19</v>
      </c>
      <c r="N88" s="95" t="s">
        <v>45</v>
      </c>
      <c r="O88" s="95" t="s">
        <v>190</v>
      </c>
      <c r="P88" s="95" t="s">
        <v>191</v>
      </c>
      <c r="Q88" s="95" t="s">
        <v>192</v>
      </c>
      <c r="R88" s="95" t="s">
        <v>193</v>
      </c>
      <c r="S88" s="95" t="s">
        <v>194</v>
      </c>
      <c r="T88" s="96" t="s">
        <v>195</v>
      </c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</row>
    <row r="89" s="2" customFormat="1" ht="22.8" customHeight="1">
      <c r="A89" s="40"/>
      <c r="B89" s="41"/>
      <c r="C89" s="101" t="s">
        <v>196</v>
      </c>
      <c r="D89" s="42"/>
      <c r="E89" s="42"/>
      <c r="F89" s="42"/>
      <c r="G89" s="42"/>
      <c r="H89" s="42"/>
      <c r="I89" s="42"/>
      <c r="J89" s="185">
        <f>BK89</f>
        <v>0</v>
      </c>
      <c r="K89" s="42"/>
      <c r="L89" s="46"/>
      <c r="M89" s="97"/>
      <c r="N89" s="186"/>
      <c r="O89" s="98"/>
      <c r="P89" s="187">
        <f>P90+P131+P153</f>
        <v>0</v>
      </c>
      <c r="Q89" s="98"/>
      <c r="R89" s="187">
        <f>R90+R131+R153</f>
        <v>2.8967239999999999</v>
      </c>
      <c r="S89" s="98"/>
      <c r="T89" s="188">
        <f>T90+T131+T153</f>
        <v>2.7980749999999999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74</v>
      </c>
      <c r="AU89" s="19" t="s">
        <v>173</v>
      </c>
      <c r="BK89" s="189">
        <f>BK90+BK131+BK153</f>
        <v>0</v>
      </c>
    </row>
    <row r="90" s="12" customFormat="1" ht="25.92" customHeight="1">
      <c r="A90" s="12"/>
      <c r="B90" s="190"/>
      <c r="C90" s="191"/>
      <c r="D90" s="192" t="s">
        <v>74</v>
      </c>
      <c r="E90" s="193" t="s">
        <v>197</v>
      </c>
      <c r="F90" s="193" t="s">
        <v>198</v>
      </c>
      <c r="G90" s="191"/>
      <c r="H90" s="191"/>
      <c r="I90" s="194"/>
      <c r="J90" s="195">
        <f>BK90</f>
        <v>0</v>
      </c>
      <c r="K90" s="191"/>
      <c r="L90" s="196"/>
      <c r="M90" s="197"/>
      <c r="N90" s="198"/>
      <c r="O90" s="198"/>
      <c r="P90" s="199">
        <f>P91+P96+P104+P113+P128</f>
        <v>0</v>
      </c>
      <c r="Q90" s="198"/>
      <c r="R90" s="199">
        <f>R91+R96+R104+R113+R128</f>
        <v>2.6844979999999996</v>
      </c>
      <c r="S90" s="198"/>
      <c r="T90" s="200">
        <f>T91+T96+T104+T113+T128</f>
        <v>2.6863649999999999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83</v>
      </c>
      <c r="AT90" s="202" t="s">
        <v>74</v>
      </c>
      <c r="AU90" s="202" t="s">
        <v>75</v>
      </c>
      <c r="AY90" s="201" t="s">
        <v>199</v>
      </c>
      <c r="BK90" s="203">
        <f>BK91+BK96+BK104+BK113+BK128</f>
        <v>0</v>
      </c>
    </row>
    <row r="91" s="12" customFormat="1" ht="22.8" customHeight="1">
      <c r="A91" s="12"/>
      <c r="B91" s="190"/>
      <c r="C91" s="191"/>
      <c r="D91" s="192" t="s">
        <v>74</v>
      </c>
      <c r="E91" s="204" t="s">
        <v>219</v>
      </c>
      <c r="F91" s="204" t="s">
        <v>625</v>
      </c>
      <c r="G91" s="191"/>
      <c r="H91" s="191"/>
      <c r="I91" s="194"/>
      <c r="J91" s="205">
        <f>BK91</f>
        <v>0</v>
      </c>
      <c r="K91" s="191"/>
      <c r="L91" s="196"/>
      <c r="M91" s="197"/>
      <c r="N91" s="198"/>
      <c r="O91" s="198"/>
      <c r="P91" s="199">
        <f>SUM(P92:P95)</f>
        <v>0</v>
      </c>
      <c r="Q91" s="198"/>
      <c r="R91" s="199">
        <f>SUM(R92:R95)</f>
        <v>0.617838</v>
      </c>
      <c r="S91" s="198"/>
      <c r="T91" s="200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1" t="s">
        <v>83</v>
      </c>
      <c r="AT91" s="202" t="s">
        <v>74</v>
      </c>
      <c r="AU91" s="202" t="s">
        <v>83</v>
      </c>
      <c r="AY91" s="201" t="s">
        <v>199</v>
      </c>
      <c r="BK91" s="203">
        <f>SUM(BK92:BK95)</f>
        <v>0</v>
      </c>
    </row>
    <row r="92" s="2" customFormat="1" ht="16.5" customHeight="1">
      <c r="A92" s="40"/>
      <c r="B92" s="41"/>
      <c r="C92" s="206" t="s">
        <v>83</v>
      </c>
      <c r="D92" s="206" t="s">
        <v>202</v>
      </c>
      <c r="E92" s="207" t="s">
        <v>1182</v>
      </c>
      <c r="F92" s="208" t="s">
        <v>1183</v>
      </c>
      <c r="G92" s="209" t="s">
        <v>283</v>
      </c>
      <c r="H92" s="210">
        <v>7.7999999999999998</v>
      </c>
      <c r="I92" s="211"/>
      <c r="J92" s="212">
        <f>ROUND(I92*H92,2)</f>
        <v>0</v>
      </c>
      <c r="K92" s="208" t="s">
        <v>206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0.079210000000000003</v>
      </c>
      <c r="R92" s="215">
        <f>Q92*H92</f>
        <v>0.617838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1184</v>
      </c>
    </row>
    <row r="93" s="2" customFormat="1">
      <c r="A93" s="40"/>
      <c r="B93" s="41"/>
      <c r="C93" s="42"/>
      <c r="D93" s="219" t="s">
        <v>209</v>
      </c>
      <c r="E93" s="42"/>
      <c r="F93" s="220" t="s">
        <v>1185</v>
      </c>
      <c r="G93" s="42"/>
      <c r="H93" s="42"/>
      <c r="I93" s="221"/>
      <c r="J93" s="42"/>
      <c r="K93" s="42"/>
      <c r="L93" s="46"/>
      <c r="M93" s="222"/>
      <c r="N93" s="223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209</v>
      </c>
      <c r="AU93" s="19" t="s">
        <v>85</v>
      </c>
    </row>
    <row r="94" s="13" customFormat="1">
      <c r="A94" s="13"/>
      <c r="B94" s="224"/>
      <c r="C94" s="225"/>
      <c r="D94" s="226" t="s">
        <v>216</v>
      </c>
      <c r="E94" s="227" t="s">
        <v>19</v>
      </c>
      <c r="F94" s="228" t="s">
        <v>1186</v>
      </c>
      <c r="G94" s="225"/>
      <c r="H94" s="229">
        <v>7.7999999999999998</v>
      </c>
      <c r="I94" s="230"/>
      <c r="J94" s="225"/>
      <c r="K94" s="225"/>
      <c r="L94" s="231"/>
      <c r="M94" s="232"/>
      <c r="N94" s="233"/>
      <c r="O94" s="233"/>
      <c r="P94" s="233"/>
      <c r="Q94" s="233"/>
      <c r="R94" s="233"/>
      <c r="S94" s="233"/>
      <c r="T94" s="234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35" t="s">
        <v>216</v>
      </c>
      <c r="AU94" s="235" t="s">
        <v>85</v>
      </c>
      <c r="AV94" s="13" t="s">
        <v>85</v>
      </c>
      <c r="AW94" s="13" t="s">
        <v>37</v>
      </c>
      <c r="AX94" s="13" t="s">
        <v>75</v>
      </c>
      <c r="AY94" s="235" t="s">
        <v>199</v>
      </c>
    </row>
    <row r="95" s="14" customFormat="1">
      <c r="A95" s="14"/>
      <c r="B95" s="236"/>
      <c r="C95" s="237"/>
      <c r="D95" s="226" t="s">
        <v>216</v>
      </c>
      <c r="E95" s="238" t="s">
        <v>19</v>
      </c>
      <c r="F95" s="239" t="s">
        <v>218</v>
      </c>
      <c r="G95" s="237"/>
      <c r="H95" s="240">
        <v>7.7999999999999998</v>
      </c>
      <c r="I95" s="241"/>
      <c r="J95" s="237"/>
      <c r="K95" s="237"/>
      <c r="L95" s="242"/>
      <c r="M95" s="243"/>
      <c r="N95" s="244"/>
      <c r="O95" s="244"/>
      <c r="P95" s="244"/>
      <c r="Q95" s="244"/>
      <c r="R95" s="244"/>
      <c r="S95" s="244"/>
      <c r="T95" s="245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46" t="s">
        <v>216</v>
      </c>
      <c r="AU95" s="246" t="s">
        <v>85</v>
      </c>
      <c r="AV95" s="14" t="s">
        <v>207</v>
      </c>
      <c r="AW95" s="14" t="s">
        <v>37</v>
      </c>
      <c r="AX95" s="14" t="s">
        <v>83</v>
      </c>
      <c r="AY95" s="246" t="s">
        <v>199</v>
      </c>
    </row>
    <row r="96" s="12" customFormat="1" ht="22.8" customHeight="1">
      <c r="A96" s="12"/>
      <c r="B96" s="190"/>
      <c r="C96" s="191"/>
      <c r="D96" s="192" t="s">
        <v>74</v>
      </c>
      <c r="E96" s="204" t="s">
        <v>200</v>
      </c>
      <c r="F96" s="204" t="s">
        <v>201</v>
      </c>
      <c r="G96" s="191"/>
      <c r="H96" s="191"/>
      <c r="I96" s="194"/>
      <c r="J96" s="205">
        <f>BK96</f>
        <v>0</v>
      </c>
      <c r="K96" s="191"/>
      <c r="L96" s="196"/>
      <c r="M96" s="197"/>
      <c r="N96" s="198"/>
      <c r="O96" s="198"/>
      <c r="P96" s="199">
        <f>SUM(P97:P103)</f>
        <v>0</v>
      </c>
      <c r="Q96" s="198"/>
      <c r="R96" s="199">
        <f>SUM(R97:R103)</f>
        <v>2.0666599999999997</v>
      </c>
      <c r="S96" s="198"/>
      <c r="T96" s="200">
        <f>SUM(T97:T103)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1" t="s">
        <v>83</v>
      </c>
      <c r="AT96" s="202" t="s">
        <v>74</v>
      </c>
      <c r="AU96" s="202" t="s">
        <v>83</v>
      </c>
      <c r="AY96" s="201" t="s">
        <v>199</v>
      </c>
      <c r="BK96" s="203">
        <f>SUM(BK97:BK103)</f>
        <v>0</v>
      </c>
    </row>
    <row r="97" s="2" customFormat="1" ht="16.5" customHeight="1">
      <c r="A97" s="40"/>
      <c r="B97" s="41"/>
      <c r="C97" s="206" t="s">
        <v>85</v>
      </c>
      <c r="D97" s="206" t="s">
        <v>202</v>
      </c>
      <c r="E97" s="207" t="s">
        <v>406</v>
      </c>
      <c r="F97" s="208" t="s">
        <v>407</v>
      </c>
      <c r="G97" s="209" t="s">
        <v>283</v>
      </c>
      <c r="H97" s="210">
        <v>126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0.015699999999999999</v>
      </c>
      <c r="R97" s="215">
        <f>Q97*H97</f>
        <v>1.9781999999999997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1187</v>
      </c>
    </row>
    <row r="98" s="2" customFormat="1">
      <c r="A98" s="40"/>
      <c r="B98" s="41"/>
      <c r="C98" s="42"/>
      <c r="D98" s="219" t="s">
        <v>209</v>
      </c>
      <c r="E98" s="42"/>
      <c r="F98" s="220" t="s">
        <v>409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2" customFormat="1" ht="16.5" customHeight="1">
      <c r="A99" s="40"/>
      <c r="B99" s="41"/>
      <c r="C99" s="206" t="s">
        <v>219</v>
      </c>
      <c r="D99" s="206" t="s">
        <v>202</v>
      </c>
      <c r="E99" s="207" t="s">
        <v>410</v>
      </c>
      <c r="F99" s="208" t="s">
        <v>411</v>
      </c>
      <c r="G99" s="209" t="s">
        <v>222</v>
      </c>
      <c r="H99" s="210">
        <v>15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0.0015</v>
      </c>
      <c r="R99" s="215">
        <f>Q99*H99</f>
        <v>0.022499999999999999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1188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413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2" customFormat="1" ht="16.5" customHeight="1">
      <c r="A101" s="40"/>
      <c r="B101" s="41"/>
      <c r="C101" s="206" t="s">
        <v>207</v>
      </c>
      <c r="D101" s="206" t="s">
        <v>202</v>
      </c>
      <c r="E101" s="207" t="s">
        <v>415</v>
      </c>
      <c r="F101" s="208" t="s">
        <v>416</v>
      </c>
      <c r="G101" s="209" t="s">
        <v>417</v>
      </c>
      <c r="H101" s="210">
        <v>2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0.017770000000000001</v>
      </c>
      <c r="R101" s="215">
        <f>Q101*H101</f>
        <v>0.035540000000000002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1189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419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2" customFormat="1" ht="21.75" customHeight="1">
      <c r="A103" s="40"/>
      <c r="B103" s="41"/>
      <c r="C103" s="247" t="s">
        <v>238</v>
      </c>
      <c r="D103" s="247" t="s">
        <v>287</v>
      </c>
      <c r="E103" s="248" t="s">
        <v>952</v>
      </c>
      <c r="F103" s="249" t="s">
        <v>953</v>
      </c>
      <c r="G103" s="250" t="s">
        <v>417</v>
      </c>
      <c r="H103" s="251">
        <v>2</v>
      </c>
      <c r="I103" s="252"/>
      <c r="J103" s="253">
        <f>ROUND(I103*H103,2)</f>
        <v>0</v>
      </c>
      <c r="K103" s="249" t="s">
        <v>206</v>
      </c>
      <c r="L103" s="254"/>
      <c r="M103" s="255" t="s">
        <v>19</v>
      </c>
      <c r="N103" s="256" t="s">
        <v>46</v>
      </c>
      <c r="O103" s="86"/>
      <c r="P103" s="215">
        <f>O103*H103</f>
        <v>0</v>
      </c>
      <c r="Q103" s="215">
        <v>0.01521</v>
      </c>
      <c r="R103" s="215">
        <f>Q103*H103</f>
        <v>0.030419999999999999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254</v>
      </c>
      <c r="AT103" s="217" t="s">
        <v>287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1190</v>
      </c>
    </row>
    <row r="104" s="12" customFormat="1" ht="22.8" customHeight="1">
      <c r="A104" s="12"/>
      <c r="B104" s="190"/>
      <c r="C104" s="191"/>
      <c r="D104" s="192" t="s">
        <v>74</v>
      </c>
      <c r="E104" s="204" t="s">
        <v>230</v>
      </c>
      <c r="F104" s="204" t="s">
        <v>231</v>
      </c>
      <c r="G104" s="191"/>
      <c r="H104" s="191"/>
      <c r="I104" s="194"/>
      <c r="J104" s="205">
        <f>BK104</f>
        <v>0</v>
      </c>
      <c r="K104" s="191"/>
      <c r="L104" s="196"/>
      <c r="M104" s="197"/>
      <c r="N104" s="198"/>
      <c r="O104" s="198"/>
      <c r="P104" s="199">
        <f>SUM(P105:P112)</f>
        <v>0</v>
      </c>
      <c r="Q104" s="198"/>
      <c r="R104" s="199">
        <f>SUM(R105:R112)</f>
        <v>0</v>
      </c>
      <c r="S104" s="198"/>
      <c r="T104" s="200">
        <f>SUM(T105:T112)</f>
        <v>2.6863649999999999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1" t="s">
        <v>83</v>
      </c>
      <c r="AT104" s="202" t="s">
        <v>74</v>
      </c>
      <c r="AU104" s="202" t="s">
        <v>83</v>
      </c>
      <c r="AY104" s="201" t="s">
        <v>199</v>
      </c>
      <c r="BK104" s="203">
        <f>SUM(BK105:BK112)</f>
        <v>0</v>
      </c>
    </row>
    <row r="105" s="2" customFormat="1" ht="16.5" customHeight="1">
      <c r="A105" s="40"/>
      <c r="B105" s="41"/>
      <c r="C105" s="206" t="s">
        <v>200</v>
      </c>
      <c r="D105" s="206" t="s">
        <v>202</v>
      </c>
      <c r="E105" s="207" t="s">
        <v>955</v>
      </c>
      <c r="F105" s="208" t="s">
        <v>956</v>
      </c>
      <c r="G105" s="209" t="s">
        <v>205</v>
      </c>
      <c r="H105" s="210">
        <v>1.389</v>
      </c>
      <c r="I105" s="211"/>
      <c r="J105" s="212">
        <f>ROUND(I105*H105,2)</f>
        <v>0</v>
      </c>
      <c r="K105" s="208" t="s">
        <v>206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1.8</v>
      </c>
      <c r="T105" s="216">
        <f>S105*H105</f>
        <v>2.5002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207</v>
      </c>
      <c r="AT105" s="217" t="s">
        <v>202</v>
      </c>
      <c r="AU105" s="217" t="s">
        <v>85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207</v>
      </c>
      <c r="BM105" s="217" t="s">
        <v>1191</v>
      </c>
    </row>
    <row r="106" s="2" customFormat="1">
      <c r="A106" s="40"/>
      <c r="B106" s="41"/>
      <c r="C106" s="42"/>
      <c r="D106" s="219" t="s">
        <v>209</v>
      </c>
      <c r="E106" s="42"/>
      <c r="F106" s="220" t="s">
        <v>958</v>
      </c>
      <c r="G106" s="42"/>
      <c r="H106" s="42"/>
      <c r="I106" s="221"/>
      <c r="J106" s="42"/>
      <c r="K106" s="42"/>
      <c r="L106" s="46"/>
      <c r="M106" s="222"/>
      <c r="N106" s="22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209</v>
      </c>
      <c r="AU106" s="19" t="s">
        <v>85</v>
      </c>
    </row>
    <row r="107" s="13" customFormat="1">
      <c r="A107" s="13"/>
      <c r="B107" s="224"/>
      <c r="C107" s="225"/>
      <c r="D107" s="226" t="s">
        <v>216</v>
      </c>
      <c r="E107" s="227" t="s">
        <v>19</v>
      </c>
      <c r="F107" s="228" t="s">
        <v>1192</v>
      </c>
      <c r="G107" s="225"/>
      <c r="H107" s="229">
        <v>1.389</v>
      </c>
      <c r="I107" s="230"/>
      <c r="J107" s="225"/>
      <c r="K107" s="225"/>
      <c r="L107" s="231"/>
      <c r="M107" s="232"/>
      <c r="N107" s="233"/>
      <c r="O107" s="233"/>
      <c r="P107" s="233"/>
      <c r="Q107" s="233"/>
      <c r="R107" s="233"/>
      <c r="S107" s="233"/>
      <c r="T107" s="234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5" t="s">
        <v>216</v>
      </c>
      <c r="AU107" s="235" t="s">
        <v>85</v>
      </c>
      <c r="AV107" s="13" t="s">
        <v>85</v>
      </c>
      <c r="AW107" s="13" t="s">
        <v>37</v>
      </c>
      <c r="AX107" s="13" t="s">
        <v>75</v>
      </c>
      <c r="AY107" s="235" t="s">
        <v>199</v>
      </c>
    </row>
    <row r="108" s="14" customFormat="1">
      <c r="A108" s="14"/>
      <c r="B108" s="236"/>
      <c r="C108" s="237"/>
      <c r="D108" s="226" t="s">
        <v>216</v>
      </c>
      <c r="E108" s="238" t="s">
        <v>19</v>
      </c>
      <c r="F108" s="239" t="s">
        <v>218</v>
      </c>
      <c r="G108" s="237"/>
      <c r="H108" s="240">
        <v>1.389</v>
      </c>
      <c r="I108" s="241"/>
      <c r="J108" s="237"/>
      <c r="K108" s="237"/>
      <c r="L108" s="242"/>
      <c r="M108" s="243"/>
      <c r="N108" s="244"/>
      <c r="O108" s="244"/>
      <c r="P108" s="244"/>
      <c r="Q108" s="244"/>
      <c r="R108" s="244"/>
      <c r="S108" s="244"/>
      <c r="T108" s="245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46" t="s">
        <v>216</v>
      </c>
      <c r="AU108" s="246" t="s">
        <v>85</v>
      </c>
      <c r="AV108" s="14" t="s">
        <v>207</v>
      </c>
      <c r="AW108" s="14" t="s">
        <v>37</v>
      </c>
      <c r="AX108" s="14" t="s">
        <v>83</v>
      </c>
      <c r="AY108" s="246" t="s">
        <v>199</v>
      </c>
    </row>
    <row r="109" s="2" customFormat="1" ht="16.5" customHeight="1">
      <c r="A109" s="40"/>
      <c r="B109" s="41"/>
      <c r="C109" s="206" t="s">
        <v>249</v>
      </c>
      <c r="D109" s="206" t="s">
        <v>202</v>
      </c>
      <c r="E109" s="207" t="s">
        <v>649</v>
      </c>
      <c r="F109" s="208" t="s">
        <v>650</v>
      </c>
      <c r="G109" s="209" t="s">
        <v>283</v>
      </c>
      <c r="H109" s="210">
        <v>2.9550000000000001</v>
      </c>
      <c r="I109" s="211"/>
      <c r="J109" s="212">
        <f>ROUND(I109*H109,2)</f>
        <v>0</v>
      </c>
      <c r="K109" s="208" t="s">
        <v>206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0.063</v>
      </c>
      <c r="T109" s="216">
        <f>S109*H109</f>
        <v>0.186165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207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1193</v>
      </c>
    </row>
    <row r="110" s="2" customFormat="1">
      <c r="A110" s="40"/>
      <c r="B110" s="41"/>
      <c r="C110" s="42"/>
      <c r="D110" s="219" t="s">
        <v>209</v>
      </c>
      <c r="E110" s="42"/>
      <c r="F110" s="220" t="s">
        <v>652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209</v>
      </c>
      <c r="AU110" s="19" t="s">
        <v>85</v>
      </c>
    </row>
    <row r="111" s="13" customFormat="1">
      <c r="A111" s="13"/>
      <c r="B111" s="224"/>
      <c r="C111" s="225"/>
      <c r="D111" s="226" t="s">
        <v>216</v>
      </c>
      <c r="E111" s="227" t="s">
        <v>19</v>
      </c>
      <c r="F111" s="228" t="s">
        <v>1194</v>
      </c>
      <c r="G111" s="225"/>
      <c r="H111" s="229">
        <v>2.9550000000000001</v>
      </c>
      <c r="I111" s="230"/>
      <c r="J111" s="225"/>
      <c r="K111" s="225"/>
      <c r="L111" s="231"/>
      <c r="M111" s="232"/>
      <c r="N111" s="233"/>
      <c r="O111" s="233"/>
      <c r="P111" s="233"/>
      <c r="Q111" s="233"/>
      <c r="R111" s="233"/>
      <c r="S111" s="233"/>
      <c r="T111" s="234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5" t="s">
        <v>216</v>
      </c>
      <c r="AU111" s="235" t="s">
        <v>85</v>
      </c>
      <c r="AV111" s="13" t="s">
        <v>85</v>
      </c>
      <c r="AW111" s="13" t="s">
        <v>37</v>
      </c>
      <c r="AX111" s="13" t="s">
        <v>75</v>
      </c>
      <c r="AY111" s="235" t="s">
        <v>199</v>
      </c>
    </row>
    <row r="112" s="14" customFormat="1">
      <c r="A112" s="14"/>
      <c r="B112" s="236"/>
      <c r="C112" s="237"/>
      <c r="D112" s="226" t="s">
        <v>216</v>
      </c>
      <c r="E112" s="238" t="s">
        <v>19</v>
      </c>
      <c r="F112" s="239" t="s">
        <v>218</v>
      </c>
      <c r="G112" s="237"/>
      <c r="H112" s="240">
        <v>2.9550000000000001</v>
      </c>
      <c r="I112" s="241"/>
      <c r="J112" s="237"/>
      <c r="K112" s="237"/>
      <c r="L112" s="242"/>
      <c r="M112" s="243"/>
      <c r="N112" s="244"/>
      <c r="O112" s="244"/>
      <c r="P112" s="244"/>
      <c r="Q112" s="244"/>
      <c r="R112" s="244"/>
      <c r="S112" s="244"/>
      <c r="T112" s="24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6" t="s">
        <v>216</v>
      </c>
      <c r="AU112" s="246" t="s">
        <v>85</v>
      </c>
      <c r="AV112" s="14" t="s">
        <v>207</v>
      </c>
      <c r="AW112" s="14" t="s">
        <v>37</v>
      </c>
      <c r="AX112" s="14" t="s">
        <v>83</v>
      </c>
      <c r="AY112" s="246" t="s">
        <v>199</v>
      </c>
    </row>
    <row r="113" s="12" customFormat="1" ht="22.8" customHeight="1">
      <c r="A113" s="12"/>
      <c r="B113" s="190"/>
      <c r="C113" s="191"/>
      <c r="D113" s="192" t="s">
        <v>74</v>
      </c>
      <c r="E113" s="204" t="s">
        <v>236</v>
      </c>
      <c r="F113" s="204" t="s">
        <v>237</v>
      </c>
      <c r="G113" s="191"/>
      <c r="H113" s="191"/>
      <c r="I113" s="194"/>
      <c r="J113" s="205">
        <f>BK113</f>
        <v>0</v>
      </c>
      <c r="K113" s="191"/>
      <c r="L113" s="196"/>
      <c r="M113" s="197"/>
      <c r="N113" s="198"/>
      <c r="O113" s="198"/>
      <c r="P113" s="199">
        <f>SUM(P114:P127)</f>
        <v>0</v>
      </c>
      <c r="Q113" s="198"/>
      <c r="R113" s="199">
        <f>SUM(R114:R127)</f>
        <v>0</v>
      </c>
      <c r="S113" s="198"/>
      <c r="T113" s="200">
        <f>SUM(T114:T127)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01" t="s">
        <v>83</v>
      </c>
      <c r="AT113" s="202" t="s">
        <v>74</v>
      </c>
      <c r="AU113" s="202" t="s">
        <v>83</v>
      </c>
      <c r="AY113" s="201" t="s">
        <v>199</v>
      </c>
      <c r="BK113" s="203">
        <f>SUM(BK114:BK127)</f>
        <v>0</v>
      </c>
    </row>
    <row r="114" s="2" customFormat="1" ht="21.75" customHeight="1">
      <c r="A114" s="40"/>
      <c r="B114" s="41"/>
      <c r="C114" s="206" t="s">
        <v>254</v>
      </c>
      <c r="D114" s="206" t="s">
        <v>202</v>
      </c>
      <c r="E114" s="207" t="s">
        <v>428</v>
      </c>
      <c r="F114" s="208" t="s">
        <v>429</v>
      </c>
      <c r="G114" s="209" t="s">
        <v>213</v>
      </c>
      <c r="H114" s="210">
        <v>2.798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207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1195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431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2" customFormat="1" ht="16.5" customHeight="1">
      <c r="A116" s="40"/>
      <c r="B116" s="41"/>
      <c r="C116" s="206" t="s">
        <v>230</v>
      </c>
      <c r="D116" s="206" t="s">
        <v>202</v>
      </c>
      <c r="E116" s="207" t="s">
        <v>250</v>
      </c>
      <c r="F116" s="208" t="s">
        <v>251</v>
      </c>
      <c r="G116" s="209" t="s">
        <v>213</v>
      </c>
      <c r="H116" s="210">
        <v>2.798</v>
      </c>
      <c r="I116" s="211"/>
      <c r="J116" s="212">
        <f>ROUND(I116*H116,2)</f>
        <v>0</v>
      </c>
      <c r="K116" s="208" t="s">
        <v>206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</v>
      </c>
      <c r="R116" s="215">
        <f>Q116*H116</f>
        <v>0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207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207</v>
      </c>
      <c r="BM116" s="217" t="s">
        <v>1196</v>
      </c>
    </row>
    <row r="117" s="2" customFormat="1">
      <c r="A117" s="40"/>
      <c r="B117" s="41"/>
      <c r="C117" s="42"/>
      <c r="D117" s="219" t="s">
        <v>209</v>
      </c>
      <c r="E117" s="42"/>
      <c r="F117" s="220" t="s">
        <v>253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209</v>
      </c>
      <c r="AU117" s="19" t="s">
        <v>85</v>
      </c>
    </row>
    <row r="118" s="2" customFormat="1" ht="16.5" customHeight="1">
      <c r="A118" s="40"/>
      <c r="B118" s="41"/>
      <c r="C118" s="206" t="s">
        <v>265</v>
      </c>
      <c r="D118" s="206" t="s">
        <v>202</v>
      </c>
      <c r="E118" s="207" t="s">
        <v>255</v>
      </c>
      <c r="F118" s="208" t="s">
        <v>256</v>
      </c>
      <c r="G118" s="209" t="s">
        <v>213</v>
      </c>
      <c r="H118" s="210">
        <v>55.960000000000001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1197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258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13" customFormat="1">
      <c r="A120" s="13"/>
      <c r="B120" s="224"/>
      <c r="C120" s="225"/>
      <c r="D120" s="226" t="s">
        <v>216</v>
      </c>
      <c r="E120" s="227" t="s">
        <v>19</v>
      </c>
      <c r="F120" s="228" t="s">
        <v>1198</v>
      </c>
      <c r="G120" s="225"/>
      <c r="H120" s="229">
        <v>55.960000000000001</v>
      </c>
      <c r="I120" s="230"/>
      <c r="J120" s="225"/>
      <c r="K120" s="225"/>
      <c r="L120" s="231"/>
      <c r="M120" s="232"/>
      <c r="N120" s="233"/>
      <c r="O120" s="233"/>
      <c r="P120" s="233"/>
      <c r="Q120" s="233"/>
      <c r="R120" s="233"/>
      <c r="S120" s="233"/>
      <c r="T120" s="234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5" t="s">
        <v>216</v>
      </c>
      <c r="AU120" s="235" t="s">
        <v>85</v>
      </c>
      <c r="AV120" s="13" t="s">
        <v>85</v>
      </c>
      <c r="AW120" s="13" t="s">
        <v>37</v>
      </c>
      <c r="AX120" s="13" t="s">
        <v>75</v>
      </c>
      <c r="AY120" s="235" t="s">
        <v>199</v>
      </c>
    </row>
    <row r="121" s="14" customFormat="1">
      <c r="A121" s="14"/>
      <c r="B121" s="236"/>
      <c r="C121" s="237"/>
      <c r="D121" s="226" t="s">
        <v>216</v>
      </c>
      <c r="E121" s="238" t="s">
        <v>19</v>
      </c>
      <c r="F121" s="239" t="s">
        <v>218</v>
      </c>
      <c r="G121" s="237"/>
      <c r="H121" s="240">
        <v>55.960000000000001</v>
      </c>
      <c r="I121" s="241"/>
      <c r="J121" s="237"/>
      <c r="K121" s="237"/>
      <c r="L121" s="242"/>
      <c r="M121" s="243"/>
      <c r="N121" s="244"/>
      <c r="O121" s="244"/>
      <c r="P121" s="244"/>
      <c r="Q121" s="244"/>
      <c r="R121" s="244"/>
      <c r="S121" s="244"/>
      <c r="T121" s="245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46" t="s">
        <v>216</v>
      </c>
      <c r="AU121" s="246" t="s">
        <v>85</v>
      </c>
      <c r="AV121" s="14" t="s">
        <v>207</v>
      </c>
      <c r="AW121" s="14" t="s">
        <v>37</v>
      </c>
      <c r="AX121" s="14" t="s">
        <v>83</v>
      </c>
      <c r="AY121" s="246" t="s">
        <v>199</v>
      </c>
    </row>
    <row r="122" s="2" customFormat="1" ht="21.75" customHeight="1">
      <c r="A122" s="40"/>
      <c r="B122" s="41"/>
      <c r="C122" s="206" t="s">
        <v>271</v>
      </c>
      <c r="D122" s="206" t="s">
        <v>202</v>
      </c>
      <c r="E122" s="207" t="s">
        <v>260</v>
      </c>
      <c r="F122" s="208" t="s">
        <v>261</v>
      </c>
      <c r="G122" s="209" t="s">
        <v>213</v>
      </c>
      <c r="H122" s="210">
        <v>2.7389999999999999</v>
      </c>
      <c r="I122" s="211"/>
      <c r="J122" s="212">
        <f>ROUND(I122*H122,2)</f>
        <v>0</v>
      </c>
      <c r="K122" s="208" t="s">
        <v>206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207</v>
      </c>
      <c r="AT122" s="217" t="s">
        <v>202</v>
      </c>
      <c r="AU122" s="217" t="s">
        <v>85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1199</v>
      </c>
    </row>
    <row r="123" s="2" customFormat="1">
      <c r="A123" s="40"/>
      <c r="B123" s="41"/>
      <c r="C123" s="42"/>
      <c r="D123" s="219" t="s">
        <v>209</v>
      </c>
      <c r="E123" s="42"/>
      <c r="F123" s="220" t="s">
        <v>263</v>
      </c>
      <c r="G123" s="42"/>
      <c r="H123" s="42"/>
      <c r="I123" s="221"/>
      <c r="J123" s="42"/>
      <c r="K123" s="42"/>
      <c r="L123" s="46"/>
      <c r="M123" s="222"/>
      <c r="N123" s="223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209</v>
      </c>
      <c r="AU123" s="19" t="s">
        <v>85</v>
      </c>
    </row>
    <row r="124" s="13" customFormat="1">
      <c r="A124" s="13"/>
      <c r="B124" s="224"/>
      <c r="C124" s="225"/>
      <c r="D124" s="226" t="s">
        <v>216</v>
      </c>
      <c r="E124" s="227" t="s">
        <v>19</v>
      </c>
      <c r="F124" s="228" t="s">
        <v>1200</v>
      </c>
      <c r="G124" s="225"/>
      <c r="H124" s="229">
        <v>2.7389999999999999</v>
      </c>
      <c r="I124" s="230"/>
      <c r="J124" s="225"/>
      <c r="K124" s="225"/>
      <c r="L124" s="231"/>
      <c r="M124" s="232"/>
      <c r="N124" s="233"/>
      <c r="O124" s="233"/>
      <c r="P124" s="233"/>
      <c r="Q124" s="233"/>
      <c r="R124" s="233"/>
      <c r="S124" s="233"/>
      <c r="T124" s="234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5" t="s">
        <v>216</v>
      </c>
      <c r="AU124" s="235" t="s">
        <v>85</v>
      </c>
      <c r="AV124" s="13" t="s">
        <v>85</v>
      </c>
      <c r="AW124" s="13" t="s">
        <v>37</v>
      </c>
      <c r="AX124" s="13" t="s">
        <v>75</v>
      </c>
      <c r="AY124" s="235" t="s">
        <v>199</v>
      </c>
    </row>
    <row r="125" s="14" customFormat="1">
      <c r="A125" s="14"/>
      <c r="B125" s="236"/>
      <c r="C125" s="237"/>
      <c r="D125" s="226" t="s">
        <v>216</v>
      </c>
      <c r="E125" s="238" t="s">
        <v>19</v>
      </c>
      <c r="F125" s="239" t="s">
        <v>218</v>
      </c>
      <c r="G125" s="237"/>
      <c r="H125" s="240">
        <v>2.7389999999999999</v>
      </c>
      <c r="I125" s="241"/>
      <c r="J125" s="237"/>
      <c r="K125" s="237"/>
      <c r="L125" s="242"/>
      <c r="M125" s="243"/>
      <c r="N125" s="244"/>
      <c r="O125" s="244"/>
      <c r="P125" s="244"/>
      <c r="Q125" s="244"/>
      <c r="R125" s="244"/>
      <c r="S125" s="244"/>
      <c r="T125" s="24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6" t="s">
        <v>216</v>
      </c>
      <c r="AU125" s="246" t="s">
        <v>85</v>
      </c>
      <c r="AV125" s="14" t="s">
        <v>207</v>
      </c>
      <c r="AW125" s="14" t="s">
        <v>37</v>
      </c>
      <c r="AX125" s="14" t="s">
        <v>83</v>
      </c>
      <c r="AY125" s="246" t="s">
        <v>199</v>
      </c>
    </row>
    <row r="126" s="2" customFormat="1" ht="21.75" customHeight="1">
      <c r="A126" s="40"/>
      <c r="B126" s="41"/>
      <c r="C126" s="206" t="s">
        <v>8</v>
      </c>
      <c r="D126" s="206" t="s">
        <v>202</v>
      </c>
      <c r="E126" s="207" t="s">
        <v>266</v>
      </c>
      <c r="F126" s="208" t="s">
        <v>267</v>
      </c>
      <c r="G126" s="209" t="s">
        <v>213</v>
      </c>
      <c r="H126" s="210">
        <v>0.034000000000000002</v>
      </c>
      <c r="I126" s="211"/>
      <c r="J126" s="212">
        <f>ROUND(I126*H126,2)</f>
        <v>0</v>
      </c>
      <c r="K126" s="208" t="s">
        <v>206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1201</v>
      </c>
    </row>
    <row r="127" s="2" customFormat="1">
      <c r="A127" s="40"/>
      <c r="B127" s="41"/>
      <c r="C127" s="42"/>
      <c r="D127" s="219" t="s">
        <v>209</v>
      </c>
      <c r="E127" s="42"/>
      <c r="F127" s="220" t="s">
        <v>269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209</v>
      </c>
      <c r="AU127" s="19" t="s">
        <v>85</v>
      </c>
    </row>
    <row r="128" s="12" customFormat="1" ht="22.8" customHeight="1">
      <c r="A128" s="12"/>
      <c r="B128" s="190"/>
      <c r="C128" s="191"/>
      <c r="D128" s="192" t="s">
        <v>74</v>
      </c>
      <c r="E128" s="204" t="s">
        <v>660</v>
      </c>
      <c r="F128" s="204" t="s">
        <v>661</v>
      </c>
      <c r="G128" s="191"/>
      <c r="H128" s="191"/>
      <c r="I128" s="194"/>
      <c r="J128" s="205">
        <f>BK128</f>
        <v>0</v>
      </c>
      <c r="K128" s="191"/>
      <c r="L128" s="196"/>
      <c r="M128" s="197"/>
      <c r="N128" s="198"/>
      <c r="O128" s="198"/>
      <c r="P128" s="199">
        <f>SUM(P129:P130)</f>
        <v>0</v>
      </c>
      <c r="Q128" s="198"/>
      <c r="R128" s="199">
        <f>SUM(R129:R130)</f>
        <v>0</v>
      </c>
      <c r="S128" s="198"/>
      <c r="T128" s="200">
        <f>SUM(T129:T130)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01" t="s">
        <v>83</v>
      </c>
      <c r="AT128" s="202" t="s">
        <v>74</v>
      </c>
      <c r="AU128" s="202" t="s">
        <v>83</v>
      </c>
      <c r="AY128" s="201" t="s">
        <v>199</v>
      </c>
      <c r="BK128" s="203">
        <f>SUM(BK129:BK130)</f>
        <v>0</v>
      </c>
    </row>
    <row r="129" s="2" customFormat="1" ht="16.5" customHeight="1">
      <c r="A129" s="40"/>
      <c r="B129" s="41"/>
      <c r="C129" s="206" t="s">
        <v>286</v>
      </c>
      <c r="D129" s="206" t="s">
        <v>202</v>
      </c>
      <c r="E129" s="207" t="s">
        <v>662</v>
      </c>
      <c r="F129" s="208" t="s">
        <v>663</v>
      </c>
      <c r="G129" s="209" t="s">
        <v>213</v>
      </c>
      <c r="H129" s="210">
        <v>2.6789999999999998</v>
      </c>
      <c r="I129" s="211"/>
      <c r="J129" s="212">
        <f>ROUND(I129*H129,2)</f>
        <v>0</v>
      </c>
      <c r="K129" s="208" t="s">
        <v>206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207</v>
      </c>
      <c r="AT129" s="217" t="s">
        <v>202</v>
      </c>
      <c r="AU129" s="217" t="s">
        <v>85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207</v>
      </c>
      <c r="BM129" s="217" t="s">
        <v>1202</v>
      </c>
    </row>
    <row r="130" s="2" customFormat="1">
      <c r="A130" s="40"/>
      <c r="B130" s="41"/>
      <c r="C130" s="42"/>
      <c r="D130" s="219" t="s">
        <v>209</v>
      </c>
      <c r="E130" s="42"/>
      <c r="F130" s="220" t="s">
        <v>665</v>
      </c>
      <c r="G130" s="42"/>
      <c r="H130" s="42"/>
      <c r="I130" s="221"/>
      <c r="J130" s="42"/>
      <c r="K130" s="42"/>
      <c r="L130" s="46"/>
      <c r="M130" s="222"/>
      <c r="N130" s="22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209</v>
      </c>
      <c r="AU130" s="19" t="s">
        <v>85</v>
      </c>
    </row>
    <row r="131" s="12" customFormat="1" ht="25.92" customHeight="1">
      <c r="A131" s="12"/>
      <c r="B131" s="190"/>
      <c r="C131" s="191"/>
      <c r="D131" s="192" t="s">
        <v>74</v>
      </c>
      <c r="E131" s="193" t="s">
        <v>277</v>
      </c>
      <c r="F131" s="193" t="s">
        <v>278</v>
      </c>
      <c r="G131" s="191"/>
      <c r="H131" s="191"/>
      <c r="I131" s="194"/>
      <c r="J131" s="195">
        <f>BK131</f>
        <v>0</v>
      </c>
      <c r="K131" s="191"/>
      <c r="L131" s="196"/>
      <c r="M131" s="197"/>
      <c r="N131" s="198"/>
      <c r="O131" s="198"/>
      <c r="P131" s="199">
        <f>P132+P144</f>
        <v>0</v>
      </c>
      <c r="Q131" s="198"/>
      <c r="R131" s="199">
        <f>R132+R144</f>
        <v>0.21222600000000003</v>
      </c>
      <c r="S131" s="198"/>
      <c r="T131" s="200">
        <f>T132+T144</f>
        <v>0.11170999999999999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01" t="s">
        <v>85</v>
      </c>
      <c r="AT131" s="202" t="s">
        <v>74</v>
      </c>
      <c r="AU131" s="202" t="s">
        <v>75</v>
      </c>
      <c r="AY131" s="201" t="s">
        <v>199</v>
      </c>
      <c r="BK131" s="203">
        <f>BK132+BK144</f>
        <v>0</v>
      </c>
    </row>
    <row r="132" s="12" customFormat="1" ht="22.8" customHeight="1">
      <c r="A132" s="12"/>
      <c r="B132" s="190"/>
      <c r="C132" s="191"/>
      <c r="D132" s="192" t="s">
        <v>74</v>
      </c>
      <c r="E132" s="204" t="s">
        <v>463</v>
      </c>
      <c r="F132" s="204" t="s">
        <v>464</v>
      </c>
      <c r="G132" s="191"/>
      <c r="H132" s="191"/>
      <c r="I132" s="194"/>
      <c r="J132" s="205">
        <f>BK132</f>
        <v>0</v>
      </c>
      <c r="K132" s="191"/>
      <c r="L132" s="196"/>
      <c r="M132" s="197"/>
      <c r="N132" s="198"/>
      <c r="O132" s="198"/>
      <c r="P132" s="199">
        <f>SUM(P133:P143)</f>
        <v>0</v>
      </c>
      <c r="Q132" s="198"/>
      <c r="R132" s="199">
        <f>SUM(R133:R143)</f>
        <v>0.042000000000000003</v>
      </c>
      <c r="S132" s="198"/>
      <c r="T132" s="200">
        <f>SUM(T133:T143)</f>
        <v>0.072649999999999992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1" t="s">
        <v>85</v>
      </c>
      <c r="AT132" s="202" t="s">
        <v>74</v>
      </c>
      <c r="AU132" s="202" t="s">
        <v>83</v>
      </c>
      <c r="AY132" s="201" t="s">
        <v>199</v>
      </c>
      <c r="BK132" s="203">
        <f>SUM(BK133:BK143)</f>
        <v>0</v>
      </c>
    </row>
    <row r="133" s="2" customFormat="1" ht="16.5" customHeight="1">
      <c r="A133" s="40"/>
      <c r="B133" s="41"/>
      <c r="C133" s="206" t="s">
        <v>293</v>
      </c>
      <c r="D133" s="206" t="s">
        <v>202</v>
      </c>
      <c r="E133" s="207" t="s">
        <v>1167</v>
      </c>
      <c r="F133" s="208" t="s">
        <v>1168</v>
      </c>
      <c r="G133" s="209" t="s">
        <v>283</v>
      </c>
      <c r="H133" s="210">
        <v>1</v>
      </c>
      <c r="I133" s="211"/>
      <c r="J133" s="212">
        <f>ROUND(I133*H133,2)</f>
        <v>0</v>
      </c>
      <c r="K133" s="208" t="s">
        <v>206</v>
      </c>
      <c r="L133" s="46"/>
      <c r="M133" s="213" t="s">
        <v>19</v>
      </c>
      <c r="N133" s="214" t="s">
        <v>46</v>
      </c>
      <c r="O133" s="86"/>
      <c r="P133" s="215">
        <f>O133*H133</f>
        <v>0</v>
      </c>
      <c r="Q133" s="215">
        <v>0</v>
      </c>
      <c r="R133" s="215">
        <f>Q133*H133</f>
        <v>0</v>
      </c>
      <c r="S133" s="215">
        <v>0.024649999999999998</v>
      </c>
      <c r="T133" s="216">
        <f>S133*H133</f>
        <v>0.024649999999999998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128</v>
      </c>
      <c r="AT133" s="217" t="s">
        <v>202</v>
      </c>
      <c r="AU133" s="217" t="s">
        <v>85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128</v>
      </c>
      <c r="BM133" s="217" t="s">
        <v>1203</v>
      </c>
    </row>
    <row r="134" s="2" customFormat="1">
      <c r="A134" s="40"/>
      <c r="B134" s="41"/>
      <c r="C134" s="42"/>
      <c r="D134" s="219" t="s">
        <v>209</v>
      </c>
      <c r="E134" s="42"/>
      <c r="F134" s="220" t="s">
        <v>1170</v>
      </c>
      <c r="G134" s="42"/>
      <c r="H134" s="42"/>
      <c r="I134" s="221"/>
      <c r="J134" s="42"/>
      <c r="K134" s="42"/>
      <c r="L134" s="46"/>
      <c r="M134" s="222"/>
      <c r="N134" s="223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209</v>
      </c>
      <c r="AU134" s="19" t="s">
        <v>85</v>
      </c>
    </row>
    <row r="135" s="13" customFormat="1">
      <c r="A135" s="13"/>
      <c r="B135" s="224"/>
      <c r="C135" s="225"/>
      <c r="D135" s="226" t="s">
        <v>216</v>
      </c>
      <c r="E135" s="227" t="s">
        <v>19</v>
      </c>
      <c r="F135" s="228" t="s">
        <v>1204</v>
      </c>
      <c r="G135" s="225"/>
      <c r="H135" s="229">
        <v>1</v>
      </c>
      <c r="I135" s="230"/>
      <c r="J135" s="225"/>
      <c r="K135" s="225"/>
      <c r="L135" s="231"/>
      <c r="M135" s="232"/>
      <c r="N135" s="233"/>
      <c r="O135" s="233"/>
      <c r="P135" s="233"/>
      <c r="Q135" s="233"/>
      <c r="R135" s="233"/>
      <c r="S135" s="233"/>
      <c r="T135" s="234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5" t="s">
        <v>216</v>
      </c>
      <c r="AU135" s="235" t="s">
        <v>85</v>
      </c>
      <c r="AV135" s="13" t="s">
        <v>85</v>
      </c>
      <c r="AW135" s="13" t="s">
        <v>37</v>
      </c>
      <c r="AX135" s="13" t="s">
        <v>75</v>
      </c>
      <c r="AY135" s="235" t="s">
        <v>199</v>
      </c>
    </row>
    <row r="136" s="14" customFormat="1">
      <c r="A136" s="14"/>
      <c r="B136" s="236"/>
      <c r="C136" s="237"/>
      <c r="D136" s="226" t="s">
        <v>216</v>
      </c>
      <c r="E136" s="238" t="s">
        <v>19</v>
      </c>
      <c r="F136" s="239" t="s">
        <v>218</v>
      </c>
      <c r="G136" s="237"/>
      <c r="H136" s="240">
        <v>1</v>
      </c>
      <c r="I136" s="241"/>
      <c r="J136" s="237"/>
      <c r="K136" s="237"/>
      <c r="L136" s="242"/>
      <c r="M136" s="243"/>
      <c r="N136" s="244"/>
      <c r="O136" s="244"/>
      <c r="P136" s="244"/>
      <c r="Q136" s="244"/>
      <c r="R136" s="244"/>
      <c r="S136" s="244"/>
      <c r="T136" s="245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46" t="s">
        <v>216</v>
      </c>
      <c r="AU136" s="246" t="s">
        <v>85</v>
      </c>
      <c r="AV136" s="14" t="s">
        <v>207</v>
      </c>
      <c r="AW136" s="14" t="s">
        <v>37</v>
      </c>
      <c r="AX136" s="14" t="s">
        <v>83</v>
      </c>
      <c r="AY136" s="246" t="s">
        <v>199</v>
      </c>
    </row>
    <row r="137" s="2" customFormat="1" ht="16.5" customHeight="1">
      <c r="A137" s="40"/>
      <c r="B137" s="41"/>
      <c r="C137" s="206" t="s">
        <v>298</v>
      </c>
      <c r="D137" s="206" t="s">
        <v>202</v>
      </c>
      <c r="E137" s="207" t="s">
        <v>465</v>
      </c>
      <c r="F137" s="208" t="s">
        <v>466</v>
      </c>
      <c r="G137" s="209" t="s">
        <v>417</v>
      </c>
      <c r="H137" s="210">
        <v>2</v>
      </c>
      <c r="I137" s="211"/>
      <c r="J137" s="212">
        <f>ROUND(I137*H137,2)</f>
        <v>0</v>
      </c>
      <c r="K137" s="208" t="s">
        <v>206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128</v>
      </c>
      <c r="AT137" s="217" t="s">
        <v>202</v>
      </c>
      <c r="AU137" s="217" t="s">
        <v>85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128</v>
      </c>
      <c r="BM137" s="217" t="s">
        <v>1205</v>
      </c>
    </row>
    <row r="138" s="2" customFormat="1">
      <c r="A138" s="40"/>
      <c r="B138" s="41"/>
      <c r="C138" s="42"/>
      <c r="D138" s="219" t="s">
        <v>209</v>
      </c>
      <c r="E138" s="42"/>
      <c r="F138" s="220" t="s">
        <v>468</v>
      </c>
      <c r="G138" s="42"/>
      <c r="H138" s="42"/>
      <c r="I138" s="221"/>
      <c r="J138" s="42"/>
      <c r="K138" s="42"/>
      <c r="L138" s="46"/>
      <c r="M138" s="222"/>
      <c r="N138" s="223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209</v>
      </c>
      <c r="AU138" s="19" t="s">
        <v>85</v>
      </c>
    </row>
    <row r="139" s="2" customFormat="1" ht="16.5" customHeight="1">
      <c r="A139" s="40"/>
      <c r="B139" s="41"/>
      <c r="C139" s="247" t="s">
        <v>128</v>
      </c>
      <c r="D139" s="247" t="s">
        <v>287</v>
      </c>
      <c r="E139" s="248" t="s">
        <v>998</v>
      </c>
      <c r="F139" s="249" t="s">
        <v>999</v>
      </c>
      <c r="G139" s="250" t="s">
        <v>417</v>
      </c>
      <c r="H139" s="251">
        <v>2</v>
      </c>
      <c r="I139" s="252"/>
      <c r="J139" s="253">
        <f>ROUND(I139*H139,2)</f>
        <v>0</v>
      </c>
      <c r="K139" s="249" t="s">
        <v>206</v>
      </c>
      <c r="L139" s="254"/>
      <c r="M139" s="255" t="s">
        <v>19</v>
      </c>
      <c r="N139" s="256" t="s">
        <v>46</v>
      </c>
      <c r="O139" s="86"/>
      <c r="P139" s="215">
        <f>O139*H139</f>
        <v>0</v>
      </c>
      <c r="Q139" s="215">
        <v>0.021000000000000001</v>
      </c>
      <c r="R139" s="215">
        <f>Q139*H139</f>
        <v>0.042000000000000003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290</v>
      </c>
      <c r="AT139" s="217" t="s">
        <v>287</v>
      </c>
      <c r="AU139" s="217" t="s">
        <v>85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128</v>
      </c>
      <c r="BM139" s="217" t="s">
        <v>1206</v>
      </c>
    </row>
    <row r="140" s="2" customFormat="1" ht="16.5" customHeight="1">
      <c r="A140" s="40"/>
      <c r="B140" s="41"/>
      <c r="C140" s="206" t="s">
        <v>131</v>
      </c>
      <c r="D140" s="206" t="s">
        <v>202</v>
      </c>
      <c r="E140" s="207" t="s">
        <v>472</v>
      </c>
      <c r="F140" s="208" t="s">
        <v>473</v>
      </c>
      <c r="G140" s="209" t="s">
        <v>417</v>
      </c>
      <c r="H140" s="210">
        <v>2</v>
      </c>
      <c r="I140" s="211"/>
      <c r="J140" s="212">
        <f>ROUND(I140*H140,2)</f>
        <v>0</v>
      </c>
      <c r="K140" s="208" t="s">
        <v>206</v>
      </c>
      <c r="L140" s="46"/>
      <c r="M140" s="213" t="s">
        <v>19</v>
      </c>
      <c r="N140" s="214" t="s">
        <v>46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0.024</v>
      </c>
      <c r="T140" s="216">
        <f>S140*H140</f>
        <v>0.048000000000000001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128</v>
      </c>
      <c r="AT140" s="217" t="s">
        <v>202</v>
      </c>
      <c r="AU140" s="217" t="s">
        <v>85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128</v>
      </c>
      <c r="BM140" s="217" t="s">
        <v>1207</v>
      </c>
    </row>
    <row r="141" s="2" customFormat="1">
      <c r="A141" s="40"/>
      <c r="B141" s="41"/>
      <c r="C141" s="42"/>
      <c r="D141" s="219" t="s">
        <v>209</v>
      </c>
      <c r="E141" s="42"/>
      <c r="F141" s="220" t="s">
        <v>475</v>
      </c>
      <c r="G141" s="42"/>
      <c r="H141" s="42"/>
      <c r="I141" s="221"/>
      <c r="J141" s="42"/>
      <c r="K141" s="42"/>
      <c r="L141" s="46"/>
      <c r="M141" s="222"/>
      <c r="N141" s="223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209</v>
      </c>
      <c r="AU141" s="19" t="s">
        <v>85</v>
      </c>
    </row>
    <row r="142" s="2" customFormat="1" ht="16.5" customHeight="1">
      <c r="A142" s="40"/>
      <c r="B142" s="41"/>
      <c r="C142" s="206" t="s">
        <v>134</v>
      </c>
      <c r="D142" s="206" t="s">
        <v>202</v>
      </c>
      <c r="E142" s="207" t="s">
        <v>479</v>
      </c>
      <c r="F142" s="208" t="s">
        <v>480</v>
      </c>
      <c r="G142" s="209" t="s">
        <v>305</v>
      </c>
      <c r="H142" s="257"/>
      <c r="I142" s="211"/>
      <c r="J142" s="212">
        <f>ROUND(I142*H142,2)</f>
        <v>0</v>
      </c>
      <c r="K142" s="208" t="s">
        <v>206</v>
      </c>
      <c r="L142" s="46"/>
      <c r="M142" s="213" t="s">
        <v>19</v>
      </c>
      <c r="N142" s="214" t="s">
        <v>46</v>
      </c>
      <c r="O142" s="86"/>
      <c r="P142" s="215">
        <f>O142*H142</f>
        <v>0</v>
      </c>
      <c r="Q142" s="215">
        <v>0</v>
      </c>
      <c r="R142" s="215">
        <f>Q142*H142</f>
        <v>0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128</v>
      </c>
      <c r="AT142" s="217" t="s">
        <v>202</v>
      </c>
      <c r="AU142" s="217" t="s">
        <v>85</v>
      </c>
      <c r="AY142" s="19" t="s">
        <v>199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83</v>
      </c>
      <c r="BK142" s="218">
        <f>ROUND(I142*H142,2)</f>
        <v>0</v>
      </c>
      <c r="BL142" s="19" t="s">
        <v>128</v>
      </c>
      <c r="BM142" s="217" t="s">
        <v>1208</v>
      </c>
    </row>
    <row r="143" s="2" customFormat="1">
      <c r="A143" s="40"/>
      <c r="B143" s="41"/>
      <c r="C143" s="42"/>
      <c r="D143" s="219" t="s">
        <v>209</v>
      </c>
      <c r="E143" s="42"/>
      <c r="F143" s="220" t="s">
        <v>482</v>
      </c>
      <c r="G143" s="42"/>
      <c r="H143" s="42"/>
      <c r="I143" s="221"/>
      <c r="J143" s="42"/>
      <c r="K143" s="42"/>
      <c r="L143" s="46"/>
      <c r="M143" s="222"/>
      <c r="N143" s="223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209</v>
      </c>
      <c r="AU143" s="19" t="s">
        <v>85</v>
      </c>
    </row>
    <row r="144" s="12" customFormat="1" ht="22.8" customHeight="1">
      <c r="A144" s="12"/>
      <c r="B144" s="190"/>
      <c r="C144" s="191"/>
      <c r="D144" s="192" t="s">
        <v>74</v>
      </c>
      <c r="E144" s="204" t="s">
        <v>568</v>
      </c>
      <c r="F144" s="204" t="s">
        <v>569</v>
      </c>
      <c r="G144" s="191"/>
      <c r="H144" s="191"/>
      <c r="I144" s="194"/>
      <c r="J144" s="205">
        <f>BK144</f>
        <v>0</v>
      </c>
      <c r="K144" s="191"/>
      <c r="L144" s="196"/>
      <c r="M144" s="197"/>
      <c r="N144" s="198"/>
      <c r="O144" s="198"/>
      <c r="P144" s="199">
        <f>SUM(P145:P152)</f>
        <v>0</v>
      </c>
      <c r="Q144" s="198"/>
      <c r="R144" s="199">
        <f>SUM(R145:R152)</f>
        <v>0.17022600000000002</v>
      </c>
      <c r="S144" s="198"/>
      <c r="T144" s="200">
        <f>SUM(T145:T152)</f>
        <v>0.039059999999999998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01" t="s">
        <v>85</v>
      </c>
      <c r="AT144" s="202" t="s">
        <v>74</v>
      </c>
      <c r="AU144" s="202" t="s">
        <v>83</v>
      </c>
      <c r="AY144" s="201" t="s">
        <v>199</v>
      </c>
      <c r="BK144" s="203">
        <f>SUM(BK145:BK152)</f>
        <v>0</v>
      </c>
    </row>
    <row r="145" s="2" customFormat="1" ht="16.5" customHeight="1">
      <c r="A145" s="40"/>
      <c r="B145" s="41"/>
      <c r="C145" s="206" t="s">
        <v>322</v>
      </c>
      <c r="D145" s="206" t="s">
        <v>202</v>
      </c>
      <c r="E145" s="207" t="s">
        <v>571</v>
      </c>
      <c r="F145" s="208" t="s">
        <v>572</v>
      </c>
      <c r="G145" s="209" t="s">
        <v>283</v>
      </c>
      <c r="H145" s="210">
        <v>126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0.001</v>
      </c>
      <c r="R145" s="215">
        <f>Q145*H145</f>
        <v>0.126</v>
      </c>
      <c r="S145" s="215">
        <v>0.00031</v>
      </c>
      <c r="T145" s="216">
        <f>S145*H145</f>
        <v>0.039059999999999998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128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1209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574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2" customFormat="1" ht="16.5" customHeight="1">
      <c r="A147" s="40"/>
      <c r="B147" s="41"/>
      <c r="C147" s="206" t="s">
        <v>326</v>
      </c>
      <c r="D147" s="206" t="s">
        <v>202</v>
      </c>
      <c r="E147" s="207" t="s">
        <v>576</v>
      </c>
      <c r="F147" s="208" t="s">
        <v>577</v>
      </c>
      <c r="G147" s="209" t="s">
        <v>283</v>
      </c>
      <c r="H147" s="210">
        <v>126</v>
      </c>
      <c r="I147" s="211"/>
      <c r="J147" s="212">
        <f>ROUND(I147*H147,2)</f>
        <v>0</v>
      </c>
      <c r="K147" s="208" t="s">
        <v>206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0</v>
      </c>
      <c r="R147" s="215">
        <f>Q147*H147</f>
        <v>0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128</v>
      </c>
      <c r="AT147" s="217" t="s">
        <v>202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128</v>
      </c>
      <c r="BM147" s="217" t="s">
        <v>1210</v>
      </c>
    </row>
    <row r="148" s="2" customFormat="1">
      <c r="A148" s="40"/>
      <c r="B148" s="41"/>
      <c r="C148" s="42"/>
      <c r="D148" s="219" t="s">
        <v>209</v>
      </c>
      <c r="E148" s="42"/>
      <c r="F148" s="220" t="s">
        <v>579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209</v>
      </c>
      <c r="AU148" s="19" t="s">
        <v>85</v>
      </c>
    </row>
    <row r="149" s="2" customFormat="1" ht="16.5" customHeight="1">
      <c r="A149" s="40"/>
      <c r="B149" s="41"/>
      <c r="C149" s="206" t="s">
        <v>7</v>
      </c>
      <c r="D149" s="206" t="s">
        <v>202</v>
      </c>
      <c r="E149" s="207" t="s">
        <v>581</v>
      </c>
      <c r="F149" s="208" t="s">
        <v>582</v>
      </c>
      <c r="G149" s="209" t="s">
        <v>283</v>
      </c>
      <c r="H149" s="210">
        <v>126</v>
      </c>
      <c r="I149" s="211"/>
      <c r="J149" s="212">
        <f>ROUND(I149*H149,2)</f>
        <v>0</v>
      </c>
      <c r="K149" s="208" t="s">
        <v>206</v>
      </c>
      <c r="L149" s="46"/>
      <c r="M149" s="213" t="s">
        <v>19</v>
      </c>
      <c r="N149" s="214" t="s">
        <v>46</v>
      </c>
      <c r="O149" s="86"/>
      <c r="P149" s="215">
        <f>O149*H149</f>
        <v>0</v>
      </c>
      <c r="Q149" s="215">
        <v>0.00020799999999999999</v>
      </c>
      <c r="R149" s="215">
        <f>Q149*H149</f>
        <v>0.026207999999999999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128</v>
      </c>
      <c r="AT149" s="217" t="s">
        <v>202</v>
      </c>
      <c r="AU149" s="217" t="s">
        <v>85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128</v>
      </c>
      <c r="BM149" s="217" t="s">
        <v>1211</v>
      </c>
    </row>
    <row r="150" s="2" customFormat="1">
      <c r="A150" s="40"/>
      <c r="B150" s="41"/>
      <c r="C150" s="42"/>
      <c r="D150" s="219" t="s">
        <v>209</v>
      </c>
      <c r="E150" s="42"/>
      <c r="F150" s="220" t="s">
        <v>584</v>
      </c>
      <c r="G150" s="42"/>
      <c r="H150" s="42"/>
      <c r="I150" s="221"/>
      <c r="J150" s="42"/>
      <c r="K150" s="42"/>
      <c r="L150" s="46"/>
      <c r="M150" s="222"/>
      <c r="N150" s="22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209</v>
      </c>
      <c r="AU150" s="19" t="s">
        <v>85</v>
      </c>
    </row>
    <row r="151" s="2" customFormat="1" ht="16.5" customHeight="1">
      <c r="A151" s="40"/>
      <c r="B151" s="41"/>
      <c r="C151" s="206" t="s">
        <v>339</v>
      </c>
      <c r="D151" s="206" t="s">
        <v>202</v>
      </c>
      <c r="E151" s="207" t="s">
        <v>586</v>
      </c>
      <c r="F151" s="208" t="s">
        <v>587</v>
      </c>
      <c r="G151" s="209" t="s">
        <v>283</v>
      </c>
      <c r="H151" s="210">
        <v>126</v>
      </c>
      <c r="I151" s="211"/>
      <c r="J151" s="212">
        <f>ROUND(I151*H151,2)</f>
        <v>0</v>
      </c>
      <c r="K151" s="208" t="s">
        <v>206</v>
      </c>
      <c r="L151" s="46"/>
      <c r="M151" s="213" t="s">
        <v>19</v>
      </c>
      <c r="N151" s="214" t="s">
        <v>46</v>
      </c>
      <c r="O151" s="86"/>
      <c r="P151" s="215">
        <f>O151*H151</f>
        <v>0</v>
      </c>
      <c r="Q151" s="215">
        <v>0.00014300000000000001</v>
      </c>
      <c r="R151" s="215">
        <f>Q151*H151</f>
        <v>0.018017999999999999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128</v>
      </c>
      <c r="AT151" s="217" t="s">
        <v>202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128</v>
      </c>
      <c r="BM151" s="217" t="s">
        <v>1212</v>
      </c>
    </row>
    <row r="152" s="2" customFormat="1">
      <c r="A152" s="40"/>
      <c r="B152" s="41"/>
      <c r="C152" s="42"/>
      <c r="D152" s="219" t="s">
        <v>209</v>
      </c>
      <c r="E152" s="42"/>
      <c r="F152" s="220" t="s">
        <v>589</v>
      </c>
      <c r="G152" s="42"/>
      <c r="H152" s="42"/>
      <c r="I152" s="221"/>
      <c r="J152" s="42"/>
      <c r="K152" s="42"/>
      <c r="L152" s="46"/>
      <c r="M152" s="222"/>
      <c r="N152" s="223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209</v>
      </c>
      <c r="AU152" s="19" t="s">
        <v>85</v>
      </c>
    </row>
    <row r="153" s="12" customFormat="1" ht="25.92" customHeight="1">
      <c r="A153" s="12"/>
      <c r="B153" s="190"/>
      <c r="C153" s="191"/>
      <c r="D153" s="192" t="s">
        <v>74</v>
      </c>
      <c r="E153" s="193" t="s">
        <v>611</v>
      </c>
      <c r="F153" s="193" t="s">
        <v>612</v>
      </c>
      <c r="G153" s="191"/>
      <c r="H153" s="191"/>
      <c r="I153" s="194"/>
      <c r="J153" s="195">
        <f>BK153</f>
        <v>0</v>
      </c>
      <c r="K153" s="191"/>
      <c r="L153" s="196"/>
      <c r="M153" s="197"/>
      <c r="N153" s="198"/>
      <c r="O153" s="198"/>
      <c r="P153" s="199">
        <f>SUM(P154:P158)</f>
        <v>0</v>
      </c>
      <c r="Q153" s="198"/>
      <c r="R153" s="199">
        <f>SUM(R154:R158)</f>
        <v>0</v>
      </c>
      <c r="S153" s="198"/>
      <c r="T153" s="200">
        <f>SUM(T154:T158)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01" t="s">
        <v>207</v>
      </c>
      <c r="AT153" s="202" t="s">
        <v>74</v>
      </c>
      <c r="AU153" s="202" t="s">
        <v>75</v>
      </c>
      <c r="AY153" s="201" t="s">
        <v>199</v>
      </c>
      <c r="BK153" s="203">
        <f>SUM(BK154:BK158)</f>
        <v>0</v>
      </c>
    </row>
    <row r="154" s="2" customFormat="1" ht="16.5" customHeight="1">
      <c r="A154" s="40"/>
      <c r="B154" s="41"/>
      <c r="C154" s="206" t="s">
        <v>344</v>
      </c>
      <c r="D154" s="206" t="s">
        <v>202</v>
      </c>
      <c r="E154" s="207" t="s">
        <v>614</v>
      </c>
      <c r="F154" s="208" t="s">
        <v>615</v>
      </c>
      <c r="G154" s="209" t="s">
        <v>616</v>
      </c>
      <c r="H154" s="210">
        <v>15</v>
      </c>
      <c r="I154" s="211"/>
      <c r="J154" s="212">
        <f>ROUND(I154*H154,2)</f>
        <v>0</v>
      </c>
      <c r="K154" s="208" t="s">
        <v>206</v>
      </c>
      <c r="L154" s="46"/>
      <c r="M154" s="213" t="s">
        <v>19</v>
      </c>
      <c r="N154" s="214" t="s">
        <v>46</v>
      </c>
      <c r="O154" s="86"/>
      <c r="P154" s="215">
        <f>O154*H154</f>
        <v>0</v>
      </c>
      <c r="Q154" s="215">
        <v>0</v>
      </c>
      <c r="R154" s="215">
        <f>Q154*H154</f>
        <v>0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617</v>
      </c>
      <c r="AT154" s="217" t="s">
        <v>202</v>
      </c>
      <c r="AU154" s="217" t="s">
        <v>83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617</v>
      </c>
      <c r="BM154" s="217" t="s">
        <v>1213</v>
      </c>
    </row>
    <row r="155" s="2" customFormat="1">
      <c r="A155" s="40"/>
      <c r="B155" s="41"/>
      <c r="C155" s="42"/>
      <c r="D155" s="219" t="s">
        <v>209</v>
      </c>
      <c r="E155" s="42"/>
      <c r="F155" s="220" t="s">
        <v>619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209</v>
      </c>
      <c r="AU155" s="19" t="s">
        <v>83</v>
      </c>
    </row>
    <row r="156" s="13" customFormat="1">
      <c r="A156" s="13"/>
      <c r="B156" s="224"/>
      <c r="C156" s="225"/>
      <c r="D156" s="226" t="s">
        <v>216</v>
      </c>
      <c r="E156" s="227" t="s">
        <v>19</v>
      </c>
      <c r="F156" s="228" t="s">
        <v>620</v>
      </c>
      <c r="G156" s="225"/>
      <c r="H156" s="229">
        <v>10</v>
      </c>
      <c r="I156" s="230"/>
      <c r="J156" s="225"/>
      <c r="K156" s="225"/>
      <c r="L156" s="231"/>
      <c r="M156" s="232"/>
      <c r="N156" s="233"/>
      <c r="O156" s="233"/>
      <c r="P156" s="233"/>
      <c r="Q156" s="233"/>
      <c r="R156" s="233"/>
      <c r="S156" s="233"/>
      <c r="T156" s="234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5" t="s">
        <v>216</v>
      </c>
      <c r="AU156" s="235" t="s">
        <v>83</v>
      </c>
      <c r="AV156" s="13" t="s">
        <v>85</v>
      </c>
      <c r="AW156" s="13" t="s">
        <v>37</v>
      </c>
      <c r="AX156" s="13" t="s">
        <v>75</v>
      </c>
      <c r="AY156" s="235" t="s">
        <v>199</v>
      </c>
    </row>
    <row r="157" s="13" customFormat="1">
      <c r="A157" s="13"/>
      <c r="B157" s="224"/>
      <c r="C157" s="225"/>
      <c r="D157" s="226" t="s">
        <v>216</v>
      </c>
      <c r="E157" s="227" t="s">
        <v>19</v>
      </c>
      <c r="F157" s="228" t="s">
        <v>621</v>
      </c>
      <c r="G157" s="225"/>
      <c r="H157" s="229">
        <v>5</v>
      </c>
      <c r="I157" s="230"/>
      <c r="J157" s="225"/>
      <c r="K157" s="225"/>
      <c r="L157" s="231"/>
      <c r="M157" s="232"/>
      <c r="N157" s="233"/>
      <c r="O157" s="233"/>
      <c r="P157" s="233"/>
      <c r="Q157" s="233"/>
      <c r="R157" s="233"/>
      <c r="S157" s="233"/>
      <c r="T157" s="234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5" t="s">
        <v>216</v>
      </c>
      <c r="AU157" s="235" t="s">
        <v>83</v>
      </c>
      <c r="AV157" s="13" t="s">
        <v>85</v>
      </c>
      <c r="AW157" s="13" t="s">
        <v>37</v>
      </c>
      <c r="AX157" s="13" t="s">
        <v>75</v>
      </c>
      <c r="AY157" s="235" t="s">
        <v>199</v>
      </c>
    </row>
    <row r="158" s="14" customFormat="1">
      <c r="A158" s="14"/>
      <c r="B158" s="236"/>
      <c r="C158" s="237"/>
      <c r="D158" s="226" t="s">
        <v>216</v>
      </c>
      <c r="E158" s="238" t="s">
        <v>19</v>
      </c>
      <c r="F158" s="239" t="s">
        <v>218</v>
      </c>
      <c r="G158" s="237"/>
      <c r="H158" s="240">
        <v>15</v>
      </c>
      <c r="I158" s="241"/>
      <c r="J158" s="237"/>
      <c r="K158" s="237"/>
      <c r="L158" s="242"/>
      <c r="M158" s="262"/>
      <c r="N158" s="263"/>
      <c r="O158" s="263"/>
      <c r="P158" s="263"/>
      <c r="Q158" s="263"/>
      <c r="R158" s="263"/>
      <c r="S158" s="263"/>
      <c r="T158" s="26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6" t="s">
        <v>216</v>
      </c>
      <c r="AU158" s="246" t="s">
        <v>83</v>
      </c>
      <c r="AV158" s="14" t="s">
        <v>207</v>
      </c>
      <c r="AW158" s="14" t="s">
        <v>37</v>
      </c>
      <c r="AX158" s="14" t="s">
        <v>83</v>
      </c>
      <c r="AY158" s="246" t="s">
        <v>199</v>
      </c>
    </row>
    <row r="159" s="2" customFormat="1" ht="6.96" customHeight="1">
      <c r="A159" s="40"/>
      <c r="B159" s="61"/>
      <c r="C159" s="62"/>
      <c r="D159" s="62"/>
      <c r="E159" s="62"/>
      <c r="F159" s="62"/>
      <c r="G159" s="62"/>
      <c r="H159" s="62"/>
      <c r="I159" s="62"/>
      <c r="J159" s="62"/>
      <c r="K159" s="62"/>
      <c r="L159" s="46"/>
      <c r="M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</row>
  </sheetData>
  <sheetProtection sheet="1" autoFilter="0" formatColumns="0" formatRows="0" objects="1" scenarios="1" spinCount="100000" saltValue="s9BUWFJOrUnBNPsQI5LCyeZr/IB0BNWaugECMnadf6VNlXzBvFxk7LTZbPVb/KZhnd5QIaKVaSCIyDVyBOQX5A==" hashValue="kFedUfCkGgAbTnKcnSo2BlttIuP8Q2TWIiIGPS1+K+4Q2vV16gjefN2U9PLvHYelovcTBRy4nyKxOFXfuWH5Lg==" algorithmName="SHA-512" password="CC35"/>
  <autoFilter ref="C88:K158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5_02/342272245"/>
    <hyperlink ref="F98" r:id="rId2" display="https://podminky.urs.cz/item/CS_URS_2025_02/612315402"/>
    <hyperlink ref="F100" r:id="rId3" display="https://podminky.urs.cz/item/CS_URS_2025_02/619995001"/>
    <hyperlink ref="F102" r:id="rId4" display="https://podminky.urs.cz/item/CS_URS_2025_02/642942111"/>
    <hyperlink ref="F106" r:id="rId5" display="https://podminky.urs.cz/item/CS_URS_2025_02/962032230"/>
    <hyperlink ref="F110" r:id="rId6" display="https://podminky.urs.cz/item/CS_URS_2025_02/968072456"/>
    <hyperlink ref="F115" r:id="rId7" display="https://podminky.urs.cz/item/CS_URS_2025_02/997013151"/>
    <hyperlink ref="F117" r:id="rId8" display="https://podminky.urs.cz/item/CS_URS_2025_02/997013501"/>
    <hyperlink ref="F119" r:id="rId9" display="https://podminky.urs.cz/item/CS_URS_2025_02/997013509"/>
    <hyperlink ref="F123" r:id="rId10" display="https://podminky.urs.cz/item/CS_URS_2025_02/997013631"/>
    <hyperlink ref="F127" r:id="rId11" display="https://podminky.urs.cz/item/CS_URS_2025_02/997013811"/>
    <hyperlink ref="F130" r:id="rId12" display="https://podminky.urs.cz/item/CS_URS_2025_02/998011001"/>
    <hyperlink ref="F134" r:id="rId13" display="https://podminky.urs.cz/item/CS_URS_2025_02/766411811"/>
    <hyperlink ref="F138" r:id="rId14" display="https://podminky.urs.cz/item/CS_URS_2025_02/766660002"/>
    <hyperlink ref="F141" r:id="rId15" display="https://podminky.urs.cz/item/CS_URS_2025_02/766691914"/>
    <hyperlink ref="F143" r:id="rId16" display="https://podminky.urs.cz/item/CS_URS_2025_02/998766201"/>
    <hyperlink ref="F146" r:id="rId17" display="https://podminky.urs.cz/item/CS_URS_2025_02/784121001"/>
    <hyperlink ref="F148" r:id="rId18" display="https://podminky.urs.cz/item/CS_URS_2025_02/784121011"/>
    <hyperlink ref="F150" r:id="rId19" display="https://podminky.urs.cz/item/CS_URS_2025_02/784181101"/>
    <hyperlink ref="F152" r:id="rId20" display="https://podminky.urs.cz/item/CS_URS_2025_02/784221001"/>
    <hyperlink ref="F155" r:id="rId21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2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127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1214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ROUND(J94,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ROUND((SUM(BE94:BE334)),  2)</f>
        <v>0</v>
      </c>
      <c r="G33" s="40"/>
      <c r="H33" s="40"/>
      <c r="I33" s="150">
        <v>0.20999999999999999</v>
      </c>
      <c r="J33" s="149">
        <f>ROUND(((SUM(BE94:BE334))*I33),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ROUND((SUM(BF94:BF334)),  2)</f>
        <v>0</v>
      </c>
      <c r="G34" s="40"/>
      <c r="H34" s="40"/>
      <c r="I34" s="150">
        <v>0.12</v>
      </c>
      <c r="J34" s="149">
        <f>ROUND(((SUM(BF94:BF334))*I34),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ROUND((SUM(BG94:BG334)),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ROUND((SUM(BH94:BH334)),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ROUND((SUM(BI94:BI334)),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14 UP učebny - Školní dvůr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J94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J95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1215</v>
      </c>
      <c r="E61" s="176"/>
      <c r="F61" s="176"/>
      <c r="G61" s="176"/>
      <c r="H61" s="176"/>
      <c r="I61" s="176"/>
      <c r="J61" s="177">
        <f>J96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1216</v>
      </c>
      <c r="E62" s="176"/>
      <c r="F62" s="176"/>
      <c r="G62" s="176"/>
      <c r="H62" s="176"/>
      <c r="I62" s="176"/>
      <c r="J62" s="177">
        <f>J127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623</v>
      </c>
      <c r="E63" s="176"/>
      <c r="F63" s="176"/>
      <c r="G63" s="176"/>
      <c r="H63" s="176"/>
      <c r="I63" s="176"/>
      <c r="J63" s="177">
        <f>J167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1217</v>
      </c>
      <c r="E64" s="176"/>
      <c r="F64" s="176"/>
      <c r="G64" s="176"/>
      <c r="H64" s="176"/>
      <c r="I64" s="176"/>
      <c r="J64" s="177">
        <f>J186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1218</v>
      </c>
      <c r="E65" s="176"/>
      <c r="F65" s="176"/>
      <c r="G65" s="176"/>
      <c r="H65" s="176"/>
      <c r="I65" s="176"/>
      <c r="J65" s="177">
        <f>J196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176</v>
      </c>
      <c r="E66" s="176"/>
      <c r="F66" s="176"/>
      <c r="G66" s="176"/>
      <c r="H66" s="176"/>
      <c r="I66" s="176"/>
      <c r="J66" s="177">
        <f>J223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177</v>
      </c>
      <c r="E67" s="176"/>
      <c r="F67" s="176"/>
      <c r="G67" s="176"/>
      <c r="H67" s="176"/>
      <c r="I67" s="176"/>
      <c r="J67" s="177">
        <f>J245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624</v>
      </c>
      <c r="E68" s="176"/>
      <c r="F68" s="176"/>
      <c r="G68" s="176"/>
      <c r="H68" s="176"/>
      <c r="I68" s="176"/>
      <c r="J68" s="177">
        <f>J256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67"/>
      <c r="C69" s="168"/>
      <c r="D69" s="169" t="s">
        <v>178</v>
      </c>
      <c r="E69" s="170"/>
      <c r="F69" s="170"/>
      <c r="G69" s="170"/>
      <c r="H69" s="170"/>
      <c r="I69" s="170"/>
      <c r="J69" s="171">
        <f>J259</f>
        <v>0</v>
      </c>
      <c r="K69" s="168"/>
      <c r="L69" s="17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73"/>
      <c r="C70" s="174"/>
      <c r="D70" s="175" t="s">
        <v>180</v>
      </c>
      <c r="E70" s="176"/>
      <c r="F70" s="176"/>
      <c r="G70" s="176"/>
      <c r="H70" s="176"/>
      <c r="I70" s="176"/>
      <c r="J70" s="177">
        <f>J260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400</v>
      </c>
      <c r="E71" s="176"/>
      <c r="F71" s="176"/>
      <c r="G71" s="176"/>
      <c r="H71" s="176"/>
      <c r="I71" s="176"/>
      <c r="J71" s="177">
        <f>J286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181</v>
      </c>
      <c r="E72" s="176"/>
      <c r="F72" s="176"/>
      <c r="G72" s="176"/>
      <c r="H72" s="176"/>
      <c r="I72" s="176"/>
      <c r="J72" s="177">
        <f>J292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3"/>
      <c r="C73" s="174"/>
      <c r="D73" s="175" t="s">
        <v>402</v>
      </c>
      <c r="E73" s="176"/>
      <c r="F73" s="176"/>
      <c r="G73" s="176"/>
      <c r="H73" s="176"/>
      <c r="I73" s="176"/>
      <c r="J73" s="177">
        <f>J303</f>
        <v>0</v>
      </c>
      <c r="K73" s="174"/>
      <c r="L73" s="17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67"/>
      <c r="C74" s="168"/>
      <c r="D74" s="169" t="s">
        <v>405</v>
      </c>
      <c r="E74" s="170"/>
      <c r="F74" s="170"/>
      <c r="G74" s="170"/>
      <c r="H74" s="170"/>
      <c r="I74" s="170"/>
      <c r="J74" s="171">
        <f>J330</f>
        <v>0</v>
      </c>
      <c r="K74" s="168"/>
      <c r="L74" s="17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184</v>
      </c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16</v>
      </c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162" t="str">
        <f>E7</f>
        <v>Gymnázium Náchod -bez vybavení</v>
      </c>
      <c r="F84" s="34"/>
      <c r="G84" s="34"/>
      <c r="H84" s="34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167</v>
      </c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71" t="str">
        <f>E9</f>
        <v>14 UP učebny - Školní dvůr</v>
      </c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21</v>
      </c>
      <c r="D88" s="42"/>
      <c r="E88" s="42"/>
      <c r="F88" s="29" t="str">
        <f>F12</f>
        <v xml:space="preserve"> </v>
      </c>
      <c r="G88" s="42"/>
      <c r="H88" s="42"/>
      <c r="I88" s="34" t="s">
        <v>23</v>
      </c>
      <c r="J88" s="74" t="str">
        <f>IF(J12="","",J12)</f>
        <v>16. 9. 2025</v>
      </c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25</v>
      </c>
      <c r="D90" s="42"/>
      <c r="E90" s="42"/>
      <c r="F90" s="29" t="str">
        <f>E15</f>
        <v xml:space="preserve"> </v>
      </c>
      <c r="G90" s="42"/>
      <c r="H90" s="42"/>
      <c r="I90" s="34" t="s">
        <v>33</v>
      </c>
      <c r="J90" s="38" t="str">
        <f>E21</f>
        <v xml:space="preserve"> </v>
      </c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5.15" customHeight="1">
      <c r="A91" s="40"/>
      <c r="B91" s="41"/>
      <c r="C91" s="34" t="s">
        <v>31</v>
      </c>
      <c r="D91" s="42"/>
      <c r="E91" s="42"/>
      <c r="F91" s="29" t="str">
        <f>IF(E18="","",E18)</f>
        <v>Vyplň údaj</v>
      </c>
      <c r="G91" s="42"/>
      <c r="H91" s="42"/>
      <c r="I91" s="34" t="s">
        <v>38</v>
      </c>
      <c r="J91" s="38" t="str">
        <f>E24</f>
        <v xml:space="preserve"> </v>
      </c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0.32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3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11" customFormat="1" ht="29.28" customHeight="1">
      <c r="A93" s="179"/>
      <c r="B93" s="180"/>
      <c r="C93" s="181" t="s">
        <v>185</v>
      </c>
      <c r="D93" s="182" t="s">
        <v>60</v>
      </c>
      <c r="E93" s="182" t="s">
        <v>56</v>
      </c>
      <c r="F93" s="182" t="s">
        <v>57</v>
      </c>
      <c r="G93" s="182" t="s">
        <v>186</v>
      </c>
      <c r="H93" s="182" t="s">
        <v>187</v>
      </c>
      <c r="I93" s="182" t="s">
        <v>188</v>
      </c>
      <c r="J93" s="182" t="s">
        <v>172</v>
      </c>
      <c r="K93" s="183" t="s">
        <v>189</v>
      </c>
      <c r="L93" s="184"/>
      <c r="M93" s="94" t="s">
        <v>19</v>
      </c>
      <c r="N93" s="95" t="s">
        <v>45</v>
      </c>
      <c r="O93" s="95" t="s">
        <v>190</v>
      </c>
      <c r="P93" s="95" t="s">
        <v>191</v>
      </c>
      <c r="Q93" s="95" t="s">
        <v>192</v>
      </c>
      <c r="R93" s="95" t="s">
        <v>193</v>
      </c>
      <c r="S93" s="95" t="s">
        <v>194</v>
      </c>
      <c r="T93" s="96" t="s">
        <v>195</v>
      </c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</row>
    <row r="94" s="2" customFormat="1" ht="22.8" customHeight="1">
      <c r="A94" s="40"/>
      <c r="B94" s="41"/>
      <c r="C94" s="101" t="s">
        <v>196</v>
      </c>
      <c r="D94" s="42"/>
      <c r="E94" s="42"/>
      <c r="F94" s="42"/>
      <c r="G94" s="42"/>
      <c r="H94" s="42"/>
      <c r="I94" s="42"/>
      <c r="J94" s="185">
        <f>BK94</f>
        <v>0</v>
      </c>
      <c r="K94" s="42"/>
      <c r="L94" s="46"/>
      <c r="M94" s="97"/>
      <c r="N94" s="186"/>
      <c r="O94" s="98"/>
      <c r="P94" s="187">
        <f>P95+P259+P330</f>
        <v>0</v>
      </c>
      <c r="Q94" s="98"/>
      <c r="R94" s="187">
        <f>R95+R259+R330</f>
        <v>140.543569361452</v>
      </c>
      <c r="S94" s="98"/>
      <c r="T94" s="188">
        <f>T95+T259+T330</f>
        <v>56.930075000000002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74</v>
      </c>
      <c r="AU94" s="19" t="s">
        <v>173</v>
      </c>
      <c r="BK94" s="189">
        <f>BK95+BK259+BK330</f>
        <v>0</v>
      </c>
    </row>
    <row r="95" s="12" customFormat="1" ht="25.92" customHeight="1">
      <c r="A95" s="12"/>
      <c r="B95" s="190"/>
      <c r="C95" s="191"/>
      <c r="D95" s="192" t="s">
        <v>74</v>
      </c>
      <c r="E95" s="193" t="s">
        <v>197</v>
      </c>
      <c r="F95" s="193" t="s">
        <v>198</v>
      </c>
      <c r="G95" s="191"/>
      <c r="H95" s="191"/>
      <c r="I95" s="194"/>
      <c r="J95" s="195">
        <f>BK95</f>
        <v>0</v>
      </c>
      <c r="K95" s="191"/>
      <c r="L95" s="196"/>
      <c r="M95" s="197"/>
      <c r="N95" s="198"/>
      <c r="O95" s="198"/>
      <c r="P95" s="199">
        <f>P96+P127+P167+P186+P196+P223+P245+P256</f>
        <v>0</v>
      </c>
      <c r="Q95" s="198"/>
      <c r="R95" s="199">
        <f>R96+R127+R167+R186+R196+R223+R245+R256</f>
        <v>140.37661215135199</v>
      </c>
      <c r="S95" s="198"/>
      <c r="T95" s="200">
        <f>T96+T127+T167+T186+T196+T223+T245+T256</f>
        <v>56.930075000000002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83</v>
      </c>
      <c r="AT95" s="202" t="s">
        <v>74</v>
      </c>
      <c r="AU95" s="202" t="s">
        <v>75</v>
      </c>
      <c r="AY95" s="201" t="s">
        <v>199</v>
      </c>
      <c r="BK95" s="203">
        <f>BK96+BK127+BK167+BK186+BK196+BK223+BK245+BK256</f>
        <v>0</v>
      </c>
    </row>
    <row r="96" s="12" customFormat="1" ht="22.8" customHeight="1">
      <c r="A96" s="12"/>
      <c r="B96" s="190"/>
      <c r="C96" s="191"/>
      <c r="D96" s="192" t="s">
        <v>74</v>
      </c>
      <c r="E96" s="204" t="s">
        <v>83</v>
      </c>
      <c r="F96" s="204" t="s">
        <v>1219</v>
      </c>
      <c r="G96" s="191"/>
      <c r="H96" s="191"/>
      <c r="I96" s="194"/>
      <c r="J96" s="205">
        <f>BK96</f>
        <v>0</v>
      </c>
      <c r="K96" s="191"/>
      <c r="L96" s="196"/>
      <c r="M96" s="197"/>
      <c r="N96" s="198"/>
      <c r="O96" s="198"/>
      <c r="P96" s="199">
        <f>SUM(P97:P126)</f>
        <v>0</v>
      </c>
      <c r="Q96" s="198"/>
      <c r="R96" s="199">
        <f>SUM(R97:R126)</f>
        <v>0</v>
      </c>
      <c r="S96" s="198"/>
      <c r="T96" s="200">
        <f>SUM(T97:T126)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1" t="s">
        <v>83</v>
      </c>
      <c r="AT96" s="202" t="s">
        <v>74</v>
      </c>
      <c r="AU96" s="202" t="s">
        <v>83</v>
      </c>
      <c r="AY96" s="201" t="s">
        <v>199</v>
      </c>
      <c r="BK96" s="203">
        <f>SUM(BK97:BK126)</f>
        <v>0</v>
      </c>
    </row>
    <row r="97" s="2" customFormat="1" ht="21.75" customHeight="1">
      <c r="A97" s="40"/>
      <c r="B97" s="41"/>
      <c r="C97" s="206" t="s">
        <v>83</v>
      </c>
      <c r="D97" s="206" t="s">
        <v>202</v>
      </c>
      <c r="E97" s="207" t="s">
        <v>1220</v>
      </c>
      <c r="F97" s="208" t="s">
        <v>1221</v>
      </c>
      <c r="G97" s="209" t="s">
        <v>205</v>
      </c>
      <c r="H97" s="210">
        <v>13.9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1222</v>
      </c>
    </row>
    <row r="98" s="2" customFormat="1">
      <c r="A98" s="40"/>
      <c r="B98" s="41"/>
      <c r="C98" s="42"/>
      <c r="D98" s="219" t="s">
        <v>209</v>
      </c>
      <c r="E98" s="42"/>
      <c r="F98" s="220" t="s">
        <v>1223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13" customFormat="1">
      <c r="A99" s="13"/>
      <c r="B99" s="224"/>
      <c r="C99" s="225"/>
      <c r="D99" s="226" t="s">
        <v>216</v>
      </c>
      <c r="E99" s="227" t="s">
        <v>19</v>
      </c>
      <c r="F99" s="228" t="s">
        <v>1224</v>
      </c>
      <c r="G99" s="225"/>
      <c r="H99" s="229">
        <v>12.1</v>
      </c>
      <c r="I99" s="230"/>
      <c r="J99" s="225"/>
      <c r="K99" s="225"/>
      <c r="L99" s="231"/>
      <c r="M99" s="232"/>
      <c r="N99" s="233"/>
      <c r="O99" s="233"/>
      <c r="P99" s="233"/>
      <c r="Q99" s="233"/>
      <c r="R99" s="233"/>
      <c r="S99" s="233"/>
      <c r="T99" s="234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5" t="s">
        <v>216</v>
      </c>
      <c r="AU99" s="235" t="s">
        <v>85</v>
      </c>
      <c r="AV99" s="13" t="s">
        <v>85</v>
      </c>
      <c r="AW99" s="13" t="s">
        <v>37</v>
      </c>
      <c r="AX99" s="13" t="s">
        <v>75</v>
      </c>
      <c r="AY99" s="235" t="s">
        <v>199</v>
      </c>
    </row>
    <row r="100" s="13" customFormat="1">
      <c r="A100" s="13"/>
      <c r="B100" s="224"/>
      <c r="C100" s="225"/>
      <c r="D100" s="226" t="s">
        <v>216</v>
      </c>
      <c r="E100" s="227" t="s">
        <v>19</v>
      </c>
      <c r="F100" s="228" t="s">
        <v>1225</v>
      </c>
      <c r="G100" s="225"/>
      <c r="H100" s="229">
        <v>1.8</v>
      </c>
      <c r="I100" s="230"/>
      <c r="J100" s="225"/>
      <c r="K100" s="225"/>
      <c r="L100" s="231"/>
      <c r="M100" s="232"/>
      <c r="N100" s="233"/>
      <c r="O100" s="233"/>
      <c r="P100" s="233"/>
      <c r="Q100" s="233"/>
      <c r="R100" s="233"/>
      <c r="S100" s="233"/>
      <c r="T100" s="234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5" t="s">
        <v>216</v>
      </c>
      <c r="AU100" s="235" t="s">
        <v>85</v>
      </c>
      <c r="AV100" s="13" t="s">
        <v>85</v>
      </c>
      <c r="AW100" s="13" t="s">
        <v>37</v>
      </c>
      <c r="AX100" s="13" t="s">
        <v>75</v>
      </c>
      <c r="AY100" s="235" t="s">
        <v>199</v>
      </c>
    </row>
    <row r="101" s="14" customFormat="1">
      <c r="A101" s="14"/>
      <c r="B101" s="236"/>
      <c r="C101" s="237"/>
      <c r="D101" s="226" t="s">
        <v>216</v>
      </c>
      <c r="E101" s="238" t="s">
        <v>19</v>
      </c>
      <c r="F101" s="239" t="s">
        <v>218</v>
      </c>
      <c r="G101" s="237"/>
      <c r="H101" s="240">
        <v>13.9</v>
      </c>
      <c r="I101" s="241"/>
      <c r="J101" s="237"/>
      <c r="K101" s="237"/>
      <c r="L101" s="242"/>
      <c r="M101" s="243"/>
      <c r="N101" s="244"/>
      <c r="O101" s="244"/>
      <c r="P101" s="244"/>
      <c r="Q101" s="244"/>
      <c r="R101" s="244"/>
      <c r="S101" s="244"/>
      <c r="T101" s="245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46" t="s">
        <v>216</v>
      </c>
      <c r="AU101" s="246" t="s">
        <v>85</v>
      </c>
      <c r="AV101" s="14" t="s">
        <v>207</v>
      </c>
      <c r="AW101" s="14" t="s">
        <v>37</v>
      </c>
      <c r="AX101" s="14" t="s">
        <v>83</v>
      </c>
      <c r="AY101" s="246" t="s">
        <v>199</v>
      </c>
    </row>
    <row r="102" s="2" customFormat="1" ht="16.5" customHeight="1">
      <c r="A102" s="40"/>
      <c r="B102" s="41"/>
      <c r="C102" s="206" t="s">
        <v>85</v>
      </c>
      <c r="D102" s="206" t="s">
        <v>202</v>
      </c>
      <c r="E102" s="207" t="s">
        <v>1226</v>
      </c>
      <c r="F102" s="208" t="s">
        <v>1227</v>
      </c>
      <c r="G102" s="209" t="s">
        <v>205</v>
      </c>
      <c r="H102" s="210">
        <v>2.5</v>
      </c>
      <c r="I102" s="211"/>
      <c r="J102" s="212">
        <f>ROUND(I102*H102,2)</f>
        <v>0</v>
      </c>
      <c r="K102" s="208" t="s">
        <v>206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207</v>
      </c>
      <c r="AT102" s="217" t="s">
        <v>202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1228</v>
      </c>
    </row>
    <row r="103" s="2" customFormat="1">
      <c r="A103" s="40"/>
      <c r="B103" s="41"/>
      <c r="C103" s="42"/>
      <c r="D103" s="219" t="s">
        <v>209</v>
      </c>
      <c r="E103" s="42"/>
      <c r="F103" s="220" t="s">
        <v>1229</v>
      </c>
      <c r="G103" s="42"/>
      <c r="H103" s="42"/>
      <c r="I103" s="221"/>
      <c r="J103" s="42"/>
      <c r="K103" s="42"/>
      <c r="L103" s="46"/>
      <c r="M103" s="222"/>
      <c r="N103" s="22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209</v>
      </c>
      <c r="AU103" s="19" t="s">
        <v>85</v>
      </c>
    </row>
    <row r="104" s="13" customFormat="1">
      <c r="A104" s="13"/>
      <c r="B104" s="224"/>
      <c r="C104" s="225"/>
      <c r="D104" s="226" t="s">
        <v>216</v>
      </c>
      <c r="E104" s="227" t="s">
        <v>19</v>
      </c>
      <c r="F104" s="228" t="s">
        <v>1230</v>
      </c>
      <c r="G104" s="225"/>
      <c r="H104" s="229">
        <v>2.5</v>
      </c>
      <c r="I104" s="230"/>
      <c r="J104" s="225"/>
      <c r="K104" s="225"/>
      <c r="L104" s="231"/>
      <c r="M104" s="232"/>
      <c r="N104" s="233"/>
      <c r="O104" s="233"/>
      <c r="P104" s="233"/>
      <c r="Q104" s="233"/>
      <c r="R104" s="233"/>
      <c r="S104" s="233"/>
      <c r="T104" s="23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5" t="s">
        <v>216</v>
      </c>
      <c r="AU104" s="235" t="s">
        <v>85</v>
      </c>
      <c r="AV104" s="13" t="s">
        <v>85</v>
      </c>
      <c r="AW104" s="13" t="s">
        <v>37</v>
      </c>
      <c r="AX104" s="13" t="s">
        <v>75</v>
      </c>
      <c r="AY104" s="235" t="s">
        <v>199</v>
      </c>
    </row>
    <row r="105" s="14" customFormat="1">
      <c r="A105" s="14"/>
      <c r="B105" s="236"/>
      <c r="C105" s="237"/>
      <c r="D105" s="226" t="s">
        <v>216</v>
      </c>
      <c r="E105" s="238" t="s">
        <v>19</v>
      </c>
      <c r="F105" s="239" t="s">
        <v>218</v>
      </c>
      <c r="G105" s="237"/>
      <c r="H105" s="240">
        <v>2.5</v>
      </c>
      <c r="I105" s="241"/>
      <c r="J105" s="237"/>
      <c r="K105" s="237"/>
      <c r="L105" s="242"/>
      <c r="M105" s="243"/>
      <c r="N105" s="244"/>
      <c r="O105" s="244"/>
      <c r="P105" s="244"/>
      <c r="Q105" s="244"/>
      <c r="R105" s="244"/>
      <c r="S105" s="244"/>
      <c r="T105" s="245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6" t="s">
        <v>216</v>
      </c>
      <c r="AU105" s="246" t="s">
        <v>85</v>
      </c>
      <c r="AV105" s="14" t="s">
        <v>207</v>
      </c>
      <c r="AW105" s="14" t="s">
        <v>37</v>
      </c>
      <c r="AX105" s="14" t="s">
        <v>83</v>
      </c>
      <c r="AY105" s="246" t="s">
        <v>199</v>
      </c>
    </row>
    <row r="106" s="2" customFormat="1" ht="21.75" customHeight="1">
      <c r="A106" s="40"/>
      <c r="B106" s="41"/>
      <c r="C106" s="206" t="s">
        <v>219</v>
      </c>
      <c r="D106" s="206" t="s">
        <v>202</v>
      </c>
      <c r="E106" s="207" t="s">
        <v>1231</v>
      </c>
      <c r="F106" s="208" t="s">
        <v>1232</v>
      </c>
      <c r="G106" s="209" t="s">
        <v>205</v>
      </c>
      <c r="H106" s="210">
        <v>6.1379999999999999</v>
      </c>
      <c r="I106" s="211"/>
      <c r="J106" s="212">
        <f>ROUND(I106*H106,2)</f>
        <v>0</v>
      </c>
      <c r="K106" s="208" t="s">
        <v>206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1233</v>
      </c>
    </row>
    <row r="107" s="2" customFormat="1">
      <c r="A107" s="40"/>
      <c r="B107" s="41"/>
      <c r="C107" s="42"/>
      <c r="D107" s="219" t="s">
        <v>209</v>
      </c>
      <c r="E107" s="42"/>
      <c r="F107" s="220" t="s">
        <v>1234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209</v>
      </c>
      <c r="AU107" s="19" t="s">
        <v>85</v>
      </c>
    </row>
    <row r="108" s="13" customFormat="1">
      <c r="A108" s="13"/>
      <c r="B108" s="224"/>
      <c r="C108" s="225"/>
      <c r="D108" s="226" t="s">
        <v>216</v>
      </c>
      <c r="E108" s="227" t="s">
        <v>19</v>
      </c>
      <c r="F108" s="228" t="s">
        <v>1235</v>
      </c>
      <c r="G108" s="225"/>
      <c r="H108" s="229">
        <v>4.4580000000000002</v>
      </c>
      <c r="I108" s="230"/>
      <c r="J108" s="225"/>
      <c r="K108" s="225"/>
      <c r="L108" s="231"/>
      <c r="M108" s="232"/>
      <c r="N108" s="233"/>
      <c r="O108" s="233"/>
      <c r="P108" s="233"/>
      <c r="Q108" s="233"/>
      <c r="R108" s="233"/>
      <c r="S108" s="233"/>
      <c r="T108" s="234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5" t="s">
        <v>216</v>
      </c>
      <c r="AU108" s="235" t="s">
        <v>85</v>
      </c>
      <c r="AV108" s="13" t="s">
        <v>85</v>
      </c>
      <c r="AW108" s="13" t="s">
        <v>37</v>
      </c>
      <c r="AX108" s="13" t="s">
        <v>75</v>
      </c>
      <c r="AY108" s="235" t="s">
        <v>199</v>
      </c>
    </row>
    <row r="109" s="13" customFormat="1">
      <c r="A109" s="13"/>
      <c r="B109" s="224"/>
      <c r="C109" s="225"/>
      <c r="D109" s="226" t="s">
        <v>216</v>
      </c>
      <c r="E109" s="227" t="s">
        <v>19</v>
      </c>
      <c r="F109" s="228" t="s">
        <v>1236</v>
      </c>
      <c r="G109" s="225"/>
      <c r="H109" s="229">
        <v>1.6799999999999999</v>
      </c>
      <c r="I109" s="230"/>
      <c r="J109" s="225"/>
      <c r="K109" s="225"/>
      <c r="L109" s="231"/>
      <c r="M109" s="232"/>
      <c r="N109" s="233"/>
      <c r="O109" s="233"/>
      <c r="P109" s="233"/>
      <c r="Q109" s="233"/>
      <c r="R109" s="233"/>
      <c r="S109" s="233"/>
      <c r="T109" s="234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5" t="s">
        <v>216</v>
      </c>
      <c r="AU109" s="235" t="s">
        <v>85</v>
      </c>
      <c r="AV109" s="13" t="s">
        <v>85</v>
      </c>
      <c r="AW109" s="13" t="s">
        <v>37</v>
      </c>
      <c r="AX109" s="13" t="s">
        <v>75</v>
      </c>
      <c r="AY109" s="235" t="s">
        <v>199</v>
      </c>
    </row>
    <row r="110" s="14" customFormat="1">
      <c r="A110" s="14"/>
      <c r="B110" s="236"/>
      <c r="C110" s="237"/>
      <c r="D110" s="226" t="s">
        <v>216</v>
      </c>
      <c r="E110" s="238" t="s">
        <v>19</v>
      </c>
      <c r="F110" s="239" t="s">
        <v>218</v>
      </c>
      <c r="G110" s="237"/>
      <c r="H110" s="240">
        <v>6.1379999999999999</v>
      </c>
      <c r="I110" s="241"/>
      <c r="J110" s="237"/>
      <c r="K110" s="237"/>
      <c r="L110" s="242"/>
      <c r="M110" s="243"/>
      <c r="N110" s="244"/>
      <c r="O110" s="244"/>
      <c r="P110" s="244"/>
      <c r="Q110" s="244"/>
      <c r="R110" s="244"/>
      <c r="S110" s="244"/>
      <c r="T110" s="245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6" t="s">
        <v>216</v>
      </c>
      <c r="AU110" s="246" t="s">
        <v>85</v>
      </c>
      <c r="AV110" s="14" t="s">
        <v>207</v>
      </c>
      <c r="AW110" s="14" t="s">
        <v>37</v>
      </c>
      <c r="AX110" s="14" t="s">
        <v>83</v>
      </c>
      <c r="AY110" s="246" t="s">
        <v>199</v>
      </c>
    </row>
    <row r="111" s="2" customFormat="1" ht="21.75" customHeight="1">
      <c r="A111" s="40"/>
      <c r="B111" s="41"/>
      <c r="C111" s="206" t="s">
        <v>207</v>
      </c>
      <c r="D111" s="206" t="s">
        <v>202</v>
      </c>
      <c r="E111" s="207" t="s">
        <v>1237</v>
      </c>
      <c r="F111" s="208" t="s">
        <v>1238</v>
      </c>
      <c r="G111" s="209" t="s">
        <v>205</v>
      </c>
      <c r="H111" s="210">
        <v>22.538</v>
      </c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1239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1240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13" customFormat="1">
      <c r="A113" s="13"/>
      <c r="B113" s="224"/>
      <c r="C113" s="225"/>
      <c r="D113" s="226" t="s">
        <v>216</v>
      </c>
      <c r="E113" s="227" t="s">
        <v>19</v>
      </c>
      <c r="F113" s="228" t="s">
        <v>1241</v>
      </c>
      <c r="G113" s="225"/>
      <c r="H113" s="229">
        <v>22.538</v>
      </c>
      <c r="I113" s="230"/>
      <c r="J113" s="225"/>
      <c r="K113" s="225"/>
      <c r="L113" s="231"/>
      <c r="M113" s="232"/>
      <c r="N113" s="233"/>
      <c r="O113" s="233"/>
      <c r="P113" s="233"/>
      <c r="Q113" s="233"/>
      <c r="R113" s="233"/>
      <c r="S113" s="233"/>
      <c r="T113" s="234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5" t="s">
        <v>216</v>
      </c>
      <c r="AU113" s="235" t="s">
        <v>85</v>
      </c>
      <c r="AV113" s="13" t="s">
        <v>85</v>
      </c>
      <c r="AW113" s="13" t="s">
        <v>37</v>
      </c>
      <c r="AX113" s="13" t="s">
        <v>75</v>
      </c>
      <c r="AY113" s="235" t="s">
        <v>199</v>
      </c>
    </row>
    <row r="114" s="14" customFormat="1">
      <c r="A114" s="14"/>
      <c r="B114" s="236"/>
      <c r="C114" s="237"/>
      <c r="D114" s="226" t="s">
        <v>216</v>
      </c>
      <c r="E114" s="238" t="s">
        <v>19</v>
      </c>
      <c r="F114" s="239" t="s">
        <v>218</v>
      </c>
      <c r="G114" s="237"/>
      <c r="H114" s="240">
        <v>22.538</v>
      </c>
      <c r="I114" s="241"/>
      <c r="J114" s="237"/>
      <c r="K114" s="237"/>
      <c r="L114" s="242"/>
      <c r="M114" s="243"/>
      <c r="N114" s="244"/>
      <c r="O114" s="244"/>
      <c r="P114" s="244"/>
      <c r="Q114" s="244"/>
      <c r="R114" s="244"/>
      <c r="S114" s="244"/>
      <c r="T114" s="245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46" t="s">
        <v>216</v>
      </c>
      <c r="AU114" s="246" t="s">
        <v>85</v>
      </c>
      <c r="AV114" s="14" t="s">
        <v>207</v>
      </c>
      <c r="AW114" s="14" t="s">
        <v>37</v>
      </c>
      <c r="AX114" s="14" t="s">
        <v>83</v>
      </c>
      <c r="AY114" s="246" t="s">
        <v>199</v>
      </c>
    </row>
    <row r="115" s="2" customFormat="1" ht="24.15" customHeight="1">
      <c r="A115" s="40"/>
      <c r="B115" s="41"/>
      <c r="C115" s="206" t="s">
        <v>238</v>
      </c>
      <c r="D115" s="206" t="s">
        <v>202</v>
      </c>
      <c r="E115" s="207" t="s">
        <v>1242</v>
      </c>
      <c r="F115" s="208" t="s">
        <v>1243</v>
      </c>
      <c r="G115" s="209" t="s">
        <v>205</v>
      </c>
      <c r="H115" s="210">
        <v>225.38</v>
      </c>
      <c r="I115" s="211"/>
      <c r="J115" s="212">
        <f>ROUND(I115*H115,2)</f>
        <v>0</v>
      </c>
      <c r="K115" s="208" t="s">
        <v>206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207</v>
      </c>
      <c r="AT115" s="217" t="s">
        <v>202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207</v>
      </c>
      <c r="BM115" s="217" t="s">
        <v>1244</v>
      </c>
    </row>
    <row r="116" s="2" customFormat="1">
      <c r="A116" s="40"/>
      <c r="B116" s="41"/>
      <c r="C116" s="42"/>
      <c r="D116" s="219" t="s">
        <v>209</v>
      </c>
      <c r="E116" s="42"/>
      <c r="F116" s="220" t="s">
        <v>1245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209</v>
      </c>
      <c r="AU116" s="19" t="s">
        <v>85</v>
      </c>
    </row>
    <row r="117" s="13" customFormat="1">
      <c r="A117" s="13"/>
      <c r="B117" s="224"/>
      <c r="C117" s="225"/>
      <c r="D117" s="226" t="s">
        <v>216</v>
      </c>
      <c r="E117" s="227" t="s">
        <v>19</v>
      </c>
      <c r="F117" s="228" t="s">
        <v>1246</v>
      </c>
      <c r="G117" s="225"/>
      <c r="H117" s="229">
        <v>225.38</v>
      </c>
      <c r="I117" s="230"/>
      <c r="J117" s="225"/>
      <c r="K117" s="225"/>
      <c r="L117" s="231"/>
      <c r="M117" s="232"/>
      <c r="N117" s="233"/>
      <c r="O117" s="233"/>
      <c r="P117" s="233"/>
      <c r="Q117" s="233"/>
      <c r="R117" s="233"/>
      <c r="S117" s="233"/>
      <c r="T117" s="234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5" t="s">
        <v>216</v>
      </c>
      <c r="AU117" s="235" t="s">
        <v>85</v>
      </c>
      <c r="AV117" s="13" t="s">
        <v>85</v>
      </c>
      <c r="AW117" s="13" t="s">
        <v>37</v>
      </c>
      <c r="AX117" s="13" t="s">
        <v>75</v>
      </c>
      <c r="AY117" s="235" t="s">
        <v>199</v>
      </c>
    </row>
    <row r="118" s="14" customFormat="1">
      <c r="A118" s="14"/>
      <c r="B118" s="236"/>
      <c r="C118" s="237"/>
      <c r="D118" s="226" t="s">
        <v>216</v>
      </c>
      <c r="E118" s="238" t="s">
        <v>19</v>
      </c>
      <c r="F118" s="239" t="s">
        <v>218</v>
      </c>
      <c r="G118" s="237"/>
      <c r="H118" s="240">
        <v>225.38</v>
      </c>
      <c r="I118" s="241"/>
      <c r="J118" s="237"/>
      <c r="K118" s="237"/>
      <c r="L118" s="242"/>
      <c r="M118" s="243"/>
      <c r="N118" s="244"/>
      <c r="O118" s="244"/>
      <c r="P118" s="244"/>
      <c r="Q118" s="244"/>
      <c r="R118" s="244"/>
      <c r="S118" s="244"/>
      <c r="T118" s="245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6" t="s">
        <v>216</v>
      </c>
      <c r="AU118" s="246" t="s">
        <v>85</v>
      </c>
      <c r="AV118" s="14" t="s">
        <v>207</v>
      </c>
      <c r="AW118" s="14" t="s">
        <v>37</v>
      </c>
      <c r="AX118" s="14" t="s">
        <v>83</v>
      </c>
      <c r="AY118" s="246" t="s">
        <v>199</v>
      </c>
    </row>
    <row r="119" s="2" customFormat="1" ht="16.5" customHeight="1">
      <c r="A119" s="40"/>
      <c r="B119" s="41"/>
      <c r="C119" s="206" t="s">
        <v>200</v>
      </c>
      <c r="D119" s="206" t="s">
        <v>202</v>
      </c>
      <c r="E119" s="207" t="s">
        <v>1247</v>
      </c>
      <c r="F119" s="208" t="s">
        <v>1248</v>
      </c>
      <c r="G119" s="209" t="s">
        <v>213</v>
      </c>
      <c r="H119" s="210">
        <v>36.061</v>
      </c>
      <c r="I119" s="211"/>
      <c r="J119" s="212">
        <f>ROUND(I119*H119,2)</f>
        <v>0</v>
      </c>
      <c r="K119" s="208" t="s">
        <v>206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207</v>
      </c>
      <c r="AT119" s="217" t="s">
        <v>202</v>
      </c>
      <c r="AU119" s="217" t="s">
        <v>85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207</v>
      </c>
      <c r="BM119" s="217" t="s">
        <v>1249</v>
      </c>
    </row>
    <row r="120" s="2" customFormat="1">
      <c r="A120" s="40"/>
      <c r="B120" s="41"/>
      <c r="C120" s="42"/>
      <c r="D120" s="219" t="s">
        <v>209</v>
      </c>
      <c r="E120" s="42"/>
      <c r="F120" s="220" t="s">
        <v>1250</v>
      </c>
      <c r="G120" s="42"/>
      <c r="H120" s="42"/>
      <c r="I120" s="221"/>
      <c r="J120" s="42"/>
      <c r="K120" s="42"/>
      <c r="L120" s="46"/>
      <c r="M120" s="222"/>
      <c r="N120" s="22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209</v>
      </c>
      <c r="AU120" s="19" t="s">
        <v>85</v>
      </c>
    </row>
    <row r="121" s="13" customFormat="1">
      <c r="A121" s="13"/>
      <c r="B121" s="224"/>
      <c r="C121" s="225"/>
      <c r="D121" s="226" t="s">
        <v>216</v>
      </c>
      <c r="E121" s="227" t="s">
        <v>19</v>
      </c>
      <c r="F121" s="228" t="s">
        <v>1251</v>
      </c>
      <c r="G121" s="225"/>
      <c r="H121" s="229">
        <v>36.061</v>
      </c>
      <c r="I121" s="230"/>
      <c r="J121" s="225"/>
      <c r="K121" s="225"/>
      <c r="L121" s="231"/>
      <c r="M121" s="232"/>
      <c r="N121" s="233"/>
      <c r="O121" s="233"/>
      <c r="P121" s="233"/>
      <c r="Q121" s="233"/>
      <c r="R121" s="233"/>
      <c r="S121" s="233"/>
      <c r="T121" s="234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5" t="s">
        <v>216</v>
      </c>
      <c r="AU121" s="235" t="s">
        <v>85</v>
      </c>
      <c r="AV121" s="13" t="s">
        <v>85</v>
      </c>
      <c r="AW121" s="13" t="s">
        <v>37</v>
      </c>
      <c r="AX121" s="13" t="s">
        <v>75</v>
      </c>
      <c r="AY121" s="235" t="s">
        <v>199</v>
      </c>
    </row>
    <row r="122" s="14" customFormat="1">
      <c r="A122" s="14"/>
      <c r="B122" s="236"/>
      <c r="C122" s="237"/>
      <c r="D122" s="226" t="s">
        <v>216</v>
      </c>
      <c r="E122" s="238" t="s">
        <v>19</v>
      </c>
      <c r="F122" s="239" t="s">
        <v>218</v>
      </c>
      <c r="G122" s="237"/>
      <c r="H122" s="240">
        <v>36.061</v>
      </c>
      <c r="I122" s="241"/>
      <c r="J122" s="237"/>
      <c r="K122" s="237"/>
      <c r="L122" s="242"/>
      <c r="M122" s="243"/>
      <c r="N122" s="244"/>
      <c r="O122" s="244"/>
      <c r="P122" s="244"/>
      <c r="Q122" s="244"/>
      <c r="R122" s="244"/>
      <c r="S122" s="244"/>
      <c r="T122" s="245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46" t="s">
        <v>216</v>
      </c>
      <c r="AU122" s="246" t="s">
        <v>85</v>
      </c>
      <c r="AV122" s="14" t="s">
        <v>207</v>
      </c>
      <c r="AW122" s="14" t="s">
        <v>37</v>
      </c>
      <c r="AX122" s="14" t="s">
        <v>83</v>
      </c>
      <c r="AY122" s="246" t="s">
        <v>199</v>
      </c>
    </row>
    <row r="123" s="2" customFormat="1" ht="24.15" customHeight="1">
      <c r="A123" s="40"/>
      <c r="B123" s="41"/>
      <c r="C123" s="206" t="s">
        <v>249</v>
      </c>
      <c r="D123" s="206" t="s">
        <v>202</v>
      </c>
      <c r="E123" s="207" t="s">
        <v>1252</v>
      </c>
      <c r="F123" s="208" t="s">
        <v>1253</v>
      </c>
      <c r="G123" s="209" t="s">
        <v>417</v>
      </c>
      <c r="H123" s="210">
        <v>4</v>
      </c>
      <c r="I123" s="211"/>
      <c r="J123" s="212">
        <f>ROUND(I123*H123,2)</f>
        <v>0</v>
      </c>
      <c r="K123" s="208" t="s">
        <v>19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207</v>
      </c>
      <c r="AT123" s="217" t="s">
        <v>202</v>
      </c>
      <c r="AU123" s="217" t="s">
        <v>85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207</v>
      </c>
      <c r="BM123" s="217" t="s">
        <v>1254</v>
      </c>
    </row>
    <row r="124" s="13" customFormat="1">
      <c r="A124" s="13"/>
      <c r="B124" s="224"/>
      <c r="C124" s="225"/>
      <c r="D124" s="226" t="s">
        <v>216</v>
      </c>
      <c r="E124" s="227" t="s">
        <v>19</v>
      </c>
      <c r="F124" s="228" t="s">
        <v>1255</v>
      </c>
      <c r="G124" s="225"/>
      <c r="H124" s="229">
        <v>4</v>
      </c>
      <c r="I124" s="230"/>
      <c r="J124" s="225"/>
      <c r="K124" s="225"/>
      <c r="L124" s="231"/>
      <c r="M124" s="232"/>
      <c r="N124" s="233"/>
      <c r="O124" s="233"/>
      <c r="P124" s="233"/>
      <c r="Q124" s="233"/>
      <c r="R124" s="233"/>
      <c r="S124" s="233"/>
      <c r="T124" s="234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5" t="s">
        <v>216</v>
      </c>
      <c r="AU124" s="235" t="s">
        <v>85</v>
      </c>
      <c r="AV124" s="13" t="s">
        <v>85</v>
      </c>
      <c r="AW124" s="13" t="s">
        <v>37</v>
      </c>
      <c r="AX124" s="13" t="s">
        <v>75</v>
      </c>
      <c r="AY124" s="235" t="s">
        <v>199</v>
      </c>
    </row>
    <row r="125" s="14" customFormat="1">
      <c r="A125" s="14"/>
      <c r="B125" s="236"/>
      <c r="C125" s="237"/>
      <c r="D125" s="226" t="s">
        <v>216</v>
      </c>
      <c r="E125" s="238" t="s">
        <v>19</v>
      </c>
      <c r="F125" s="239" t="s">
        <v>218</v>
      </c>
      <c r="G125" s="237"/>
      <c r="H125" s="240">
        <v>4</v>
      </c>
      <c r="I125" s="241"/>
      <c r="J125" s="237"/>
      <c r="K125" s="237"/>
      <c r="L125" s="242"/>
      <c r="M125" s="243"/>
      <c r="N125" s="244"/>
      <c r="O125" s="244"/>
      <c r="P125" s="244"/>
      <c r="Q125" s="244"/>
      <c r="R125" s="244"/>
      <c r="S125" s="244"/>
      <c r="T125" s="24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6" t="s">
        <v>216</v>
      </c>
      <c r="AU125" s="246" t="s">
        <v>85</v>
      </c>
      <c r="AV125" s="14" t="s">
        <v>207</v>
      </c>
      <c r="AW125" s="14" t="s">
        <v>37</v>
      </c>
      <c r="AX125" s="14" t="s">
        <v>83</v>
      </c>
      <c r="AY125" s="246" t="s">
        <v>199</v>
      </c>
    </row>
    <row r="126" s="2" customFormat="1" ht="16.5" customHeight="1">
      <c r="A126" s="40"/>
      <c r="B126" s="41"/>
      <c r="C126" s="206" t="s">
        <v>254</v>
      </c>
      <c r="D126" s="206" t="s">
        <v>202</v>
      </c>
      <c r="E126" s="207" t="s">
        <v>701</v>
      </c>
      <c r="F126" s="208" t="s">
        <v>1256</v>
      </c>
      <c r="G126" s="209" t="s">
        <v>1257</v>
      </c>
      <c r="H126" s="210">
        <v>1</v>
      </c>
      <c r="I126" s="211"/>
      <c r="J126" s="212">
        <f>ROUND(I126*H126,2)</f>
        <v>0</v>
      </c>
      <c r="K126" s="208" t="s">
        <v>19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1258</v>
      </c>
    </row>
    <row r="127" s="12" customFormat="1" ht="22.8" customHeight="1">
      <c r="A127" s="12"/>
      <c r="B127" s="190"/>
      <c r="C127" s="191"/>
      <c r="D127" s="192" t="s">
        <v>74</v>
      </c>
      <c r="E127" s="204" t="s">
        <v>85</v>
      </c>
      <c r="F127" s="204" t="s">
        <v>1259</v>
      </c>
      <c r="G127" s="191"/>
      <c r="H127" s="191"/>
      <c r="I127" s="194"/>
      <c r="J127" s="205">
        <f>BK127</f>
        <v>0</v>
      </c>
      <c r="K127" s="191"/>
      <c r="L127" s="196"/>
      <c r="M127" s="197"/>
      <c r="N127" s="198"/>
      <c r="O127" s="198"/>
      <c r="P127" s="199">
        <f>SUM(P128:P166)</f>
        <v>0</v>
      </c>
      <c r="Q127" s="198"/>
      <c r="R127" s="199">
        <f>SUM(R128:R166)</f>
        <v>42.066096801352003</v>
      </c>
      <c r="S127" s="198"/>
      <c r="T127" s="200">
        <f>SUM(T128:T166)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1" t="s">
        <v>83</v>
      </c>
      <c r="AT127" s="202" t="s">
        <v>74</v>
      </c>
      <c r="AU127" s="202" t="s">
        <v>83</v>
      </c>
      <c r="AY127" s="201" t="s">
        <v>199</v>
      </c>
      <c r="BK127" s="203">
        <f>SUM(BK128:BK166)</f>
        <v>0</v>
      </c>
    </row>
    <row r="128" s="2" customFormat="1" ht="16.5" customHeight="1">
      <c r="A128" s="40"/>
      <c r="B128" s="41"/>
      <c r="C128" s="206" t="s">
        <v>230</v>
      </c>
      <c r="D128" s="206" t="s">
        <v>202</v>
      </c>
      <c r="E128" s="207" t="s">
        <v>1260</v>
      </c>
      <c r="F128" s="208" t="s">
        <v>1261</v>
      </c>
      <c r="G128" s="209" t="s">
        <v>205</v>
      </c>
      <c r="H128" s="210">
        <v>1.8</v>
      </c>
      <c r="I128" s="211"/>
      <c r="J128" s="212">
        <f>ROUND(I128*H128,2)</f>
        <v>0</v>
      </c>
      <c r="K128" s="208" t="s">
        <v>206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2.5018722040000001</v>
      </c>
      <c r="R128" s="215">
        <f>Q128*H128</f>
        <v>4.5033699672000003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207</v>
      </c>
      <c r="AT128" s="217" t="s">
        <v>202</v>
      </c>
      <c r="AU128" s="217" t="s">
        <v>85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207</v>
      </c>
      <c r="BM128" s="217" t="s">
        <v>1262</v>
      </c>
    </row>
    <row r="129" s="2" customFormat="1">
      <c r="A129" s="40"/>
      <c r="B129" s="41"/>
      <c r="C129" s="42"/>
      <c r="D129" s="219" t="s">
        <v>209</v>
      </c>
      <c r="E129" s="42"/>
      <c r="F129" s="220" t="s">
        <v>1263</v>
      </c>
      <c r="G129" s="42"/>
      <c r="H129" s="42"/>
      <c r="I129" s="221"/>
      <c r="J129" s="42"/>
      <c r="K129" s="42"/>
      <c r="L129" s="46"/>
      <c r="M129" s="222"/>
      <c r="N129" s="223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209</v>
      </c>
      <c r="AU129" s="19" t="s">
        <v>85</v>
      </c>
    </row>
    <row r="130" s="13" customFormat="1">
      <c r="A130" s="13"/>
      <c r="B130" s="224"/>
      <c r="C130" s="225"/>
      <c r="D130" s="226" t="s">
        <v>216</v>
      </c>
      <c r="E130" s="227" t="s">
        <v>19</v>
      </c>
      <c r="F130" s="228" t="s">
        <v>1225</v>
      </c>
      <c r="G130" s="225"/>
      <c r="H130" s="229">
        <v>1.8</v>
      </c>
      <c r="I130" s="230"/>
      <c r="J130" s="225"/>
      <c r="K130" s="225"/>
      <c r="L130" s="231"/>
      <c r="M130" s="232"/>
      <c r="N130" s="233"/>
      <c r="O130" s="233"/>
      <c r="P130" s="233"/>
      <c r="Q130" s="233"/>
      <c r="R130" s="233"/>
      <c r="S130" s="233"/>
      <c r="T130" s="234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5" t="s">
        <v>216</v>
      </c>
      <c r="AU130" s="235" t="s">
        <v>85</v>
      </c>
      <c r="AV130" s="13" t="s">
        <v>85</v>
      </c>
      <c r="AW130" s="13" t="s">
        <v>37</v>
      </c>
      <c r="AX130" s="13" t="s">
        <v>75</v>
      </c>
      <c r="AY130" s="235" t="s">
        <v>199</v>
      </c>
    </row>
    <row r="131" s="14" customFormat="1">
      <c r="A131" s="14"/>
      <c r="B131" s="236"/>
      <c r="C131" s="237"/>
      <c r="D131" s="226" t="s">
        <v>216</v>
      </c>
      <c r="E131" s="238" t="s">
        <v>19</v>
      </c>
      <c r="F131" s="239" t="s">
        <v>218</v>
      </c>
      <c r="G131" s="237"/>
      <c r="H131" s="240">
        <v>1.8</v>
      </c>
      <c r="I131" s="241"/>
      <c r="J131" s="237"/>
      <c r="K131" s="237"/>
      <c r="L131" s="242"/>
      <c r="M131" s="243"/>
      <c r="N131" s="244"/>
      <c r="O131" s="244"/>
      <c r="P131" s="244"/>
      <c r="Q131" s="244"/>
      <c r="R131" s="244"/>
      <c r="S131" s="244"/>
      <c r="T131" s="245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46" t="s">
        <v>216</v>
      </c>
      <c r="AU131" s="246" t="s">
        <v>85</v>
      </c>
      <c r="AV131" s="14" t="s">
        <v>207</v>
      </c>
      <c r="AW131" s="14" t="s">
        <v>37</v>
      </c>
      <c r="AX131" s="14" t="s">
        <v>83</v>
      </c>
      <c r="AY131" s="246" t="s">
        <v>199</v>
      </c>
    </row>
    <row r="132" s="2" customFormat="1" ht="16.5" customHeight="1">
      <c r="A132" s="40"/>
      <c r="B132" s="41"/>
      <c r="C132" s="206" t="s">
        <v>265</v>
      </c>
      <c r="D132" s="206" t="s">
        <v>202</v>
      </c>
      <c r="E132" s="207" t="s">
        <v>1264</v>
      </c>
      <c r="F132" s="208" t="s">
        <v>1265</v>
      </c>
      <c r="G132" s="209" t="s">
        <v>283</v>
      </c>
      <c r="H132" s="210">
        <v>4.7999999999999998</v>
      </c>
      <c r="I132" s="211"/>
      <c r="J132" s="212">
        <f>ROUND(I132*H132,2)</f>
        <v>0</v>
      </c>
      <c r="K132" s="208" t="s">
        <v>206</v>
      </c>
      <c r="L132" s="46"/>
      <c r="M132" s="213" t="s">
        <v>19</v>
      </c>
      <c r="N132" s="214" t="s">
        <v>46</v>
      </c>
      <c r="O132" s="86"/>
      <c r="P132" s="215">
        <f>O132*H132</f>
        <v>0</v>
      </c>
      <c r="Q132" s="215">
        <v>0.002944</v>
      </c>
      <c r="R132" s="215">
        <f>Q132*H132</f>
        <v>0.0141312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207</v>
      </c>
      <c r="AT132" s="217" t="s">
        <v>202</v>
      </c>
      <c r="AU132" s="217" t="s">
        <v>85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207</v>
      </c>
      <c r="BM132" s="217" t="s">
        <v>1266</v>
      </c>
    </row>
    <row r="133" s="2" customFormat="1">
      <c r="A133" s="40"/>
      <c r="B133" s="41"/>
      <c r="C133" s="42"/>
      <c r="D133" s="219" t="s">
        <v>209</v>
      </c>
      <c r="E133" s="42"/>
      <c r="F133" s="220" t="s">
        <v>1267</v>
      </c>
      <c r="G133" s="42"/>
      <c r="H133" s="42"/>
      <c r="I133" s="221"/>
      <c r="J133" s="42"/>
      <c r="K133" s="42"/>
      <c r="L133" s="46"/>
      <c r="M133" s="222"/>
      <c r="N133" s="223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209</v>
      </c>
      <c r="AU133" s="19" t="s">
        <v>85</v>
      </c>
    </row>
    <row r="134" s="13" customFormat="1">
      <c r="A134" s="13"/>
      <c r="B134" s="224"/>
      <c r="C134" s="225"/>
      <c r="D134" s="226" t="s">
        <v>216</v>
      </c>
      <c r="E134" s="227" t="s">
        <v>19</v>
      </c>
      <c r="F134" s="228" t="s">
        <v>1268</v>
      </c>
      <c r="G134" s="225"/>
      <c r="H134" s="229">
        <v>4.7999999999999998</v>
      </c>
      <c r="I134" s="230"/>
      <c r="J134" s="225"/>
      <c r="K134" s="225"/>
      <c r="L134" s="231"/>
      <c r="M134" s="232"/>
      <c r="N134" s="233"/>
      <c r="O134" s="233"/>
      <c r="P134" s="233"/>
      <c r="Q134" s="233"/>
      <c r="R134" s="233"/>
      <c r="S134" s="233"/>
      <c r="T134" s="234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5" t="s">
        <v>216</v>
      </c>
      <c r="AU134" s="235" t="s">
        <v>85</v>
      </c>
      <c r="AV134" s="13" t="s">
        <v>85</v>
      </c>
      <c r="AW134" s="13" t="s">
        <v>37</v>
      </c>
      <c r="AX134" s="13" t="s">
        <v>75</v>
      </c>
      <c r="AY134" s="235" t="s">
        <v>199</v>
      </c>
    </row>
    <row r="135" s="14" customFormat="1">
      <c r="A135" s="14"/>
      <c r="B135" s="236"/>
      <c r="C135" s="237"/>
      <c r="D135" s="226" t="s">
        <v>216</v>
      </c>
      <c r="E135" s="238" t="s">
        <v>19</v>
      </c>
      <c r="F135" s="239" t="s">
        <v>218</v>
      </c>
      <c r="G135" s="237"/>
      <c r="H135" s="240">
        <v>4.7999999999999998</v>
      </c>
      <c r="I135" s="241"/>
      <c r="J135" s="237"/>
      <c r="K135" s="237"/>
      <c r="L135" s="242"/>
      <c r="M135" s="243"/>
      <c r="N135" s="244"/>
      <c r="O135" s="244"/>
      <c r="P135" s="244"/>
      <c r="Q135" s="244"/>
      <c r="R135" s="244"/>
      <c r="S135" s="244"/>
      <c r="T135" s="245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6" t="s">
        <v>216</v>
      </c>
      <c r="AU135" s="246" t="s">
        <v>85</v>
      </c>
      <c r="AV135" s="14" t="s">
        <v>207</v>
      </c>
      <c r="AW135" s="14" t="s">
        <v>37</v>
      </c>
      <c r="AX135" s="14" t="s">
        <v>83</v>
      </c>
      <c r="AY135" s="246" t="s">
        <v>199</v>
      </c>
    </row>
    <row r="136" s="2" customFormat="1" ht="16.5" customHeight="1">
      <c r="A136" s="40"/>
      <c r="B136" s="41"/>
      <c r="C136" s="206" t="s">
        <v>271</v>
      </c>
      <c r="D136" s="206" t="s">
        <v>202</v>
      </c>
      <c r="E136" s="207" t="s">
        <v>1269</v>
      </c>
      <c r="F136" s="208" t="s">
        <v>1270</v>
      </c>
      <c r="G136" s="209" t="s">
        <v>283</v>
      </c>
      <c r="H136" s="210">
        <v>4.7999999999999998</v>
      </c>
      <c r="I136" s="211"/>
      <c r="J136" s="212">
        <f>ROUND(I136*H136,2)</f>
        <v>0</v>
      </c>
      <c r="K136" s="208" t="s">
        <v>206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207</v>
      </c>
      <c r="AT136" s="217" t="s">
        <v>202</v>
      </c>
      <c r="AU136" s="217" t="s">
        <v>85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207</v>
      </c>
      <c r="BM136" s="217" t="s">
        <v>1271</v>
      </c>
    </row>
    <row r="137" s="2" customFormat="1">
      <c r="A137" s="40"/>
      <c r="B137" s="41"/>
      <c r="C137" s="42"/>
      <c r="D137" s="219" t="s">
        <v>209</v>
      </c>
      <c r="E137" s="42"/>
      <c r="F137" s="220" t="s">
        <v>1272</v>
      </c>
      <c r="G137" s="42"/>
      <c r="H137" s="42"/>
      <c r="I137" s="221"/>
      <c r="J137" s="42"/>
      <c r="K137" s="42"/>
      <c r="L137" s="46"/>
      <c r="M137" s="222"/>
      <c r="N137" s="223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209</v>
      </c>
      <c r="AU137" s="19" t="s">
        <v>85</v>
      </c>
    </row>
    <row r="138" s="2" customFormat="1" ht="16.5" customHeight="1">
      <c r="A138" s="40"/>
      <c r="B138" s="41"/>
      <c r="C138" s="206" t="s">
        <v>8</v>
      </c>
      <c r="D138" s="206" t="s">
        <v>202</v>
      </c>
      <c r="E138" s="207" t="s">
        <v>1273</v>
      </c>
      <c r="F138" s="208" t="s">
        <v>1274</v>
      </c>
      <c r="G138" s="209" t="s">
        <v>205</v>
      </c>
      <c r="H138" s="210">
        <v>6.1379999999999999</v>
      </c>
      <c r="I138" s="211"/>
      <c r="J138" s="212">
        <f>ROUND(I138*H138,2)</f>
        <v>0</v>
      </c>
      <c r="K138" s="208" t="s">
        <v>206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2.3010222040000001</v>
      </c>
      <c r="R138" s="215">
        <f>Q138*H138</f>
        <v>14.123674288152001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207</v>
      </c>
      <c r="AT138" s="217" t="s">
        <v>202</v>
      </c>
      <c r="AU138" s="217" t="s">
        <v>85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207</v>
      </c>
      <c r="BM138" s="217" t="s">
        <v>1275</v>
      </c>
    </row>
    <row r="139" s="2" customFormat="1">
      <c r="A139" s="40"/>
      <c r="B139" s="41"/>
      <c r="C139" s="42"/>
      <c r="D139" s="219" t="s">
        <v>209</v>
      </c>
      <c r="E139" s="42"/>
      <c r="F139" s="220" t="s">
        <v>1276</v>
      </c>
      <c r="G139" s="42"/>
      <c r="H139" s="42"/>
      <c r="I139" s="221"/>
      <c r="J139" s="42"/>
      <c r="K139" s="42"/>
      <c r="L139" s="46"/>
      <c r="M139" s="222"/>
      <c r="N139" s="22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209</v>
      </c>
      <c r="AU139" s="19" t="s">
        <v>85</v>
      </c>
    </row>
    <row r="140" s="13" customFormat="1">
      <c r="A140" s="13"/>
      <c r="B140" s="224"/>
      <c r="C140" s="225"/>
      <c r="D140" s="226" t="s">
        <v>216</v>
      </c>
      <c r="E140" s="227" t="s">
        <v>19</v>
      </c>
      <c r="F140" s="228" t="s">
        <v>1235</v>
      </c>
      <c r="G140" s="225"/>
      <c r="H140" s="229">
        <v>4.4580000000000002</v>
      </c>
      <c r="I140" s="230"/>
      <c r="J140" s="225"/>
      <c r="K140" s="225"/>
      <c r="L140" s="231"/>
      <c r="M140" s="232"/>
      <c r="N140" s="233"/>
      <c r="O140" s="233"/>
      <c r="P140" s="233"/>
      <c r="Q140" s="233"/>
      <c r="R140" s="233"/>
      <c r="S140" s="233"/>
      <c r="T140" s="234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5" t="s">
        <v>216</v>
      </c>
      <c r="AU140" s="235" t="s">
        <v>85</v>
      </c>
      <c r="AV140" s="13" t="s">
        <v>85</v>
      </c>
      <c r="AW140" s="13" t="s">
        <v>37</v>
      </c>
      <c r="AX140" s="13" t="s">
        <v>75</v>
      </c>
      <c r="AY140" s="235" t="s">
        <v>199</v>
      </c>
    </row>
    <row r="141" s="13" customFormat="1">
      <c r="A141" s="13"/>
      <c r="B141" s="224"/>
      <c r="C141" s="225"/>
      <c r="D141" s="226" t="s">
        <v>216</v>
      </c>
      <c r="E141" s="227" t="s">
        <v>19</v>
      </c>
      <c r="F141" s="228" t="s">
        <v>1236</v>
      </c>
      <c r="G141" s="225"/>
      <c r="H141" s="229">
        <v>1.6799999999999999</v>
      </c>
      <c r="I141" s="230"/>
      <c r="J141" s="225"/>
      <c r="K141" s="225"/>
      <c r="L141" s="231"/>
      <c r="M141" s="232"/>
      <c r="N141" s="233"/>
      <c r="O141" s="233"/>
      <c r="P141" s="233"/>
      <c r="Q141" s="233"/>
      <c r="R141" s="233"/>
      <c r="S141" s="233"/>
      <c r="T141" s="234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5" t="s">
        <v>216</v>
      </c>
      <c r="AU141" s="235" t="s">
        <v>85</v>
      </c>
      <c r="AV141" s="13" t="s">
        <v>85</v>
      </c>
      <c r="AW141" s="13" t="s">
        <v>37</v>
      </c>
      <c r="AX141" s="13" t="s">
        <v>75</v>
      </c>
      <c r="AY141" s="235" t="s">
        <v>199</v>
      </c>
    </row>
    <row r="142" s="14" customFormat="1">
      <c r="A142" s="14"/>
      <c r="B142" s="236"/>
      <c r="C142" s="237"/>
      <c r="D142" s="226" t="s">
        <v>216</v>
      </c>
      <c r="E142" s="238" t="s">
        <v>19</v>
      </c>
      <c r="F142" s="239" t="s">
        <v>218</v>
      </c>
      <c r="G142" s="237"/>
      <c r="H142" s="240">
        <v>6.1379999999999999</v>
      </c>
      <c r="I142" s="241"/>
      <c r="J142" s="237"/>
      <c r="K142" s="237"/>
      <c r="L142" s="242"/>
      <c r="M142" s="243"/>
      <c r="N142" s="244"/>
      <c r="O142" s="244"/>
      <c r="P142" s="244"/>
      <c r="Q142" s="244"/>
      <c r="R142" s="244"/>
      <c r="S142" s="244"/>
      <c r="T142" s="245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46" t="s">
        <v>216</v>
      </c>
      <c r="AU142" s="246" t="s">
        <v>85</v>
      </c>
      <c r="AV142" s="14" t="s">
        <v>207</v>
      </c>
      <c r="AW142" s="14" t="s">
        <v>37</v>
      </c>
      <c r="AX142" s="14" t="s">
        <v>83</v>
      </c>
      <c r="AY142" s="246" t="s">
        <v>199</v>
      </c>
    </row>
    <row r="143" s="2" customFormat="1" ht="16.5" customHeight="1">
      <c r="A143" s="40"/>
      <c r="B143" s="41"/>
      <c r="C143" s="206" t="s">
        <v>286</v>
      </c>
      <c r="D143" s="206" t="s">
        <v>202</v>
      </c>
      <c r="E143" s="207" t="s">
        <v>1277</v>
      </c>
      <c r="F143" s="208" t="s">
        <v>1278</v>
      </c>
      <c r="G143" s="209" t="s">
        <v>283</v>
      </c>
      <c r="H143" s="210">
        <v>28.02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0.018249999999999999</v>
      </c>
      <c r="R143" s="215">
        <f>Q143*H143</f>
        <v>0.51136499999999996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207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207</v>
      </c>
      <c r="BM143" s="217" t="s">
        <v>1279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1280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13" customFormat="1">
      <c r="A145" s="13"/>
      <c r="B145" s="224"/>
      <c r="C145" s="225"/>
      <c r="D145" s="226" t="s">
        <v>216</v>
      </c>
      <c r="E145" s="227" t="s">
        <v>19</v>
      </c>
      <c r="F145" s="228" t="s">
        <v>1281</v>
      </c>
      <c r="G145" s="225"/>
      <c r="H145" s="229">
        <v>19.620000000000001</v>
      </c>
      <c r="I145" s="230"/>
      <c r="J145" s="225"/>
      <c r="K145" s="225"/>
      <c r="L145" s="231"/>
      <c r="M145" s="232"/>
      <c r="N145" s="233"/>
      <c r="O145" s="233"/>
      <c r="P145" s="233"/>
      <c r="Q145" s="233"/>
      <c r="R145" s="233"/>
      <c r="S145" s="233"/>
      <c r="T145" s="234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5" t="s">
        <v>216</v>
      </c>
      <c r="AU145" s="235" t="s">
        <v>85</v>
      </c>
      <c r="AV145" s="13" t="s">
        <v>85</v>
      </c>
      <c r="AW145" s="13" t="s">
        <v>37</v>
      </c>
      <c r="AX145" s="13" t="s">
        <v>75</v>
      </c>
      <c r="AY145" s="235" t="s">
        <v>199</v>
      </c>
    </row>
    <row r="146" s="13" customFormat="1">
      <c r="A146" s="13"/>
      <c r="B146" s="224"/>
      <c r="C146" s="225"/>
      <c r="D146" s="226" t="s">
        <v>216</v>
      </c>
      <c r="E146" s="227" t="s">
        <v>19</v>
      </c>
      <c r="F146" s="228" t="s">
        <v>1282</v>
      </c>
      <c r="G146" s="225"/>
      <c r="H146" s="229">
        <v>8.4000000000000004</v>
      </c>
      <c r="I146" s="230"/>
      <c r="J146" s="225"/>
      <c r="K146" s="225"/>
      <c r="L146" s="231"/>
      <c r="M146" s="232"/>
      <c r="N146" s="233"/>
      <c r="O146" s="233"/>
      <c r="P146" s="233"/>
      <c r="Q146" s="233"/>
      <c r="R146" s="233"/>
      <c r="S146" s="233"/>
      <c r="T146" s="234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5" t="s">
        <v>216</v>
      </c>
      <c r="AU146" s="235" t="s">
        <v>85</v>
      </c>
      <c r="AV146" s="13" t="s">
        <v>85</v>
      </c>
      <c r="AW146" s="13" t="s">
        <v>37</v>
      </c>
      <c r="AX146" s="13" t="s">
        <v>75</v>
      </c>
      <c r="AY146" s="235" t="s">
        <v>199</v>
      </c>
    </row>
    <row r="147" s="14" customFormat="1">
      <c r="A147" s="14"/>
      <c r="B147" s="236"/>
      <c r="C147" s="237"/>
      <c r="D147" s="226" t="s">
        <v>216</v>
      </c>
      <c r="E147" s="238" t="s">
        <v>19</v>
      </c>
      <c r="F147" s="239" t="s">
        <v>218</v>
      </c>
      <c r="G147" s="237"/>
      <c r="H147" s="240">
        <v>28.020000000000003</v>
      </c>
      <c r="I147" s="241"/>
      <c r="J147" s="237"/>
      <c r="K147" s="237"/>
      <c r="L147" s="242"/>
      <c r="M147" s="243"/>
      <c r="N147" s="244"/>
      <c r="O147" s="244"/>
      <c r="P147" s="244"/>
      <c r="Q147" s="244"/>
      <c r="R147" s="244"/>
      <c r="S147" s="244"/>
      <c r="T147" s="245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46" t="s">
        <v>216</v>
      </c>
      <c r="AU147" s="246" t="s">
        <v>85</v>
      </c>
      <c r="AV147" s="14" t="s">
        <v>207</v>
      </c>
      <c r="AW147" s="14" t="s">
        <v>37</v>
      </c>
      <c r="AX147" s="14" t="s">
        <v>83</v>
      </c>
      <c r="AY147" s="246" t="s">
        <v>199</v>
      </c>
    </row>
    <row r="148" s="2" customFormat="1" ht="16.5" customHeight="1">
      <c r="A148" s="40"/>
      <c r="B148" s="41"/>
      <c r="C148" s="206" t="s">
        <v>293</v>
      </c>
      <c r="D148" s="206" t="s">
        <v>202</v>
      </c>
      <c r="E148" s="207" t="s">
        <v>1283</v>
      </c>
      <c r="F148" s="208" t="s">
        <v>1284</v>
      </c>
      <c r="G148" s="209" t="s">
        <v>205</v>
      </c>
      <c r="H148" s="210">
        <v>2.5</v>
      </c>
      <c r="I148" s="211"/>
      <c r="J148" s="212">
        <f>ROUND(I148*H148,2)</f>
        <v>0</v>
      </c>
      <c r="K148" s="208" t="s">
        <v>206</v>
      </c>
      <c r="L148" s="46"/>
      <c r="M148" s="213" t="s">
        <v>19</v>
      </c>
      <c r="N148" s="214" t="s">
        <v>46</v>
      </c>
      <c r="O148" s="86"/>
      <c r="P148" s="215">
        <f>O148*H148</f>
        <v>0</v>
      </c>
      <c r="Q148" s="215">
        <v>2.5018722040000001</v>
      </c>
      <c r="R148" s="215">
        <f>Q148*H148</f>
        <v>6.25468051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207</v>
      </c>
      <c r="AT148" s="217" t="s">
        <v>202</v>
      </c>
      <c r="AU148" s="217" t="s">
        <v>85</v>
      </c>
      <c r="AY148" s="19" t="s">
        <v>199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83</v>
      </c>
      <c r="BK148" s="218">
        <f>ROUND(I148*H148,2)</f>
        <v>0</v>
      </c>
      <c r="BL148" s="19" t="s">
        <v>207</v>
      </c>
      <c r="BM148" s="217" t="s">
        <v>1285</v>
      </c>
    </row>
    <row r="149" s="2" customFormat="1">
      <c r="A149" s="40"/>
      <c r="B149" s="41"/>
      <c r="C149" s="42"/>
      <c r="D149" s="219" t="s">
        <v>209</v>
      </c>
      <c r="E149" s="42"/>
      <c r="F149" s="220" t="s">
        <v>1286</v>
      </c>
      <c r="G149" s="42"/>
      <c r="H149" s="42"/>
      <c r="I149" s="221"/>
      <c r="J149" s="42"/>
      <c r="K149" s="42"/>
      <c r="L149" s="46"/>
      <c r="M149" s="222"/>
      <c r="N149" s="223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209</v>
      </c>
      <c r="AU149" s="19" t="s">
        <v>85</v>
      </c>
    </row>
    <row r="150" s="13" customFormat="1">
      <c r="A150" s="13"/>
      <c r="B150" s="224"/>
      <c r="C150" s="225"/>
      <c r="D150" s="226" t="s">
        <v>216</v>
      </c>
      <c r="E150" s="227" t="s">
        <v>19</v>
      </c>
      <c r="F150" s="228" t="s">
        <v>1230</v>
      </c>
      <c r="G150" s="225"/>
      <c r="H150" s="229">
        <v>2.5</v>
      </c>
      <c r="I150" s="230"/>
      <c r="J150" s="225"/>
      <c r="K150" s="225"/>
      <c r="L150" s="231"/>
      <c r="M150" s="232"/>
      <c r="N150" s="233"/>
      <c r="O150" s="233"/>
      <c r="P150" s="233"/>
      <c r="Q150" s="233"/>
      <c r="R150" s="233"/>
      <c r="S150" s="233"/>
      <c r="T150" s="234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5" t="s">
        <v>216</v>
      </c>
      <c r="AU150" s="235" t="s">
        <v>85</v>
      </c>
      <c r="AV150" s="13" t="s">
        <v>85</v>
      </c>
      <c r="AW150" s="13" t="s">
        <v>37</v>
      </c>
      <c r="AX150" s="13" t="s">
        <v>75</v>
      </c>
      <c r="AY150" s="235" t="s">
        <v>199</v>
      </c>
    </row>
    <row r="151" s="14" customFormat="1">
      <c r="A151" s="14"/>
      <c r="B151" s="236"/>
      <c r="C151" s="237"/>
      <c r="D151" s="226" t="s">
        <v>216</v>
      </c>
      <c r="E151" s="238" t="s">
        <v>19</v>
      </c>
      <c r="F151" s="239" t="s">
        <v>218</v>
      </c>
      <c r="G151" s="237"/>
      <c r="H151" s="240">
        <v>2.5</v>
      </c>
      <c r="I151" s="241"/>
      <c r="J151" s="237"/>
      <c r="K151" s="237"/>
      <c r="L151" s="242"/>
      <c r="M151" s="243"/>
      <c r="N151" s="244"/>
      <c r="O151" s="244"/>
      <c r="P151" s="244"/>
      <c r="Q151" s="244"/>
      <c r="R151" s="244"/>
      <c r="S151" s="244"/>
      <c r="T151" s="245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6" t="s">
        <v>216</v>
      </c>
      <c r="AU151" s="246" t="s">
        <v>85</v>
      </c>
      <c r="AV151" s="14" t="s">
        <v>207</v>
      </c>
      <c r="AW151" s="14" t="s">
        <v>37</v>
      </c>
      <c r="AX151" s="14" t="s">
        <v>83</v>
      </c>
      <c r="AY151" s="246" t="s">
        <v>199</v>
      </c>
    </row>
    <row r="152" s="2" customFormat="1" ht="16.5" customHeight="1">
      <c r="A152" s="40"/>
      <c r="B152" s="41"/>
      <c r="C152" s="206" t="s">
        <v>298</v>
      </c>
      <c r="D152" s="206" t="s">
        <v>202</v>
      </c>
      <c r="E152" s="207" t="s">
        <v>1287</v>
      </c>
      <c r="F152" s="208" t="s">
        <v>1288</v>
      </c>
      <c r="G152" s="209" t="s">
        <v>283</v>
      </c>
      <c r="H152" s="210">
        <v>20</v>
      </c>
      <c r="I152" s="211"/>
      <c r="J152" s="212">
        <f>ROUND(I152*H152,2)</f>
        <v>0</v>
      </c>
      <c r="K152" s="208" t="s">
        <v>206</v>
      </c>
      <c r="L152" s="46"/>
      <c r="M152" s="213" t="s">
        <v>19</v>
      </c>
      <c r="N152" s="214" t="s">
        <v>46</v>
      </c>
      <c r="O152" s="86"/>
      <c r="P152" s="215">
        <f>O152*H152</f>
        <v>0</v>
      </c>
      <c r="Q152" s="215">
        <v>0.0026369000000000002</v>
      </c>
      <c r="R152" s="215">
        <f>Q152*H152</f>
        <v>0.052738000000000007</v>
      </c>
      <c r="S152" s="215">
        <v>0</v>
      </c>
      <c r="T152" s="21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17" t="s">
        <v>207</v>
      </c>
      <c r="AT152" s="217" t="s">
        <v>202</v>
      </c>
      <c r="AU152" s="217" t="s">
        <v>85</v>
      </c>
      <c r="AY152" s="19" t="s">
        <v>199</v>
      </c>
      <c r="BE152" s="218">
        <f>IF(N152="základní",J152,0)</f>
        <v>0</v>
      </c>
      <c r="BF152" s="218">
        <f>IF(N152="snížená",J152,0)</f>
        <v>0</v>
      </c>
      <c r="BG152" s="218">
        <f>IF(N152="zákl. přenesená",J152,0)</f>
        <v>0</v>
      </c>
      <c r="BH152" s="218">
        <f>IF(N152="sníž. přenesená",J152,0)</f>
        <v>0</v>
      </c>
      <c r="BI152" s="218">
        <f>IF(N152="nulová",J152,0)</f>
        <v>0</v>
      </c>
      <c r="BJ152" s="19" t="s">
        <v>83</v>
      </c>
      <c r="BK152" s="218">
        <f>ROUND(I152*H152,2)</f>
        <v>0</v>
      </c>
      <c r="BL152" s="19" t="s">
        <v>207</v>
      </c>
      <c r="BM152" s="217" t="s">
        <v>1289</v>
      </c>
    </row>
    <row r="153" s="2" customFormat="1">
      <c r="A153" s="40"/>
      <c r="B153" s="41"/>
      <c r="C153" s="42"/>
      <c r="D153" s="219" t="s">
        <v>209</v>
      </c>
      <c r="E153" s="42"/>
      <c r="F153" s="220" t="s">
        <v>1290</v>
      </c>
      <c r="G153" s="42"/>
      <c r="H153" s="42"/>
      <c r="I153" s="221"/>
      <c r="J153" s="42"/>
      <c r="K153" s="42"/>
      <c r="L153" s="46"/>
      <c r="M153" s="222"/>
      <c r="N153" s="223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209</v>
      </c>
      <c r="AU153" s="19" t="s">
        <v>85</v>
      </c>
    </row>
    <row r="154" s="13" customFormat="1">
      <c r="A154" s="13"/>
      <c r="B154" s="224"/>
      <c r="C154" s="225"/>
      <c r="D154" s="226" t="s">
        <v>216</v>
      </c>
      <c r="E154" s="227" t="s">
        <v>19</v>
      </c>
      <c r="F154" s="228" t="s">
        <v>1291</v>
      </c>
      <c r="G154" s="225"/>
      <c r="H154" s="229">
        <v>20</v>
      </c>
      <c r="I154" s="230"/>
      <c r="J154" s="225"/>
      <c r="K154" s="225"/>
      <c r="L154" s="231"/>
      <c r="M154" s="232"/>
      <c r="N154" s="233"/>
      <c r="O154" s="233"/>
      <c r="P154" s="233"/>
      <c r="Q154" s="233"/>
      <c r="R154" s="233"/>
      <c r="S154" s="233"/>
      <c r="T154" s="234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35" t="s">
        <v>216</v>
      </c>
      <c r="AU154" s="235" t="s">
        <v>85</v>
      </c>
      <c r="AV154" s="13" t="s">
        <v>85</v>
      </c>
      <c r="AW154" s="13" t="s">
        <v>37</v>
      </c>
      <c r="AX154" s="13" t="s">
        <v>75</v>
      </c>
      <c r="AY154" s="235" t="s">
        <v>199</v>
      </c>
    </row>
    <row r="155" s="14" customFormat="1">
      <c r="A155" s="14"/>
      <c r="B155" s="236"/>
      <c r="C155" s="237"/>
      <c r="D155" s="226" t="s">
        <v>216</v>
      </c>
      <c r="E155" s="238" t="s">
        <v>19</v>
      </c>
      <c r="F155" s="239" t="s">
        <v>218</v>
      </c>
      <c r="G155" s="237"/>
      <c r="H155" s="240">
        <v>20</v>
      </c>
      <c r="I155" s="241"/>
      <c r="J155" s="237"/>
      <c r="K155" s="237"/>
      <c r="L155" s="242"/>
      <c r="M155" s="243"/>
      <c r="N155" s="244"/>
      <c r="O155" s="244"/>
      <c r="P155" s="244"/>
      <c r="Q155" s="244"/>
      <c r="R155" s="244"/>
      <c r="S155" s="244"/>
      <c r="T155" s="245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46" t="s">
        <v>216</v>
      </c>
      <c r="AU155" s="246" t="s">
        <v>85</v>
      </c>
      <c r="AV155" s="14" t="s">
        <v>207</v>
      </c>
      <c r="AW155" s="14" t="s">
        <v>37</v>
      </c>
      <c r="AX155" s="14" t="s">
        <v>83</v>
      </c>
      <c r="AY155" s="246" t="s">
        <v>199</v>
      </c>
    </row>
    <row r="156" s="2" customFormat="1" ht="16.5" customHeight="1">
      <c r="A156" s="40"/>
      <c r="B156" s="41"/>
      <c r="C156" s="206" t="s">
        <v>128</v>
      </c>
      <c r="D156" s="206" t="s">
        <v>202</v>
      </c>
      <c r="E156" s="207" t="s">
        <v>1292</v>
      </c>
      <c r="F156" s="208" t="s">
        <v>1293</v>
      </c>
      <c r="G156" s="209" t="s">
        <v>283</v>
      </c>
      <c r="H156" s="210">
        <v>20</v>
      </c>
      <c r="I156" s="211"/>
      <c r="J156" s="212">
        <f>ROUND(I156*H156,2)</f>
        <v>0</v>
      </c>
      <c r="K156" s="208" t="s">
        <v>206</v>
      </c>
      <c r="L156" s="46"/>
      <c r="M156" s="213" t="s">
        <v>19</v>
      </c>
      <c r="N156" s="214" t="s">
        <v>46</v>
      </c>
      <c r="O156" s="86"/>
      <c r="P156" s="215">
        <f>O156*H156</f>
        <v>0</v>
      </c>
      <c r="Q156" s="215">
        <v>0</v>
      </c>
      <c r="R156" s="215">
        <f>Q156*H156</f>
        <v>0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207</v>
      </c>
      <c r="AT156" s="217" t="s">
        <v>202</v>
      </c>
      <c r="AU156" s="217" t="s">
        <v>85</v>
      </c>
      <c r="AY156" s="19" t="s">
        <v>199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83</v>
      </c>
      <c r="BK156" s="218">
        <f>ROUND(I156*H156,2)</f>
        <v>0</v>
      </c>
      <c r="BL156" s="19" t="s">
        <v>207</v>
      </c>
      <c r="BM156" s="217" t="s">
        <v>1294</v>
      </c>
    </row>
    <row r="157" s="2" customFormat="1">
      <c r="A157" s="40"/>
      <c r="B157" s="41"/>
      <c r="C157" s="42"/>
      <c r="D157" s="219" t="s">
        <v>209</v>
      </c>
      <c r="E157" s="42"/>
      <c r="F157" s="220" t="s">
        <v>1295</v>
      </c>
      <c r="G157" s="42"/>
      <c r="H157" s="42"/>
      <c r="I157" s="221"/>
      <c r="J157" s="42"/>
      <c r="K157" s="42"/>
      <c r="L157" s="46"/>
      <c r="M157" s="222"/>
      <c r="N157" s="223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209</v>
      </c>
      <c r="AU157" s="19" t="s">
        <v>85</v>
      </c>
    </row>
    <row r="158" s="2" customFormat="1" ht="21.75" customHeight="1">
      <c r="A158" s="40"/>
      <c r="B158" s="41"/>
      <c r="C158" s="206" t="s">
        <v>131</v>
      </c>
      <c r="D158" s="206" t="s">
        <v>202</v>
      </c>
      <c r="E158" s="207" t="s">
        <v>1296</v>
      </c>
      <c r="F158" s="208" t="s">
        <v>1297</v>
      </c>
      <c r="G158" s="209" t="s">
        <v>283</v>
      </c>
      <c r="H158" s="210">
        <v>25.199999999999999</v>
      </c>
      <c r="I158" s="211"/>
      <c r="J158" s="212">
        <f>ROUND(I158*H158,2)</f>
        <v>0</v>
      </c>
      <c r="K158" s="208" t="s">
        <v>206</v>
      </c>
      <c r="L158" s="46"/>
      <c r="M158" s="213" t="s">
        <v>19</v>
      </c>
      <c r="N158" s="214" t="s">
        <v>46</v>
      </c>
      <c r="O158" s="86"/>
      <c r="P158" s="215">
        <f>O158*H158</f>
        <v>0</v>
      </c>
      <c r="Q158" s="215">
        <v>0.58056920000000001</v>
      </c>
      <c r="R158" s="215">
        <f>Q158*H158</f>
        <v>14.63034384</v>
      </c>
      <c r="S158" s="215">
        <v>0</v>
      </c>
      <c r="T158" s="21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17" t="s">
        <v>207</v>
      </c>
      <c r="AT158" s="217" t="s">
        <v>202</v>
      </c>
      <c r="AU158" s="217" t="s">
        <v>85</v>
      </c>
      <c r="AY158" s="19" t="s">
        <v>199</v>
      </c>
      <c r="BE158" s="218">
        <f>IF(N158="základní",J158,0)</f>
        <v>0</v>
      </c>
      <c r="BF158" s="218">
        <f>IF(N158="snížená",J158,0)</f>
        <v>0</v>
      </c>
      <c r="BG158" s="218">
        <f>IF(N158="zákl. přenesená",J158,0)</f>
        <v>0</v>
      </c>
      <c r="BH158" s="218">
        <f>IF(N158="sníž. přenesená",J158,0)</f>
        <v>0</v>
      </c>
      <c r="BI158" s="218">
        <f>IF(N158="nulová",J158,0)</f>
        <v>0</v>
      </c>
      <c r="BJ158" s="19" t="s">
        <v>83</v>
      </c>
      <c r="BK158" s="218">
        <f>ROUND(I158*H158,2)</f>
        <v>0</v>
      </c>
      <c r="BL158" s="19" t="s">
        <v>207</v>
      </c>
      <c r="BM158" s="217" t="s">
        <v>1298</v>
      </c>
    </row>
    <row r="159" s="2" customFormat="1">
      <c r="A159" s="40"/>
      <c r="B159" s="41"/>
      <c r="C159" s="42"/>
      <c r="D159" s="219" t="s">
        <v>209</v>
      </c>
      <c r="E159" s="42"/>
      <c r="F159" s="220" t="s">
        <v>1299</v>
      </c>
      <c r="G159" s="42"/>
      <c r="H159" s="42"/>
      <c r="I159" s="221"/>
      <c r="J159" s="42"/>
      <c r="K159" s="42"/>
      <c r="L159" s="46"/>
      <c r="M159" s="222"/>
      <c r="N159" s="223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209</v>
      </c>
      <c r="AU159" s="19" t="s">
        <v>85</v>
      </c>
    </row>
    <row r="160" s="13" customFormat="1">
      <c r="A160" s="13"/>
      <c r="B160" s="224"/>
      <c r="C160" s="225"/>
      <c r="D160" s="226" t="s">
        <v>216</v>
      </c>
      <c r="E160" s="227" t="s">
        <v>19</v>
      </c>
      <c r="F160" s="228" t="s">
        <v>1300</v>
      </c>
      <c r="G160" s="225"/>
      <c r="H160" s="229">
        <v>19.600000000000001</v>
      </c>
      <c r="I160" s="230"/>
      <c r="J160" s="225"/>
      <c r="K160" s="225"/>
      <c r="L160" s="231"/>
      <c r="M160" s="232"/>
      <c r="N160" s="233"/>
      <c r="O160" s="233"/>
      <c r="P160" s="233"/>
      <c r="Q160" s="233"/>
      <c r="R160" s="233"/>
      <c r="S160" s="233"/>
      <c r="T160" s="234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5" t="s">
        <v>216</v>
      </c>
      <c r="AU160" s="235" t="s">
        <v>85</v>
      </c>
      <c r="AV160" s="13" t="s">
        <v>85</v>
      </c>
      <c r="AW160" s="13" t="s">
        <v>37</v>
      </c>
      <c r="AX160" s="13" t="s">
        <v>75</v>
      </c>
      <c r="AY160" s="235" t="s">
        <v>199</v>
      </c>
    </row>
    <row r="161" s="13" customFormat="1">
      <c r="A161" s="13"/>
      <c r="B161" s="224"/>
      <c r="C161" s="225"/>
      <c r="D161" s="226" t="s">
        <v>216</v>
      </c>
      <c r="E161" s="227" t="s">
        <v>19</v>
      </c>
      <c r="F161" s="228" t="s">
        <v>1301</v>
      </c>
      <c r="G161" s="225"/>
      <c r="H161" s="229">
        <v>5.5999999999999996</v>
      </c>
      <c r="I161" s="230"/>
      <c r="J161" s="225"/>
      <c r="K161" s="225"/>
      <c r="L161" s="231"/>
      <c r="M161" s="232"/>
      <c r="N161" s="233"/>
      <c r="O161" s="233"/>
      <c r="P161" s="233"/>
      <c r="Q161" s="233"/>
      <c r="R161" s="233"/>
      <c r="S161" s="233"/>
      <c r="T161" s="234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5" t="s">
        <v>216</v>
      </c>
      <c r="AU161" s="235" t="s">
        <v>85</v>
      </c>
      <c r="AV161" s="13" t="s">
        <v>85</v>
      </c>
      <c r="AW161" s="13" t="s">
        <v>37</v>
      </c>
      <c r="AX161" s="13" t="s">
        <v>75</v>
      </c>
      <c r="AY161" s="235" t="s">
        <v>199</v>
      </c>
    </row>
    <row r="162" s="14" customFormat="1">
      <c r="A162" s="14"/>
      <c r="B162" s="236"/>
      <c r="C162" s="237"/>
      <c r="D162" s="226" t="s">
        <v>216</v>
      </c>
      <c r="E162" s="238" t="s">
        <v>19</v>
      </c>
      <c r="F162" s="239" t="s">
        <v>218</v>
      </c>
      <c r="G162" s="237"/>
      <c r="H162" s="240">
        <v>25.200000000000003</v>
      </c>
      <c r="I162" s="241"/>
      <c r="J162" s="237"/>
      <c r="K162" s="237"/>
      <c r="L162" s="242"/>
      <c r="M162" s="243"/>
      <c r="N162" s="244"/>
      <c r="O162" s="244"/>
      <c r="P162" s="244"/>
      <c r="Q162" s="244"/>
      <c r="R162" s="244"/>
      <c r="S162" s="244"/>
      <c r="T162" s="245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46" t="s">
        <v>216</v>
      </c>
      <c r="AU162" s="246" t="s">
        <v>85</v>
      </c>
      <c r="AV162" s="14" t="s">
        <v>207</v>
      </c>
      <c r="AW162" s="14" t="s">
        <v>37</v>
      </c>
      <c r="AX162" s="14" t="s">
        <v>83</v>
      </c>
      <c r="AY162" s="246" t="s">
        <v>199</v>
      </c>
    </row>
    <row r="163" s="2" customFormat="1" ht="21.75" customHeight="1">
      <c r="A163" s="40"/>
      <c r="B163" s="41"/>
      <c r="C163" s="206" t="s">
        <v>134</v>
      </c>
      <c r="D163" s="206" t="s">
        <v>202</v>
      </c>
      <c r="E163" s="207" t="s">
        <v>1302</v>
      </c>
      <c r="F163" s="208" t="s">
        <v>1303</v>
      </c>
      <c r="G163" s="209" t="s">
        <v>283</v>
      </c>
      <c r="H163" s="210">
        <v>2.1200000000000001</v>
      </c>
      <c r="I163" s="211"/>
      <c r="J163" s="212">
        <f>ROUND(I163*H163,2)</f>
        <v>0</v>
      </c>
      <c r="K163" s="208" t="s">
        <v>206</v>
      </c>
      <c r="L163" s="46"/>
      <c r="M163" s="213" t="s">
        <v>19</v>
      </c>
      <c r="N163" s="214" t="s">
        <v>46</v>
      </c>
      <c r="O163" s="86"/>
      <c r="P163" s="215">
        <f>O163*H163</f>
        <v>0</v>
      </c>
      <c r="Q163" s="215">
        <v>0.93197830000000004</v>
      </c>
      <c r="R163" s="215">
        <f>Q163*H163</f>
        <v>1.9757939960000002</v>
      </c>
      <c r="S163" s="215">
        <v>0</v>
      </c>
      <c r="T163" s="216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17" t="s">
        <v>207</v>
      </c>
      <c r="AT163" s="217" t="s">
        <v>202</v>
      </c>
      <c r="AU163" s="217" t="s">
        <v>85</v>
      </c>
      <c r="AY163" s="19" t="s">
        <v>199</v>
      </c>
      <c r="BE163" s="218">
        <f>IF(N163="základní",J163,0)</f>
        <v>0</v>
      </c>
      <c r="BF163" s="218">
        <f>IF(N163="snížená",J163,0)</f>
        <v>0</v>
      </c>
      <c r="BG163" s="218">
        <f>IF(N163="zákl. přenesená",J163,0)</f>
        <v>0</v>
      </c>
      <c r="BH163" s="218">
        <f>IF(N163="sníž. přenesená",J163,0)</f>
        <v>0</v>
      </c>
      <c r="BI163" s="218">
        <f>IF(N163="nulová",J163,0)</f>
        <v>0</v>
      </c>
      <c r="BJ163" s="19" t="s">
        <v>83</v>
      </c>
      <c r="BK163" s="218">
        <f>ROUND(I163*H163,2)</f>
        <v>0</v>
      </c>
      <c r="BL163" s="19" t="s">
        <v>207</v>
      </c>
      <c r="BM163" s="217" t="s">
        <v>1304</v>
      </c>
    </row>
    <row r="164" s="2" customFormat="1">
      <c r="A164" s="40"/>
      <c r="B164" s="41"/>
      <c r="C164" s="42"/>
      <c r="D164" s="219" t="s">
        <v>209</v>
      </c>
      <c r="E164" s="42"/>
      <c r="F164" s="220" t="s">
        <v>1305</v>
      </c>
      <c r="G164" s="42"/>
      <c r="H164" s="42"/>
      <c r="I164" s="221"/>
      <c r="J164" s="42"/>
      <c r="K164" s="42"/>
      <c r="L164" s="46"/>
      <c r="M164" s="222"/>
      <c r="N164" s="223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209</v>
      </c>
      <c r="AU164" s="19" t="s">
        <v>85</v>
      </c>
    </row>
    <row r="165" s="13" customFormat="1">
      <c r="A165" s="13"/>
      <c r="B165" s="224"/>
      <c r="C165" s="225"/>
      <c r="D165" s="226" t="s">
        <v>216</v>
      </c>
      <c r="E165" s="227" t="s">
        <v>19</v>
      </c>
      <c r="F165" s="228" t="s">
        <v>1306</v>
      </c>
      <c r="G165" s="225"/>
      <c r="H165" s="229">
        <v>2.1200000000000001</v>
      </c>
      <c r="I165" s="230"/>
      <c r="J165" s="225"/>
      <c r="K165" s="225"/>
      <c r="L165" s="231"/>
      <c r="M165" s="232"/>
      <c r="N165" s="233"/>
      <c r="O165" s="233"/>
      <c r="P165" s="233"/>
      <c r="Q165" s="233"/>
      <c r="R165" s="233"/>
      <c r="S165" s="233"/>
      <c r="T165" s="234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5" t="s">
        <v>216</v>
      </c>
      <c r="AU165" s="235" t="s">
        <v>85</v>
      </c>
      <c r="AV165" s="13" t="s">
        <v>85</v>
      </c>
      <c r="AW165" s="13" t="s">
        <v>37</v>
      </c>
      <c r="AX165" s="13" t="s">
        <v>75</v>
      </c>
      <c r="AY165" s="235" t="s">
        <v>199</v>
      </c>
    </row>
    <row r="166" s="14" customFormat="1">
      <c r="A166" s="14"/>
      <c r="B166" s="236"/>
      <c r="C166" s="237"/>
      <c r="D166" s="226" t="s">
        <v>216</v>
      </c>
      <c r="E166" s="238" t="s">
        <v>19</v>
      </c>
      <c r="F166" s="239" t="s">
        <v>218</v>
      </c>
      <c r="G166" s="237"/>
      <c r="H166" s="240">
        <v>2.1200000000000001</v>
      </c>
      <c r="I166" s="241"/>
      <c r="J166" s="237"/>
      <c r="K166" s="237"/>
      <c r="L166" s="242"/>
      <c r="M166" s="243"/>
      <c r="N166" s="244"/>
      <c r="O166" s="244"/>
      <c r="P166" s="244"/>
      <c r="Q166" s="244"/>
      <c r="R166" s="244"/>
      <c r="S166" s="244"/>
      <c r="T166" s="245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6" t="s">
        <v>216</v>
      </c>
      <c r="AU166" s="246" t="s">
        <v>85</v>
      </c>
      <c r="AV166" s="14" t="s">
        <v>207</v>
      </c>
      <c r="AW166" s="14" t="s">
        <v>37</v>
      </c>
      <c r="AX166" s="14" t="s">
        <v>83</v>
      </c>
      <c r="AY166" s="246" t="s">
        <v>199</v>
      </c>
    </row>
    <row r="167" s="12" customFormat="1" ht="22.8" customHeight="1">
      <c r="A167" s="12"/>
      <c r="B167" s="190"/>
      <c r="C167" s="191"/>
      <c r="D167" s="192" t="s">
        <v>74</v>
      </c>
      <c r="E167" s="204" t="s">
        <v>219</v>
      </c>
      <c r="F167" s="204" t="s">
        <v>625</v>
      </c>
      <c r="G167" s="191"/>
      <c r="H167" s="191"/>
      <c r="I167" s="194"/>
      <c r="J167" s="205">
        <f>BK167</f>
        <v>0</v>
      </c>
      <c r="K167" s="191"/>
      <c r="L167" s="196"/>
      <c r="M167" s="197"/>
      <c r="N167" s="198"/>
      <c r="O167" s="198"/>
      <c r="P167" s="199">
        <f>SUM(P168:P185)</f>
        <v>0</v>
      </c>
      <c r="Q167" s="198"/>
      <c r="R167" s="199">
        <f>SUM(R168:R185)</f>
        <v>0.11582800000000001</v>
      </c>
      <c r="S167" s="198"/>
      <c r="T167" s="200">
        <f>SUM(T168:T185)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01" t="s">
        <v>83</v>
      </c>
      <c r="AT167" s="202" t="s">
        <v>74</v>
      </c>
      <c r="AU167" s="202" t="s">
        <v>83</v>
      </c>
      <c r="AY167" s="201" t="s">
        <v>199</v>
      </c>
      <c r="BK167" s="203">
        <f>SUM(BK168:BK185)</f>
        <v>0</v>
      </c>
    </row>
    <row r="168" s="2" customFormat="1" ht="16.5" customHeight="1">
      <c r="A168" s="40"/>
      <c r="B168" s="41"/>
      <c r="C168" s="206" t="s">
        <v>322</v>
      </c>
      <c r="D168" s="206" t="s">
        <v>202</v>
      </c>
      <c r="E168" s="207" t="s">
        <v>1307</v>
      </c>
      <c r="F168" s="208" t="s">
        <v>1308</v>
      </c>
      <c r="G168" s="209" t="s">
        <v>417</v>
      </c>
      <c r="H168" s="210">
        <v>1</v>
      </c>
      <c r="I168" s="211"/>
      <c r="J168" s="212">
        <f>ROUND(I168*H168,2)</f>
        <v>0</v>
      </c>
      <c r="K168" s="208" t="s">
        <v>206</v>
      </c>
      <c r="L168" s="46"/>
      <c r="M168" s="213" t="s">
        <v>19</v>
      </c>
      <c r="N168" s="214" t="s">
        <v>46</v>
      </c>
      <c r="O168" s="86"/>
      <c r="P168" s="215">
        <f>O168*H168</f>
        <v>0</v>
      </c>
      <c r="Q168" s="215">
        <v>0</v>
      </c>
      <c r="R168" s="215">
        <f>Q168*H168</f>
        <v>0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207</v>
      </c>
      <c r="AT168" s="217" t="s">
        <v>202</v>
      </c>
      <c r="AU168" s="217" t="s">
        <v>85</v>
      </c>
      <c r="AY168" s="19" t="s">
        <v>199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83</v>
      </c>
      <c r="BK168" s="218">
        <f>ROUND(I168*H168,2)</f>
        <v>0</v>
      </c>
      <c r="BL168" s="19" t="s">
        <v>207</v>
      </c>
      <c r="BM168" s="217" t="s">
        <v>1309</v>
      </c>
    </row>
    <row r="169" s="2" customFormat="1">
      <c r="A169" s="40"/>
      <c r="B169" s="41"/>
      <c r="C169" s="42"/>
      <c r="D169" s="219" t="s">
        <v>209</v>
      </c>
      <c r="E169" s="42"/>
      <c r="F169" s="220" t="s">
        <v>1310</v>
      </c>
      <c r="G169" s="42"/>
      <c r="H169" s="42"/>
      <c r="I169" s="221"/>
      <c r="J169" s="42"/>
      <c r="K169" s="42"/>
      <c r="L169" s="46"/>
      <c r="M169" s="222"/>
      <c r="N169" s="223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209</v>
      </c>
      <c r="AU169" s="19" t="s">
        <v>85</v>
      </c>
    </row>
    <row r="170" s="13" customFormat="1">
      <c r="A170" s="13"/>
      <c r="B170" s="224"/>
      <c r="C170" s="225"/>
      <c r="D170" s="226" t="s">
        <v>216</v>
      </c>
      <c r="E170" s="227" t="s">
        <v>19</v>
      </c>
      <c r="F170" s="228" t="s">
        <v>1311</v>
      </c>
      <c r="G170" s="225"/>
      <c r="H170" s="229">
        <v>1</v>
      </c>
      <c r="I170" s="230"/>
      <c r="J170" s="225"/>
      <c r="K170" s="225"/>
      <c r="L170" s="231"/>
      <c r="M170" s="232"/>
      <c r="N170" s="233"/>
      <c r="O170" s="233"/>
      <c r="P170" s="233"/>
      <c r="Q170" s="233"/>
      <c r="R170" s="233"/>
      <c r="S170" s="233"/>
      <c r="T170" s="234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5" t="s">
        <v>216</v>
      </c>
      <c r="AU170" s="235" t="s">
        <v>85</v>
      </c>
      <c r="AV170" s="13" t="s">
        <v>85</v>
      </c>
      <c r="AW170" s="13" t="s">
        <v>37</v>
      </c>
      <c r="AX170" s="13" t="s">
        <v>75</v>
      </c>
      <c r="AY170" s="235" t="s">
        <v>199</v>
      </c>
    </row>
    <row r="171" s="14" customFormat="1">
      <c r="A171" s="14"/>
      <c r="B171" s="236"/>
      <c r="C171" s="237"/>
      <c r="D171" s="226" t="s">
        <v>216</v>
      </c>
      <c r="E171" s="238" t="s">
        <v>19</v>
      </c>
      <c r="F171" s="239" t="s">
        <v>218</v>
      </c>
      <c r="G171" s="237"/>
      <c r="H171" s="240">
        <v>1</v>
      </c>
      <c r="I171" s="241"/>
      <c r="J171" s="237"/>
      <c r="K171" s="237"/>
      <c r="L171" s="242"/>
      <c r="M171" s="243"/>
      <c r="N171" s="244"/>
      <c r="O171" s="244"/>
      <c r="P171" s="244"/>
      <c r="Q171" s="244"/>
      <c r="R171" s="244"/>
      <c r="S171" s="244"/>
      <c r="T171" s="245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46" t="s">
        <v>216</v>
      </c>
      <c r="AU171" s="246" t="s">
        <v>85</v>
      </c>
      <c r="AV171" s="14" t="s">
        <v>207</v>
      </c>
      <c r="AW171" s="14" t="s">
        <v>37</v>
      </c>
      <c r="AX171" s="14" t="s">
        <v>83</v>
      </c>
      <c r="AY171" s="246" t="s">
        <v>199</v>
      </c>
    </row>
    <row r="172" s="2" customFormat="1" ht="16.5" customHeight="1">
      <c r="A172" s="40"/>
      <c r="B172" s="41"/>
      <c r="C172" s="247" t="s">
        <v>326</v>
      </c>
      <c r="D172" s="247" t="s">
        <v>287</v>
      </c>
      <c r="E172" s="248" t="s">
        <v>1312</v>
      </c>
      <c r="F172" s="249" t="s">
        <v>1313</v>
      </c>
      <c r="G172" s="250" t="s">
        <v>417</v>
      </c>
      <c r="H172" s="251">
        <v>1</v>
      </c>
      <c r="I172" s="252"/>
      <c r="J172" s="253">
        <f>ROUND(I172*H172,2)</f>
        <v>0</v>
      </c>
      <c r="K172" s="249" t="s">
        <v>206</v>
      </c>
      <c r="L172" s="254"/>
      <c r="M172" s="255" t="s">
        <v>19</v>
      </c>
      <c r="N172" s="256" t="s">
        <v>46</v>
      </c>
      <c r="O172" s="86"/>
      <c r="P172" s="215">
        <f>O172*H172</f>
        <v>0</v>
      </c>
      <c r="Q172" s="215">
        <v>0.036179999999999997</v>
      </c>
      <c r="R172" s="215">
        <f>Q172*H172</f>
        <v>0.036179999999999997</v>
      </c>
      <c r="S172" s="215">
        <v>0</v>
      </c>
      <c r="T172" s="21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17" t="s">
        <v>254</v>
      </c>
      <c r="AT172" s="217" t="s">
        <v>287</v>
      </c>
      <c r="AU172" s="217" t="s">
        <v>85</v>
      </c>
      <c r="AY172" s="19" t="s">
        <v>199</v>
      </c>
      <c r="BE172" s="218">
        <f>IF(N172="základní",J172,0)</f>
        <v>0</v>
      </c>
      <c r="BF172" s="218">
        <f>IF(N172="snížená",J172,0)</f>
        <v>0</v>
      </c>
      <c r="BG172" s="218">
        <f>IF(N172="zákl. přenesená",J172,0)</f>
        <v>0</v>
      </c>
      <c r="BH172" s="218">
        <f>IF(N172="sníž. přenesená",J172,0)</f>
        <v>0</v>
      </c>
      <c r="BI172" s="218">
        <f>IF(N172="nulová",J172,0)</f>
        <v>0</v>
      </c>
      <c r="BJ172" s="19" t="s">
        <v>83</v>
      </c>
      <c r="BK172" s="218">
        <f>ROUND(I172*H172,2)</f>
        <v>0</v>
      </c>
      <c r="BL172" s="19" t="s">
        <v>207</v>
      </c>
      <c r="BM172" s="217" t="s">
        <v>1314</v>
      </c>
    </row>
    <row r="173" s="2" customFormat="1" ht="16.5" customHeight="1">
      <c r="A173" s="40"/>
      <c r="B173" s="41"/>
      <c r="C173" s="206" t="s">
        <v>7</v>
      </c>
      <c r="D173" s="206" t="s">
        <v>202</v>
      </c>
      <c r="E173" s="207" t="s">
        <v>1315</v>
      </c>
      <c r="F173" s="208" t="s">
        <v>1316</v>
      </c>
      <c r="G173" s="209" t="s">
        <v>417</v>
      </c>
      <c r="H173" s="210">
        <v>1</v>
      </c>
      <c r="I173" s="211"/>
      <c r="J173" s="212">
        <f>ROUND(I173*H173,2)</f>
        <v>0</v>
      </c>
      <c r="K173" s="208" t="s">
        <v>206</v>
      </c>
      <c r="L173" s="46"/>
      <c r="M173" s="213" t="s">
        <v>19</v>
      </c>
      <c r="N173" s="214" t="s">
        <v>46</v>
      </c>
      <c r="O173" s="86"/>
      <c r="P173" s="215">
        <f>O173*H173</f>
        <v>0</v>
      </c>
      <c r="Q173" s="215">
        <v>0</v>
      </c>
      <c r="R173" s="215">
        <f>Q173*H173</f>
        <v>0</v>
      </c>
      <c r="S173" s="215">
        <v>0</v>
      </c>
      <c r="T173" s="21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207</v>
      </c>
      <c r="AT173" s="217" t="s">
        <v>202</v>
      </c>
      <c r="AU173" s="217" t="s">
        <v>85</v>
      </c>
      <c r="AY173" s="19" t="s">
        <v>199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83</v>
      </c>
      <c r="BK173" s="218">
        <f>ROUND(I173*H173,2)</f>
        <v>0</v>
      </c>
      <c r="BL173" s="19" t="s">
        <v>207</v>
      </c>
      <c r="BM173" s="217" t="s">
        <v>1317</v>
      </c>
    </row>
    <row r="174" s="2" customFormat="1">
      <c r="A174" s="40"/>
      <c r="B174" s="41"/>
      <c r="C174" s="42"/>
      <c r="D174" s="219" t="s">
        <v>209</v>
      </c>
      <c r="E174" s="42"/>
      <c r="F174" s="220" t="s">
        <v>1318</v>
      </c>
      <c r="G174" s="42"/>
      <c r="H174" s="42"/>
      <c r="I174" s="221"/>
      <c r="J174" s="42"/>
      <c r="K174" s="42"/>
      <c r="L174" s="46"/>
      <c r="M174" s="222"/>
      <c r="N174" s="223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209</v>
      </c>
      <c r="AU174" s="19" t="s">
        <v>85</v>
      </c>
    </row>
    <row r="175" s="13" customFormat="1">
      <c r="A175" s="13"/>
      <c r="B175" s="224"/>
      <c r="C175" s="225"/>
      <c r="D175" s="226" t="s">
        <v>216</v>
      </c>
      <c r="E175" s="227" t="s">
        <v>19</v>
      </c>
      <c r="F175" s="228" t="s">
        <v>1311</v>
      </c>
      <c r="G175" s="225"/>
      <c r="H175" s="229">
        <v>1</v>
      </c>
      <c r="I175" s="230"/>
      <c r="J175" s="225"/>
      <c r="K175" s="225"/>
      <c r="L175" s="231"/>
      <c r="M175" s="232"/>
      <c r="N175" s="233"/>
      <c r="O175" s="233"/>
      <c r="P175" s="233"/>
      <c r="Q175" s="233"/>
      <c r="R175" s="233"/>
      <c r="S175" s="233"/>
      <c r="T175" s="234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5" t="s">
        <v>216</v>
      </c>
      <c r="AU175" s="235" t="s">
        <v>85</v>
      </c>
      <c r="AV175" s="13" t="s">
        <v>85</v>
      </c>
      <c r="AW175" s="13" t="s">
        <v>37</v>
      </c>
      <c r="AX175" s="13" t="s">
        <v>75</v>
      </c>
      <c r="AY175" s="235" t="s">
        <v>199</v>
      </c>
    </row>
    <row r="176" s="14" customFormat="1">
      <c r="A176" s="14"/>
      <c r="B176" s="236"/>
      <c r="C176" s="237"/>
      <c r="D176" s="226" t="s">
        <v>216</v>
      </c>
      <c r="E176" s="238" t="s">
        <v>19</v>
      </c>
      <c r="F176" s="239" t="s">
        <v>218</v>
      </c>
      <c r="G176" s="237"/>
      <c r="H176" s="240">
        <v>1</v>
      </c>
      <c r="I176" s="241"/>
      <c r="J176" s="237"/>
      <c r="K176" s="237"/>
      <c r="L176" s="242"/>
      <c r="M176" s="243"/>
      <c r="N176" s="244"/>
      <c r="O176" s="244"/>
      <c r="P176" s="244"/>
      <c r="Q176" s="244"/>
      <c r="R176" s="244"/>
      <c r="S176" s="244"/>
      <c r="T176" s="245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46" t="s">
        <v>216</v>
      </c>
      <c r="AU176" s="246" t="s">
        <v>85</v>
      </c>
      <c r="AV176" s="14" t="s">
        <v>207</v>
      </c>
      <c r="AW176" s="14" t="s">
        <v>37</v>
      </c>
      <c r="AX176" s="14" t="s">
        <v>83</v>
      </c>
      <c r="AY176" s="246" t="s">
        <v>199</v>
      </c>
    </row>
    <row r="177" s="2" customFormat="1" ht="16.5" customHeight="1">
      <c r="A177" s="40"/>
      <c r="B177" s="41"/>
      <c r="C177" s="247" t="s">
        <v>339</v>
      </c>
      <c r="D177" s="247" t="s">
        <v>287</v>
      </c>
      <c r="E177" s="248" t="s">
        <v>1319</v>
      </c>
      <c r="F177" s="249" t="s">
        <v>1320</v>
      </c>
      <c r="G177" s="250" t="s">
        <v>417</v>
      </c>
      <c r="H177" s="251">
        <v>1</v>
      </c>
      <c r="I177" s="252"/>
      <c r="J177" s="253">
        <f>ROUND(I177*H177,2)</f>
        <v>0</v>
      </c>
      <c r="K177" s="249" t="s">
        <v>206</v>
      </c>
      <c r="L177" s="254"/>
      <c r="M177" s="255" t="s">
        <v>19</v>
      </c>
      <c r="N177" s="256" t="s">
        <v>46</v>
      </c>
      <c r="O177" s="86"/>
      <c r="P177" s="215">
        <f>O177*H177</f>
        <v>0</v>
      </c>
      <c r="Q177" s="215">
        <v>0.056800000000000003</v>
      </c>
      <c r="R177" s="215">
        <f>Q177*H177</f>
        <v>0.056800000000000003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254</v>
      </c>
      <c r="AT177" s="217" t="s">
        <v>287</v>
      </c>
      <c r="AU177" s="217" t="s">
        <v>85</v>
      </c>
      <c r="AY177" s="19" t="s">
        <v>199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83</v>
      </c>
      <c r="BK177" s="218">
        <f>ROUND(I177*H177,2)</f>
        <v>0</v>
      </c>
      <c r="BL177" s="19" t="s">
        <v>207</v>
      </c>
      <c r="BM177" s="217" t="s">
        <v>1321</v>
      </c>
    </row>
    <row r="178" s="2" customFormat="1" ht="16.5" customHeight="1">
      <c r="A178" s="40"/>
      <c r="B178" s="41"/>
      <c r="C178" s="206" t="s">
        <v>344</v>
      </c>
      <c r="D178" s="206" t="s">
        <v>202</v>
      </c>
      <c r="E178" s="207" t="s">
        <v>1322</v>
      </c>
      <c r="F178" s="208" t="s">
        <v>1323</v>
      </c>
      <c r="G178" s="209" t="s">
        <v>222</v>
      </c>
      <c r="H178" s="210">
        <v>8.5</v>
      </c>
      <c r="I178" s="211"/>
      <c r="J178" s="212">
        <f>ROUND(I178*H178,2)</f>
        <v>0</v>
      </c>
      <c r="K178" s="208" t="s">
        <v>206</v>
      </c>
      <c r="L178" s="46"/>
      <c r="M178" s="213" t="s">
        <v>19</v>
      </c>
      <c r="N178" s="214" t="s">
        <v>46</v>
      </c>
      <c r="O178" s="86"/>
      <c r="P178" s="215">
        <f>O178*H178</f>
        <v>0</v>
      </c>
      <c r="Q178" s="215">
        <v>0</v>
      </c>
      <c r="R178" s="215">
        <f>Q178*H178</f>
        <v>0</v>
      </c>
      <c r="S178" s="215">
        <v>0</v>
      </c>
      <c r="T178" s="21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17" t="s">
        <v>207</v>
      </c>
      <c r="AT178" s="217" t="s">
        <v>202</v>
      </c>
      <c r="AU178" s="217" t="s">
        <v>85</v>
      </c>
      <c r="AY178" s="19" t="s">
        <v>199</v>
      </c>
      <c r="BE178" s="218">
        <f>IF(N178="základní",J178,0)</f>
        <v>0</v>
      </c>
      <c r="BF178" s="218">
        <f>IF(N178="snížená",J178,0)</f>
        <v>0</v>
      </c>
      <c r="BG178" s="218">
        <f>IF(N178="zákl. přenesená",J178,0)</f>
        <v>0</v>
      </c>
      <c r="BH178" s="218">
        <f>IF(N178="sníž. přenesená",J178,0)</f>
        <v>0</v>
      </c>
      <c r="BI178" s="218">
        <f>IF(N178="nulová",J178,0)</f>
        <v>0</v>
      </c>
      <c r="BJ178" s="19" t="s">
        <v>83</v>
      </c>
      <c r="BK178" s="218">
        <f>ROUND(I178*H178,2)</f>
        <v>0</v>
      </c>
      <c r="BL178" s="19" t="s">
        <v>207</v>
      </c>
      <c r="BM178" s="217" t="s">
        <v>1324</v>
      </c>
    </row>
    <row r="179" s="2" customFormat="1">
      <c r="A179" s="40"/>
      <c r="B179" s="41"/>
      <c r="C179" s="42"/>
      <c r="D179" s="219" t="s">
        <v>209</v>
      </c>
      <c r="E179" s="42"/>
      <c r="F179" s="220" t="s">
        <v>1325</v>
      </c>
      <c r="G179" s="42"/>
      <c r="H179" s="42"/>
      <c r="I179" s="221"/>
      <c r="J179" s="42"/>
      <c r="K179" s="42"/>
      <c r="L179" s="46"/>
      <c r="M179" s="222"/>
      <c r="N179" s="223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209</v>
      </c>
      <c r="AU179" s="19" t="s">
        <v>85</v>
      </c>
    </row>
    <row r="180" s="13" customFormat="1">
      <c r="A180" s="13"/>
      <c r="B180" s="224"/>
      <c r="C180" s="225"/>
      <c r="D180" s="226" t="s">
        <v>216</v>
      </c>
      <c r="E180" s="227" t="s">
        <v>19</v>
      </c>
      <c r="F180" s="228" t="s">
        <v>1326</v>
      </c>
      <c r="G180" s="225"/>
      <c r="H180" s="229">
        <v>8.5</v>
      </c>
      <c r="I180" s="230"/>
      <c r="J180" s="225"/>
      <c r="K180" s="225"/>
      <c r="L180" s="231"/>
      <c r="M180" s="232"/>
      <c r="N180" s="233"/>
      <c r="O180" s="233"/>
      <c r="P180" s="233"/>
      <c r="Q180" s="233"/>
      <c r="R180" s="233"/>
      <c r="S180" s="233"/>
      <c r="T180" s="234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5" t="s">
        <v>216</v>
      </c>
      <c r="AU180" s="235" t="s">
        <v>85</v>
      </c>
      <c r="AV180" s="13" t="s">
        <v>85</v>
      </c>
      <c r="AW180" s="13" t="s">
        <v>37</v>
      </c>
      <c r="AX180" s="13" t="s">
        <v>75</v>
      </c>
      <c r="AY180" s="235" t="s">
        <v>199</v>
      </c>
    </row>
    <row r="181" s="14" customFormat="1">
      <c r="A181" s="14"/>
      <c r="B181" s="236"/>
      <c r="C181" s="237"/>
      <c r="D181" s="226" t="s">
        <v>216</v>
      </c>
      <c r="E181" s="238" t="s">
        <v>19</v>
      </c>
      <c r="F181" s="239" t="s">
        <v>218</v>
      </c>
      <c r="G181" s="237"/>
      <c r="H181" s="240">
        <v>8.5</v>
      </c>
      <c r="I181" s="241"/>
      <c r="J181" s="237"/>
      <c r="K181" s="237"/>
      <c r="L181" s="242"/>
      <c r="M181" s="243"/>
      <c r="N181" s="244"/>
      <c r="O181" s="244"/>
      <c r="P181" s="244"/>
      <c r="Q181" s="244"/>
      <c r="R181" s="244"/>
      <c r="S181" s="244"/>
      <c r="T181" s="245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46" t="s">
        <v>216</v>
      </c>
      <c r="AU181" s="246" t="s">
        <v>85</v>
      </c>
      <c r="AV181" s="14" t="s">
        <v>207</v>
      </c>
      <c r="AW181" s="14" t="s">
        <v>37</v>
      </c>
      <c r="AX181" s="14" t="s">
        <v>83</v>
      </c>
      <c r="AY181" s="246" t="s">
        <v>199</v>
      </c>
    </row>
    <row r="182" s="2" customFormat="1" ht="24.15" customHeight="1">
      <c r="A182" s="40"/>
      <c r="B182" s="41"/>
      <c r="C182" s="247" t="s">
        <v>349</v>
      </c>
      <c r="D182" s="247" t="s">
        <v>287</v>
      </c>
      <c r="E182" s="248" t="s">
        <v>1327</v>
      </c>
      <c r="F182" s="249" t="s">
        <v>1328</v>
      </c>
      <c r="G182" s="250" t="s">
        <v>222</v>
      </c>
      <c r="H182" s="251">
        <v>8.9250000000000007</v>
      </c>
      <c r="I182" s="252"/>
      <c r="J182" s="253">
        <f>ROUND(I182*H182,2)</f>
        <v>0</v>
      </c>
      <c r="K182" s="249" t="s">
        <v>206</v>
      </c>
      <c r="L182" s="254"/>
      <c r="M182" s="255" t="s">
        <v>19</v>
      </c>
      <c r="N182" s="256" t="s">
        <v>46</v>
      </c>
      <c r="O182" s="86"/>
      <c r="P182" s="215">
        <f>O182*H182</f>
        <v>0</v>
      </c>
      <c r="Q182" s="215">
        <v>0.0025600000000000002</v>
      </c>
      <c r="R182" s="215">
        <f>Q182*H182</f>
        <v>0.022848000000000004</v>
      </c>
      <c r="S182" s="215">
        <v>0</v>
      </c>
      <c r="T182" s="21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17" t="s">
        <v>254</v>
      </c>
      <c r="AT182" s="217" t="s">
        <v>287</v>
      </c>
      <c r="AU182" s="217" t="s">
        <v>85</v>
      </c>
      <c r="AY182" s="19" t="s">
        <v>199</v>
      </c>
      <c r="BE182" s="218">
        <f>IF(N182="základní",J182,0)</f>
        <v>0</v>
      </c>
      <c r="BF182" s="218">
        <f>IF(N182="snížená",J182,0)</f>
        <v>0</v>
      </c>
      <c r="BG182" s="218">
        <f>IF(N182="zákl. přenesená",J182,0)</f>
        <v>0</v>
      </c>
      <c r="BH182" s="218">
        <f>IF(N182="sníž. přenesená",J182,0)</f>
        <v>0</v>
      </c>
      <c r="BI182" s="218">
        <f>IF(N182="nulová",J182,0)</f>
        <v>0</v>
      </c>
      <c r="BJ182" s="19" t="s">
        <v>83</v>
      </c>
      <c r="BK182" s="218">
        <f>ROUND(I182*H182,2)</f>
        <v>0</v>
      </c>
      <c r="BL182" s="19" t="s">
        <v>207</v>
      </c>
      <c r="BM182" s="217" t="s">
        <v>1329</v>
      </c>
    </row>
    <row r="183" s="13" customFormat="1">
      <c r="A183" s="13"/>
      <c r="B183" s="224"/>
      <c r="C183" s="225"/>
      <c r="D183" s="226" t="s">
        <v>216</v>
      </c>
      <c r="E183" s="227" t="s">
        <v>19</v>
      </c>
      <c r="F183" s="228" t="s">
        <v>1330</v>
      </c>
      <c r="G183" s="225"/>
      <c r="H183" s="229">
        <v>8.9250000000000007</v>
      </c>
      <c r="I183" s="230"/>
      <c r="J183" s="225"/>
      <c r="K183" s="225"/>
      <c r="L183" s="231"/>
      <c r="M183" s="232"/>
      <c r="N183" s="233"/>
      <c r="O183" s="233"/>
      <c r="P183" s="233"/>
      <c r="Q183" s="233"/>
      <c r="R183" s="233"/>
      <c r="S183" s="233"/>
      <c r="T183" s="234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5" t="s">
        <v>216</v>
      </c>
      <c r="AU183" s="235" t="s">
        <v>85</v>
      </c>
      <c r="AV183" s="13" t="s">
        <v>85</v>
      </c>
      <c r="AW183" s="13" t="s">
        <v>37</v>
      </c>
      <c r="AX183" s="13" t="s">
        <v>75</v>
      </c>
      <c r="AY183" s="235" t="s">
        <v>199</v>
      </c>
    </row>
    <row r="184" s="14" customFormat="1">
      <c r="A184" s="14"/>
      <c r="B184" s="236"/>
      <c r="C184" s="237"/>
      <c r="D184" s="226" t="s">
        <v>216</v>
      </c>
      <c r="E184" s="238" t="s">
        <v>19</v>
      </c>
      <c r="F184" s="239" t="s">
        <v>218</v>
      </c>
      <c r="G184" s="237"/>
      <c r="H184" s="240">
        <v>8.9250000000000007</v>
      </c>
      <c r="I184" s="241"/>
      <c r="J184" s="237"/>
      <c r="K184" s="237"/>
      <c r="L184" s="242"/>
      <c r="M184" s="243"/>
      <c r="N184" s="244"/>
      <c r="O184" s="244"/>
      <c r="P184" s="244"/>
      <c r="Q184" s="244"/>
      <c r="R184" s="244"/>
      <c r="S184" s="244"/>
      <c r="T184" s="245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46" t="s">
        <v>216</v>
      </c>
      <c r="AU184" s="246" t="s">
        <v>85</v>
      </c>
      <c r="AV184" s="14" t="s">
        <v>207</v>
      </c>
      <c r="AW184" s="14" t="s">
        <v>37</v>
      </c>
      <c r="AX184" s="14" t="s">
        <v>83</v>
      </c>
      <c r="AY184" s="246" t="s">
        <v>199</v>
      </c>
    </row>
    <row r="185" s="2" customFormat="1" ht="16.5" customHeight="1">
      <c r="A185" s="40"/>
      <c r="B185" s="41"/>
      <c r="C185" s="206" t="s">
        <v>354</v>
      </c>
      <c r="D185" s="206" t="s">
        <v>202</v>
      </c>
      <c r="E185" s="207" t="s">
        <v>1331</v>
      </c>
      <c r="F185" s="208" t="s">
        <v>1332</v>
      </c>
      <c r="G185" s="209" t="s">
        <v>417</v>
      </c>
      <c r="H185" s="210">
        <v>7</v>
      </c>
      <c r="I185" s="211"/>
      <c r="J185" s="212">
        <f>ROUND(I185*H185,2)</f>
        <v>0</v>
      </c>
      <c r="K185" s="208" t="s">
        <v>19</v>
      </c>
      <c r="L185" s="46"/>
      <c r="M185" s="213" t="s">
        <v>19</v>
      </c>
      <c r="N185" s="214" t="s">
        <v>46</v>
      </c>
      <c r="O185" s="86"/>
      <c r="P185" s="215">
        <f>O185*H185</f>
        <v>0</v>
      </c>
      <c r="Q185" s="215">
        <v>0</v>
      </c>
      <c r="R185" s="215">
        <f>Q185*H185</f>
        <v>0</v>
      </c>
      <c r="S185" s="215">
        <v>0</v>
      </c>
      <c r="T185" s="216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17" t="s">
        <v>207</v>
      </c>
      <c r="AT185" s="217" t="s">
        <v>202</v>
      </c>
      <c r="AU185" s="217" t="s">
        <v>85</v>
      </c>
      <c r="AY185" s="19" t="s">
        <v>199</v>
      </c>
      <c r="BE185" s="218">
        <f>IF(N185="základní",J185,0)</f>
        <v>0</v>
      </c>
      <c r="BF185" s="218">
        <f>IF(N185="snížená",J185,0)</f>
        <v>0</v>
      </c>
      <c r="BG185" s="218">
        <f>IF(N185="zákl. přenesená",J185,0)</f>
        <v>0</v>
      </c>
      <c r="BH185" s="218">
        <f>IF(N185="sníž. přenesená",J185,0)</f>
        <v>0</v>
      </c>
      <c r="BI185" s="218">
        <f>IF(N185="nulová",J185,0)</f>
        <v>0</v>
      </c>
      <c r="BJ185" s="19" t="s">
        <v>83</v>
      </c>
      <c r="BK185" s="218">
        <f>ROUND(I185*H185,2)</f>
        <v>0</v>
      </c>
      <c r="BL185" s="19" t="s">
        <v>207</v>
      </c>
      <c r="BM185" s="217" t="s">
        <v>1333</v>
      </c>
    </row>
    <row r="186" s="12" customFormat="1" ht="22.8" customHeight="1">
      <c r="A186" s="12"/>
      <c r="B186" s="190"/>
      <c r="C186" s="191"/>
      <c r="D186" s="192" t="s">
        <v>74</v>
      </c>
      <c r="E186" s="204" t="s">
        <v>207</v>
      </c>
      <c r="F186" s="204" t="s">
        <v>1334</v>
      </c>
      <c r="G186" s="191"/>
      <c r="H186" s="191"/>
      <c r="I186" s="194"/>
      <c r="J186" s="205">
        <f>BK186</f>
        <v>0</v>
      </c>
      <c r="K186" s="191"/>
      <c r="L186" s="196"/>
      <c r="M186" s="197"/>
      <c r="N186" s="198"/>
      <c r="O186" s="198"/>
      <c r="P186" s="199">
        <f>SUM(P187:P195)</f>
        <v>0</v>
      </c>
      <c r="Q186" s="198"/>
      <c r="R186" s="199">
        <f>SUM(R187:R195)</f>
        <v>0.54678000000000004</v>
      </c>
      <c r="S186" s="198"/>
      <c r="T186" s="200">
        <f>SUM(T187:T195)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01" t="s">
        <v>83</v>
      </c>
      <c r="AT186" s="202" t="s">
        <v>74</v>
      </c>
      <c r="AU186" s="202" t="s">
        <v>83</v>
      </c>
      <c r="AY186" s="201" t="s">
        <v>199</v>
      </c>
      <c r="BK186" s="203">
        <f>SUM(BK187:BK195)</f>
        <v>0</v>
      </c>
    </row>
    <row r="187" s="2" customFormat="1" ht="16.5" customHeight="1">
      <c r="A187" s="40"/>
      <c r="B187" s="41"/>
      <c r="C187" s="206" t="s">
        <v>359</v>
      </c>
      <c r="D187" s="206" t="s">
        <v>202</v>
      </c>
      <c r="E187" s="207" t="s">
        <v>1335</v>
      </c>
      <c r="F187" s="208" t="s">
        <v>1336</v>
      </c>
      <c r="G187" s="209" t="s">
        <v>417</v>
      </c>
      <c r="H187" s="210">
        <v>9</v>
      </c>
      <c r="I187" s="211"/>
      <c r="J187" s="212">
        <f>ROUND(I187*H187,2)</f>
        <v>0</v>
      </c>
      <c r="K187" s="208" t="s">
        <v>206</v>
      </c>
      <c r="L187" s="46"/>
      <c r="M187" s="213" t="s">
        <v>19</v>
      </c>
      <c r="N187" s="214" t="s">
        <v>46</v>
      </c>
      <c r="O187" s="86"/>
      <c r="P187" s="215">
        <f>O187*H187</f>
        <v>0</v>
      </c>
      <c r="Q187" s="215">
        <v>0.030419999999999999</v>
      </c>
      <c r="R187" s="215">
        <f>Q187*H187</f>
        <v>0.27377999999999997</v>
      </c>
      <c r="S187" s="215">
        <v>0</v>
      </c>
      <c r="T187" s="216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17" t="s">
        <v>207</v>
      </c>
      <c r="AT187" s="217" t="s">
        <v>202</v>
      </c>
      <c r="AU187" s="217" t="s">
        <v>85</v>
      </c>
      <c r="AY187" s="19" t="s">
        <v>199</v>
      </c>
      <c r="BE187" s="218">
        <f>IF(N187="základní",J187,0)</f>
        <v>0</v>
      </c>
      <c r="BF187" s="218">
        <f>IF(N187="snížená",J187,0)</f>
        <v>0</v>
      </c>
      <c r="BG187" s="218">
        <f>IF(N187="zákl. přenesená",J187,0)</f>
        <v>0</v>
      </c>
      <c r="BH187" s="218">
        <f>IF(N187="sníž. přenesená",J187,0)</f>
        <v>0</v>
      </c>
      <c r="BI187" s="218">
        <f>IF(N187="nulová",J187,0)</f>
        <v>0</v>
      </c>
      <c r="BJ187" s="19" t="s">
        <v>83</v>
      </c>
      <c r="BK187" s="218">
        <f>ROUND(I187*H187,2)</f>
        <v>0</v>
      </c>
      <c r="BL187" s="19" t="s">
        <v>207</v>
      </c>
      <c r="BM187" s="217" t="s">
        <v>1337</v>
      </c>
    </row>
    <row r="188" s="2" customFormat="1">
      <c r="A188" s="40"/>
      <c r="B188" s="41"/>
      <c r="C188" s="42"/>
      <c r="D188" s="219" t="s">
        <v>209</v>
      </c>
      <c r="E188" s="42"/>
      <c r="F188" s="220" t="s">
        <v>1338</v>
      </c>
      <c r="G188" s="42"/>
      <c r="H188" s="42"/>
      <c r="I188" s="221"/>
      <c r="J188" s="42"/>
      <c r="K188" s="42"/>
      <c r="L188" s="46"/>
      <c r="M188" s="222"/>
      <c r="N188" s="223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209</v>
      </c>
      <c r="AU188" s="19" t="s">
        <v>85</v>
      </c>
    </row>
    <row r="189" s="13" customFormat="1">
      <c r="A189" s="13"/>
      <c r="B189" s="224"/>
      <c r="C189" s="225"/>
      <c r="D189" s="226" t="s">
        <v>216</v>
      </c>
      <c r="E189" s="227" t="s">
        <v>19</v>
      </c>
      <c r="F189" s="228" t="s">
        <v>1339</v>
      </c>
      <c r="G189" s="225"/>
      <c r="H189" s="229">
        <v>6</v>
      </c>
      <c r="I189" s="230"/>
      <c r="J189" s="225"/>
      <c r="K189" s="225"/>
      <c r="L189" s="231"/>
      <c r="M189" s="232"/>
      <c r="N189" s="233"/>
      <c r="O189" s="233"/>
      <c r="P189" s="233"/>
      <c r="Q189" s="233"/>
      <c r="R189" s="233"/>
      <c r="S189" s="233"/>
      <c r="T189" s="234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5" t="s">
        <v>216</v>
      </c>
      <c r="AU189" s="235" t="s">
        <v>85</v>
      </c>
      <c r="AV189" s="13" t="s">
        <v>85</v>
      </c>
      <c r="AW189" s="13" t="s">
        <v>37</v>
      </c>
      <c r="AX189" s="13" t="s">
        <v>75</v>
      </c>
      <c r="AY189" s="235" t="s">
        <v>199</v>
      </c>
    </row>
    <row r="190" s="13" customFormat="1">
      <c r="A190" s="13"/>
      <c r="B190" s="224"/>
      <c r="C190" s="225"/>
      <c r="D190" s="226" t="s">
        <v>216</v>
      </c>
      <c r="E190" s="227" t="s">
        <v>19</v>
      </c>
      <c r="F190" s="228" t="s">
        <v>1340</v>
      </c>
      <c r="G190" s="225"/>
      <c r="H190" s="229">
        <v>3</v>
      </c>
      <c r="I190" s="230"/>
      <c r="J190" s="225"/>
      <c r="K190" s="225"/>
      <c r="L190" s="231"/>
      <c r="M190" s="232"/>
      <c r="N190" s="233"/>
      <c r="O190" s="233"/>
      <c r="P190" s="233"/>
      <c r="Q190" s="233"/>
      <c r="R190" s="233"/>
      <c r="S190" s="233"/>
      <c r="T190" s="234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5" t="s">
        <v>216</v>
      </c>
      <c r="AU190" s="235" t="s">
        <v>85</v>
      </c>
      <c r="AV190" s="13" t="s">
        <v>85</v>
      </c>
      <c r="AW190" s="13" t="s">
        <v>37</v>
      </c>
      <c r="AX190" s="13" t="s">
        <v>75</v>
      </c>
      <c r="AY190" s="235" t="s">
        <v>199</v>
      </c>
    </row>
    <row r="191" s="14" customFormat="1">
      <c r="A191" s="14"/>
      <c r="B191" s="236"/>
      <c r="C191" s="237"/>
      <c r="D191" s="226" t="s">
        <v>216</v>
      </c>
      <c r="E191" s="238" t="s">
        <v>19</v>
      </c>
      <c r="F191" s="239" t="s">
        <v>218</v>
      </c>
      <c r="G191" s="237"/>
      <c r="H191" s="240">
        <v>9</v>
      </c>
      <c r="I191" s="241"/>
      <c r="J191" s="237"/>
      <c r="K191" s="237"/>
      <c r="L191" s="242"/>
      <c r="M191" s="243"/>
      <c r="N191" s="244"/>
      <c r="O191" s="244"/>
      <c r="P191" s="244"/>
      <c r="Q191" s="244"/>
      <c r="R191" s="244"/>
      <c r="S191" s="244"/>
      <c r="T191" s="245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46" t="s">
        <v>216</v>
      </c>
      <c r="AU191" s="246" t="s">
        <v>85</v>
      </c>
      <c r="AV191" s="14" t="s">
        <v>207</v>
      </c>
      <c r="AW191" s="14" t="s">
        <v>37</v>
      </c>
      <c r="AX191" s="14" t="s">
        <v>83</v>
      </c>
      <c r="AY191" s="246" t="s">
        <v>199</v>
      </c>
    </row>
    <row r="192" s="2" customFormat="1" ht="16.5" customHeight="1">
      <c r="A192" s="40"/>
      <c r="B192" s="41"/>
      <c r="C192" s="247" t="s">
        <v>364</v>
      </c>
      <c r="D192" s="247" t="s">
        <v>287</v>
      </c>
      <c r="E192" s="248" t="s">
        <v>1341</v>
      </c>
      <c r="F192" s="249" t="s">
        <v>1342</v>
      </c>
      <c r="G192" s="250" t="s">
        <v>213</v>
      </c>
      <c r="H192" s="251">
        <v>0.27300000000000002</v>
      </c>
      <c r="I192" s="252"/>
      <c r="J192" s="253">
        <f>ROUND(I192*H192,2)</f>
        <v>0</v>
      </c>
      <c r="K192" s="249" t="s">
        <v>206</v>
      </c>
      <c r="L192" s="254"/>
      <c r="M192" s="255" t="s">
        <v>19</v>
      </c>
      <c r="N192" s="256" t="s">
        <v>46</v>
      </c>
      <c r="O192" s="86"/>
      <c r="P192" s="215">
        <f>O192*H192</f>
        <v>0</v>
      </c>
      <c r="Q192" s="215">
        <v>1</v>
      </c>
      <c r="R192" s="215">
        <f>Q192*H192</f>
        <v>0.27300000000000002</v>
      </c>
      <c r="S192" s="215">
        <v>0</v>
      </c>
      <c r="T192" s="216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17" t="s">
        <v>254</v>
      </c>
      <c r="AT192" s="217" t="s">
        <v>287</v>
      </c>
      <c r="AU192" s="217" t="s">
        <v>85</v>
      </c>
      <c r="AY192" s="19" t="s">
        <v>199</v>
      </c>
      <c r="BE192" s="218">
        <f>IF(N192="základní",J192,0)</f>
        <v>0</v>
      </c>
      <c r="BF192" s="218">
        <f>IF(N192="snížená",J192,0)</f>
        <v>0</v>
      </c>
      <c r="BG192" s="218">
        <f>IF(N192="zákl. přenesená",J192,0)</f>
        <v>0</v>
      </c>
      <c r="BH192" s="218">
        <f>IF(N192="sníž. přenesená",J192,0)</f>
        <v>0</v>
      </c>
      <c r="BI192" s="218">
        <f>IF(N192="nulová",J192,0)</f>
        <v>0</v>
      </c>
      <c r="BJ192" s="19" t="s">
        <v>83</v>
      </c>
      <c r="BK192" s="218">
        <f>ROUND(I192*H192,2)</f>
        <v>0</v>
      </c>
      <c r="BL192" s="19" t="s">
        <v>207</v>
      </c>
      <c r="BM192" s="217" t="s">
        <v>1343</v>
      </c>
    </row>
    <row r="193" s="13" customFormat="1">
      <c r="A193" s="13"/>
      <c r="B193" s="224"/>
      <c r="C193" s="225"/>
      <c r="D193" s="226" t="s">
        <v>216</v>
      </c>
      <c r="E193" s="227" t="s">
        <v>19</v>
      </c>
      <c r="F193" s="228" t="s">
        <v>1344</v>
      </c>
      <c r="G193" s="225"/>
      <c r="H193" s="229">
        <v>0.13500000000000001</v>
      </c>
      <c r="I193" s="230"/>
      <c r="J193" s="225"/>
      <c r="K193" s="225"/>
      <c r="L193" s="231"/>
      <c r="M193" s="232"/>
      <c r="N193" s="233"/>
      <c r="O193" s="233"/>
      <c r="P193" s="233"/>
      <c r="Q193" s="233"/>
      <c r="R193" s="233"/>
      <c r="S193" s="233"/>
      <c r="T193" s="234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5" t="s">
        <v>216</v>
      </c>
      <c r="AU193" s="235" t="s">
        <v>85</v>
      </c>
      <c r="AV193" s="13" t="s">
        <v>85</v>
      </c>
      <c r="AW193" s="13" t="s">
        <v>37</v>
      </c>
      <c r="AX193" s="13" t="s">
        <v>75</v>
      </c>
      <c r="AY193" s="235" t="s">
        <v>199</v>
      </c>
    </row>
    <row r="194" s="13" customFormat="1">
      <c r="A194" s="13"/>
      <c r="B194" s="224"/>
      <c r="C194" s="225"/>
      <c r="D194" s="226" t="s">
        <v>216</v>
      </c>
      <c r="E194" s="227" t="s">
        <v>19</v>
      </c>
      <c r="F194" s="228" t="s">
        <v>1345</v>
      </c>
      <c r="G194" s="225"/>
      <c r="H194" s="229">
        <v>0.13800000000000001</v>
      </c>
      <c r="I194" s="230"/>
      <c r="J194" s="225"/>
      <c r="K194" s="225"/>
      <c r="L194" s="231"/>
      <c r="M194" s="232"/>
      <c r="N194" s="233"/>
      <c r="O194" s="233"/>
      <c r="P194" s="233"/>
      <c r="Q194" s="233"/>
      <c r="R194" s="233"/>
      <c r="S194" s="233"/>
      <c r="T194" s="234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5" t="s">
        <v>216</v>
      </c>
      <c r="AU194" s="235" t="s">
        <v>85</v>
      </c>
      <c r="AV194" s="13" t="s">
        <v>85</v>
      </c>
      <c r="AW194" s="13" t="s">
        <v>37</v>
      </c>
      <c r="AX194" s="13" t="s">
        <v>75</v>
      </c>
      <c r="AY194" s="235" t="s">
        <v>199</v>
      </c>
    </row>
    <row r="195" s="14" customFormat="1">
      <c r="A195" s="14"/>
      <c r="B195" s="236"/>
      <c r="C195" s="237"/>
      <c r="D195" s="226" t="s">
        <v>216</v>
      </c>
      <c r="E195" s="238" t="s">
        <v>19</v>
      </c>
      <c r="F195" s="239" t="s">
        <v>218</v>
      </c>
      <c r="G195" s="237"/>
      <c r="H195" s="240">
        <v>0.27300000000000002</v>
      </c>
      <c r="I195" s="241"/>
      <c r="J195" s="237"/>
      <c r="K195" s="237"/>
      <c r="L195" s="242"/>
      <c r="M195" s="243"/>
      <c r="N195" s="244"/>
      <c r="O195" s="244"/>
      <c r="P195" s="244"/>
      <c r="Q195" s="244"/>
      <c r="R195" s="244"/>
      <c r="S195" s="244"/>
      <c r="T195" s="245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6" t="s">
        <v>216</v>
      </c>
      <c r="AU195" s="246" t="s">
        <v>85</v>
      </c>
      <c r="AV195" s="14" t="s">
        <v>207</v>
      </c>
      <c r="AW195" s="14" t="s">
        <v>37</v>
      </c>
      <c r="AX195" s="14" t="s">
        <v>83</v>
      </c>
      <c r="AY195" s="246" t="s">
        <v>199</v>
      </c>
    </row>
    <row r="196" s="12" customFormat="1" ht="22.8" customHeight="1">
      <c r="A196" s="12"/>
      <c r="B196" s="190"/>
      <c r="C196" s="191"/>
      <c r="D196" s="192" t="s">
        <v>74</v>
      </c>
      <c r="E196" s="204" t="s">
        <v>238</v>
      </c>
      <c r="F196" s="204" t="s">
        <v>1346</v>
      </c>
      <c r="G196" s="191"/>
      <c r="H196" s="191"/>
      <c r="I196" s="194"/>
      <c r="J196" s="205">
        <f>BK196</f>
        <v>0</v>
      </c>
      <c r="K196" s="191"/>
      <c r="L196" s="196"/>
      <c r="M196" s="197"/>
      <c r="N196" s="198"/>
      <c r="O196" s="198"/>
      <c r="P196" s="199">
        <f>SUM(P197:P222)</f>
        <v>0</v>
      </c>
      <c r="Q196" s="198"/>
      <c r="R196" s="199">
        <f>SUM(R197:R222)</f>
        <v>97.547188599999984</v>
      </c>
      <c r="S196" s="198"/>
      <c r="T196" s="200">
        <f>SUM(T197:T222)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01" t="s">
        <v>83</v>
      </c>
      <c r="AT196" s="202" t="s">
        <v>74</v>
      </c>
      <c r="AU196" s="202" t="s">
        <v>83</v>
      </c>
      <c r="AY196" s="201" t="s">
        <v>199</v>
      </c>
      <c r="BK196" s="203">
        <f>SUM(BK197:BK222)</f>
        <v>0</v>
      </c>
    </row>
    <row r="197" s="2" customFormat="1" ht="16.5" customHeight="1">
      <c r="A197" s="40"/>
      <c r="B197" s="41"/>
      <c r="C197" s="206" t="s">
        <v>369</v>
      </c>
      <c r="D197" s="206" t="s">
        <v>202</v>
      </c>
      <c r="E197" s="207" t="s">
        <v>1347</v>
      </c>
      <c r="F197" s="208" t="s">
        <v>1348</v>
      </c>
      <c r="G197" s="209" t="s">
        <v>283</v>
      </c>
      <c r="H197" s="210">
        <v>60.5</v>
      </c>
      <c r="I197" s="211"/>
      <c r="J197" s="212">
        <f>ROUND(I197*H197,2)</f>
        <v>0</v>
      </c>
      <c r="K197" s="208" t="s">
        <v>206</v>
      </c>
      <c r="L197" s="46"/>
      <c r="M197" s="213" t="s">
        <v>19</v>
      </c>
      <c r="N197" s="214" t="s">
        <v>46</v>
      </c>
      <c r="O197" s="86"/>
      <c r="P197" s="215">
        <f>O197*H197</f>
        <v>0</v>
      </c>
      <c r="Q197" s="215">
        <v>0.106</v>
      </c>
      <c r="R197" s="215">
        <f>Q197*H197</f>
        <v>6.4130000000000003</v>
      </c>
      <c r="S197" s="215">
        <v>0</v>
      </c>
      <c r="T197" s="21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17" t="s">
        <v>207</v>
      </c>
      <c r="AT197" s="217" t="s">
        <v>202</v>
      </c>
      <c r="AU197" s="217" t="s">
        <v>85</v>
      </c>
      <c r="AY197" s="19" t="s">
        <v>199</v>
      </c>
      <c r="BE197" s="218">
        <f>IF(N197="základní",J197,0)</f>
        <v>0</v>
      </c>
      <c r="BF197" s="218">
        <f>IF(N197="snížená",J197,0)</f>
        <v>0</v>
      </c>
      <c r="BG197" s="218">
        <f>IF(N197="zákl. přenesená",J197,0)</f>
        <v>0</v>
      </c>
      <c r="BH197" s="218">
        <f>IF(N197="sníž. přenesená",J197,0)</f>
        <v>0</v>
      </c>
      <c r="BI197" s="218">
        <f>IF(N197="nulová",J197,0)</f>
        <v>0</v>
      </c>
      <c r="BJ197" s="19" t="s">
        <v>83</v>
      </c>
      <c r="BK197" s="218">
        <f>ROUND(I197*H197,2)</f>
        <v>0</v>
      </c>
      <c r="BL197" s="19" t="s">
        <v>207</v>
      </c>
      <c r="BM197" s="217" t="s">
        <v>1349</v>
      </c>
    </row>
    <row r="198" s="2" customFormat="1">
      <c r="A198" s="40"/>
      <c r="B198" s="41"/>
      <c r="C198" s="42"/>
      <c r="D198" s="219" t="s">
        <v>209</v>
      </c>
      <c r="E198" s="42"/>
      <c r="F198" s="220" t="s">
        <v>1350</v>
      </c>
      <c r="G198" s="42"/>
      <c r="H198" s="42"/>
      <c r="I198" s="221"/>
      <c r="J198" s="42"/>
      <c r="K198" s="42"/>
      <c r="L198" s="46"/>
      <c r="M198" s="222"/>
      <c r="N198" s="223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209</v>
      </c>
      <c r="AU198" s="19" t="s">
        <v>85</v>
      </c>
    </row>
    <row r="199" s="13" customFormat="1">
      <c r="A199" s="13"/>
      <c r="B199" s="224"/>
      <c r="C199" s="225"/>
      <c r="D199" s="226" t="s">
        <v>216</v>
      </c>
      <c r="E199" s="227" t="s">
        <v>19</v>
      </c>
      <c r="F199" s="228" t="s">
        <v>1351</v>
      </c>
      <c r="G199" s="225"/>
      <c r="H199" s="229">
        <v>60.5</v>
      </c>
      <c r="I199" s="230"/>
      <c r="J199" s="225"/>
      <c r="K199" s="225"/>
      <c r="L199" s="231"/>
      <c r="M199" s="232"/>
      <c r="N199" s="233"/>
      <c r="O199" s="233"/>
      <c r="P199" s="233"/>
      <c r="Q199" s="233"/>
      <c r="R199" s="233"/>
      <c r="S199" s="233"/>
      <c r="T199" s="234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35" t="s">
        <v>216</v>
      </c>
      <c r="AU199" s="235" t="s">
        <v>85</v>
      </c>
      <c r="AV199" s="13" t="s">
        <v>85</v>
      </c>
      <c r="AW199" s="13" t="s">
        <v>37</v>
      </c>
      <c r="AX199" s="13" t="s">
        <v>75</v>
      </c>
      <c r="AY199" s="235" t="s">
        <v>199</v>
      </c>
    </row>
    <row r="200" s="14" customFormat="1">
      <c r="A200" s="14"/>
      <c r="B200" s="236"/>
      <c r="C200" s="237"/>
      <c r="D200" s="226" t="s">
        <v>216</v>
      </c>
      <c r="E200" s="238" t="s">
        <v>19</v>
      </c>
      <c r="F200" s="239" t="s">
        <v>218</v>
      </c>
      <c r="G200" s="237"/>
      <c r="H200" s="240">
        <v>60.5</v>
      </c>
      <c r="I200" s="241"/>
      <c r="J200" s="237"/>
      <c r="K200" s="237"/>
      <c r="L200" s="242"/>
      <c r="M200" s="243"/>
      <c r="N200" s="244"/>
      <c r="O200" s="244"/>
      <c r="P200" s="244"/>
      <c r="Q200" s="244"/>
      <c r="R200" s="244"/>
      <c r="S200" s="244"/>
      <c r="T200" s="245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46" t="s">
        <v>216</v>
      </c>
      <c r="AU200" s="246" t="s">
        <v>85</v>
      </c>
      <c r="AV200" s="14" t="s">
        <v>207</v>
      </c>
      <c r="AW200" s="14" t="s">
        <v>37</v>
      </c>
      <c r="AX200" s="14" t="s">
        <v>83</v>
      </c>
      <c r="AY200" s="246" t="s">
        <v>199</v>
      </c>
    </row>
    <row r="201" s="2" customFormat="1" ht="16.5" customHeight="1">
      <c r="A201" s="40"/>
      <c r="B201" s="41"/>
      <c r="C201" s="206" t="s">
        <v>374</v>
      </c>
      <c r="D201" s="206" t="s">
        <v>202</v>
      </c>
      <c r="E201" s="207" t="s">
        <v>1352</v>
      </c>
      <c r="F201" s="208" t="s">
        <v>1353</v>
      </c>
      <c r="G201" s="209" t="s">
        <v>283</v>
      </c>
      <c r="H201" s="210">
        <v>86</v>
      </c>
      <c r="I201" s="211"/>
      <c r="J201" s="212">
        <f>ROUND(I201*H201,2)</f>
        <v>0</v>
      </c>
      <c r="K201" s="208" t="s">
        <v>206</v>
      </c>
      <c r="L201" s="46"/>
      <c r="M201" s="213" t="s">
        <v>19</v>
      </c>
      <c r="N201" s="214" t="s">
        <v>46</v>
      </c>
      <c r="O201" s="86"/>
      <c r="P201" s="215">
        <f>O201*H201</f>
        <v>0</v>
      </c>
      <c r="Q201" s="215">
        <v>0.121</v>
      </c>
      <c r="R201" s="215">
        <f>Q201*H201</f>
        <v>10.405999999999999</v>
      </c>
      <c r="S201" s="215">
        <v>0</v>
      </c>
      <c r="T201" s="21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17" t="s">
        <v>207</v>
      </c>
      <c r="AT201" s="217" t="s">
        <v>202</v>
      </c>
      <c r="AU201" s="217" t="s">
        <v>85</v>
      </c>
      <c r="AY201" s="19" t="s">
        <v>199</v>
      </c>
      <c r="BE201" s="218">
        <f>IF(N201="základní",J201,0)</f>
        <v>0</v>
      </c>
      <c r="BF201" s="218">
        <f>IF(N201="snížená",J201,0)</f>
        <v>0</v>
      </c>
      <c r="BG201" s="218">
        <f>IF(N201="zákl. přenesená",J201,0)</f>
        <v>0</v>
      </c>
      <c r="BH201" s="218">
        <f>IF(N201="sníž. přenesená",J201,0)</f>
        <v>0</v>
      </c>
      <c r="BI201" s="218">
        <f>IF(N201="nulová",J201,0)</f>
        <v>0</v>
      </c>
      <c r="BJ201" s="19" t="s">
        <v>83</v>
      </c>
      <c r="BK201" s="218">
        <f>ROUND(I201*H201,2)</f>
        <v>0</v>
      </c>
      <c r="BL201" s="19" t="s">
        <v>207</v>
      </c>
      <c r="BM201" s="217" t="s">
        <v>1354</v>
      </c>
    </row>
    <row r="202" s="2" customFormat="1">
      <c r="A202" s="40"/>
      <c r="B202" s="41"/>
      <c r="C202" s="42"/>
      <c r="D202" s="219" t="s">
        <v>209</v>
      </c>
      <c r="E202" s="42"/>
      <c r="F202" s="220" t="s">
        <v>1355</v>
      </c>
      <c r="G202" s="42"/>
      <c r="H202" s="42"/>
      <c r="I202" s="221"/>
      <c r="J202" s="42"/>
      <c r="K202" s="42"/>
      <c r="L202" s="46"/>
      <c r="M202" s="222"/>
      <c r="N202" s="223"/>
      <c r="O202" s="86"/>
      <c r="P202" s="86"/>
      <c r="Q202" s="86"/>
      <c r="R202" s="86"/>
      <c r="S202" s="86"/>
      <c r="T202" s="87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19" t="s">
        <v>209</v>
      </c>
      <c r="AU202" s="19" t="s">
        <v>85</v>
      </c>
    </row>
    <row r="203" s="13" customFormat="1">
      <c r="A203" s="13"/>
      <c r="B203" s="224"/>
      <c r="C203" s="225"/>
      <c r="D203" s="226" t="s">
        <v>216</v>
      </c>
      <c r="E203" s="227" t="s">
        <v>19</v>
      </c>
      <c r="F203" s="228" t="s">
        <v>1356</v>
      </c>
      <c r="G203" s="225"/>
      <c r="H203" s="229">
        <v>86</v>
      </c>
      <c r="I203" s="230"/>
      <c r="J203" s="225"/>
      <c r="K203" s="225"/>
      <c r="L203" s="231"/>
      <c r="M203" s="232"/>
      <c r="N203" s="233"/>
      <c r="O203" s="233"/>
      <c r="P203" s="233"/>
      <c r="Q203" s="233"/>
      <c r="R203" s="233"/>
      <c r="S203" s="233"/>
      <c r="T203" s="234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5" t="s">
        <v>216</v>
      </c>
      <c r="AU203" s="235" t="s">
        <v>85</v>
      </c>
      <c r="AV203" s="13" t="s">
        <v>85</v>
      </c>
      <c r="AW203" s="13" t="s">
        <v>37</v>
      </c>
      <c r="AX203" s="13" t="s">
        <v>75</v>
      </c>
      <c r="AY203" s="235" t="s">
        <v>199</v>
      </c>
    </row>
    <row r="204" s="14" customFormat="1">
      <c r="A204" s="14"/>
      <c r="B204" s="236"/>
      <c r="C204" s="237"/>
      <c r="D204" s="226" t="s">
        <v>216</v>
      </c>
      <c r="E204" s="238" t="s">
        <v>19</v>
      </c>
      <c r="F204" s="239" t="s">
        <v>218</v>
      </c>
      <c r="G204" s="237"/>
      <c r="H204" s="240">
        <v>86</v>
      </c>
      <c r="I204" s="241"/>
      <c r="J204" s="237"/>
      <c r="K204" s="237"/>
      <c r="L204" s="242"/>
      <c r="M204" s="243"/>
      <c r="N204" s="244"/>
      <c r="O204" s="244"/>
      <c r="P204" s="244"/>
      <c r="Q204" s="244"/>
      <c r="R204" s="244"/>
      <c r="S204" s="244"/>
      <c r="T204" s="245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46" t="s">
        <v>216</v>
      </c>
      <c r="AU204" s="246" t="s">
        <v>85</v>
      </c>
      <c r="AV204" s="14" t="s">
        <v>207</v>
      </c>
      <c r="AW204" s="14" t="s">
        <v>37</v>
      </c>
      <c r="AX204" s="14" t="s">
        <v>83</v>
      </c>
      <c r="AY204" s="246" t="s">
        <v>199</v>
      </c>
    </row>
    <row r="205" s="2" customFormat="1" ht="16.5" customHeight="1">
      <c r="A205" s="40"/>
      <c r="B205" s="41"/>
      <c r="C205" s="206" t="s">
        <v>379</v>
      </c>
      <c r="D205" s="206" t="s">
        <v>202</v>
      </c>
      <c r="E205" s="207" t="s">
        <v>1357</v>
      </c>
      <c r="F205" s="208" t="s">
        <v>1358</v>
      </c>
      <c r="G205" s="209" t="s">
        <v>283</v>
      </c>
      <c r="H205" s="210">
        <v>152.58000000000001</v>
      </c>
      <c r="I205" s="211"/>
      <c r="J205" s="212">
        <f>ROUND(I205*H205,2)</f>
        <v>0</v>
      </c>
      <c r="K205" s="208" t="s">
        <v>206</v>
      </c>
      <c r="L205" s="46"/>
      <c r="M205" s="213" t="s">
        <v>19</v>
      </c>
      <c r="N205" s="214" t="s">
        <v>46</v>
      </c>
      <c r="O205" s="86"/>
      <c r="P205" s="215">
        <f>O205*H205</f>
        <v>0</v>
      </c>
      <c r="Q205" s="215">
        <v>0.34499999999999997</v>
      </c>
      <c r="R205" s="215">
        <f>Q205*H205</f>
        <v>52.640099999999997</v>
      </c>
      <c r="S205" s="215">
        <v>0</v>
      </c>
      <c r="T205" s="21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17" t="s">
        <v>207</v>
      </c>
      <c r="AT205" s="217" t="s">
        <v>202</v>
      </c>
      <c r="AU205" s="217" t="s">
        <v>85</v>
      </c>
      <c r="AY205" s="19" t="s">
        <v>199</v>
      </c>
      <c r="BE205" s="218">
        <f>IF(N205="základní",J205,0)</f>
        <v>0</v>
      </c>
      <c r="BF205" s="218">
        <f>IF(N205="snížená",J205,0)</f>
        <v>0</v>
      </c>
      <c r="BG205" s="218">
        <f>IF(N205="zákl. přenesená",J205,0)</f>
        <v>0</v>
      </c>
      <c r="BH205" s="218">
        <f>IF(N205="sníž. přenesená",J205,0)</f>
        <v>0</v>
      </c>
      <c r="BI205" s="218">
        <f>IF(N205="nulová",J205,0)</f>
        <v>0</v>
      </c>
      <c r="BJ205" s="19" t="s">
        <v>83</v>
      </c>
      <c r="BK205" s="218">
        <f>ROUND(I205*H205,2)</f>
        <v>0</v>
      </c>
      <c r="BL205" s="19" t="s">
        <v>207</v>
      </c>
      <c r="BM205" s="217" t="s">
        <v>1359</v>
      </c>
    </row>
    <row r="206" s="2" customFormat="1">
      <c r="A206" s="40"/>
      <c r="B206" s="41"/>
      <c r="C206" s="42"/>
      <c r="D206" s="219" t="s">
        <v>209</v>
      </c>
      <c r="E206" s="42"/>
      <c r="F206" s="220" t="s">
        <v>1360</v>
      </c>
      <c r="G206" s="42"/>
      <c r="H206" s="42"/>
      <c r="I206" s="221"/>
      <c r="J206" s="42"/>
      <c r="K206" s="42"/>
      <c r="L206" s="46"/>
      <c r="M206" s="222"/>
      <c r="N206" s="223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209</v>
      </c>
      <c r="AU206" s="19" t="s">
        <v>85</v>
      </c>
    </row>
    <row r="207" s="13" customFormat="1">
      <c r="A207" s="13"/>
      <c r="B207" s="224"/>
      <c r="C207" s="225"/>
      <c r="D207" s="226" t="s">
        <v>216</v>
      </c>
      <c r="E207" s="227" t="s">
        <v>19</v>
      </c>
      <c r="F207" s="228" t="s">
        <v>1351</v>
      </c>
      <c r="G207" s="225"/>
      <c r="H207" s="229">
        <v>60.5</v>
      </c>
      <c r="I207" s="230"/>
      <c r="J207" s="225"/>
      <c r="K207" s="225"/>
      <c r="L207" s="231"/>
      <c r="M207" s="232"/>
      <c r="N207" s="233"/>
      <c r="O207" s="233"/>
      <c r="P207" s="233"/>
      <c r="Q207" s="233"/>
      <c r="R207" s="233"/>
      <c r="S207" s="233"/>
      <c r="T207" s="234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5" t="s">
        <v>216</v>
      </c>
      <c r="AU207" s="235" t="s">
        <v>85</v>
      </c>
      <c r="AV207" s="13" t="s">
        <v>85</v>
      </c>
      <c r="AW207" s="13" t="s">
        <v>37</v>
      </c>
      <c r="AX207" s="13" t="s">
        <v>75</v>
      </c>
      <c r="AY207" s="235" t="s">
        <v>199</v>
      </c>
    </row>
    <row r="208" s="13" customFormat="1">
      <c r="A208" s="13"/>
      <c r="B208" s="224"/>
      <c r="C208" s="225"/>
      <c r="D208" s="226" t="s">
        <v>216</v>
      </c>
      <c r="E208" s="227" t="s">
        <v>19</v>
      </c>
      <c r="F208" s="228" t="s">
        <v>1361</v>
      </c>
      <c r="G208" s="225"/>
      <c r="H208" s="229">
        <v>6.0800000000000001</v>
      </c>
      <c r="I208" s="230"/>
      <c r="J208" s="225"/>
      <c r="K208" s="225"/>
      <c r="L208" s="231"/>
      <c r="M208" s="232"/>
      <c r="N208" s="233"/>
      <c r="O208" s="233"/>
      <c r="P208" s="233"/>
      <c r="Q208" s="233"/>
      <c r="R208" s="233"/>
      <c r="S208" s="233"/>
      <c r="T208" s="234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5" t="s">
        <v>216</v>
      </c>
      <c r="AU208" s="235" t="s">
        <v>85</v>
      </c>
      <c r="AV208" s="13" t="s">
        <v>85</v>
      </c>
      <c r="AW208" s="13" t="s">
        <v>37</v>
      </c>
      <c r="AX208" s="13" t="s">
        <v>75</v>
      </c>
      <c r="AY208" s="235" t="s">
        <v>199</v>
      </c>
    </row>
    <row r="209" s="13" customFormat="1">
      <c r="A209" s="13"/>
      <c r="B209" s="224"/>
      <c r="C209" s="225"/>
      <c r="D209" s="226" t="s">
        <v>216</v>
      </c>
      <c r="E209" s="227" t="s">
        <v>19</v>
      </c>
      <c r="F209" s="228" t="s">
        <v>1356</v>
      </c>
      <c r="G209" s="225"/>
      <c r="H209" s="229">
        <v>86</v>
      </c>
      <c r="I209" s="230"/>
      <c r="J209" s="225"/>
      <c r="K209" s="225"/>
      <c r="L209" s="231"/>
      <c r="M209" s="232"/>
      <c r="N209" s="233"/>
      <c r="O209" s="233"/>
      <c r="P209" s="233"/>
      <c r="Q209" s="233"/>
      <c r="R209" s="233"/>
      <c r="S209" s="233"/>
      <c r="T209" s="234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35" t="s">
        <v>216</v>
      </c>
      <c r="AU209" s="235" t="s">
        <v>85</v>
      </c>
      <c r="AV209" s="13" t="s">
        <v>85</v>
      </c>
      <c r="AW209" s="13" t="s">
        <v>37</v>
      </c>
      <c r="AX209" s="13" t="s">
        <v>75</v>
      </c>
      <c r="AY209" s="235" t="s">
        <v>199</v>
      </c>
    </row>
    <row r="210" s="14" customFormat="1">
      <c r="A210" s="14"/>
      <c r="B210" s="236"/>
      <c r="C210" s="237"/>
      <c r="D210" s="226" t="s">
        <v>216</v>
      </c>
      <c r="E210" s="238" t="s">
        <v>19</v>
      </c>
      <c r="F210" s="239" t="s">
        <v>218</v>
      </c>
      <c r="G210" s="237"/>
      <c r="H210" s="240">
        <v>152.57999999999998</v>
      </c>
      <c r="I210" s="241"/>
      <c r="J210" s="237"/>
      <c r="K210" s="237"/>
      <c r="L210" s="242"/>
      <c r="M210" s="243"/>
      <c r="N210" s="244"/>
      <c r="O210" s="244"/>
      <c r="P210" s="244"/>
      <c r="Q210" s="244"/>
      <c r="R210" s="244"/>
      <c r="S210" s="244"/>
      <c r="T210" s="245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46" t="s">
        <v>216</v>
      </c>
      <c r="AU210" s="246" t="s">
        <v>85</v>
      </c>
      <c r="AV210" s="14" t="s">
        <v>207</v>
      </c>
      <c r="AW210" s="14" t="s">
        <v>37</v>
      </c>
      <c r="AX210" s="14" t="s">
        <v>83</v>
      </c>
      <c r="AY210" s="246" t="s">
        <v>199</v>
      </c>
    </row>
    <row r="211" s="2" customFormat="1" ht="16.5" customHeight="1">
      <c r="A211" s="40"/>
      <c r="B211" s="41"/>
      <c r="C211" s="206" t="s">
        <v>384</v>
      </c>
      <c r="D211" s="206" t="s">
        <v>202</v>
      </c>
      <c r="E211" s="207" t="s">
        <v>1362</v>
      </c>
      <c r="F211" s="208" t="s">
        <v>1363</v>
      </c>
      <c r="G211" s="209" t="s">
        <v>283</v>
      </c>
      <c r="H211" s="210">
        <v>86</v>
      </c>
      <c r="I211" s="211"/>
      <c r="J211" s="212">
        <f>ROUND(I211*H211,2)</f>
        <v>0</v>
      </c>
      <c r="K211" s="208" t="s">
        <v>206</v>
      </c>
      <c r="L211" s="46"/>
      <c r="M211" s="213" t="s">
        <v>19</v>
      </c>
      <c r="N211" s="214" t="s">
        <v>46</v>
      </c>
      <c r="O211" s="86"/>
      <c r="P211" s="215">
        <f>O211*H211</f>
        <v>0</v>
      </c>
      <c r="Q211" s="215">
        <v>0.1002</v>
      </c>
      <c r="R211" s="215">
        <f>Q211*H211</f>
        <v>8.6172000000000004</v>
      </c>
      <c r="S211" s="215">
        <v>0</v>
      </c>
      <c r="T211" s="21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17" t="s">
        <v>207</v>
      </c>
      <c r="AT211" s="217" t="s">
        <v>202</v>
      </c>
      <c r="AU211" s="217" t="s">
        <v>85</v>
      </c>
      <c r="AY211" s="19" t="s">
        <v>199</v>
      </c>
      <c r="BE211" s="218">
        <f>IF(N211="základní",J211,0)</f>
        <v>0</v>
      </c>
      <c r="BF211" s="218">
        <f>IF(N211="snížená",J211,0)</f>
        <v>0</v>
      </c>
      <c r="BG211" s="218">
        <f>IF(N211="zákl. přenesená",J211,0)</f>
        <v>0</v>
      </c>
      <c r="BH211" s="218">
        <f>IF(N211="sníž. přenesená",J211,0)</f>
        <v>0</v>
      </c>
      <c r="BI211" s="218">
        <f>IF(N211="nulová",J211,0)</f>
        <v>0</v>
      </c>
      <c r="BJ211" s="19" t="s">
        <v>83</v>
      </c>
      <c r="BK211" s="218">
        <f>ROUND(I211*H211,2)</f>
        <v>0</v>
      </c>
      <c r="BL211" s="19" t="s">
        <v>207</v>
      </c>
      <c r="BM211" s="217" t="s">
        <v>1364</v>
      </c>
    </row>
    <row r="212" s="2" customFormat="1">
      <c r="A212" s="40"/>
      <c r="B212" s="41"/>
      <c r="C212" s="42"/>
      <c r="D212" s="219" t="s">
        <v>209</v>
      </c>
      <c r="E212" s="42"/>
      <c r="F212" s="220" t="s">
        <v>1365</v>
      </c>
      <c r="G212" s="42"/>
      <c r="H212" s="42"/>
      <c r="I212" s="221"/>
      <c r="J212" s="42"/>
      <c r="K212" s="42"/>
      <c r="L212" s="46"/>
      <c r="M212" s="222"/>
      <c r="N212" s="22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209</v>
      </c>
      <c r="AU212" s="19" t="s">
        <v>85</v>
      </c>
    </row>
    <row r="213" s="13" customFormat="1">
      <c r="A213" s="13"/>
      <c r="B213" s="224"/>
      <c r="C213" s="225"/>
      <c r="D213" s="226" t="s">
        <v>216</v>
      </c>
      <c r="E213" s="227" t="s">
        <v>19</v>
      </c>
      <c r="F213" s="228" t="s">
        <v>1366</v>
      </c>
      <c r="G213" s="225"/>
      <c r="H213" s="229">
        <v>86</v>
      </c>
      <c r="I213" s="230"/>
      <c r="J213" s="225"/>
      <c r="K213" s="225"/>
      <c r="L213" s="231"/>
      <c r="M213" s="232"/>
      <c r="N213" s="233"/>
      <c r="O213" s="233"/>
      <c r="P213" s="233"/>
      <c r="Q213" s="233"/>
      <c r="R213" s="233"/>
      <c r="S213" s="233"/>
      <c r="T213" s="234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5" t="s">
        <v>216</v>
      </c>
      <c r="AU213" s="235" t="s">
        <v>85</v>
      </c>
      <c r="AV213" s="13" t="s">
        <v>85</v>
      </c>
      <c r="AW213" s="13" t="s">
        <v>37</v>
      </c>
      <c r="AX213" s="13" t="s">
        <v>75</v>
      </c>
      <c r="AY213" s="235" t="s">
        <v>199</v>
      </c>
    </row>
    <row r="214" s="14" customFormat="1">
      <c r="A214" s="14"/>
      <c r="B214" s="236"/>
      <c r="C214" s="237"/>
      <c r="D214" s="226" t="s">
        <v>216</v>
      </c>
      <c r="E214" s="238" t="s">
        <v>19</v>
      </c>
      <c r="F214" s="239" t="s">
        <v>218</v>
      </c>
      <c r="G214" s="237"/>
      <c r="H214" s="240">
        <v>86</v>
      </c>
      <c r="I214" s="241"/>
      <c r="J214" s="237"/>
      <c r="K214" s="237"/>
      <c r="L214" s="242"/>
      <c r="M214" s="243"/>
      <c r="N214" s="244"/>
      <c r="O214" s="244"/>
      <c r="P214" s="244"/>
      <c r="Q214" s="244"/>
      <c r="R214" s="244"/>
      <c r="S214" s="244"/>
      <c r="T214" s="245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6" t="s">
        <v>216</v>
      </c>
      <c r="AU214" s="246" t="s">
        <v>85</v>
      </c>
      <c r="AV214" s="14" t="s">
        <v>207</v>
      </c>
      <c r="AW214" s="14" t="s">
        <v>37</v>
      </c>
      <c r="AX214" s="14" t="s">
        <v>83</v>
      </c>
      <c r="AY214" s="246" t="s">
        <v>199</v>
      </c>
    </row>
    <row r="215" s="2" customFormat="1" ht="16.5" customHeight="1">
      <c r="A215" s="40"/>
      <c r="B215" s="41"/>
      <c r="C215" s="247" t="s">
        <v>290</v>
      </c>
      <c r="D215" s="247" t="s">
        <v>287</v>
      </c>
      <c r="E215" s="248" t="s">
        <v>1367</v>
      </c>
      <c r="F215" s="249" t="s">
        <v>1368</v>
      </c>
      <c r="G215" s="250" t="s">
        <v>213</v>
      </c>
      <c r="H215" s="251">
        <v>5.6760000000000002</v>
      </c>
      <c r="I215" s="252"/>
      <c r="J215" s="253">
        <f>ROUND(I215*H215,2)</f>
        <v>0</v>
      </c>
      <c r="K215" s="249" t="s">
        <v>206</v>
      </c>
      <c r="L215" s="254"/>
      <c r="M215" s="255" t="s">
        <v>19</v>
      </c>
      <c r="N215" s="256" t="s">
        <v>46</v>
      </c>
      <c r="O215" s="86"/>
      <c r="P215" s="215">
        <f>O215*H215</f>
        <v>0</v>
      </c>
      <c r="Q215" s="215">
        <v>1</v>
      </c>
      <c r="R215" s="215">
        <f>Q215*H215</f>
        <v>5.6760000000000002</v>
      </c>
      <c r="S215" s="215">
        <v>0</v>
      </c>
      <c r="T215" s="216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17" t="s">
        <v>254</v>
      </c>
      <c r="AT215" s="217" t="s">
        <v>287</v>
      </c>
      <c r="AU215" s="217" t="s">
        <v>85</v>
      </c>
      <c r="AY215" s="19" t="s">
        <v>199</v>
      </c>
      <c r="BE215" s="218">
        <f>IF(N215="základní",J215,0)</f>
        <v>0</v>
      </c>
      <c r="BF215" s="218">
        <f>IF(N215="snížená",J215,0)</f>
        <v>0</v>
      </c>
      <c r="BG215" s="218">
        <f>IF(N215="zákl. přenesená",J215,0)</f>
        <v>0</v>
      </c>
      <c r="BH215" s="218">
        <f>IF(N215="sníž. přenesená",J215,0)</f>
        <v>0</v>
      </c>
      <c r="BI215" s="218">
        <f>IF(N215="nulová",J215,0)</f>
        <v>0</v>
      </c>
      <c r="BJ215" s="19" t="s">
        <v>83</v>
      </c>
      <c r="BK215" s="218">
        <f>ROUND(I215*H215,2)</f>
        <v>0</v>
      </c>
      <c r="BL215" s="19" t="s">
        <v>207</v>
      </c>
      <c r="BM215" s="217" t="s">
        <v>1369</v>
      </c>
    </row>
    <row r="216" s="2" customFormat="1" ht="21.75" customHeight="1">
      <c r="A216" s="40"/>
      <c r="B216" s="41"/>
      <c r="C216" s="206" t="s">
        <v>392</v>
      </c>
      <c r="D216" s="206" t="s">
        <v>202</v>
      </c>
      <c r="E216" s="207" t="s">
        <v>1370</v>
      </c>
      <c r="F216" s="208" t="s">
        <v>1371</v>
      </c>
      <c r="G216" s="209" t="s">
        <v>283</v>
      </c>
      <c r="H216" s="210">
        <v>66.579999999999998</v>
      </c>
      <c r="I216" s="211"/>
      <c r="J216" s="212">
        <f>ROUND(I216*H216,2)</f>
        <v>0</v>
      </c>
      <c r="K216" s="208" t="s">
        <v>206</v>
      </c>
      <c r="L216" s="46"/>
      <c r="M216" s="213" t="s">
        <v>19</v>
      </c>
      <c r="N216" s="214" t="s">
        <v>46</v>
      </c>
      <c r="O216" s="86"/>
      <c r="P216" s="215">
        <f>O216*H216</f>
        <v>0</v>
      </c>
      <c r="Q216" s="215">
        <v>0.089219999999999994</v>
      </c>
      <c r="R216" s="215">
        <f>Q216*H216</f>
        <v>5.9402675999999994</v>
      </c>
      <c r="S216" s="215">
        <v>0</v>
      </c>
      <c r="T216" s="216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17" t="s">
        <v>207</v>
      </c>
      <c r="AT216" s="217" t="s">
        <v>202</v>
      </c>
      <c r="AU216" s="217" t="s">
        <v>85</v>
      </c>
      <c r="AY216" s="19" t="s">
        <v>199</v>
      </c>
      <c r="BE216" s="218">
        <f>IF(N216="základní",J216,0)</f>
        <v>0</v>
      </c>
      <c r="BF216" s="218">
        <f>IF(N216="snížená",J216,0)</f>
        <v>0</v>
      </c>
      <c r="BG216" s="218">
        <f>IF(N216="zákl. přenesená",J216,0)</f>
        <v>0</v>
      </c>
      <c r="BH216" s="218">
        <f>IF(N216="sníž. přenesená",J216,0)</f>
        <v>0</v>
      </c>
      <c r="BI216" s="218">
        <f>IF(N216="nulová",J216,0)</f>
        <v>0</v>
      </c>
      <c r="BJ216" s="19" t="s">
        <v>83</v>
      </c>
      <c r="BK216" s="218">
        <f>ROUND(I216*H216,2)</f>
        <v>0</v>
      </c>
      <c r="BL216" s="19" t="s">
        <v>207</v>
      </c>
      <c r="BM216" s="217" t="s">
        <v>1372</v>
      </c>
    </row>
    <row r="217" s="2" customFormat="1">
      <c r="A217" s="40"/>
      <c r="B217" s="41"/>
      <c r="C217" s="42"/>
      <c r="D217" s="219" t="s">
        <v>209</v>
      </c>
      <c r="E217" s="42"/>
      <c r="F217" s="220" t="s">
        <v>1373</v>
      </c>
      <c r="G217" s="42"/>
      <c r="H217" s="42"/>
      <c r="I217" s="221"/>
      <c r="J217" s="42"/>
      <c r="K217" s="42"/>
      <c r="L217" s="46"/>
      <c r="M217" s="222"/>
      <c r="N217" s="223"/>
      <c r="O217" s="86"/>
      <c r="P217" s="86"/>
      <c r="Q217" s="86"/>
      <c r="R217" s="86"/>
      <c r="S217" s="86"/>
      <c r="T217" s="87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19" t="s">
        <v>209</v>
      </c>
      <c r="AU217" s="19" t="s">
        <v>85</v>
      </c>
    </row>
    <row r="218" s="13" customFormat="1">
      <c r="A218" s="13"/>
      <c r="B218" s="224"/>
      <c r="C218" s="225"/>
      <c r="D218" s="226" t="s">
        <v>216</v>
      </c>
      <c r="E218" s="227" t="s">
        <v>19</v>
      </c>
      <c r="F218" s="228" t="s">
        <v>1351</v>
      </c>
      <c r="G218" s="225"/>
      <c r="H218" s="229">
        <v>60.5</v>
      </c>
      <c r="I218" s="230"/>
      <c r="J218" s="225"/>
      <c r="K218" s="225"/>
      <c r="L218" s="231"/>
      <c r="M218" s="232"/>
      <c r="N218" s="233"/>
      <c r="O218" s="233"/>
      <c r="P218" s="233"/>
      <c r="Q218" s="233"/>
      <c r="R218" s="233"/>
      <c r="S218" s="233"/>
      <c r="T218" s="234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5" t="s">
        <v>216</v>
      </c>
      <c r="AU218" s="235" t="s">
        <v>85</v>
      </c>
      <c r="AV218" s="13" t="s">
        <v>85</v>
      </c>
      <c r="AW218" s="13" t="s">
        <v>37</v>
      </c>
      <c r="AX218" s="13" t="s">
        <v>75</v>
      </c>
      <c r="AY218" s="235" t="s">
        <v>199</v>
      </c>
    </row>
    <row r="219" s="13" customFormat="1">
      <c r="A219" s="13"/>
      <c r="B219" s="224"/>
      <c r="C219" s="225"/>
      <c r="D219" s="226" t="s">
        <v>216</v>
      </c>
      <c r="E219" s="227" t="s">
        <v>19</v>
      </c>
      <c r="F219" s="228" t="s">
        <v>1361</v>
      </c>
      <c r="G219" s="225"/>
      <c r="H219" s="229">
        <v>6.0800000000000001</v>
      </c>
      <c r="I219" s="230"/>
      <c r="J219" s="225"/>
      <c r="K219" s="225"/>
      <c r="L219" s="231"/>
      <c r="M219" s="232"/>
      <c r="N219" s="233"/>
      <c r="O219" s="233"/>
      <c r="P219" s="233"/>
      <c r="Q219" s="233"/>
      <c r="R219" s="233"/>
      <c r="S219" s="233"/>
      <c r="T219" s="234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5" t="s">
        <v>216</v>
      </c>
      <c r="AU219" s="235" t="s">
        <v>85</v>
      </c>
      <c r="AV219" s="13" t="s">
        <v>85</v>
      </c>
      <c r="AW219" s="13" t="s">
        <v>37</v>
      </c>
      <c r="AX219" s="13" t="s">
        <v>75</v>
      </c>
      <c r="AY219" s="235" t="s">
        <v>199</v>
      </c>
    </row>
    <row r="220" s="14" customFormat="1">
      <c r="A220" s="14"/>
      <c r="B220" s="236"/>
      <c r="C220" s="237"/>
      <c r="D220" s="226" t="s">
        <v>216</v>
      </c>
      <c r="E220" s="238" t="s">
        <v>19</v>
      </c>
      <c r="F220" s="239" t="s">
        <v>218</v>
      </c>
      <c r="G220" s="237"/>
      <c r="H220" s="240">
        <v>66.579999999999998</v>
      </c>
      <c r="I220" s="241"/>
      <c r="J220" s="237"/>
      <c r="K220" s="237"/>
      <c r="L220" s="242"/>
      <c r="M220" s="243"/>
      <c r="N220" s="244"/>
      <c r="O220" s="244"/>
      <c r="P220" s="244"/>
      <c r="Q220" s="244"/>
      <c r="R220" s="244"/>
      <c r="S220" s="244"/>
      <c r="T220" s="245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46" t="s">
        <v>216</v>
      </c>
      <c r="AU220" s="246" t="s">
        <v>85</v>
      </c>
      <c r="AV220" s="14" t="s">
        <v>207</v>
      </c>
      <c r="AW220" s="14" t="s">
        <v>37</v>
      </c>
      <c r="AX220" s="14" t="s">
        <v>83</v>
      </c>
      <c r="AY220" s="246" t="s">
        <v>199</v>
      </c>
    </row>
    <row r="221" s="2" customFormat="1" ht="16.5" customHeight="1">
      <c r="A221" s="40"/>
      <c r="B221" s="41"/>
      <c r="C221" s="247" t="s">
        <v>516</v>
      </c>
      <c r="D221" s="247" t="s">
        <v>287</v>
      </c>
      <c r="E221" s="248" t="s">
        <v>1374</v>
      </c>
      <c r="F221" s="249" t="s">
        <v>1375</v>
      </c>
      <c r="G221" s="250" t="s">
        <v>283</v>
      </c>
      <c r="H221" s="251">
        <v>6.2619999999999996</v>
      </c>
      <c r="I221" s="252"/>
      <c r="J221" s="253">
        <f>ROUND(I221*H221,2)</f>
        <v>0</v>
      </c>
      <c r="K221" s="249" t="s">
        <v>206</v>
      </c>
      <c r="L221" s="254"/>
      <c r="M221" s="255" t="s">
        <v>19</v>
      </c>
      <c r="N221" s="256" t="s">
        <v>46</v>
      </c>
      <c r="O221" s="86"/>
      <c r="P221" s="215">
        <f>O221*H221</f>
        <v>0</v>
      </c>
      <c r="Q221" s="215">
        <v>0.108</v>
      </c>
      <c r="R221" s="215">
        <f>Q221*H221</f>
        <v>0.6762959999999999</v>
      </c>
      <c r="S221" s="215">
        <v>0</v>
      </c>
      <c r="T221" s="216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17" t="s">
        <v>254</v>
      </c>
      <c r="AT221" s="217" t="s">
        <v>287</v>
      </c>
      <c r="AU221" s="217" t="s">
        <v>85</v>
      </c>
      <c r="AY221" s="19" t="s">
        <v>199</v>
      </c>
      <c r="BE221" s="218">
        <f>IF(N221="základní",J221,0)</f>
        <v>0</v>
      </c>
      <c r="BF221" s="218">
        <f>IF(N221="snížená",J221,0)</f>
        <v>0</v>
      </c>
      <c r="BG221" s="218">
        <f>IF(N221="zákl. přenesená",J221,0)</f>
        <v>0</v>
      </c>
      <c r="BH221" s="218">
        <f>IF(N221="sníž. přenesená",J221,0)</f>
        <v>0</v>
      </c>
      <c r="BI221" s="218">
        <f>IF(N221="nulová",J221,0)</f>
        <v>0</v>
      </c>
      <c r="BJ221" s="19" t="s">
        <v>83</v>
      </c>
      <c r="BK221" s="218">
        <f>ROUND(I221*H221,2)</f>
        <v>0</v>
      </c>
      <c r="BL221" s="19" t="s">
        <v>207</v>
      </c>
      <c r="BM221" s="217" t="s">
        <v>1376</v>
      </c>
    </row>
    <row r="222" s="2" customFormat="1" ht="16.5" customHeight="1">
      <c r="A222" s="40"/>
      <c r="B222" s="41"/>
      <c r="C222" s="247" t="s">
        <v>521</v>
      </c>
      <c r="D222" s="247" t="s">
        <v>287</v>
      </c>
      <c r="E222" s="248" t="s">
        <v>1377</v>
      </c>
      <c r="F222" s="249" t="s">
        <v>1378</v>
      </c>
      <c r="G222" s="250" t="s">
        <v>283</v>
      </c>
      <c r="H222" s="251">
        <v>63.524999999999999</v>
      </c>
      <c r="I222" s="252"/>
      <c r="J222" s="253">
        <f>ROUND(I222*H222,2)</f>
        <v>0</v>
      </c>
      <c r="K222" s="249" t="s">
        <v>206</v>
      </c>
      <c r="L222" s="254"/>
      <c r="M222" s="255" t="s">
        <v>19</v>
      </c>
      <c r="N222" s="256" t="s">
        <v>46</v>
      </c>
      <c r="O222" s="86"/>
      <c r="P222" s="215">
        <f>O222*H222</f>
        <v>0</v>
      </c>
      <c r="Q222" s="215">
        <v>0.113</v>
      </c>
      <c r="R222" s="215">
        <f>Q222*H222</f>
        <v>7.1783250000000001</v>
      </c>
      <c r="S222" s="215">
        <v>0</v>
      </c>
      <c r="T222" s="216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17" t="s">
        <v>254</v>
      </c>
      <c r="AT222" s="217" t="s">
        <v>287</v>
      </c>
      <c r="AU222" s="217" t="s">
        <v>85</v>
      </c>
      <c r="AY222" s="19" t="s">
        <v>199</v>
      </c>
      <c r="BE222" s="218">
        <f>IF(N222="základní",J222,0)</f>
        <v>0</v>
      </c>
      <c r="BF222" s="218">
        <f>IF(N222="snížená",J222,0)</f>
        <v>0</v>
      </c>
      <c r="BG222" s="218">
        <f>IF(N222="zákl. přenesená",J222,0)</f>
        <v>0</v>
      </c>
      <c r="BH222" s="218">
        <f>IF(N222="sníž. přenesená",J222,0)</f>
        <v>0</v>
      </c>
      <c r="BI222" s="218">
        <f>IF(N222="nulová",J222,0)</f>
        <v>0</v>
      </c>
      <c r="BJ222" s="19" t="s">
        <v>83</v>
      </c>
      <c r="BK222" s="218">
        <f>ROUND(I222*H222,2)</f>
        <v>0</v>
      </c>
      <c r="BL222" s="19" t="s">
        <v>207</v>
      </c>
      <c r="BM222" s="217" t="s">
        <v>1379</v>
      </c>
    </row>
    <row r="223" s="12" customFormat="1" ht="22.8" customHeight="1">
      <c r="A223" s="12"/>
      <c r="B223" s="190"/>
      <c r="C223" s="191"/>
      <c r="D223" s="192" t="s">
        <v>74</v>
      </c>
      <c r="E223" s="204" t="s">
        <v>230</v>
      </c>
      <c r="F223" s="204" t="s">
        <v>231</v>
      </c>
      <c r="G223" s="191"/>
      <c r="H223" s="191"/>
      <c r="I223" s="194"/>
      <c r="J223" s="205">
        <f>BK223</f>
        <v>0</v>
      </c>
      <c r="K223" s="191"/>
      <c r="L223" s="196"/>
      <c r="M223" s="197"/>
      <c r="N223" s="198"/>
      <c r="O223" s="198"/>
      <c r="P223" s="199">
        <f>SUM(P224:P244)</f>
        <v>0</v>
      </c>
      <c r="Q223" s="198"/>
      <c r="R223" s="199">
        <f>SUM(R224:R244)</f>
        <v>0.10071875</v>
      </c>
      <c r="S223" s="198"/>
      <c r="T223" s="200">
        <f>SUM(T224:T244)</f>
        <v>56.930075000000002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01" t="s">
        <v>83</v>
      </c>
      <c r="AT223" s="202" t="s">
        <v>74</v>
      </c>
      <c r="AU223" s="202" t="s">
        <v>83</v>
      </c>
      <c r="AY223" s="201" t="s">
        <v>199</v>
      </c>
      <c r="BK223" s="203">
        <f>SUM(BK224:BK244)</f>
        <v>0</v>
      </c>
    </row>
    <row r="224" s="2" customFormat="1" ht="16.5" customHeight="1">
      <c r="A224" s="40"/>
      <c r="B224" s="41"/>
      <c r="C224" s="206" t="s">
        <v>526</v>
      </c>
      <c r="D224" s="206" t="s">
        <v>202</v>
      </c>
      <c r="E224" s="207" t="s">
        <v>1380</v>
      </c>
      <c r="F224" s="208" t="s">
        <v>1381</v>
      </c>
      <c r="G224" s="209" t="s">
        <v>283</v>
      </c>
      <c r="H224" s="210">
        <v>146.5</v>
      </c>
      <c r="I224" s="211"/>
      <c r="J224" s="212">
        <f>ROUND(I224*H224,2)</f>
        <v>0</v>
      </c>
      <c r="K224" s="208" t="s">
        <v>206</v>
      </c>
      <c r="L224" s="46"/>
      <c r="M224" s="213" t="s">
        <v>19</v>
      </c>
      <c r="N224" s="214" t="s">
        <v>46</v>
      </c>
      <c r="O224" s="86"/>
      <c r="P224" s="215">
        <f>O224*H224</f>
        <v>0</v>
      </c>
      <c r="Q224" s="215">
        <v>0.00068749999999999996</v>
      </c>
      <c r="R224" s="215">
        <f>Q224*H224</f>
        <v>0.10071875</v>
      </c>
      <c r="S224" s="215">
        <v>0</v>
      </c>
      <c r="T224" s="216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17" t="s">
        <v>207</v>
      </c>
      <c r="AT224" s="217" t="s">
        <v>202</v>
      </c>
      <c r="AU224" s="217" t="s">
        <v>85</v>
      </c>
      <c r="AY224" s="19" t="s">
        <v>199</v>
      </c>
      <c r="BE224" s="218">
        <f>IF(N224="základní",J224,0)</f>
        <v>0</v>
      </c>
      <c r="BF224" s="218">
        <f>IF(N224="snížená",J224,0)</f>
        <v>0</v>
      </c>
      <c r="BG224" s="218">
        <f>IF(N224="zákl. přenesená",J224,0)</f>
        <v>0</v>
      </c>
      <c r="BH224" s="218">
        <f>IF(N224="sníž. přenesená",J224,0)</f>
        <v>0</v>
      </c>
      <c r="BI224" s="218">
        <f>IF(N224="nulová",J224,0)</f>
        <v>0</v>
      </c>
      <c r="BJ224" s="19" t="s">
        <v>83</v>
      </c>
      <c r="BK224" s="218">
        <f>ROUND(I224*H224,2)</f>
        <v>0</v>
      </c>
      <c r="BL224" s="19" t="s">
        <v>207</v>
      </c>
      <c r="BM224" s="217" t="s">
        <v>1382</v>
      </c>
    </row>
    <row r="225" s="2" customFormat="1">
      <c r="A225" s="40"/>
      <c r="B225" s="41"/>
      <c r="C225" s="42"/>
      <c r="D225" s="219" t="s">
        <v>209</v>
      </c>
      <c r="E225" s="42"/>
      <c r="F225" s="220" t="s">
        <v>1383</v>
      </c>
      <c r="G225" s="42"/>
      <c r="H225" s="42"/>
      <c r="I225" s="221"/>
      <c r="J225" s="42"/>
      <c r="K225" s="42"/>
      <c r="L225" s="46"/>
      <c r="M225" s="222"/>
      <c r="N225" s="223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209</v>
      </c>
      <c r="AU225" s="19" t="s">
        <v>85</v>
      </c>
    </row>
    <row r="226" s="13" customFormat="1">
      <c r="A226" s="13"/>
      <c r="B226" s="224"/>
      <c r="C226" s="225"/>
      <c r="D226" s="226" t="s">
        <v>216</v>
      </c>
      <c r="E226" s="227" t="s">
        <v>19</v>
      </c>
      <c r="F226" s="228" t="s">
        <v>1351</v>
      </c>
      <c r="G226" s="225"/>
      <c r="H226" s="229">
        <v>60.5</v>
      </c>
      <c r="I226" s="230"/>
      <c r="J226" s="225"/>
      <c r="K226" s="225"/>
      <c r="L226" s="231"/>
      <c r="M226" s="232"/>
      <c r="N226" s="233"/>
      <c r="O226" s="233"/>
      <c r="P226" s="233"/>
      <c r="Q226" s="233"/>
      <c r="R226" s="233"/>
      <c r="S226" s="233"/>
      <c r="T226" s="234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35" t="s">
        <v>216</v>
      </c>
      <c r="AU226" s="235" t="s">
        <v>85</v>
      </c>
      <c r="AV226" s="13" t="s">
        <v>85</v>
      </c>
      <c r="AW226" s="13" t="s">
        <v>37</v>
      </c>
      <c r="AX226" s="13" t="s">
        <v>75</v>
      </c>
      <c r="AY226" s="235" t="s">
        <v>199</v>
      </c>
    </row>
    <row r="227" s="13" customFormat="1">
      <c r="A227" s="13"/>
      <c r="B227" s="224"/>
      <c r="C227" s="225"/>
      <c r="D227" s="226" t="s">
        <v>216</v>
      </c>
      <c r="E227" s="227" t="s">
        <v>19</v>
      </c>
      <c r="F227" s="228" t="s">
        <v>1356</v>
      </c>
      <c r="G227" s="225"/>
      <c r="H227" s="229">
        <v>86</v>
      </c>
      <c r="I227" s="230"/>
      <c r="J227" s="225"/>
      <c r="K227" s="225"/>
      <c r="L227" s="231"/>
      <c r="M227" s="232"/>
      <c r="N227" s="233"/>
      <c r="O227" s="233"/>
      <c r="P227" s="233"/>
      <c r="Q227" s="233"/>
      <c r="R227" s="233"/>
      <c r="S227" s="233"/>
      <c r="T227" s="234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5" t="s">
        <v>216</v>
      </c>
      <c r="AU227" s="235" t="s">
        <v>85</v>
      </c>
      <c r="AV227" s="13" t="s">
        <v>85</v>
      </c>
      <c r="AW227" s="13" t="s">
        <v>37</v>
      </c>
      <c r="AX227" s="13" t="s">
        <v>75</v>
      </c>
      <c r="AY227" s="235" t="s">
        <v>199</v>
      </c>
    </row>
    <row r="228" s="14" customFormat="1">
      <c r="A228" s="14"/>
      <c r="B228" s="236"/>
      <c r="C228" s="237"/>
      <c r="D228" s="226" t="s">
        <v>216</v>
      </c>
      <c r="E228" s="238" t="s">
        <v>19</v>
      </c>
      <c r="F228" s="239" t="s">
        <v>218</v>
      </c>
      <c r="G228" s="237"/>
      <c r="H228" s="240">
        <v>146.5</v>
      </c>
      <c r="I228" s="241"/>
      <c r="J228" s="237"/>
      <c r="K228" s="237"/>
      <c r="L228" s="242"/>
      <c r="M228" s="243"/>
      <c r="N228" s="244"/>
      <c r="O228" s="244"/>
      <c r="P228" s="244"/>
      <c r="Q228" s="244"/>
      <c r="R228" s="244"/>
      <c r="S228" s="244"/>
      <c r="T228" s="245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46" t="s">
        <v>216</v>
      </c>
      <c r="AU228" s="246" t="s">
        <v>85</v>
      </c>
      <c r="AV228" s="14" t="s">
        <v>207</v>
      </c>
      <c r="AW228" s="14" t="s">
        <v>37</v>
      </c>
      <c r="AX228" s="14" t="s">
        <v>83</v>
      </c>
      <c r="AY228" s="246" t="s">
        <v>199</v>
      </c>
    </row>
    <row r="229" s="2" customFormat="1" ht="16.5" customHeight="1">
      <c r="A229" s="40"/>
      <c r="B229" s="41"/>
      <c r="C229" s="206" t="s">
        <v>531</v>
      </c>
      <c r="D229" s="206" t="s">
        <v>202</v>
      </c>
      <c r="E229" s="207" t="s">
        <v>1384</v>
      </c>
      <c r="F229" s="208" t="s">
        <v>1385</v>
      </c>
      <c r="G229" s="209" t="s">
        <v>417</v>
      </c>
      <c r="H229" s="210">
        <v>3</v>
      </c>
      <c r="I229" s="211"/>
      <c r="J229" s="212">
        <f>ROUND(I229*H229,2)</f>
        <v>0</v>
      </c>
      <c r="K229" s="208" t="s">
        <v>206</v>
      </c>
      <c r="L229" s="46"/>
      <c r="M229" s="213" t="s">
        <v>19</v>
      </c>
      <c r="N229" s="214" t="s">
        <v>46</v>
      </c>
      <c r="O229" s="86"/>
      <c r="P229" s="215">
        <f>O229*H229</f>
        <v>0</v>
      </c>
      <c r="Q229" s="215">
        <v>0</v>
      </c>
      <c r="R229" s="215">
        <f>Q229*H229</f>
        <v>0</v>
      </c>
      <c r="S229" s="215">
        <v>0</v>
      </c>
      <c r="T229" s="216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17" t="s">
        <v>207</v>
      </c>
      <c r="AT229" s="217" t="s">
        <v>202</v>
      </c>
      <c r="AU229" s="217" t="s">
        <v>85</v>
      </c>
      <c r="AY229" s="19" t="s">
        <v>199</v>
      </c>
      <c r="BE229" s="218">
        <f>IF(N229="základní",J229,0)</f>
        <v>0</v>
      </c>
      <c r="BF229" s="218">
        <f>IF(N229="snížená",J229,0)</f>
        <v>0</v>
      </c>
      <c r="BG229" s="218">
        <f>IF(N229="zákl. přenesená",J229,0)</f>
        <v>0</v>
      </c>
      <c r="BH229" s="218">
        <f>IF(N229="sníž. přenesená",J229,0)</f>
        <v>0</v>
      </c>
      <c r="BI229" s="218">
        <f>IF(N229="nulová",J229,0)</f>
        <v>0</v>
      </c>
      <c r="BJ229" s="19" t="s">
        <v>83</v>
      </c>
      <c r="BK229" s="218">
        <f>ROUND(I229*H229,2)</f>
        <v>0</v>
      </c>
      <c r="BL229" s="19" t="s">
        <v>207</v>
      </c>
      <c r="BM229" s="217" t="s">
        <v>1386</v>
      </c>
    </row>
    <row r="230" s="2" customFormat="1">
      <c r="A230" s="40"/>
      <c r="B230" s="41"/>
      <c r="C230" s="42"/>
      <c r="D230" s="219" t="s">
        <v>209</v>
      </c>
      <c r="E230" s="42"/>
      <c r="F230" s="220" t="s">
        <v>1387</v>
      </c>
      <c r="G230" s="42"/>
      <c r="H230" s="42"/>
      <c r="I230" s="221"/>
      <c r="J230" s="42"/>
      <c r="K230" s="42"/>
      <c r="L230" s="46"/>
      <c r="M230" s="222"/>
      <c r="N230" s="223"/>
      <c r="O230" s="86"/>
      <c r="P230" s="86"/>
      <c r="Q230" s="86"/>
      <c r="R230" s="86"/>
      <c r="S230" s="86"/>
      <c r="T230" s="87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T230" s="19" t="s">
        <v>209</v>
      </c>
      <c r="AU230" s="19" t="s">
        <v>85</v>
      </c>
    </row>
    <row r="231" s="2" customFormat="1" ht="16.5" customHeight="1">
      <c r="A231" s="40"/>
      <c r="B231" s="41"/>
      <c r="C231" s="247" t="s">
        <v>536</v>
      </c>
      <c r="D231" s="247" t="s">
        <v>287</v>
      </c>
      <c r="E231" s="248" t="s">
        <v>1388</v>
      </c>
      <c r="F231" s="249" t="s">
        <v>1389</v>
      </c>
      <c r="G231" s="250" t="s">
        <v>417</v>
      </c>
      <c r="H231" s="251">
        <v>2</v>
      </c>
      <c r="I231" s="252"/>
      <c r="J231" s="253">
        <f>ROUND(I231*H231,2)</f>
        <v>0</v>
      </c>
      <c r="K231" s="249" t="s">
        <v>19</v>
      </c>
      <c r="L231" s="254"/>
      <c r="M231" s="255" t="s">
        <v>19</v>
      </c>
      <c r="N231" s="256" t="s">
        <v>46</v>
      </c>
      <c r="O231" s="86"/>
      <c r="P231" s="215">
        <f>O231*H231</f>
        <v>0</v>
      </c>
      <c r="Q231" s="215">
        <v>0</v>
      </c>
      <c r="R231" s="215">
        <f>Q231*H231</f>
        <v>0</v>
      </c>
      <c r="S231" s="215">
        <v>0</v>
      </c>
      <c r="T231" s="216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17" t="s">
        <v>254</v>
      </c>
      <c r="AT231" s="217" t="s">
        <v>287</v>
      </c>
      <c r="AU231" s="217" t="s">
        <v>85</v>
      </c>
      <c r="AY231" s="19" t="s">
        <v>199</v>
      </c>
      <c r="BE231" s="218">
        <f>IF(N231="základní",J231,0)</f>
        <v>0</v>
      </c>
      <c r="BF231" s="218">
        <f>IF(N231="snížená",J231,0)</f>
        <v>0</v>
      </c>
      <c r="BG231" s="218">
        <f>IF(N231="zákl. přenesená",J231,0)</f>
        <v>0</v>
      </c>
      <c r="BH231" s="218">
        <f>IF(N231="sníž. přenesená",J231,0)</f>
        <v>0</v>
      </c>
      <c r="BI231" s="218">
        <f>IF(N231="nulová",J231,0)</f>
        <v>0</v>
      </c>
      <c r="BJ231" s="19" t="s">
        <v>83</v>
      </c>
      <c r="BK231" s="218">
        <f>ROUND(I231*H231,2)</f>
        <v>0</v>
      </c>
      <c r="BL231" s="19" t="s">
        <v>207</v>
      </c>
      <c r="BM231" s="217" t="s">
        <v>1390</v>
      </c>
    </row>
    <row r="232" s="13" customFormat="1">
      <c r="A232" s="13"/>
      <c r="B232" s="224"/>
      <c r="C232" s="225"/>
      <c r="D232" s="226" t="s">
        <v>216</v>
      </c>
      <c r="E232" s="227" t="s">
        <v>19</v>
      </c>
      <c r="F232" s="228" t="s">
        <v>1391</v>
      </c>
      <c r="G232" s="225"/>
      <c r="H232" s="229">
        <v>2</v>
      </c>
      <c r="I232" s="230"/>
      <c r="J232" s="225"/>
      <c r="K232" s="225"/>
      <c r="L232" s="231"/>
      <c r="M232" s="232"/>
      <c r="N232" s="233"/>
      <c r="O232" s="233"/>
      <c r="P232" s="233"/>
      <c r="Q232" s="233"/>
      <c r="R232" s="233"/>
      <c r="S232" s="233"/>
      <c r="T232" s="234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35" t="s">
        <v>216</v>
      </c>
      <c r="AU232" s="235" t="s">
        <v>85</v>
      </c>
      <c r="AV232" s="13" t="s">
        <v>85</v>
      </c>
      <c r="AW232" s="13" t="s">
        <v>37</v>
      </c>
      <c r="AX232" s="13" t="s">
        <v>75</v>
      </c>
      <c r="AY232" s="235" t="s">
        <v>199</v>
      </c>
    </row>
    <row r="233" s="14" customFormat="1">
      <c r="A233" s="14"/>
      <c r="B233" s="236"/>
      <c r="C233" s="237"/>
      <c r="D233" s="226" t="s">
        <v>216</v>
      </c>
      <c r="E233" s="238" t="s">
        <v>19</v>
      </c>
      <c r="F233" s="239" t="s">
        <v>218</v>
      </c>
      <c r="G233" s="237"/>
      <c r="H233" s="240">
        <v>2</v>
      </c>
      <c r="I233" s="241"/>
      <c r="J233" s="237"/>
      <c r="K233" s="237"/>
      <c r="L233" s="242"/>
      <c r="M233" s="243"/>
      <c r="N233" s="244"/>
      <c r="O233" s="244"/>
      <c r="P233" s="244"/>
      <c r="Q233" s="244"/>
      <c r="R233" s="244"/>
      <c r="S233" s="244"/>
      <c r="T233" s="245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46" t="s">
        <v>216</v>
      </c>
      <c r="AU233" s="246" t="s">
        <v>85</v>
      </c>
      <c r="AV233" s="14" t="s">
        <v>207</v>
      </c>
      <c r="AW233" s="14" t="s">
        <v>37</v>
      </c>
      <c r="AX233" s="14" t="s">
        <v>83</v>
      </c>
      <c r="AY233" s="246" t="s">
        <v>199</v>
      </c>
    </row>
    <row r="234" s="2" customFormat="1" ht="16.5" customHeight="1">
      <c r="A234" s="40"/>
      <c r="B234" s="41"/>
      <c r="C234" s="247" t="s">
        <v>543</v>
      </c>
      <c r="D234" s="247" t="s">
        <v>287</v>
      </c>
      <c r="E234" s="248" t="s">
        <v>1392</v>
      </c>
      <c r="F234" s="249" t="s">
        <v>1393</v>
      </c>
      <c r="G234" s="250" t="s">
        <v>417</v>
      </c>
      <c r="H234" s="251">
        <v>1</v>
      </c>
      <c r="I234" s="252"/>
      <c r="J234" s="253">
        <f>ROUND(I234*H234,2)</f>
        <v>0</v>
      </c>
      <c r="K234" s="249" t="s">
        <v>19</v>
      </c>
      <c r="L234" s="254"/>
      <c r="M234" s="255" t="s">
        <v>19</v>
      </c>
      <c r="N234" s="256" t="s">
        <v>46</v>
      </c>
      <c r="O234" s="86"/>
      <c r="P234" s="215">
        <f>O234*H234</f>
        <v>0</v>
      </c>
      <c r="Q234" s="215">
        <v>0</v>
      </c>
      <c r="R234" s="215">
        <f>Q234*H234</f>
        <v>0</v>
      </c>
      <c r="S234" s="215">
        <v>0</v>
      </c>
      <c r="T234" s="216">
        <f>S234*H234</f>
        <v>0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217" t="s">
        <v>254</v>
      </c>
      <c r="AT234" s="217" t="s">
        <v>287</v>
      </c>
      <c r="AU234" s="217" t="s">
        <v>85</v>
      </c>
      <c r="AY234" s="19" t="s">
        <v>199</v>
      </c>
      <c r="BE234" s="218">
        <f>IF(N234="základní",J234,0)</f>
        <v>0</v>
      </c>
      <c r="BF234" s="218">
        <f>IF(N234="snížená",J234,0)</f>
        <v>0</v>
      </c>
      <c r="BG234" s="218">
        <f>IF(N234="zákl. přenesená",J234,0)</f>
        <v>0</v>
      </c>
      <c r="BH234" s="218">
        <f>IF(N234="sníž. přenesená",J234,0)</f>
        <v>0</v>
      </c>
      <c r="BI234" s="218">
        <f>IF(N234="nulová",J234,0)</f>
        <v>0</v>
      </c>
      <c r="BJ234" s="19" t="s">
        <v>83</v>
      </c>
      <c r="BK234" s="218">
        <f>ROUND(I234*H234,2)</f>
        <v>0</v>
      </c>
      <c r="BL234" s="19" t="s">
        <v>207</v>
      </c>
      <c r="BM234" s="217" t="s">
        <v>1394</v>
      </c>
    </row>
    <row r="235" s="13" customFormat="1">
      <c r="A235" s="13"/>
      <c r="B235" s="224"/>
      <c r="C235" s="225"/>
      <c r="D235" s="226" t="s">
        <v>216</v>
      </c>
      <c r="E235" s="227" t="s">
        <v>19</v>
      </c>
      <c r="F235" s="228" t="s">
        <v>1395</v>
      </c>
      <c r="G235" s="225"/>
      <c r="H235" s="229">
        <v>1</v>
      </c>
      <c r="I235" s="230"/>
      <c r="J235" s="225"/>
      <c r="K235" s="225"/>
      <c r="L235" s="231"/>
      <c r="M235" s="232"/>
      <c r="N235" s="233"/>
      <c r="O235" s="233"/>
      <c r="P235" s="233"/>
      <c r="Q235" s="233"/>
      <c r="R235" s="233"/>
      <c r="S235" s="233"/>
      <c r="T235" s="234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35" t="s">
        <v>216</v>
      </c>
      <c r="AU235" s="235" t="s">
        <v>85</v>
      </c>
      <c r="AV235" s="13" t="s">
        <v>85</v>
      </c>
      <c r="AW235" s="13" t="s">
        <v>37</v>
      </c>
      <c r="AX235" s="13" t="s">
        <v>75</v>
      </c>
      <c r="AY235" s="235" t="s">
        <v>199</v>
      </c>
    </row>
    <row r="236" s="14" customFormat="1">
      <c r="A236" s="14"/>
      <c r="B236" s="236"/>
      <c r="C236" s="237"/>
      <c r="D236" s="226" t="s">
        <v>216</v>
      </c>
      <c r="E236" s="238" t="s">
        <v>19</v>
      </c>
      <c r="F236" s="239" t="s">
        <v>218</v>
      </c>
      <c r="G236" s="237"/>
      <c r="H236" s="240">
        <v>1</v>
      </c>
      <c r="I236" s="241"/>
      <c r="J236" s="237"/>
      <c r="K236" s="237"/>
      <c r="L236" s="242"/>
      <c r="M236" s="243"/>
      <c r="N236" s="244"/>
      <c r="O236" s="244"/>
      <c r="P236" s="244"/>
      <c r="Q236" s="244"/>
      <c r="R236" s="244"/>
      <c r="S236" s="244"/>
      <c r="T236" s="245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46" t="s">
        <v>216</v>
      </c>
      <c r="AU236" s="246" t="s">
        <v>85</v>
      </c>
      <c r="AV236" s="14" t="s">
        <v>207</v>
      </c>
      <c r="AW236" s="14" t="s">
        <v>37</v>
      </c>
      <c r="AX236" s="14" t="s">
        <v>83</v>
      </c>
      <c r="AY236" s="246" t="s">
        <v>199</v>
      </c>
    </row>
    <row r="237" s="2" customFormat="1" ht="21.75" customHeight="1">
      <c r="A237" s="40"/>
      <c r="B237" s="41"/>
      <c r="C237" s="206" t="s">
        <v>548</v>
      </c>
      <c r="D237" s="206" t="s">
        <v>202</v>
      </c>
      <c r="E237" s="207" t="s">
        <v>1396</v>
      </c>
      <c r="F237" s="208" t="s">
        <v>1397</v>
      </c>
      <c r="G237" s="209" t="s">
        <v>205</v>
      </c>
      <c r="H237" s="210">
        <v>25.728000000000002</v>
      </c>
      <c r="I237" s="211"/>
      <c r="J237" s="212">
        <f>ROUND(I237*H237,2)</f>
        <v>0</v>
      </c>
      <c r="K237" s="208" t="s">
        <v>206</v>
      </c>
      <c r="L237" s="46"/>
      <c r="M237" s="213" t="s">
        <v>19</v>
      </c>
      <c r="N237" s="214" t="s">
        <v>46</v>
      </c>
      <c r="O237" s="86"/>
      <c r="P237" s="215">
        <f>O237*H237</f>
        <v>0</v>
      </c>
      <c r="Q237" s="215">
        <v>0</v>
      </c>
      <c r="R237" s="215">
        <f>Q237*H237</f>
        <v>0</v>
      </c>
      <c r="S237" s="215">
        <v>2.2000000000000002</v>
      </c>
      <c r="T237" s="216">
        <f>S237*H237</f>
        <v>56.601600000000005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17" t="s">
        <v>207</v>
      </c>
      <c r="AT237" s="217" t="s">
        <v>202</v>
      </c>
      <c r="AU237" s="217" t="s">
        <v>85</v>
      </c>
      <c r="AY237" s="19" t="s">
        <v>199</v>
      </c>
      <c r="BE237" s="218">
        <f>IF(N237="základní",J237,0)</f>
        <v>0</v>
      </c>
      <c r="BF237" s="218">
        <f>IF(N237="snížená",J237,0)</f>
        <v>0</v>
      </c>
      <c r="BG237" s="218">
        <f>IF(N237="zákl. přenesená",J237,0)</f>
        <v>0</v>
      </c>
      <c r="BH237" s="218">
        <f>IF(N237="sníž. přenesená",J237,0)</f>
        <v>0</v>
      </c>
      <c r="BI237" s="218">
        <f>IF(N237="nulová",J237,0)</f>
        <v>0</v>
      </c>
      <c r="BJ237" s="19" t="s">
        <v>83</v>
      </c>
      <c r="BK237" s="218">
        <f>ROUND(I237*H237,2)</f>
        <v>0</v>
      </c>
      <c r="BL237" s="19" t="s">
        <v>207</v>
      </c>
      <c r="BM237" s="217" t="s">
        <v>1398</v>
      </c>
    </row>
    <row r="238" s="2" customFormat="1">
      <c r="A238" s="40"/>
      <c r="B238" s="41"/>
      <c r="C238" s="42"/>
      <c r="D238" s="219" t="s">
        <v>209</v>
      </c>
      <c r="E238" s="42"/>
      <c r="F238" s="220" t="s">
        <v>1399</v>
      </c>
      <c r="G238" s="42"/>
      <c r="H238" s="42"/>
      <c r="I238" s="221"/>
      <c r="J238" s="42"/>
      <c r="K238" s="42"/>
      <c r="L238" s="46"/>
      <c r="M238" s="222"/>
      <c r="N238" s="223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209</v>
      </c>
      <c r="AU238" s="19" t="s">
        <v>85</v>
      </c>
    </row>
    <row r="239" s="13" customFormat="1">
      <c r="A239" s="13"/>
      <c r="B239" s="224"/>
      <c r="C239" s="225"/>
      <c r="D239" s="226" t="s">
        <v>216</v>
      </c>
      <c r="E239" s="227" t="s">
        <v>19</v>
      </c>
      <c r="F239" s="228" t="s">
        <v>1400</v>
      </c>
      <c r="G239" s="225"/>
      <c r="H239" s="229">
        <v>25.728000000000002</v>
      </c>
      <c r="I239" s="230"/>
      <c r="J239" s="225"/>
      <c r="K239" s="225"/>
      <c r="L239" s="231"/>
      <c r="M239" s="232"/>
      <c r="N239" s="233"/>
      <c r="O239" s="233"/>
      <c r="P239" s="233"/>
      <c r="Q239" s="233"/>
      <c r="R239" s="233"/>
      <c r="S239" s="233"/>
      <c r="T239" s="234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35" t="s">
        <v>216</v>
      </c>
      <c r="AU239" s="235" t="s">
        <v>85</v>
      </c>
      <c r="AV239" s="13" t="s">
        <v>85</v>
      </c>
      <c r="AW239" s="13" t="s">
        <v>37</v>
      </c>
      <c r="AX239" s="13" t="s">
        <v>75</v>
      </c>
      <c r="AY239" s="235" t="s">
        <v>199</v>
      </c>
    </row>
    <row r="240" s="14" customFormat="1">
      <c r="A240" s="14"/>
      <c r="B240" s="236"/>
      <c r="C240" s="237"/>
      <c r="D240" s="226" t="s">
        <v>216</v>
      </c>
      <c r="E240" s="238" t="s">
        <v>19</v>
      </c>
      <c r="F240" s="239" t="s">
        <v>218</v>
      </c>
      <c r="G240" s="237"/>
      <c r="H240" s="240">
        <v>25.728000000000002</v>
      </c>
      <c r="I240" s="241"/>
      <c r="J240" s="237"/>
      <c r="K240" s="237"/>
      <c r="L240" s="242"/>
      <c r="M240" s="243"/>
      <c r="N240" s="244"/>
      <c r="O240" s="244"/>
      <c r="P240" s="244"/>
      <c r="Q240" s="244"/>
      <c r="R240" s="244"/>
      <c r="S240" s="244"/>
      <c r="T240" s="245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46" t="s">
        <v>216</v>
      </c>
      <c r="AU240" s="246" t="s">
        <v>85</v>
      </c>
      <c r="AV240" s="14" t="s">
        <v>207</v>
      </c>
      <c r="AW240" s="14" t="s">
        <v>37</v>
      </c>
      <c r="AX240" s="14" t="s">
        <v>83</v>
      </c>
      <c r="AY240" s="246" t="s">
        <v>199</v>
      </c>
    </row>
    <row r="241" s="2" customFormat="1" ht="16.5" customHeight="1">
      <c r="A241" s="40"/>
      <c r="B241" s="41"/>
      <c r="C241" s="206" t="s">
        <v>553</v>
      </c>
      <c r="D241" s="206" t="s">
        <v>202</v>
      </c>
      <c r="E241" s="207" t="s">
        <v>1401</v>
      </c>
      <c r="F241" s="208" t="s">
        <v>1402</v>
      </c>
      <c r="G241" s="209" t="s">
        <v>222</v>
      </c>
      <c r="H241" s="210">
        <v>4.7000000000000002</v>
      </c>
      <c r="I241" s="211"/>
      <c r="J241" s="212">
        <f>ROUND(I241*H241,2)</f>
        <v>0</v>
      </c>
      <c r="K241" s="208" t="s">
        <v>206</v>
      </c>
      <c r="L241" s="46"/>
      <c r="M241" s="213" t="s">
        <v>19</v>
      </c>
      <c r="N241" s="214" t="s">
        <v>46</v>
      </c>
      <c r="O241" s="86"/>
      <c r="P241" s="215">
        <f>O241*H241</f>
        <v>0</v>
      </c>
      <c r="Q241" s="215">
        <v>0</v>
      </c>
      <c r="R241" s="215">
        <f>Q241*H241</f>
        <v>0</v>
      </c>
      <c r="S241" s="215">
        <v>0.0092499999999999995</v>
      </c>
      <c r="T241" s="216">
        <f>S241*H241</f>
        <v>0.043475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17" t="s">
        <v>207</v>
      </c>
      <c r="AT241" s="217" t="s">
        <v>202</v>
      </c>
      <c r="AU241" s="217" t="s">
        <v>85</v>
      </c>
      <c r="AY241" s="19" t="s">
        <v>199</v>
      </c>
      <c r="BE241" s="218">
        <f>IF(N241="základní",J241,0)</f>
        <v>0</v>
      </c>
      <c r="BF241" s="218">
        <f>IF(N241="snížená",J241,0)</f>
        <v>0</v>
      </c>
      <c r="BG241" s="218">
        <f>IF(N241="zákl. přenesená",J241,0)</f>
        <v>0</v>
      </c>
      <c r="BH241" s="218">
        <f>IF(N241="sníž. přenesená",J241,0)</f>
        <v>0</v>
      </c>
      <c r="BI241" s="218">
        <f>IF(N241="nulová",J241,0)</f>
        <v>0</v>
      </c>
      <c r="BJ241" s="19" t="s">
        <v>83</v>
      </c>
      <c r="BK241" s="218">
        <f>ROUND(I241*H241,2)</f>
        <v>0</v>
      </c>
      <c r="BL241" s="19" t="s">
        <v>207</v>
      </c>
      <c r="BM241" s="217" t="s">
        <v>1403</v>
      </c>
    </row>
    <row r="242" s="2" customFormat="1">
      <c r="A242" s="40"/>
      <c r="B242" s="41"/>
      <c r="C242" s="42"/>
      <c r="D242" s="219" t="s">
        <v>209</v>
      </c>
      <c r="E242" s="42"/>
      <c r="F242" s="220" t="s">
        <v>1404</v>
      </c>
      <c r="G242" s="42"/>
      <c r="H242" s="42"/>
      <c r="I242" s="221"/>
      <c r="J242" s="42"/>
      <c r="K242" s="42"/>
      <c r="L242" s="46"/>
      <c r="M242" s="222"/>
      <c r="N242" s="223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209</v>
      </c>
      <c r="AU242" s="19" t="s">
        <v>85</v>
      </c>
    </row>
    <row r="243" s="2" customFormat="1" ht="16.5" customHeight="1">
      <c r="A243" s="40"/>
      <c r="B243" s="41"/>
      <c r="C243" s="206" t="s">
        <v>558</v>
      </c>
      <c r="D243" s="206" t="s">
        <v>202</v>
      </c>
      <c r="E243" s="207" t="s">
        <v>1405</v>
      </c>
      <c r="F243" s="208" t="s">
        <v>1406</v>
      </c>
      <c r="G243" s="209" t="s">
        <v>417</v>
      </c>
      <c r="H243" s="210">
        <v>1</v>
      </c>
      <c r="I243" s="211"/>
      <c r="J243" s="212">
        <f>ROUND(I243*H243,2)</f>
        <v>0</v>
      </c>
      <c r="K243" s="208" t="s">
        <v>206</v>
      </c>
      <c r="L243" s="46"/>
      <c r="M243" s="213" t="s">
        <v>19</v>
      </c>
      <c r="N243" s="214" t="s">
        <v>46</v>
      </c>
      <c r="O243" s="86"/>
      <c r="P243" s="215">
        <f>O243*H243</f>
        <v>0</v>
      </c>
      <c r="Q243" s="215">
        <v>0</v>
      </c>
      <c r="R243" s="215">
        <f>Q243*H243</f>
        <v>0</v>
      </c>
      <c r="S243" s="215">
        <v>0.28499999999999998</v>
      </c>
      <c r="T243" s="216">
        <f>S243*H243</f>
        <v>0.28499999999999998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17" t="s">
        <v>207</v>
      </c>
      <c r="AT243" s="217" t="s">
        <v>202</v>
      </c>
      <c r="AU243" s="217" t="s">
        <v>85</v>
      </c>
      <c r="AY243" s="19" t="s">
        <v>199</v>
      </c>
      <c r="BE243" s="218">
        <f>IF(N243="základní",J243,0)</f>
        <v>0</v>
      </c>
      <c r="BF243" s="218">
        <f>IF(N243="snížená",J243,0)</f>
        <v>0</v>
      </c>
      <c r="BG243" s="218">
        <f>IF(N243="zákl. přenesená",J243,0)</f>
        <v>0</v>
      </c>
      <c r="BH243" s="218">
        <f>IF(N243="sníž. přenesená",J243,0)</f>
        <v>0</v>
      </c>
      <c r="BI243" s="218">
        <f>IF(N243="nulová",J243,0)</f>
        <v>0</v>
      </c>
      <c r="BJ243" s="19" t="s">
        <v>83</v>
      </c>
      <c r="BK243" s="218">
        <f>ROUND(I243*H243,2)</f>
        <v>0</v>
      </c>
      <c r="BL243" s="19" t="s">
        <v>207</v>
      </c>
      <c r="BM243" s="217" t="s">
        <v>1407</v>
      </c>
    </row>
    <row r="244" s="2" customFormat="1">
      <c r="A244" s="40"/>
      <c r="B244" s="41"/>
      <c r="C244" s="42"/>
      <c r="D244" s="219" t="s">
        <v>209</v>
      </c>
      <c r="E244" s="42"/>
      <c r="F244" s="220" t="s">
        <v>1408</v>
      </c>
      <c r="G244" s="42"/>
      <c r="H244" s="42"/>
      <c r="I244" s="221"/>
      <c r="J244" s="42"/>
      <c r="K244" s="42"/>
      <c r="L244" s="46"/>
      <c r="M244" s="222"/>
      <c r="N244" s="223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209</v>
      </c>
      <c r="AU244" s="19" t="s">
        <v>85</v>
      </c>
    </row>
    <row r="245" s="12" customFormat="1" ht="22.8" customHeight="1">
      <c r="A245" s="12"/>
      <c r="B245" s="190"/>
      <c r="C245" s="191"/>
      <c r="D245" s="192" t="s">
        <v>74</v>
      </c>
      <c r="E245" s="204" t="s">
        <v>236</v>
      </c>
      <c r="F245" s="204" t="s">
        <v>237</v>
      </c>
      <c r="G245" s="191"/>
      <c r="H245" s="191"/>
      <c r="I245" s="194"/>
      <c r="J245" s="205">
        <f>BK245</f>
        <v>0</v>
      </c>
      <c r="K245" s="191"/>
      <c r="L245" s="196"/>
      <c r="M245" s="197"/>
      <c r="N245" s="198"/>
      <c r="O245" s="198"/>
      <c r="P245" s="199">
        <f>SUM(P246:P255)</f>
        <v>0</v>
      </c>
      <c r="Q245" s="198"/>
      <c r="R245" s="199">
        <f>SUM(R246:R255)</f>
        <v>0</v>
      </c>
      <c r="S245" s="198"/>
      <c r="T245" s="200">
        <f>SUM(T246:T255)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01" t="s">
        <v>83</v>
      </c>
      <c r="AT245" s="202" t="s">
        <v>74</v>
      </c>
      <c r="AU245" s="202" t="s">
        <v>83</v>
      </c>
      <c r="AY245" s="201" t="s">
        <v>199</v>
      </c>
      <c r="BK245" s="203">
        <f>SUM(BK246:BK255)</f>
        <v>0</v>
      </c>
    </row>
    <row r="246" s="2" customFormat="1" ht="21.75" customHeight="1">
      <c r="A246" s="40"/>
      <c r="B246" s="41"/>
      <c r="C246" s="206" t="s">
        <v>563</v>
      </c>
      <c r="D246" s="206" t="s">
        <v>202</v>
      </c>
      <c r="E246" s="207" t="s">
        <v>428</v>
      </c>
      <c r="F246" s="208" t="s">
        <v>429</v>
      </c>
      <c r="G246" s="209" t="s">
        <v>213</v>
      </c>
      <c r="H246" s="210">
        <v>56.93</v>
      </c>
      <c r="I246" s="211"/>
      <c r="J246" s="212">
        <f>ROUND(I246*H246,2)</f>
        <v>0</v>
      </c>
      <c r="K246" s="208" t="s">
        <v>206</v>
      </c>
      <c r="L246" s="46"/>
      <c r="M246" s="213" t="s">
        <v>19</v>
      </c>
      <c r="N246" s="214" t="s">
        <v>46</v>
      </c>
      <c r="O246" s="86"/>
      <c r="P246" s="215">
        <f>O246*H246</f>
        <v>0</v>
      </c>
      <c r="Q246" s="215">
        <v>0</v>
      </c>
      <c r="R246" s="215">
        <f>Q246*H246</f>
        <v>0</v>
      </c>
      <c r="S246" s="215">
        <v>0</v>
      </c>
      <c r="T246" s="216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217" t="s">
        <v>207</v>
      </c>
      <c r="AT246" s="217" t="s">
        <v>202</v>
      </c>
      <c r="AU246" s="217" t="s">
        <v>85</v>
      </c>
      <c r="AY246" s="19" t="s">
        <v>199</v>
      </c>
      <c r="BE246" s="218">
        <f>IF(N246="základní",J246,0)</f>
        <v>0</v>
      </c>
      <c r="BF246" s="218">
        <f>IF(N246="snížená",J246,0)</f>
        <v>0</v>
      </c>
      <c r="BG246" s="218">
        <f>IF(N246="zákl. přenesená",J246,0)</f>
        <v>0</v>
      </c>
      <c r="BH246" s="218">
        <f>IF(N246="sníž. přenesená",J246,0)</f>
        <v>0</v>
      </c>
      <c r="BI246" s="218">
        <f>IF(N246="nulová",J246,0)</f>
        <v>0</v>
      </c>
      <c r="BJ246" s="19" t="s">
        <v>83</v>
      </c>
      <c r="BK246" s="218">
        <f>ROUND(I246*H246,2)</f>
        <v>0</v>
      </c>
      <c r="BL246" s="19" t="s">
        <v>207</v>
      </c>
      <c r="BM246" s="217" t="s">
        <v>1409</v>
      </c>
    </row>
    <row r="247" s="2" customFormat="1">
      <c r="A247" s="40"/>
      <c r="B247" s="41"/>
      <c r="C247" s="42"/>
      <c r="D247" s="219" t="s">
        <v>209</v>
      </c>
      <c r="E247" s="42"/>
      <c r="F247" s="220" t="s">
        <v>431</v>
      </c>
      <c r="G247" s="42"/>
      <c r="H247" s="42"/>
      <c r="I247" s="221"/>
      <c r="J247" s="42"/>
      <c r="K247" s="42"/>
      <c r="L247" s="46"/>
      <c r="M247" s="222"/>
      <c r="N247" s="223"/>
      <c r="O247" s="86"/>
      <c r="P247" s="86"/>
      <c r="Q247" s="86"/>
      <c r="R247" s="86"/>
      <c r="S247" s="86"/>
      <c r="T247" s="87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19" t="s">
        <v>209</v>
      </c>
      <c r="AU247" s="19" t="s">
        <v>85</v>
      </c>
    </row>
    <row r="248" s="2" customFormat="1" ht="16.5" customHeight="1">
      <c r="A248" s="40"/>
      <c r="B248" s="41"/>
      <c r="C248" s="206" t="s">
        <v>570</v>
      </c>
      <c r="D248" s="206" t="s">
        <v>202</v>
      </c>
      <c r="E248" s="207" t="s">
        <v>250</v>
      </c>
      <c r="F248" s="208" t="s">
        <v>251</v>
      </c>
      <c r="G248" s="209" t="s">
        <v>213</v>
      </c>
      <c r="H248" s="210">
        <v>56.93</v>
      </c>
      <c r="I248" s="211"/>
      <c r="J248" s="212">
        <f>ROUND(I248*H248,2)</f>
        <v>0</v>
      </c>
      <c r="K248" s="208" t="s">
        <v>206</v>
      </c>
      <c r="L248" s="46"/>
      <c r="M248" s="213" t="s">
        <v>19</v>
      </c>
      <c r="N248" s="214" t="s">
        <v>46</v>
      </c>
      <c r="O248" s="86"/>
      <c r="P248" s="215">
        <f>O248*H248</f>
        <v>0</v>
      </c>
      <c r="Q248" s="215">
        <v>0</v>
      </c>
      <c r="R248" s="215">
        <f>Q248*H248</f>
        <v>0</v>
      </c>
      <c r="S248" s="215">
        <v>0</v>
      </c>
      <c r="T248" s="216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217" t="s">
        <v>207</v>
      </c>
      <c r="AT248" s="217" t="s">
        <v>202</v>
      </c>
      <c r="AU248" s="217" t="s">
        <v>85</v>
      </c>
      <c r="AY248" s="19" t="s">
        <v>199</v>
      </c>
      <c r="BE248" s="218">
        <f>IF(N248="základní",J248,0)</f>
        <v>0</v>
      </c>
      <c r="BF248" s="218">
        <f>IF(N248="snížená",J248,0)</f>
        <v>0</v>
      </c>
      <c r="BG248" s="218">
        <f>IF(N248="zákl. přenesená",J248,0)</f>
        <v>0</v>
      </c>
      <c r="BH248" s="218">
        <f>IF(N248="sníž. přenesená",J248,0)</f>
        <v>0</v>
      </c>
      <c r="BI248" s="218">
        <f>IF(N248="nulová",J248,0)</f>
        <v>0</v>
      </c>
      <c r="BJ248" s="19" t="s">
        <v>83</v>
      </c>
      <c r="BK248" s="218">
        <f>ROUND(I248*H248,2)</f>
        <v>0</v>
      </c>
      <c r="BL248" s="19" t="s">
        <v>207</v>
      </c>
      <c r="BM248" s="217" t="s">
        <v>1410</v>
      </c>
    </row>
    <row r="249" s="2" customFormat="1">
      <c r="A249" s="40"/>
      <c r="B249" s="41"/>
      <c r="C249" s="42"/>
      <c r="D249" s="219" t="s">
        <v>209</v>
      </c>
      <c r="E249" s="42"/>
      <c r="F249" s="220" t="s">
        <v>253</v>
      </c>
      <c r="G249" s="42"/>
      <c r="H249" s="42"/>
      <c r="I249" s="221"/>
      <c r="J249" s="42"/>
      <c r="K249" s="42"/>
      <c r="L249" s="46"/>
      <c r="M249" s="222"/>
      <c r="N249" s="223"/>
      <c r="O249" s="86"/>
      <c r="P249" s="86"/>
      <c r="Q249" s="86"/>
      <c r="R249" s="86"/>
      <c r="S249" s="86"/>
      <c r="T249" s="87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19" t="s">
        <v>209</v>
      </c>
      <c r="AU249" s="19" t="s">
        <v>85</v>
      </c>
    </row>
    <row r="250" s="2" customFormat="1" ht="16.5" customHeight="1">
      <c r="A250" s="40"/>
      <c r="B250" s="41"/>
      <c r="C250" s="206" t="s">
        <v>575</v>
      </c>
      <c r="D250" s="206" t="s">
        <v>202</v>
      </c>
      <c r="E250" s="207" t="s">
        <v>255</v>
      </c>
      <c r="F250" s="208" t="s">
        <v>256</v>
      </c>
      <c r="G250" s="209" t="s">
        <v>213</v>
      </c>
      <c r="H250" s="210">
        <v>569.29999999999995</v>
      </c>
      <c r="I250" s="211"/>
      <c r="J250" s="212">
        <f>ROUND(I250*H250,2)</f>
        <v>0</v>
      </c>
      <c r="K250" s="208" t="s">
        <v>206</v>
      </c>
      <c r="L250" s="46"/>
      <c r="M250" s="213" t="s">
        <v>19</v>
      </c>
      <c r="N250" s="214" t="s">
        <v>46</v>
      </c>
      <c r="O250" s="86"/>
      <c r="P250" s="215">
        <f>O250*H250</f>
        <v>0</v>
      </c>
      <c r="Q250" s="215">
        <v>0</v>
      </c>
      <c r="R250" s="215">
        <f>Q250*H250</f>
        <v>0</v>
      </c>
      <c r="S250" s="215">
        <v>0</v>
      </c>
      <c r="T250" s="216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17" t="s">
        <v>207</v>
      </c>
      <c r="AT250" s="217" t="s">
        <v>202</v>
      </c>
      <c r="AU250" s="217" t="s">
        <v>85</v>
      </c>
      <c r="AY250" s="19" t="s">
        <v>199</v>
      </c>
      <c r="BE250" s="218">
        <f>IF(N250="základní",J250,0)</f>
        <v>0</v>
      </c>
      <c r="BF250" s="218">
        <f>IF(N250="snížená",J250,0)</f>
        <v>0</v>
      </c>
      <c r="BG250" s="218">
        <f>IF(N250="zákl. přenesená",J250,0)</f>
        <v>0</v>
      </c>
      <c r="BH250" s="218">
        <f>IF(N250="sníž. přenesená",J250,0)</f>
        <v>0</v>
      </c>
      <c r="BI250" s="218">
        <f>IF(N250="nulová",J250,0)</f>
        <v>0</v>
      </c>
      <c r="BJ250" s="19" t="s">
        <v>83</v>
      </c>
      <c r="BK250" s="218">
        <f>ROUND(I250*H250,2)</f>
        <v>0</v>
      </c>
      <c r="BL250" s="19" t="s">
        <v>207</v>
      </c>
      <c r="BM250" s="217" t="s">
        <v>1411</v>
      </c>
    </row>
    <row r="251" s="2" customFormat="1">
      <c r="A251" s="40"/>
      <c r="B251" s="41"/>
      <c r="C251" s="42"/>
      <c r="D251" s="219" t="s">
        <v>209</v>
      </c>
      <c r="E251" s="42"/>
      <c r="F251" s="220" t="s">
        <v>258</v>
      </c>
      <c r="G251" s="42"/>
      <c r="H251" s="42"/>
      <c r="I251" s="221"/>
      <c r="J251" s="42"/>
      <c r="K251" s="42"/>
      <c r="L251" s="46"/>
      <c r="M251" s="222"/>
      <c r="N251" s="223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209</v>
      </c>
      <c r="AU251" s="19" t="s">
        <v>85</v>
      </c>
    </row>
    <row r="252" s="13" customFormat="1">
      <c r="A252" s="13"/>
      <c r="B252" s="224"/>
      <c r="C252" s="225"/>
      <c r="D252" s="226" t="s">
        <v>216</v>
      </c>
      <c r="E252" s="227" t="s">
        <v>19</v>
      </c>
      <c r="F252" s="228" t="s">
        <v>1412</v>
      </c>
      <c r="G252" s="225"/>
      <c r="H252" s="229">
        <v>569.29999999999995</v>
      </c>
      <c r="I252" s="230"/>
      <c r="J252" s="225"/>
      <c r="K252" s="225"/>
      <c r="L252" s="231"/>
      <c r="M252" s="232"/>
      <c r="N252" s="233"/>
      <c r="O252" s="233"/>
      <c r="P252" s="233"/>
      <c r="Q252" s="233"/>
      <c r="R252" s="233"/>
      <c r="S252" s="233"/>
      <c r="T252" s="234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5" t="s">
        <v>216</v>
      </c>
      <c r="AU252" s="235" t="s">
        <v>85</v>
      </c>
      <c r="AV252" s="13" t="s">
        <v>85</v>
      </c>
      <c r="AW252" s="13" t="s">
        <v>37</v>
      </c>
      <c r="AX252" s="13" t="s">
        <v>75</v>
      </c>
      <c r="AY252" s="235" t="s">
        <v>199</v>
      </c>
    </row>
    <row r="253" s="14" customFormat="1">
      <c r="A253" s="14"/>
      <c r="B253" s="236"/>
      <c r="C253" s="237"/>
      <c r="D253" s="226" t="s">
        <v>216</v>
      </c>
      <c r="E253" s="238" t="s">
        <v>19</v>
      </c>
      <c r="F253" s="239" t="s">
        <v>218</v>
      </c>
      <c r="G253" s="237"/>
      <c r="H253" s="240">
        <v>569.29999999999995</v>
      </c>
      <c r="I253" s="241"/>
      <c r="J253" s="237"/>
      <c r="K253" s="237"/>
      <c r="L253" s="242"/>
      <c r="M253" s="243"/>
      <c r="N253" s="244"/>
      <c r="O253" s="244"/>
      <c r="P253" s="244"/>
      <c r="Q253" s="244"/>
      <c r="R253" s="244"/>
      <c r="S253" s="244"/>
      <c r="T253" s="245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46" t="s">
        <v>216</v>
      </c>
      <c r="AU253" s="246" t="s">
        <v>85</v>
      </c>
      <c r="AV253" s="14" t="s">
        <v>207</v>
      </c>
      <c r="AW253" s="14" t="s">
        <v>37</v>
      </c>
      <c r="AX253" s="14" t="s">
        <v>83</v>
      </c>
      <c r="AY253" s="246" t="s">
        <v>199</v>
      </c>
    </row>
    <row r="254" s="2" customFormat="1" ht="24.15" customHeight="1">
      <c r="A254" s="40"/>
      <c r="B254" s="41"/>
      <c r="C254" s="206" t="s">
        <v>580</v>
      </c>
      <c r="D254" s="206" t="s">
        <v>202</v>
      </c>
      <c r="E254" s="207" t="s">
        <v>1413</v>
      </c>
      <c r="F254" s="208" t="s">
        <v>1414</v>
      </c>
      <c r="G254" s="209" t="s">
        <v>213</v>
      </c>
      <c r="H254" s="210">
        <v>56.93</v>
      </c>
      <c r="I254" s="211"/>
      <c r="J254" s="212">
        <f>ROUND(I254*H254,2)</f>
        <v>0</v>
      </c>
      <c r="K254" s="208" t="s">
        <v>206</v>
      </c>
      <c r="L254" s="46"/>
      <c r="M254" s="213" t="s">
        <v>19</v>
      </c>
      <c r="N254" s="214" t="s">
        <v>46</v>
      </c>
      <c r="O254" s="86"/>
      <c r="P254" s="215">
        <f>O254*H254</f>
        <v>0</v>
      </c>
      <c r="Q254" s="215">
        <v>0</v>
      </c>
      <c r="R254" s="215">
        <f>Q254*H254</f>
        <v>0</v>
      </c>
      <c r="S254" s="215">
        <v>0</v>
      </c>
      <c r="T254" s="216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17" t="s">
        <v>207</v>
      </c>
      <c r="AT254" s="217" t="s">
        <v>202</v>
      </c>
      <c r="AU254" s="217" t="s">
        <v>85</v>
      </c>
      <c r="AY254" s="19" t="s">
        <v>199</v>
      </c>
      <c r="BE254" s="218">
        <f>IF(N254="základní",J254,0)</f>
        <v>0</v>
      </c>
      <c r="BF254" s="218">
        <f>IF(N254="snížená",J254,0)</f>
        <v>0</v>
      </c>
      <c r="BG254" s="218">
        <f>IF(N254="zákl. přenesená",J254,0)</f>
        <v>0</v>
      </c>
      <c r="BH254" s="218">
        <f>IF(N254="sníž. přenesená",J254,0)</f>
        <v>0</v>
      </c>
      <c r="BI254" s="218">
        <f>IF(N254="nulová",J254,0)</f>
        <v>0</v>
      </c>
      <c r="BJ254" s="19" t="s">
        <v>83</v>
      </c>
      <c r="BK254" s="218">
        <f>ROUND(I254*H254,2)</f>
        <v>0</v>
      </c>
      <c r="BL254" s="19" t="s">
        <v>207</v>
      </c>
      <c r="BM254" s="217" t="s">
        <v>1415</v>
      </c>
    </row>
    <row r="255" s="2" customFormat="1">
      <c r="A255" s="40"/>
      <c r="B255" s="41"/>
      <c r="C255" s="42"/>
      <c r="D255" s="219" t="s">
        <v>209</v>
      </c>
      <c r="E255" s="42"/>
      <c r="F255" s="220" t="s">
        <v>1416</v>
      </c>
      <c r="G255" s="42"/>
      <c r="H255" s="42"/>
      <c r="I255" s="221"/>
      <c r="J255" s="42"/>
      <c r="K255" s="42"/>
      <c r="L255" s="46"/>
      <c r="M255" s="222"/>
      <c r="N255" s="223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209</v>
      </c>
      <c r="AU255" s="19" t="s">
        <v>85</v>
      </c>
    </row>
    <row r="256" s="12" customFormat="1" ht="22.8" customHeight="1">
      <c r="A256" s="12"/>
      <c r="B256" s="190"/>
      <c r="C256" s="191"/>
      <c r="D256" s="192" t="s">
        <v>74</v>
      </c>
      <c r="E256" s="204" t="s">
        <v>660</v>
      </c>
      <c r="F256" s="204" t="s">
        <v>661</v>
      </c>
      <c r="G256" s="191"/>
      <c r="H256" s="191"/>
      <c r="I256" s="194"/>
      <c r="J256" s="205">
        <f>BK256</f>
        <v>0</v>
      </c>
      <c r="K256" s="191"/>
      <c r="L256" s="196"/>
      <c r="M256" s="197"/>
      <c r="N256" s="198"/>
      <c r="O256" s="198"/>
      <c r="P256" s="199">
        <f>SUM(P257:P258)</f>
        <v>0</v>
      </c>
      <c r="Q256" s="198"/>
      <c r="R256" s="199">
        <f>SUM(R257:R258)</f>
        <v>0</v>
      </c>
      <c r="S256" s="198"/>
      <c r="T256" s="200">
        <f>SUM(T257:T258)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01" t="s">
        <v>83</v>
      </c>
      <c r="AT256" s="202" t="s">
        <v>74</v>
      </c>
      <c r="AU256" s="202" t="s">
        <v>83</v>
      </c>
      <c r="AY256" s="201" t="s">
        <v>199</v>
      </c>
      <c r="BK256" s="203">
        <f>SUM(BK257:BK258)</f>
        <v>0</v>
      </c>
    </row>
    <row r="257" s="2" customFormat="1" ht="16.5" customHeight="1">
      <c r="A257" s="40"/>
      <c r="B257" s="41"/>
      <c r="C257" s="206" t="s">
        <v>585</v>
      </c>
      <c r="D257" s="206" t="s">
        <v>202</v>
      </c>
      <c r="E257" s="207" t="s">
        <v>662</v>
      </c>
      <c r="F257" s="208" t="s">
        <v>663</v>
      </c>
      <c r="G257" s="209" t="s">
        <v>213</v>
      </c>
      <c r="H257" s="210">
        <v>72.617000000000004</v>
      </c>
      <c r="I257" s="211"/>
      <c r="J257" s="212">
        <f>ROUND(I257*H257,2)</f>
        <v>0</v>
      </c>
      <c r="K257" s="208" t="s">
        <v>206</v>
      </c>
      <c r="L257" s="46"/>
      <c r="M257" s="213" t="s">
        <v>19</v>
      </c>
      <c r="N257" s="214" t="s">
        <v>46</v>
      </c>
      <c r="O257" s="86"/>
      <c r="P257" s="215">
        <f>O257*H257</f>
        <v>0</v>
      </c>
      <c r="Q257" s="215">
        <v>0</v>
      </c>
      <c r="R257" s="215">
        <f>Q257*H257</f>
        <v>0</v>
      </c>
      <c r="S257" s="215">
        <v>0</v>
      </c>
      <c r="T257" s="216">
        <f>S257*H257</f>
        <v>0</v>
      </c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R257" s="217" t="s">
        <v>207</v>
      </c>
      <c r="AT257" s="217" t="s">
        <v>202</v>
      </c>
      <c r="AU257" s="217" t="s">
        <v>85</v>
      </c>
      <c r="AY257" s="19" t="s">
        <v>199</v>
      </c>
      <c r="BE257" s="218">
        <f>IF(N257="základní",J257,0)</f>
        <v>0</v>
      </c>
      <c r="BF257" s="218">
        <f>IF(N257="snížená",J257,0)</f>
        <v>0</v>
      </c>
      <c r="BG257" s="218">
        <f>IF(N257="zákl. přenesená",J257,0)</f>
        <v>0</v>
      </c>
      <c r="BH257" s="218">
        <f>IF(N257="sníž. přenesená",J257,0)</f>
        <v>0</v>
      </c>
      <c r="BI257" s="218">
        <f>IF(N257="nulová",J257,0)</f>
        <v>0</v>
      </c>
      <c r="BJ257" s="19" t="s">
        <v>83</v>
      </c>
      <c r="BK257" s="218">
        <f>ROUND(I257*H257,2)</f>
        <v>0</v>
      </c>
      <c r="BL257" s="19" t="s">
        <v>207</v>
      </c>
      <c r="BM257" s="217" t="s">
        <v>1417</v>
      </c>
    </row>
    <row r="258" s="2" customFormat="1">
      <c r="A258" s="40"/>
      <c r="B258" s="41"/>
      <c r="C258" s="42"/>
      <c r="D258" s="219" t="s">
        <v>209</v>
      </c>
      <c r="E258" s="42"/>
      <c r="F258" s="220" t="s">
        <v>665</v>
      </c>
      <c r="G258" s="42"/>
      <c r="H258" s="42"/>
      <c r="I258" s="221"/>
      <c r="J258" s="42"/>
      <c r="K258" s="42"/>
      <c r="L258" s="46"/>
      <c r="M258" s="222"/>
      <c r="N258" s="223"/>
      <c r="O258" s="86"/>
      <c r="P258" s="86"/>
      <c r="Q258" s="86"/>
      <c r="R258" s="86"/>
      <c r="S258" s="86"/>
      <c r="T258" s="87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T258" s="19" t="s">
        <v>209</v>
      </c>
      <c r="AU258" s="19" t="s">
        <v>85</v>
      </c>
    </row>
    <row r="259" s="12" customFormat="1" ht="25.92" customHeight="1">
      <c r="A259" s="12"/>
      <c r="B259" s="190"/>
      <c r="C259" s="191"/>
      <c r="D259" s="192" t="s">
        <v>74</v>
      </c>
      <c r="E259" s="193" t="s">
        <v>277</v>
      </c>
      <c r="F259" s="193" t="s">
        <v>278</v>
      </c>
      <c r="G259" s="191"/>
      <c r="H259" s="191"/>
      <c r="I259" s="194"/>
      <c r="J259" s="195">
        <f>BK259</f>
        <v>0</v>
      </c>
      <c r="K259" s="191"/>
      <c r="L259" s="196"/>
      <c r="M259" s="197"/>
      <c r="N259" s="198"/>
      <c r="O259" s="198"/>
      <c r="P259" s="199">
        <f>P260+P286+P292+P303</f>
        <v>0</v>
      </c>
      <c r="Q259" s="198"/>
      <c r="R259" s="199">
        <f>R260+R286+R292+R303</f>
        <v>0.1669572101</v>
      </c>
      <c r="S259" s="198"/>
      <c r="T259" s="200">
        <f>T260+T286+T292+T303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01" t="s">
        <v>85</v>
      </c>
      <c r="AT259" s="202" t="s">
        <v>74</v>
      </c>
      <c r="AU259" s="202" t="s">
        <v>75</v>
      </c>
      <c r="AY259" s="201" t="s">
        <v>199</v>
      </c>
      <c r="BK259" s="203">
        <f>BK260+BK286+BK292+BK303</f>
        <v>0</v>
      </c>
    </row>
    <row r="260" s="12" customFormat="1" ht="22.8" customHeight="1">
      <c r="A260" s="12"/>
      <c r="B260" s="190"/>
      <c r="C260" s="191"/>
      <c r="D260" s="192" t="s">
        <v>74</v>
      </c>
      <c r="E260" s="204" t="s">
        <v>308</v>
      </c>
      <c r="F260" s="204" t="s">
        <v>309</v>
      </c>
      <c r="G260" s="191"/>
      <c r="H260" s="191"/>
      <c r="I260" s="194"/>
      <c r="J260" s="205">
        <f>BK260</f>
        <v>0</v>
      </c>
      <c r="K260" s="191"/>
      <c r="L260" s="196"/>
      <c r="M260" s="197"/>
      <c r="N260" s="198"/>
      <c r="O260" s="198"/>
      <c r="P260" s="199">
        <f>SUM(P261:P285)</f>
        <v>0</v>
      </c>
      <c r="Q260" s="198"/>
      <c r="R260" s="199">
        <f>SUM(R261:R285)</f>
        <v>0.12535472</v>
      </c>
      <c r="S260" s="198"/>
      <c r="T260" s="200">
        <f>SUM(T261:T285)</f>
        <v>0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01" t="s">
        <v>85</v>
      </c>
      <c r="AT260" s="202" t="s">
        <v>74</v>
      </c>
      <c r="AU260" s="202" t="s">
        <v>83</v>
      </c>
      <c r="AY260" s="201" t="s">
        <v>199</v>
      </c>
      <c r="BK260" s="203">
        <f>SUM(BK261:BK285)</f>
        <v>0</v>
      </c>
    </row>
    <row r="261" s="2" customFormat="1" ht="16.5" customHeight="1">
      <c r="A261" s="40"/>
      <c r="B261" s="41"/>
      <c r="C261" s="206" t="s">
        <v>592</v>
      </c>
      <c r="D261" s="206" t="s">
        <v>202</v>
      </c>
      <c r="E261" s="207" t="s">
        <v>1418</v>
      </c>
      <c r="F261" s="208" t="s">
        <v>1419</v>
      </c>
      <c r="G261" s="209" t="s">
        <v>222</v>
      </c>
      <c r="H261" s="210">
        <v>416.49000000000001</v>
      </c>
      <c r="I261" s="211"/>
      <c r="J261" s="212">
        <f>ROUND(I261*H261,2)</f>
        <v>0</v>
      </c>
      <c r="K261" s="208" t="s">
        <v>19</v>
      </c>
      <c r="L261" s="46"/>
      <c r="M261" s="213" t="s">
        <v>19</v>
      </c>
      <c r="N261" s="214" t="s">
        <v>46</v>
      </c>
      <c r="O261" s="86"/>
      <c r="P261" s="215">
        <f>O261*H261</f>
        <v>0</v>
      </c>
      <c r="Q261" s="215">
        <v>0</v>
      </c>
      <c r="R261" s="215">
        <f>Q261*H261</f>
        <v>0</v>
      </c>
      <c r="S261" s="215">
        <v>0</v>
      </c>
      <c r="T261" s="216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17" t="s">
        <v>128</v>
      </c>
      <c r="AT261" s="217" t="s">
        <v>202</v>
      </c>
      <c r="AU261" s="217" t="s">
        <v>85</v>
      </c>
      <c r="AY261" s="19" t="s">
        <v>199</v>
      </c>
      <c r="BE261" s="218">
        <f>IF(N261="základní",J261,0)</f>
        <v>0</v>
      </c>
      <c r="BF261" s="218">
        <f>IF(N261="snížená",J261,0)</f>
        <v>0</v>
      </c>
      <c r="BG261" s="218">
        <f>IF(N261="zákl. přenesená",J261,0)</f>
        <v>0</v>
      </c>
      <c r="BH261" s="218">
        <f>IF(N261="sníž. přenesená",J261,0)</f>
        <v>0</v>
      </c>
      <c r="BI261" s="218">
        <f>IF(N261="nulová",J261,0)</f>
        <v>0</v>
      </c>
      <c r="BJ261" s="19" t="s">
        <v>83</v>
      </c>
      <c r="BK261" s="218">
        <f>ROUND(I261*H261,2)</f>
        <v>0</v>
      </c>
      <c r="BL261" s="19" t="s">
        <v>128</v>
      </c>
      <c r="BM261" s="217" t="s">
        <v>1420</v>
      </c>
    </row>
    <row r="262" s="13" customFormat="1">
      <c r="A262" s="13"/>
      <c r="B262" s="224"/>
      <c r="C262" s="225"/>
      <c r="D262" s="226" t="s">
        <v>216</v>
      </c>
      <c r="E262" s="227" t="s">
        <v>19</v>
      </c>
      <c r="F262" s="228" t="s">
        <v>1421</v>
      </c>
      <c r="G262" s="225"/>
      <c r="H262" s="229">
        <v>224.71000000000001</v>
      </c>
      <c r="I262" s="230"/>
      <c r="J262" s="225"/>
      <c r="K262" s="225"/>
      <c r="L262" s="231"/>
      <c r="M262" s="232"/>
      <c r="N262" s="233"/>
      <c r="O262" s="233"/>
      <c r="P262" s="233"/>
      <c r="Q262" s="233"/>
      <c r="R262" s="233"/>
      <c r="S262" s="233"/>
      <c r="T262" s="234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35" t="s">
        <v>216</v>
      </c>
      <c r="AU262" s="235" t="s">
        <v>85</v>
      </c>
      <c r="AV262" s="13" t="s">
        <v>85</v>
      </c>
      <c r="AW262" s="13" t="s">
        <v>37</v>
      </c>
      <c r="AX262" s="13" t="s">
        <v>75</v>
      </c>
      <c r="AY262" s="235" t="s">
        <v>199</v>
      </c>
    </row>
    <row r="263" s="13" customFormat="1">
      <c r="A263" s="13"/>
      <c r="B263" s="224"/>
      <c r="C263" s="225"/>
      <c r="D263" s="226" t="s">
        <v>216</v>
      </c>
      <c r="E263" s="227" t="s">
        <v>19</v>
      </c>
      <c r="F263" s="228" t="s">
        <v>1422</v>
      </c>
      <c r="G263" s="225"/>
      <c r="H263" s="229">
        <v>51.5</v>
      </c>
      <c r="I263" s="230"/>
      <c r="J263" s="225"/>
      <c r="K263" s="225"/>
      <c r="L263" s="231"/>
      <c r="M263" s="232"/>
      <c r="N263" s="233"/>
      <c r="O263" s="233"/>
      <c r="P263" s="233"/>
      <c r="Q263" s="233"/>
      <c r="R263" s="233"/>
      <c r="S263" s="233"/>
      <c r="T263" s="234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35" t="s">
        <v>216</v>
      </c>
      <c r="AU263" s="235" t="s">
        <v>85</v>
      </c>
      <c r="AV263" s="13" t="s">
        <v>85</v>
      </c>
      <c r="AW263" s="13" t="s">
        <v>37</v>
      </c>
      <c r="AX263" s="13" t="s">
        <v>75</v>
      </c>
      <c r="AY263" s="235" t="s">
        <v>199</v>
      </c>
    </row>
    <row r="264" s="13" customFormat="1">
      <c r="A264" s="13"/>
      <c r="B264" s="224"/>
      <c r="C264" s="225"/>
      <c r="D264" s="226" t="s">
        <v>216</v>
      </c>
      <c r="E264" s="227" t="s">
        <v>19</v>
      </c>
      <c r="F264" s="228" t="s">
        <v>1423</v>
      </c>
      <c r="G264" s="225"/>
      <c r="H264" s="229">
        <v>140.28</v>
      </c>
      <c r="I264" s="230"/>
      <c r="J264" s="225"/>
      <c r="K264" s="225"/>
      <c r="L264" s="231"/>
      <c r="M264" s="232"/>
      <c r="N264" s="233"/>
      <c r="O264" s="233"/>
      <c r="P264" s="233"/>
      <c r="Q264" s="233"/>
      <c r="R264" s="233"/>
      <c r="S264" s="233"/>
      <c r="T264" s="234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5" t="s">
        <v>216</v>
      </c>
      <c r="AU264" s="235" t="s">
        <v>85</v>
      </c>
      <c r="AV264" s="13" t="s">
        <v>85</v>
      </c>
      <c r="AW264" s="13" t="s">
        <v>37</v>
      </c>
      <c r="AX264" s="13" t="s">
        <v>75</v>
      </c>
      <c r="AY264" s="235" t="s">
        <v>199</v>
      </c>
    </row>
    <row r="265" s="14" customFormat="1">
      <c r="A265" s="14"/>
      <c r="B265" s="236"/>
      <c r="C265" s="237"/>
      <c r="D265" s="226" t="s">
        <v>216</v>
      </c>
      <c r="E265" s="238" t="s">
        <v>19</v>
      </c>
      <c r="F265" s="239" t="s">
        <v>218</v>
      </c>
      <c r="G265" s="237"/>
      <c r="H265" s="240">
        <v>416.49000000000001</v>
      </c>
      <c r="I265" s="241"/>
      <c r="J265" s="237"/>
      <c r="K265" s="237"/>
      <c r="L265" s="242"/>
      <c r="M265" s="243"/>
      <c r="N265" s="244"/>
      <c r="O265" s="244"/>
      <c r="P265" s="244"/>
      <c r="Q265" s="244"/>
      <c r="R265" s="244"/>
      <c r="S265" s="244"/>
      <c r="T265" s="245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46" t="s">
        <v>216</v>
      </c>
      <c r="AU265" s="246" t="s">
        <v>85</v>
      </c>
      <c r="AV265" s="14" t="s">
        <v>207</v>
      </c>
      <c r="AW265" s="14" t="s">
        <v>37</v>
      </c>
      <c r="AX265" s="14" t="s">
        <v>83</v>
      </c>
      <c r="AY265" s="246" t="s">
        <v>199</v>
      </c>
    </row>
    <row r="266" s="2" customFormat="1" ht="16.5" customHeight="1">
      <c r="A266" s="40"/>
      <c r="B266" s="41"/>
      <c r="C266" s="247" t="s">
        <v>597</v>
      </c>
      <c r="D266" s="247" t="s">
        <v>287</v>
      </c>
      <c r="E266" s="248" t="s">
        <v>1424</v>
      </c>
      <c r="F266" s="249" t="s">
        <v>1425</v>
      </c>
      <c r="G266" s="250" t="s">
        <v>205</v>
      </c>
      <c r="H266" s="251">
        <v>1.4350000000000001</v>
      </c>
      <c r="I266" s="252"/>
      <c r="J266" s="253">
        <f>ROUND(I266*H266,2)</f>
        <v>0</v>
      </c>
      <c r="K266" s="249" t="s">
        <v>19</v>
      </c>
      <c r="L266" s="254"/>
      <c r="M266" s="255" t="s">
        <v>19</v>
      </c>
      <c r="N266" s="256" t="s">
        <v>46</v>
      </c>
      <c r="O266" s="86"/>
      <c r="P266" s="215">
        <f>O266*H266</f>
        <v>0</v>
      </c>
      <c r="Q266" s="215">
        <v>0</v>
      </c>
      <c r="R266" s="215">
        <f>Q266*H266</f>
        <v>0</v>
      </c>
      <c r="S266" s="215">
        <v>0</v>
      </c>
      <c r="T266" s="216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217" t="s">
        <v>290</v>
      </c>
      <c r="AT266" s="217" t="s">
        <v>287</v>
      </c>
      <c r="AU266" s="217" t="s">
        <v>85</v>
      </c>
      <c r="AY266" s="19" t="s">
        <v>199</v>
      </c>
      <c r="BE266" s="218">
        <f>IF(N266="základní",J266,0)</f>
        <v>0</v>
      </c>
      <c r="BF266" s="218">
        <f>IF(N266="snížená",J266,0)</f>
        <v>0</v>
      </c>
      <c r="BG266" s="218">
        <f>IF(N266="zákl. přenesená",J266,0)</f>
        <v>0</v>
      </c>
      <c r="BH266" s="218">
        <f>IF(N266="sníž. přenesená",J266,0)</f>
        <v>0</v>
      </c>
      <c r="BI266" s="218">
        <f>IF(N266="nulová",J266,0)</f>
        <v>0</v>
      </c>
      <c r="BJ266" s="19" t="s">
        <v>83</v>
      </c>
      <c r="BK266" s="218">
        <f>ROUND(I266*H266,2)</f>
        <v>0</v>
      </c>
      <c r="BL266" s="19" t="s">
        <v>128</v>
      </c>
      <c r="BM266" s="217" t="s">
        <v>1426</v>
      </c>
    </row>
    <row r="267" s="13" customFormat="1">
      <c r="A267" s="13"/>
      <c r="B267" s="224"/>
      <c r="C267" s="225"/>
      <c r="D267" s="226" t="s">
        <v>216</v>
      </c>
      <c r="E267" s="227" t="s">
        <v>19</v>
      </c>
      <c r="F267" s="228" t="s">
        <v>1427</v>
      </c>
      <c r="G267" s="225"/>
      <c r="H267" s="229">
        <v>0.68200000000000005</v>
      </c>
      <c r="I267" s="230"/>
      <c r="J267" s="225"/>
      <c r="K267" s="225"/>
      <c r="L267" s="231"/>
      <c r="M267" s="232"/>
      <c r="N267" s="233"/>
      <c r="O267" s="233"/>
      <c r="P267" s="233"/>
      <c r="Q267" s="233"/>
      <c r="R267" s="233"/>
      <c r="S267" s="233"/>
      <c r="T267" s="234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35" t="s">
        <v>216</v>
      </c>
      <c r="AU267" s="235" t="s">
        <v>85</v>
      </c>
      <c r="AV267" s="13" t="s">
        <v>85</v>
      </c>
      <c r="AW267" s="13" t="s">
        <v>37</v>
      </c>
      <c r="AX267" s="13" t="s">
        <v>75</v>
      </c>
      <c r="AY267" s="235" t="s">
        <v>199</v>
      </c>
    </row>
    <row r="268" s="13" customFormat="1">
      <c r="A268" s="13"/>
      <c r="B268" s="224"/>
      <c r="C268" s="225"/>
      <c r="D268" s="226" t="s">
        <v>216</v>
      </c>
      <c r="E268" s="227" t="s">
        <v>19</v>
      </c>
      <c r="F268" s="228" t="s">
        <v>1428</v>
      </c>
      <c r="G268" s="225"/>
      <c r="H268" s="229">
        <v>0.082000000000000003</v>
      </c>
      <c r="I268" s="230"/>
      <c r="J268" s="225"/>
      <c r="K268" s="225"/>
      <c r="L268" s="231"/>
      <c r="M268" s="232"/>
      <c r="N268" s="233"/>
      <c r="O268" s="233"/>
      <c r="P268" s="233"/>
      <c r="Q268" s="233"/>
      <c r="R268" s="233"/>
      <c r="S268" s="233"/>
      <c r="T268" s="234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35" t="s">
        <v>216</v>
      </c>
      <c r="AU268" s="235" t="s">
        <v>85</v>
      </c>
      <c r="AV268" s="13" t="s">
        <v>85</v>
      </c>
      <c r="AW268" s="13" t="s">
        <v>37</v>
      </c>
      <c r="AX268" s="13" t="s">
        <v>75</v>
      </c>
      <c r="AY268" s="235" t="s">
        <v>199</v>
      </c>
    </row>
    <row r="269" s="15" customFormat="1">
      <c r="A269" s="15"/>
      <c r="B269" s="269"/>
      <c r="C269" s="270"/>
      <c r="D269" s="226" t="s">
        <v>216</v>
      </c>
      <c r="E269" s="271" t="s">
        <v>19</v>
      </c>
      <c r="F269" s="272" t="s">
        <v>1429</v>
      </c>
      <c r="G269" s="270"/>
      <c r="H269" s="273">
        <v>0.76400000000000001</v>
      </c>
      <c r="I269" s="274"/>
      <c r="J269" s="270"/>
      <c r="K269" s="270"/>
      <c r="L269" s="275"/>
      <c r="M269" s="276"/>
      <c r="N269" s="277"/>
      <c r="O269" s="277"/>
      <c r="P269" s="277"/>
      <c r="Q269" s="277"/>
      <c r="R269" s="277"/>
      <c r="S269" s="277"/>
      <c r="T269" s="278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79" t="s">
        <v>216</v>
      </c>
      <c r="AU269" s="279" t="s">
        <v>85</v>
      </c>
      <c r="AV269" s="15" t="s">
        <v>219</v>
      </c>
      <c r="AW269" s="15" t="s">
        <v>37</v>
      </c>
      <c r="AX269" s="15" t="s">
        <v>75</v>
      </c>
      <c r="AY269" s="279" t="s">
        <v>199</v>
      </c>
    </row>
    <row r="270" s="13" customFormat="1">
      <c r="A270" s="13"/>
      <c r="B270" s="224"/>
      <c r="C270" s="225"/>
      <c r="D270" s="226" t="s">
        <v>216</v>
      </c>
      <c r="E270" s="227" t="s">
        <v>19</v>
      </c>
      <c r="F270" s="228" t="s">
        <v>1430</v>
      </c>
      <c r="G270" s="225"/>
      <c r="H270" s="229">
        <v>0.16900000000000001</v>
      </c>
      <c r="I270" s="230"/>
      <c r="J270" s="225"/>
      <c r="K270" s="225"/>
      <c r="L270" s="231"/>
      <c r="M270" s="232"/>
      <c r="N270" s="233"/>
      <c r="O270" s="233"/>
      <c r="P270" s="233"/>
      <c r="Q270" s="233"/>
      <c r="R270" s="233"/>
      <c r="S270" s="233"/>
      <c r="T270" s="234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35" t="s">
        <v>216</v>
      </c>
      <c r="AU270" s="235" t="s">
        <v>85</v>
      </c>
      <c r="AV270" s="13" t="s">
        <v>85</v>
      </c>
      <c r="AW270" s="13" t="s">
        <v>37</v>
      </c>
      <c r="AX270" s="13" t="s">
        <v>75</v>
      </c>
      <c r="AY270" s="235" t="s">
        <v>199</v>
      </c>
    </row>
    <row r="271" s="15" customFormat="1">
      <c r="A271" s="15"/>
      <c r="B271" s="269"/>
      <c r="C271" s="270"/>
      <c r="D271" s="226" t="s">
        <v>216</v>
      </c>
      <c r="E271" s="271" t="s">
        <v>19</v>
      </c>
      <c r="F271" s="272" t="s">
        <v>1429</v>
      </c>
      <c r="G271" s="270"/>
      <c r="H271" s="273">
        <v>0.16900000000000001</v>
      </c>
      <c r="I271" s="274"/>
      <c r="J271" s="270"/>
      <c r="K271" s="270"/>
      <c r="L271" s="275"/>
      <c r="M271" s="276"/>
      <c r="N271" s="277"/>
      <c r="O271" s="277"/>
      <c r="P271" s="277"/>
      <c r="Q271" s="277"/>
      <c r="R271" s="277"/>
      <c r="S271" s="277"/>
      <c r="T271" s="278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T271" s="279" t="s">
        <v>216</v>
      </c>
      <c r="AU271" s="279" t="s">
        <v>85</v>
      </c>
      <c r="AV271" s="15" t="s">
        <v>219</v>
      </c>
      <c r="AW271" s="15" t="s">
        <v>37</v>
      </c>
      <c r="AX271" s="15" t="s">
        <v>75</v>
      </c>
      <c r="AY271" s="279" t="s">
        <v>199</v>
      </c>
    </row>
    <row r="272" s="13" customFormat="1">
      <c r="A272" s="13"/>
      <c r="B272" s="224"/>
      <c r="C272" s="225"/>
      <c r="D272" s="226" t="s">
        <v>216</v>
      </c>
      <c r="E272" s="227" t="s">
        <v>19</v>
      </c>
      <c r="F272" s="228" t="s">
        <v>1431</v>
      </c>
      <c r="G272" s="225"/>
      <c r="H272" s="229">
        <v>0.502</v>
      </c>
      <c r="I272" s="230"/>
      <c r="J272" s="225"/>
      <c r="K272" s="225"/>
      <c r="L272" s="231"/>
      <c r="M272" s="232"/>
      <c r="N272" s="233"/>
      <c r="O272" s="233"/>
      <c r="P272" s="233"/>
      <c r="Q272" s="233"/>
      <c r="R272" s="233"/>
      <c r="S272" s="233"/>
      <c r="T272" s="234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5" t="s">
        <v>216</v>
      </c>
      <c r="AU272" s="235" t="s">
        <v>85</v>
      </c>
      <c r="AV272" s="13" t="s">
        <v>85</v>
      </c>
      <c r="AW272" s="13" t="s">
        <v>37</v>
      </c>
      <c r="AX272" s="13" t="s">
        <v>75</v>
      </c>
      <c r="AY272" s="235" t="s">
        <v>199</v>
      </c>
    </row>
    <row r="273" s="14" customFormat="1">
      <c r="A273" s="14"/>
      <c r="B273" s="236"/>
      <c r="C273" s="237"/>
      <c r="D273" s="226" t="s">
        <v>216</v>
      </c>
      <c r="E273" s="238" t="s">
        <v>19</v>
      </c>
      <c r="F273" s="239" t="s">
        <v>218</v>
      </c>
      <c r="G273" s="237"/>
      <c r="H273" s="240">
        <v>1.4350000000000001</v>
      </c>
      <c r="I273" s="241"/>
      <c r="J273" s="237"/>
      <c r="K273" s="237"/>
      <c r="L273" s="242"/>
      <c r="M273" s="243"/>
      <c r="N273" s="244"/>
      <c r="O273" s="244"/>
      <c r="P273" s="244"/>
      <c r="Q273" s="244"/>
      <c r="R273" s="244"/>
      <c r="S273" s="244"/>
      <c r="T273" s="245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46" t="s">
        <v>216</v>
      </c>
      <c r="AU273" s="246" t="s">
        <v>85</v>
      </c>
      <c r="AV273" s="14" t="s">
        <v>207</v>
      </c>
      <c r="AW273" s="14" t="s">
        <v>37</v>
      </c>
      <c r="AX273" s="14" t="s">
        <v>83</v>
      </c>
      <c r="AY273" s="246" t="s">
        <v>199</v>
      </c>
    </row>
    <row r="274" s="2" customFormat="1" ht="16.5" customHeight="1">
      <c r="A274" s="40"/>
      <c r="B274" s="41"/>
      <c r="C274" s="206" t="s">
        <v>602</v>
      </c>
      <c r="D274" s="206" t="s">
        <v>202</v>
      </c>
      <c r="E274" s="207" t="s">
        <v>1432</v>
      </c>
      <c r="F274" s="208" t="s">
        <v>1433</v>
      </c>
      <c r="G274" s="209" t="s">
        <v>205</v>
      </c>
      <c r="H274" s="210">
        <v>10</v>
      </c>
      <c r="I274" s="211"/>
      <c r="J274" s="212">
        <f>ROUND(I274*H274,2)</f>
        <v>0</v>
      </c>
      <c r="K274" s="208" t="s">
        <v>206</v>
      </c>
      <c r="L274" s="46"/>
      <c r="M274" s="213" t="s">
        <v>19</v>
      </c>
      <c r="N274" s="214" t="s">
        <v>46</v>
      </c>
      <c r="O274" s="86"/>
      <c r="P274" s="215">
        <f>O274*H274</f>
        <v>0</v>
      </c>
      <c r="Q274" s="215">
        <v>0.012535472000000001</v>
      </c>
      <c r="R274" s="215">
        <f>Q274*H274</f>
        <v>0.12535472</v>
      </c>
      <c r="S274" s="215">
        <v>0</v>
      </c>
      <c r="T274" s="216">
        <f>S274*H274</f>
        <v>0</v>
      </c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R274" s="217" t="s">
        <v>128</v>
      </c>
      <c r="AT274" s="217" t="s">
        <v>202</v>
      </c>
      <c r="AU274" s="217" t="s">
        <v>85</v>
      </c>
      <c r="AY274" s="19" t="s">
        <v>199</v>
      </c>
      <c r="BE274" s="218">
        <f>IF(N274="základní",J274,0)</f>
        <v>0</v>
      </c>
      <c r="BF274" s="218">
        <f>IF(N274="snížená",J274,0)</f>
        <v>0</v>
      </c>
      <c r="BG274" s="218">
        <f>IF(N274="zákl. přenesená",J274,0)</f>
        <v>0</v>
      </c>
      <c r="BH274" s="218">
        <f>IF(N274="sníž. přenesená",J274,0)</f>
        <v>0</v>
      </c>
      <c r="BI274" s="218">
        <f>IF(N274="nulová",J274,0)</f>
        <v>0</v>
      </c>
      <c r="BJ274" s="19" t="s">
        <v>83</v>
      </c>
      <c r="BK274" s="218">
        <f>ROUND(I274*H274,2)</f>
        <v>0</v>
      </c>
      <c r="BL274" s="19" t="s">
        <v>128</v>
      </c>
      <c r="BM274" s="217" t="s">
        <v>1434</v>
      </c>
    </row>
    <row r="275" s="2" customFormat="1">
      <c r="A275" s="40"/>
      <c r="B275" s="41"/>
      <c r="C275" s="42"/>
      <c r="D275" s="219" t="s">
        <v>209</v>
      </c>
      <c r="E275" s="42"/>
      <c r="F275" s="220" t="s">
        <v>1435</v>
      </c>
      <c r="G275" s="42"/>
      <c r="H275" s="42"/>
      <c r="I275" s="221"/>
      <c r="J275" s="42"/>
      <c r="K275" s="42"/>
      <c r="L275" s="46"/>
      <c r="M275" s="222"/>
      <c r="N275" s="223"/>
      <c r="O275" s="86"/>
      <c r="P275" s="86"/>
      <c r="Q275" s="86"/>
      <c r="R275" s="86"/>
      <c r="S275" s="86"/>
      <c r="T275" s="87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T275" s="19" t="s">
        <v>209</v>
      </c>
      <c r="AU275" s="19" t="s">
        <v>85</v>
      </c>
    </row>
    <row r="276" s="2" customFormat="1" ht="16.5" customHeight="1">
      <c r="A276" s="40"/>
      <c r="B276" s="41"/>
      <c r="C276" s="206" t="s">
        <v>606</v>
      </c>
      <c r="D276" s="206" t="s">
        <v>202</v>
      </c>
      <c r="E276" s="207" t="s">
        <v>1436</v>
      </c>
      <c r="F276" s="208" t="s">
        <v>1437</v>
      </c>
      <c r="G276" s="209" t="s">
        <v>222</v>
      </c>
      <c r="H276" s="210">
        <v>96.200000000000003</v>
      </c>
      <c r="I276" s="211"/>
      <c r="J276" s="212">
        <f>ROUND(I276*H276,2)</f>
        <v>0</v>
      </c>
      <c r="K276" s="208" t="s">
        <v>19</v>
      </c>
      <c r="L276" s="46"/>
      <c r="M276" s="213" t="s">
        <v>19</v>
      </c>
      <c r="N276" s="214" t="s">
        <v>46</v>
      </c>
      <c r="O276" s="86"/>
      <c r="P276" s="215">
        <f>O276*H276</f>
        <v>0</v>
      </c>
      <c r="Q276" s="215">
        <v>0</v>
      </c>
      <c r="R276" s="215">
        <f>Q276*H276</f>
        <v>0</v>
      </c>
      <c r="S276" s="215">
        <v>0</v>
      </c>
      <c r="T276" s="216">
        <f>S276*H276</f>
        <v>0</v>
      </c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R276" s="217" t="s">
        <v>128</v>
      </c>
      <c r="AT276" s="217" t="s">
        <v>202</v>
      </c>
      <c r="AU276" s="217" t="s">
        <v>85</v>
      </c>
      <c r="AY276" s="19" t="s">
        <v>199</v>
      </c>
      <c r="BE276" s="218">
        <f>IF(N276="základní",J276,0)</f>
        <v>0</v>
      </c>
      <c r="BF276" s="218">
        <f>IF(N276="snížená",J276,0)</f>
        <v>0</v>
      </c>
      <c r="BG276" s="218">
        <f>IF(N276="zákl. přenesená",J276,0)</f>
        <v>0</v>
      </c>
      <c r="BH276" s="218">
        <f>IF(N276="sníž. přenesená",J276,0)</f>
        <v>0</v>
      </c>
      <c r="BI276" s="218">
        <f>IF(N276="nulová",J276,0)</f>
        <v>0</v>
      </c>
      <c r="BJ276" s="19" t="s">
        <v>83</v>
      </c>
      <c r="BK276" s="218">
        <f>ROUND(I276*H276,2)</f>
        <v>0</v>
      </c>
      <c r="BL276" s="19" t="s">
        <v>128</v>
      </c>
      <c r="BM276" s="217" t="s">
        <v>1438</v>
      </c>
    </row>
    <row r="277" s="13" customFormat="1">
      <c r="A277" s="13"/>
      <c r="B277" s="224"/>
      <c r="C277" s="225"/>
      <c r="D277" s="226" t="s">
        <v>216</v>
      </c>
      <c r="E277" s="227" t="s">
        <v>19</v>
      </c>
      <c r="F277" s="228" t="s">
        <v>1439</v>
      </c>
      <c r="G277" s="225"/>
      <c r="H277" s="229">
        <v>64.799999999999997</v>
      </c>
      <c r="I277" s="230"/>
      <c r="J277" s="225"/>
      <c r="K277" s="225"/>
      <c r="L277" s="231"/>
      <c r="M277" s="232"/>
      <c r="N277" s="233"/>
      <c r="O277" s="233"/>
      <c r="P277" s="233"/>
      <c r="Q277" s="233"/>
      <c r="R277" s="233"/>
      <c r="S277" s="233"/>
      <c r="T277" s="234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35" t="s">
        <v>216</v>
      </c>
      <c r="AU277" s="235" t="s">
        <v>85</v>
      </c>
      <c r="AV277" s="13" t="s">
        <v>85</v>
      </c>
      <c r="AW277" s="13" t="s">
        <v>37</v>
      </c>
      <c r="AX277" s="13" t="s">
        <v>75</v>
      </c>
      <c r="AY277" s="235" t="s">
        <v>199</v>
      </c>
    </row>
    <row r="278" s="13" customFormat="1">
      <c r="A278" s="13"/>
      <c r="B278" s="224"/>
      <c r="C278" s="225"/>
      <c r="D278" s="226" t="s">
        <v>216</v>
      </c>
      <c r="E278" s="227" t="s">
        <v>19</v>
      </c>
      <c r="F278" s="228" t="s">
        <v>1440</v>
      </c>
      <c r="G278" s="225"/>
      <c r="H278" s="229">
        <v>31.399999999999999</v>
      </c>
      <c r="I278" s="230"/>
      <c r="J278" s="225"/>
      <c r="K278" s="225"/>
      <c r="L278" s="231"/>
      <c r="M278" s="232"/>
      <c r="N278" s="233"/>
      <c r="O278" s="233"/>
      <c r="P278" s="233"/>
      <c r="Q278" s="233"/>
      <c r="R278" s="233"/>
      <c r="S278" s="233"/>
      <c r="T278" s="234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35" t="s">
        <v>216</v>
      </c>
      <c r="AU278" s="235" t="s">
        <v>85</v>
      </c>
      <c r="AV278" s="13" t="s">
        <v>85</v>
      </c>
      <c r="AW278" s="13" t="s">
        <v>37</v>
      </c>
      <c r="AX278" s="13" t="s">
        <v>75</v>
      </c>
      <c r="AY278" s="235" t="s">
        <v>199</v>
      </c>
    </row>
    <row r="279" s="14" customFormat="1">
      <c r="A279" s="14"/>
      <c r="B279" s="236"/>
      <c r="C279" s="237"/>
      <c r="D279" s="226" t="s">
        <v>216</v>
      </c>
      <c r="E279" s="238" t="s">
        <v>19</v>
      </c>
      <c r="F279" s="239" t="s">
        <v>218</v>
      </c>
      <c r="G279" s="237"/>
      <c r="H279" s="240">
        <v>96.199999999999989</v>
      </c>
      <c r="I279" s="241"/>
      <c r="J279" s="237"/>
      <c r="K279" s="237"/>
      <c r="L279" s="242"/>
      <c r="M279" s="243"/>
      <c r="N279" s="244"/>
      <c r="O279" s="244"/>
      <c r="P279" s="244"/>
      <c r="Q279" s="244"/>
      <c r="R279" s="244"/>
      <c r="S279" s="244"/>
      <c r="T279" s="245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46" t="s">
        <v>216</v>
      </c>
      <c r="AU279" s="246" t="s">
        <v>85</v>
      </c>
      <c r="AV279" s="14" t="s">
        <v>207</v>
      </c>
      <c r="AW279" s="14" t="s">
        <v>37</v>
      </c>
      <c r="AX279" s="14" t="s">
        <v>83</v>
      </c>
      <c r="AY279" s="246" t="s">
        <v>199</v>
      </c>
    </row>
    <row r="280" s="2" customFormat="1" ht="16.5" customHeight="1">
      <c r="A280" s="40"/>
      <c r="B280" s="41"/>
      <c r="C280" s="247" t="s">
        <v>613</v>
      </c>
      <c r="D280" s="247" t="s">
        <v>287</v>
      </c>
      <c r="E280" s="248" t="s">
        <v>1441</v>
      </c>
      <c r="F280" s="249" t="s">
        <v>1442</v>
      </c>
      <c r="G280" s="250" t="s">
        <v>205</v>
      </c>
      <c r="H280" s="251">
        <v>0.30299999999999999</v>
      </c>
      <c r="I280" s="252"/>
      <c r="J280" s="253">
        <f>ROUND(I280*H280,2)</f>
        <v>0</v>
      </c>
      <c r="K280" s="249" t="s">
        <v>19</v>
      </c>
      <c r="L280" s="254"/>
      <c r="M280" s="255" t="s">
        <v>19</v>
      </c>
      <c r="N280" s="256" t="s">
        <v>46</v>
      </c>
      <c r="O280" s="86"/>
      <c r="P280" s="215">
        <f>O280*H280</f>
        <v>0</v>
      </c>
      <c r="Q280" s="215">
        <v>0</v>
      </c>
      <c r="R280" s="215">
        <f>Q280*H280</f>
        <v>0</v>
      </c>
      <c r="S280" s="215">
        <v>0</v>
      </c>
      <c r="T280" s="216">
        <f>S280*H280</f>
        <v>0</v>
      </c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R280" s="217" t="s">
        <v>290</v>
      </c>
      <c r="AT280" s="217" t="s">
        <v>287</v>
      </c>
      <c r="AU280" s="217" t="s">
        <v>85</v>
      </c>
      <c r="AY280" s="19" t="s">
        <v>199</v>
      </c>
      <c r="BE280" s="218">
        <f>IF(N280="základní",J280,0)</f>
        <v>0</v>
      </c>
      <c r="BF280" s="218">
        <f>IF(N280="snížená",J280,0)</f>
        <v>0</v>
      </c>
      <c r="BG280" s="218">
        <f>IF(N280="zákl. přenesená",J280,0)</f>
        <v>0</v>
      </c>
      <c r="BH280" s="218">
        <f>IF(N280="sníž. přenesená",J280,0)</f>
        <v>0</v>
      </c>
      <c r="BI280" s="218">
        <f>IF(N280="nulová",J280,0)</f>
        <v>0</v>
      </c>
      <c r="BJ280" s="19" t="s">
        <v>83</v>
      </c>
      <c r="BK280" s="218">
        <f>ROUND(I280*H280,2)</f>
        <v>0</v>
      </c>
      <c r="BL280" s="19" t="s">
        <v>128</v>
      </c>
      <c r="BM280" s="217" t="s">
        <v>1443</v>
      </c>
    </row>
    <row r="281" s="13" customFormat="1">
      <c r="A281" s="13"/>
      <c r="B281" s="224"/>
      <c r="C281" s="225"/>
      <c r="D281" s="226" t="s">
        <v>216</v>
      </c>
      <c r="E281" s="227" t="s">
        <v>19</v>
      </c>
      <c r="F281" s="228" t="s">
        <v>1444</v>
      </c>
      <c r="G281" s="225"/>
      <c r="H281" s="229">
        <v>0.20399999999999999</v>
      </c>
      <c r="I281" s="230"/>
      <c r="J281" s="225"/>
      <c r="K281" s="225"/>
      <c r="L281" s="231"/>
      <c r="M281" s="232"/>
      <c r="N281" s="233"/>
      <c r="O281" s="233"/>
      <c r="P281" s="233"/>
      <c r="Q281" s="233"/>
      <c r="R281" s="233"/>
      <c r="S281" s="233"/>
      <c r="T281" s="234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35" t="s">
        <v>216</v>
      </c>
      <c r="AU281" s="235" t="s">
        <v>85</v>
      </c>
      <c r="AV281" s="13" t="s">
        <v>85</v>
      </c>
      <c r="AW281" s="13" t="s">
        <v>37</v>
      </c>
      <c r="AX281" s="13" t="s">
        <v>75</v>
      </c>
      <c r="AY281" s="235" t="s">
        <v>199</v>
      </c>
    </row>
    <row r="282" s="13" customFormat="1">
      <c r="A282" s="13"/>
      <c r="B282" s="224"/>
      <c r="C282" s="225"/>
      <c r="D282" s="226" t="s">
        <v>216</v>
      </c>
      <c r="E282" s="227" t="s">
        <v>19</v>
      </c>
      <c r="F282" s="228" t="s">
        <v>1445</v>
      </c>
      <c r="G282" s="225"/>
      <c r="H282" s="229">
        <v>0.099000000000000005</v>
      </c>
      <c r="I282" s="230"/>
      <c r="J282" s="225"/>
      <c r="K282" s="225"/>
      <c r="L282" s="231"/>
      <c r="M282" s="232"/>
      <c r="N282" s="233"/>
      <c r="O282" s="233"/>
      <c r="P282" s="233"/>
      <c r="Q282" s="233"/>
      <c r="R282" s="233"/>
      <c r="S282" s="233"/>
      <c r="T282" s="234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35" t="s">
        <v>216</v>
      </c>
      <c r="AU282" s="235" t="s">
        <v>85</v>
      </c>
      <c r="AV282" s="13" t="s">
        <v>85</v>
      </c>
      <c r="AW282" s="13" t="s">
        <v>37</v>
      </c>
      <c r="AX282" s="13" t="s">
        <v>75</v>
      </c>
      <c r="AY282" s="235" t="s">
        <v>199</v>
      </c>
    </row>
    <row r="283" s="14" customFormat="1">
      <c r="A283" s="14"/>
      <c r="B283" s="236"/>
      <c r="C283" s="237"/>
      <c r="D283" s="226" t="s">
        <v>216</v>
      </c>
      <c r="E283" s="238" t="s">
        <v>19</v>
      </c>
      <c r="F283" s="239" t="s">
        <v>218</v>
      </c>
      <c r="G283" s="237"/>
      <c r="H283" s="240">
        <v>0.30299999999999999</v>
      </c>
      <c r="I283" s="241"/>
      <c r="J283" s="237"/>
      <c r="K283" s="237"/>
      <c r="L283" s="242"/>
      <c r="M283" s="243"/>
      <c r="N283" s="244"/>
      <c r="O283" s="244"/>
      <c r="P283" s="244"/>
      <c r="Q283" s="244"/>
      <c r="R283" s="244"/>
      <c r="S283" s="244"/>
      <c r="T283" s="245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46" t="s">
        <v>216</v>
      </c>
      <c r="AU283" s="246" t="s">
        <v>85</v>
      </c>
      <c r="AV283" s="14" t="s">
        <v>207</v>
      </c>
      <c r="AW283" s="14" t="s">
        <v>37</v>
      </c>
      <c r="AX283" s="14" t="s">
        <v>83</v>
      </c>
      <c r="AY283" s="246" t="s">
        <v>199</v>
      </c>
    </row>
    <row r="284" s="2" customFormat="1" ht="16.5" customHeight="1">
      <c r="A284" s="40"/>
      <c r="B284" s="41"/>
      <c r="C284" s="206" t="s">
        <v>1132</v>
      </c>
      <c r="D284" s="206" t="s">
        <v>202</v>
      </c>
      <c r="E284" s="207" t="s">
        <v>1446</v>
      </c>
      <c r="F284" s="208" t="s">
        <v>1447</v>
      </c>
      <c r="G284" s="209" t="s">
        <v>305</v>
      </c>
      <c r="H284" s="257"/>
      <c r="I284" s="211"/>
      <c r="J284" s="212">
        <f>ROUND(I284*H284,2)</f>
        <v>0</v>
      </c>
      <c r="K284" s="208" t="s">
        <v>206</v>
      </c>
      <c r="L284" s="46"/>
      <c r="M284" s="213" t="s">
        <v>19</v>
      </c>
      <c r="N284" s="214" t="s">
        <v>46</v>
      </c>
      <c r="O284" s="86"/>
      <c r="P284" s="215">
        <f>O284*H284</f>
        <v>0</v>
      </c>
      <c r="Q284" s="215">
        <v>0</v>
      </c>
      <c r="R284" s="215">
        <f>Q284*H284</f>
        <v>0</v>
      </c>
      <c r="S284" s="215">
        <v>0</v>
      </c>
      <c r="T284" s="216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17" t="s">
        <v>128</v>
      </c>
      <c r="AT284" s="217" t="s">
        <v>202</v>
      </c>
      <c r="AU284" s="217" t="s">
        <v>85</v>
      </c>
      <c r="AY284" s="19" t="s">
        <v>199</v>
      </c>
      <c r="BE284" s="218">
        <f>IF(N284="základní",J284,0)</f>
        <v>0</v>
      </c>
      <c r="BF284" s="218">
        <f>IF(N284="snížená",J284,0)</f>
        <v>0</v>
      </c>
      <c r="BG284" s="218">
        <f>IF(N284="zákl. přenesená",J284,0)</f>
        <v>0</v>
      </c>
      <c r="BH284" s="218">
        <f>IF(N284="sníž. přenesená",J284,0)</f>
        <v>0</v>
      </c>
      <c r="BI284" s="218">
        <f>IF(N284="nulová",J284,0)</f>
        <v>0</v>
      </c>
      <c r="BJ284" s="19" t="s">
        <v>83</v>
      </c>
      <c r="BK284" s="218">
        <f>ROUND(I284*H284,2)</f>
        <v>0</v>
      </c>
      <c r="BL284" s="19" t="s">
        <v>128</v>
      </c>
      <c r="BM284" s="217" t="s">
        <v>1448</v>
      </c>
    </row>
    <row r="285" s="2" customFormat="1">
      <c r="A285" s="40"/>
      <c r="B285" s="41"/>
      <c r="C285" s="42"/>
      <c r="D285" s="219" t="s">
        <v>209</v>
      </c>
      <c r="E285" s="42"/>
      <c r="F285" s="220" t="s">
        <v>1449</v>
      </c>
      <c r="G285" s="42"/>
      <c r="H285" s="42"/>
      <c r="I285" s="221"/>
      <c r="J285" s="42"/>
      <c r="K285" s="42"/>
      <c r="L285" s="46"/>
      <c r="M285" s="222"/>
      <c r="N285" s="223"/>
      <c r="O285" s="86"/>
      <c r="P285" s="86"/>
      <c r="Q285" s="86"/>
      <c r="R285" s="86"/>
      <c r="S285" s="86"/>
      <c r="T285" s="87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209</v>
      </c>
      <c r="AU285" s="19" t="s">
        <v>85</v>
      </c>
    </row>
    <row r="286" s="12" customFormat="1" ht="22.8" customHeight="1">
      <c r="A286" s="12"/>
      <c r="B286" s="190"/>
      <c r="C286" s="191"/>
      <c r="D286" s="192" t="s">
        <v>74</v>
      </c>
      <c r="E286" s="204" t="s">
        <v>463</v>
      </c>
      <c r="F286" s="204" t="s">
        <v>464</v>
      </c>
      <c r="G286" s="191"/>
      <c r="H286" s="191"/>
      <c r="I286" s="194"/>
      <c r="J286" s="205">
        <f>BK286</f>
        <v>0</v>
      </c>
      <c r="K286" s="191"/>
      <c r="L286" s="196"/>
      <c r="M286" s="197"/>
      <c r="N286" s="198"/>
      <c r="O286" s="198"/>
      <c r="P286" s="199">
        <f>SUM(P287:P291)</f>
        <v>0</v>
      </c>
      <c r="Q286" s="198"/>
      <c r="R286" s="199">
        <f>SUM(R287:R291)</f>
        <v>0</v>
      </c>
      <c r="S286" s="198"/>
      <c r="T286" s="200">
        <f>SUM(T287:T291)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01" t="s">
        <v>85</v>
      </c>
      <c r="AT286" s="202" t="s">
        <v>74</v>
      </c>
      <c r="AU286" s="202" t="s">
        <v>83</v>
      </c>
      <c r="AY286" s="201" t="s">
        <v>199</v>
      </c>
      <c r="BK286" s="203">
        <f>SUM(BK287:BK291)</f>
        <v>0</v>
      </c>
    </row>
    <row r="287" s="2" customFormat="1" ht="16.5" customHeight="1">
      <c r="A287" s="40"/>
      <c r="B287" s="41"/>
      <c r="C287" s="206" t="s">
        <v>1134</v>
      </c>
      <c r="D287" s="206" t="s">
        <v>202</v>
      </c>
      <c r="E287" s="207" t="s">
        <v>1450</v>
      </c>
      <c r="F287" s="208" t="s">
        <v>1451</v>
      </c>
      <c r="G287" s="209" t="s">
        <v>1452</v>
      </c>
      <c r="H287" s="210">
        <v>10</v>
      </c>
      <c r="I287" s="211"/>
      <c r="J287" s="212">
        <f>ROUND(I287*H287,2)</f>
        <v>0</v>
      </c>
      <c r="K287" s="208" t="s">
        <v>19</v>
      </c>
      <c r="L287" s="46"/>
      <c r="M287" s="213" t="s">
        <v>19</v>
      </c>
      <c r="N287" s="214" t="s">
        <v>46</v>
      </c>
      <c r="O287" s="86"/>
      <c r="P287" s="215">
        <f>O287*H287</f>
        <v>0</v>
      </c>
      <c r="Q287" s="215">
        <v>0</v>
      </c>
      <c r="R287" s="215">
        <f>Q287*H287</f>
        <v>0</v>
      </c>
      <c r="S287" s="215">
        <v>0</v>
      </c>
      <c r="T287" s="216">
        <f>S287*H287</f>
        <v>0</v>
      </c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R287" s="217" t="s">
        <v>128</v>
      </c>
      <c r="AT287" s="217" t="s">
        <v>202</v>
      </c>
      <c r="AU287" s="217" t="s">
        <v>85</v>
      </c>
      <c r="AY287" s="19" t="s">
        <v>199</v>
      </c>
      <c r="BE287" s="218">
        <f>IF(N287="základní",J287,0)</f>
        <v>0</v>
      </c>
      <c r="BF287" s="218">
        <f>IF(N287="snížená",J287,0)</f>
        <v>0</v>
      </c>
      <c r="BG287" s="218">
        <f>IF(N287="zákl. přenesená",J287,0)</f>
        <v>0</v>
      </c>
      <c r="BH287" s="218">
        <f>IF(N287="sníž. přenesená",J287,0)</f>
        <v>0</v>
      </c>
      <c r="BI287" s="218">
        <f>IF(N287="nulová",J287,0)</f>
        <v>0</v>
      </c>
      <c r="BJ287" s="19" t="s">
        <v>83</v>
      </c>
      <c r="BK287" s="218">
        <f>ROUND(I287*H287,2)</f>
        <v>0</v>
      </c>
      <c r="BL287" s="19" t="s">
        <v>128</v>
      </c>
      <c r="BM287" s="217" t="s">
        <v>1453</v>
      </c>
    </row>
    <row r="288" s="13" customFormat="1">
      <c r="A288" s="13"/>
      <c r="B288" s="224"/>
      <c r="C288" s="225"/>
      <c r="D288" s="226" t="s">
        <v>216</v>
      </c>
      <c r="E288" s="227" t="s">
        <v>19</v>
      </c>
      <c r="F288" s="228" t="s">
        <v>1454</v>
      </c>
      <c r="G288" s="225"/>
      <c r="H288" s="229">
        <v>10</v>
      </c>
      <c r="I288" s="230"/>
      <c r="J288" s="225"/>
      <c r="K288" s="225"/>
      <c r="L288" s="231"/>
      <c r="M288" s="232"/>
      <c r="N288" s="233"/>
      <c r="O288" s="233"/>
      <c r="P288" s="233"/>
      <c r="Q288" s="233"/>
      <c r="R288" s="233"/>
      <c r="S288" s="233"/>
      <c r="T288" s="234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35" t="s">
        <v>216</v>
      </c>
      <c r="AU288" s="235" t="s">
        <v>85</v>
      </c>
      <c r="AV288" s="13" t="s">
        <v>85</v>
      </c>
      <c r="AW288" s="13" t="s">
        <v>37</v>
      </c>
      <c r="AX288" s="13" t="s">
        <v>75</v>
      </c>
      <c r="AY288" s="235" t="s">
        <v>199</v>
      </c>
    </row>
    <row r="289" s="14" customFormat="1">
      <c r="A289" s="14"/>
      <c r="B289" s="236"/>
      <c r="C289" s="237"/>
      <c r="D289" s="226" t="s">
        <v>216</v>
      </c>
      <c r="E289" s="238" t="s">
        <v>19</v>
      </c>
      <c r="F289" s="239" t="s">
        <v>218</v>
      </c>
      <c r="G289" s="237"/>
      <c r="H289" s="240">
        <v>10</v>
      </c>
      <c r="I289" s="241"/>
      <c r="J289" s="237"/>
      <c r="K289" s="237"/>
      <c r="L289" s="242"/>
      <c r="M289" s="243"/>
      <c r="N289" s="244"/>
      <c r="O289" s="244"/>
      <c r="P289" s="244"/>
      <c r="Q289" s="244"/>
      <c r="R289" s="244"/>
      <c r="S289" s="244"/>
      <c r="T289" s="245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6" t="s">
        <v>216</v>
      </c>
      <c r="AU289" s="246" t="s">
        <v>85</v>
      </c>
      <c r="AV289" s="14" t="s">
        <v>207</v>
      </c>
      <c r="AW289" s="14" t="s">
        <v>37</v>
      </c>
      <c r="AX289" s="14" t="s">
        <v>83</v>
      </c>
      <c r="AY289" s="246" t="s">
        <v>199</v>
      </c>
    </row>
    <row r="290" s="2" customFormat="1" ht="16.5" customHeight="1">
      <c r="A290" s="40"/>
      <c r="B290" s="41"/>
      <c r="C290" s="206" t="s">
        <v>1455</v>
      </c>
      <c r="D290" s="206" t="s">
        <v>202</v>
      </c>
      <c r="E290" s="207" t="s">
        <v>479</v>
      </c>
      <c r="F290" s="208" t="s">
        <v>480</v>
      </c>
      <c r="G290" s="209" t="s">
        <v>305</v>
      </c>
      <c r="H290" s="257"/>
      <c r="I290" s="211"/>
      <c r="J290" s="212">
        <f>ROUND(I290*H290,2)</f>
        <v>0</v>
      </c>
      <c r="K290" s="208" t="s">
        <v>206</v>
      </c>
      <c r="L290" s="46"/>
      <c r="M290" s="213" t="s">
        <v>19</v>
      </c>
      <c r="N290" s="214" t="s">
        <v>46</v>
      </c>
      <c r="O290" s="86"/>
      <c r="P290" s="215">
        <f>O290*H290</f>
        <v>0</v>
      </c>
      <c r="Q290" s="215">
        <v>0</v>
      </c>
      <c r="R290" s="215">
        <f>Q290*H290</f>
        <v>0</v>
      </c>
      <c r="S290" s="215">
        <v>0</v>
      </c>
      <c r="T290" s="216">
        <f>S290*H290</f>
        <v>0</v>
      </c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R290" s="217" t="s">
        <v>128</v>
      </c>
      <c r="AT290" s="217" t="s">
        <v>202</v>
      </c>
      <c r="AU290" s="217" t="s">
        <v>85</v>
      </c>
      <c r="AY290" s="19" t="s">
        <v>199</v>
      </c>
      <c r="BE290" s="218">
        <f>IF(N290="základní",J290,0)</f>
        <v>0</v>
      </c>
      <c r="BF290" s="218">
        <f>IF(N290="snížená",J290,0)</f>
        <v>0</v>
      </c>
      <c r="BG290" s="218">
        <f>IF(N290="zákl. přenesená",J290,0)</f>
        <v>0</v>
      </c>
      <c r="BH290" s="218">
        <f>IF(N290="sníž. přenesená",J290,0)</f>
        <v>0</v>
      </c>
      <c r="BI290" s="218">
        <f>IF(N290="nulová",J290,0)</f>
        <v>0</v>
      </c>
      <c r="BJ290" s="19" t="s">
        <v>83</v>
      </c>
      <c r="BK290" s="218">
        <f>ROUND(I290*H290,2)</f>
        <v>0</v>
      </c>
      <c r="BL290" s="19" t="s">
        <v>128</v>
      </c>
      <c r="BM290" s="217" t="s">
        <v>1456</v>
      </c>
    </row>
    <row r="291" s="2" customFormat="1">
      <c r="A291" s="40"/>
      <c r="B291" s="41"/>
      <c r="C291" s="42"/>
      <c r="D291" s="219" t="s">
        <v>209</v>
      </c>
      <c r="E291" s="42"/>
      <c r="F291" s="220" t="s">
        <v>482</v>
      </c>
      <c r="G291" s="42"/>
      <c r="H291" s="42"/>
      <c r="I291" s="221"/>
      <c r="J291" s="42"/>
      <c r="K291" s="42"/>
      <c r="L291" s="46"/>
      <c r="M291" s="222"/>
      <c r="N291" s="223"/>
      <c r="O291" s="86"/>
      <c r="P291" s="86"/>
      <c r="Q291" s="86"/>
      <c r="R291" s="86"/>
      <c r="S291" s="86"/>
      <c r="T291" s="87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T291" s="19" t="s">
        <v>209</v>
      </c>
      <c r="AU291" s="19" t="s">
        <v>85</v>
      </c>
    </row>
    <row r="292" s="12" customFormat="1" ht="22.8" customHeight="1">
      <c r="A292" s="12"/>
      <c r="B292" s="190"/>
      <c r="C292" s="191"/>
      <c r="D292" s="192" t="s">
        <v>74</v>
      </c>
      <c r="E292" s="204" t="s">
        <v>314</v>
      </c>
      <c r="F292" s="204" t="s">
        <v>315</v>
      </c>
      <c r="G292" s="191"/>
      <c r="H292" s="191"/>
      <c r="I292" s="194"/>
      <c r="J292" s="205">
        <f>BK292</f>
        <v>0</v>
      </c>
      <c r="K292" s="191"/>
      <c r="L292" s="196"/>
      <c r="M292" s="197"/>
      <c r="N292" s="198"/>
      <c r="O292" s="198"/>
      <c r="P292" s="199">
        <f>SUM(P293:P302)</f>
        <v>0</v>
      </c>
      <c r="Q292" s="198"/>
      <c r="R292" s="199">
        <f>SUM(R293:R302)</f>
        <v>0.0021960855000000001</v>
      </c>
      <c r="S292" s="198"/>
      <c r="T292" s="200">
        <f>SUM(T293:T302)</f>
        <v>0</v>
      </c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R292" s="201" t="s">
        <v>85</v>
      </c>
      <c r="AT292" s="202" t="s">
        <v>74</v>
      </c>
      <c r="AU292" s="202" t="s">
        <v>83</v>
      </c>
      <c r="AY292" s="201" t="s">
        <v>199</v>
      </c>
      <c r="BK292" s="203">
        <f>SUM(BK293:BK302)</f>
        <v>0</v>
      </c>
    </row>
    <row r="293" s="2" customFormat="1" ht="24.15" customHeight="1">
      <c r="A293" s="40"/>
      <c r="B293" s="41"/>
      <c r="C293" s="206" t="s">
        <v>1457</v>
      </c>
      <c r="D293" s="206" t="s">
        <v>202</v>
      </c>
      <c r="E293" s="207" t="s">
        <v>1458</v>
      </c>
      <c r="F293" s="208" t="s">
        <v>1459</v>
      </c>
      <c r="G293" s="209" t="s">
        <v>1460</v>
      </c>
      <c r="H293" s="210">
        <v>1</v>
      </c>
      <c r="I293" s="211"/>
      <c r="J293" s="212">
        <f>ROUND(I293*H293,2)</f>
        <v>0</v>
      </c>
      <c r="K293" s="208" t="s">
        <v>19</v>
      </c>
      <c r="L293" s="46"/>
      <c r="M293" s="213" t="s">
        <v>19</v>
      </c>
      <c r="N293" s="214" t="s">
        <v>46</v>
      </c>
      <c r="O293" s="86"/>
      <c r="P293" s="215">
        <f>O293*H293</f>
        <v>0</v>
      </c>
      <c r="Q293" s="215">
        <v>0</v>
      </c>
      <c r="R293" s="215">
        <f>Q293*H293</f>
        <v>0</v>
      </c>
      <c r="S293" s="215">
        <v>0</v>
      </c>
      <c r="T293" s="216">
        <f>S293*H293</f>
        <v>0</v>
      </c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217" t="s">
        <v>128</v>
      </c>
      <c r="AT293" s="217" t="s">
        <v>202</v>
      </c>
      <c r="AU293" s="217" t="s">
        <v>85</v>
      </c>
      <c r="AY293" s="19" t="s">
        <v>199</v>
      </c>
      <c r="BE293" s="218">
        <f>IF(N293="základní",J293,0)</f>
        <v>0</v>
      </c>
      <c r="BF293" s="218">
        <f>IF(N293="snížená",J293,0)</f>
        <v>0</v>
      </c>
      <c r="BG293" s="218">
        <f>IF(N293="zákl. přenesená",J293,0)</f>
        <v>0</v>
      </c>
      <c r="BH293" s="218">
        <f>IF(N293="sníž. přenesená",J293,0)</f>
        <v>0</v>
      </c>
      <c r="BI293" s="218">
        <f>IF(N293="nulová",J293,0)</f>
        <v>0</v>
      </c>
      <c r="BJ293" s="19" t="s">
        <v>83</v>
      </c>
      <c r="BK293" s="218">
        <f>ROUND(I293*H293,2)</f>
        <v>0</v>
      </c>
      <c r="BL293" s="19" t="s">
        <v>128</v>
      </c>
      <c r="BM293" s="217" t="s">
        <v>1461</v>
      </c>
    </row>
    <row r="294" s="13" customFormat="1">
      <c r="A294" s="13"/>
      <c r="B294" s="224"/>
      <c r="C294" s="225"/>
      <c r="D294" s="226" t="s">
        <v>216</v>
      </c>
      <c r="E294" s="227" t="s">
        <v>19</v>
      </c>
      <c r="F294" s="228" t="s">
        <v>1462</v>
      </c>
      <c r="G294" s="225"/>
      <c r="H294" s="229">
        <v>1</v>
      </c>
      <c r="I294" s="230"/>
      <c r="J294" s="225"/>
      <c r="K294" s="225"/>
      <c r="L294" s="231"/>
      <c r="M294" s="232"/>
      <c r="N294" s="233"/>
      <c r="O294" s="233"/>
      <c r="P294" s="233"/>
      <c r="Q294" s="233"/>
      <c r="R294" s="233"/>
      <c r="S294" s="233"/>
      <c r="T294" s="234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35" t="s">
        <v>216</v>
      </c>
      <c r="AU294" s="235" t="s">
        <v>85</v>
      </c>
      <c r="AV294" s="13" t="s">
        <v>85</v>
      </c>
      <c r="AW294" s="13" t="s">
        <v>37</v>
      </c>
      <c r="AX294" s="13" t="s">
        <v>75</v>
      </c>
      <c r="AY294" s="235" t="s">
        <v>199</v>
      </c>
    </row>
    <row r="295" s="14" customFormat="1">
      <c r="A295" s="14"/>
      <c r="B295" s="236"/>
      <c r="C295" s="237"/>
      <c r="D295" s="226" t="s">
        <v>216</v>
      </c>
      <c r="E295" s="238" t="s">
        <v>19</v>
      </c>
      <c r="F295" s="239" t="s">
        <v>218</v>
      </c>
      <c r="G295" s="237"/>
      <c r="H295" s="240">
        <v>1</v>
      </c>
      <c r="I295" s="241"/>
      <c r="J295" s="237"/>
      <c r="K295" s="237"/>
      <c r="L295" s="242"/>
      <c r="M295" s="243"/>
      <c r="N295" s="244"/>
      <c r="O295" s="244"/>
      <c r="P295" s="244"/>
      <c r="Q295" s="244"/>
      <c r="R295" s="244"/>
      <c r="S295" s="244"/>
      <c r="T295" s="245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46" t="s">
        <v>216</v>
      </c>
      <c r="AU295" s="246" t="s">
        <v>85</v>
      </c>
      <c r="AV295" s="14" t="s">
        <v>207</v>
      </c>
      <c r="AW295" s="14" t="s">
        <v>37</v>
      </c>
      <c r="AX295" s="14" t="s">
        <v>83</v>
      </c>
      <c r="AY295" s="246" t="s">
        <v>199</v>
      </c>
    </row>
    <row r="296" s="2" customFormat="1" ht="16.5" customHeight="1">
      <c r="A296" s="40"/>
      <c r="B296" s="41"/>
      <c r="C296" s="206" t="s">
        <v>1463</v>
      </c>
      <c r="D296" s="206" t="s">
        <v>202</v>
      </c>
      <c r="E296" s="207" t="s">
        <v>1464</v>
      </c>
      <c r="F296" s="208" t="s">
        <v>1465</v>
      </c>
      <c r="G296" s="209" t="s">
        <v>318</v>
      </c>
      <c r="H296" s="210">
        <v>42.840000000000003</v>
      </c>
      <c r="I296" s="211"/>
      <c r="J296" s="212">
        <f>ROUND(I296*H296,2)</f>
        <v>0</v>
      </c>
      <c r="K296" s="208" t="s">
        <v>206</v>
      </c>
      <c r="L296" s="46"/>
      <c r="M296" s="213" t="s">
        <v>19</v>
      </c>
      <c r="N296" s="214" t="s">
        <v>46</v>
      </c>
      <c r="O296" s="86"/>
      <c r="P296" s="215">
        <f>O296*H296</f>
        <v>0</v>
      </c>
      <c r="Q296" s="215">
        <v>5.1262499999999999E-05</v>
      </c>
      <c r="R296" s="215">
        <f>Q296*H296</f>
        <v>0.0021960855000000001</v>
      </c>
      <c r="S296" s="215">
        <v>0</v>
      </c>
      <c r="T296" s="216">
        <f>S296*H296</f>
        <v>0</v>
      </c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R296" s="217" t="s">
        <v>128</v>
      </c>
      <c r="AT296" s="217" t="s">
        <v>202</v>
      </c>
      <c r="AU296" s="217" t="s">
        <v>85</v>
      </c>
      <c r="AY296" s="19" t="s">
        <v>199</v>
      </c>
      <c r="BE296" s="218">
        <f>IF(N296="základní",J296,0)</f>
        <v>0</v>
      </c>
      <c r="BF296" s="218">
        <f>IF(N296="snížená",J296,0)</f>
        <v>0</v>
      </c>
      <c r="BG296" s="218">
        <f>IF(N296="zákl. přenesená",J296,0)</f>
        <v>0</v>
      </c>
      <c r="BH296" s="218">
        <f>IF(N296="sníž. přenesená",J296,0)</f>
        <v>0</v>
      </c>
      <c r="BI296" s="218">
        <f>IF(N296="nulová",J296,0)</f>
        <v>0</v>
      </c>
      <c r="BJ296" s="19" t="s">
        <v>83</v>
      </c>
      <c r="BK296" s="218">
        <f>ROUND(I296*H296,2)</f>
        <v>0</v>
      </c>
      <c r="BL296" s="19" t="s">
        <v>128</v>
      </c>
      <c r="BM296" s="217" t="s">
        <v>1466</v>
      </c>
    </row>
    <row r="297" s="2" customFormat="1">
      <c r="A297" s="40"/>
      <c r="B297" s="41"/>
      <c r="C297" s="42"/>
      <c r="D297" s="219" t="s">
        <v>209</v>
      </c>
      <c r="E297" s="42"/>
      <c r="F297" s="220" t="s">
        <v>1467</v>
      </c>
      <c r="G297" s="42"/>
      <c r="H297" s="42"/>
      <c r="I297" s="221"/>
      <c r="J297" s="42"/>
      <c r="K297" s="42"/>
      <c r="L297" s="46"/>
      <c r="M297" s="222"/>
      <c r="N297" s="223"/>
      <c r="O297" s="86"/>
      <c r="P297" s="86"/>
      <c r="Q297" s="86"/>
      <c r="R297" s="86"/>
      <c r="S297" s="86"/>
      <c r="T297" s="87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T297" s="19" t="s">
        <v>209</v>
      </c>
      <c r="AU297" s="19" t="s">
        <v>85</v>
      </c>
    </row>
    <row r="298" s="13" customFormat="1">
      <c r="A298" s="13"/>
      <c r="B298" s="224"/>
      <c r="C298" s="225"/>
      <c r="D298" s="226" t="s">
        <v>216</v>
      </c>
      <c r="E298" s="227" t="s">
        <v>19</v>
      </c>
      <c r="F298" s="228" t="s">
        <v>1468</v>
      </c>
      <c r="G298" s="225"/>
      <c r="H298" s="229">
        <v>42.840000000000003</v>
      </c>
      <c r="I298" s="230"/>
      <c r="J298" s="225"/>
      <c r="K298" s="225"/>
      <c r="L298" s="231"/>
      <c r="M298" s="232"/>
      <c r="N298" s="233"/>
      <c r="O298" s="233"/>
      <c r="P298" s="233"/>
      <c r="Q298" s="233"/>
      <c r="R298" s="233"/>
      <c r="S298" s="233"/>
      <c r="T298" s="234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35" t="s">
        <v>216</v>
      </c>
      <c r="AU298" s="235" t="s">
        <v>85</v>
      </c>
      <c r="AV298" s="13" t="s">
        <v>85</v>
      </c>
      <c r="AW298" s="13" t="s">
        <v>37</v>
      </c>
      <c r="AX298" s="13" t="s">
        <v>75</v>
      </c>
      <c r="AY298" s="235" t="s">
        <v>199</v>
      </c>
    </row>
    <row r="299" s="14" customFormat="1">
      <c r="A299" s="14"/>
      <c r="B299" s="236"/>
      <c r="C299" s="237"/>
      <c r="D299" s="226" t="s">
        <v>216</v>
      </c>
      <c r="E299" s="238" t="s">
        <v>19</v>
      </c>
      <c r="F299" s="239" t="s">
        <v>218</v>
      </c>
      <c r="G299" s="237"/>
      <c r="H299" s="240">
        <v>42.840000000000003</v>
      </c>
      <c r="I299" s="241"/>
      <c r="J299" s="237"/>
      <c r="K299" s="237"/>
      <c r="L299" s="242"/>
      <c r="M299" s="243"/>
      <c r="N299" s="244"/>
      <c r="O299" s="244"/>
      <c r="P299" s="244"/>
      <c r="Q299" s="244"/>
      <c r="R299" s="244"/>
      <c r="S299" s="244"/>
      <c r="T299" s="245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46" t="s">
        <v>216</v>
      </c>
      <c r="AU299" s="246" t="s">
        <v>85</v>
      </c>
      <c r="AV299" s="14" t="s">
        <v>207</v>
      </c>
      <c r="AW299" s="14" t="s">
        <v>37</v>
      </c>
      <c r="AX299" s="14" t="s">
        <v>83</v>
      </c>
      <c r="AY299" s="246" t="s">
        <v>199</v>
      </c>
    </row>
    <row r="300" s="2" customFormat="1" ht="16.5" customHeight="1">
      <c r="A300" s="40"/>
      <c r="B300" s="41"/>
      <c r="C300" s="247" t="s">
        <v>1469</v>
      </c>
      <c r="D300" s="247" t="s">
        <v>287</v>
      </c>
      <c r="E300" s="248" t="s">
        <v>785</v>
      </c>
      <c r="F300" s="249" t="s">
        <v>1470</v>
      </c>
      <c r="G300" s="250" t="s">
        <v>318</v>
      </c>
      <c r="H300" s="251">
        <v>42.840000000000003</v>
      </c>
      <c r="I300" s="252"/>
      <c r="J300" s="253">
        <f>ROUND(I300*H300,2)</f>
        <v>0</v>
      </c>
      <c r="K300" s="249" t="s">
        <v>19</v>
      </c>
      <c r="L300" s="254"/>
      <c r="M300" s="255" t="s">
        <v>19</v>
      </c>
      <c r="N300" s="256" t="s">
        <v>46</v>
      </c>
      <c r="O300" s="86"/>
      <c r="P300" s="215">
        <f>O300*H300</f>
        <v>0</v>
      </c>
      <c r="Q300" s="215">
        <v>0</v>
      </c>
      <c r="R300" s="215">
        <f>Q300*H300</f>
        <v>0</v>
      </c>
      <c r="S300" s="215">
        <v>0</v>
      </c>
      <c r="T300" s="216">
        <f>S300*H300</f>
        <v>0</v>
      </c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R300" s="217" t="s">
        <v>290</v>
      </c>
      <c r="AT300" s="217" t="s">
        <v>287</v>
      </c>
      <c r="AU300" s="217" t="s">
        <v>85</v>
      </c>
      <c r="AY300" s="19" t="s">
        <v>199</v>
      </c>
      <c r="BE300" s="218">
        <f>IF(N300="základní",J300,0)</f>
        <v>0</v>
      </c>
      <c r="BF300" s="218">
        <f>IF(N300="snížená",J300,0)</f>
        <v>0</v>
      </c>
      <c r="BG300" s="218">
        <f>IF(N300="zákl. přenesená",J300,0)</f>
        <v>0</v>
      </c>
      <c r="BH300" s="218">
        <f>IF(N300="sníž. přenesená",J300,0)</f>
        <v>0</v>
      </c>
      <c r="BI300" s="218">
        <f>IF(N300="nulová",J300,0)</f>
        <v>0</v>
      </c>
      <c r="BJ300" s="19" t="s">
        <v>83</v>
      </c>
      <c r="BK300" s="218">
        <f>ROUND(I300*H300,2)</f>
        <v>0</v>
      </c>
      <c r="BL300" s="19" t="s">
        <v>128</v>
      </c>
      <c r="BM300" s="217" t="s">
        <v>1471</v>
      </c>
    </row>
    <row r="301" s="2" customFormat="1" ht="16.5" customHeight="1">
      <c r="A301" s="40"/>
      <c r="B301" s="41"/>
      <c r="C301" s="206" t="s">
        <v>1472</v>
      </c>
      <c r="D301" s="206" t="s">
        <v>202</v>
      </c>
      <c r="E301" s="207" t="s">
        <v>327</v>
      </c>
      <c r="F301" s="208" t="s">
        <v>328</v>
      </c>
      <c r="G301" s="209" t="s">
        <v>305</v>
      </c>
      <c r="H301" s="257"/>
      <c r="I301" s="211"/>
      <c r="J301" s="212">
        <f>ROUND(I301*H301,2)</f>
        <v>0</v>
      </c>
      <c r="K301" s="208" t="s">
        <v>206</v>
      </c>
      <c r="L301" s="46"/>
      <c r="M301" s="213" t="s">
        <v>19</v>
      </c>
      <c r="N301" s="214" t="s">
        <v>46</v>
      </c>
      <c r="O301" s="86"/>
      <c r="P301" s="215">
        <f>O301*H301</f>
        <v>0</v>
      </c>
      <c r="Q301" s="215">
        <v>0</v>
      </c>
      <c r="R301" s="215">
        <f>Q301*H301</f>
        <v>0</v>
      </c>
      <c r="S301" s="215">
        <v>0</v>
      </c>
      <c r="T301" s="216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17" t="s">
        <v>128</v>
      </c>
      <c r="AT301" s="217" t="s">
        <v>202</v>
      </c>
      <c r="AU301" s="217" t="s">
        <v>85</v>
      </c>
      <c r="AY301" s="19" t="s">
        <v>199</v>
      </c>
      <c r="BE301" s="218">
        <f>IF(N301="základní",J301,0)</f>
        <v>0</v>
      </c>
      <c r="BF301" s="218">
        <f>IF(N301="snížená",J301,0)</f>
        <v>0</v>
      </c>
      <c r="BG301" s="218">
        <f>IF(N301="zákl. přenesená",J301,0)</f>
        <v>0</v>
      </c>
      <c r="BH301" s="218">
        <f>IF(N301="sníž. přenesená",J301,0)</f>
        <v>0</v>
      </c>
      <c r="BI301" s="218">
        <f>IF(N301="nulová",J301,0)</f>
        <v>0</v>
      </c>
      <c r="BJ301" s="19" t="s">
        <v>83</v>
      </c>
      <c r="BK301" s="218">
        <f>ROUND(I301*H301,2)</f>
        <v>0</v>
      </c>
      <c r="BL301" s="19" t="s">
        <v>128</v>
      </c>
      <c r="BM301" s="217" t="s">
        <v>1473</v>
      </c>
    </row>
    <row r="302" s="2" customFormat="1">
      <c r="A302" s="40"/>
      <c r="B302" s="41"/>
      <c r="C302" s="42"/>
      <c r="D302" s="219" t="s">
        <v>209</v>
      </c>
      <c r="E302" s="42"/>
      <c r="F302" s="220" t="s">
        <v>330</v>
      </c>
      <c r="G302" s="42"/>
      <c r="H302" s="42"/>
      <c r="I302" s="221"/>
      <c r="J302" s="42"/>
      <c r="K302" s="42"/>
      <c r="L302" s="46"/>
      <c r="M302" s="222"/>
      <c r="N302" s="223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209</v>
      </c>
      <c r="AU302" s="19" t="s">
        <v>85</v>
      </c>
    </row>
    <row r="303" s="12" customFormat="1" ht="22.8" customHeight="1">
      <c r="A303" s="12"/>
      <c r="B303" s="190"/>
      <c r="C303" s="191"/>
      <c r="D303" s="192" t="s">
        <v>74</v>
      </c>
      <c r="E303" s="204" t="s">
        <v>541</v>
      </c>
      <c r="F303" s="204" t="s">
        <v>542</v>
      </c>
      <c r="G303" s="191"/>
      <c r="H303" s="191"/>
      <c r="I303" s="194"/>
      <c r="J303" s="205">
        <f>BK303</f>
        <v>0</v>
      </c>
      <c r="K303" s="191"/>
      <c r="L303" s="196"/>
      <c r="M303" s="197"/>
      <c r="N303" s="198"/>
      <c r="O303" s="198"/>
      <c r="P303" s="199">
        <f>SUM(P304:P329)</f>
        <v>0</v>
      </c>
      <c r="Q303" s="198"/>
      <c r="R303" s="199">
        <f>SUM(R304:R329)</f>
        <v>0.0394064046</v>
      </c>
      <c r="S303" s="198"/>
      <c r="T303" s="200">
        <f>SUM(T304:T329)</f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201" t="s">
        <v>85</v>
      </c>
      <c r="AT303" s="202" t="s">
        <v>74</v>
      </c>
      <c r="AU303" s="202" t="s">
        <v>83</v>
      </c>
      <c r="AY303" s="201" t="s">
        <v>199</v>
      </c>
      <c r="BK303" s="203">
        <f>SUM(BK304:BK329)</f>
        <v>0</v>
      </c>
    </row>
    <row r="304" s="2" customFormat="1" ht="16.5" customHeight="1">
      <c r="A304" s="40"/>
      <c r="B304" s="41"/>
      <c r="C304" s="206" t="s">
        <v>1474</v>
      </c>
      <c r="D304" s="206" t="s">
        <v>202</v>
      </c>
      <c r="E304" s="207" t="s">
        <v>1475</v>
      </c>
      <c r="F304" s="208" t="s">
        <v>1476</v>
      </c>
      <c r="G304" s="209" t="s">
        <v>283</v>
      </c>
      <c r="H304" s="210">
        <v>110.496</v>
      </c>
      <c r="I304" s="211"/>
      <c r="J304" s="212">
        <f>ROUND(I304*H304,2)</f>
        <v>0</v>
      </c>
      <c r="K304" s="208" t="s">
        <v>206</v>
      </c>
      <c r="L304" s="46"/>
      <c r="M304" s="213" t="s">
        <v>19</v>
      </c>
      <c r="N304" s="214" t="s">
        <v>46</v>
      </c>
      <c r="O304" s="86"/>
      <c r="P304" s="215">
        <f>O304*H304</f>
        <v>0</v>
      </c>
      <c r="Q304" s="215">
        <v>0</v>
      </c>
      <c r="R304" s="215">
        <f>Q304*H304</f>
        <v>0</v>
      </c>
      <c r="S304" s="215">
        <v>0</v>
      </c>
      <c r="T304" s="216">
        <f>S304*H304</f>
        <v>0</v>
      </c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R304" s="217" t="s">
        <v>128</v>
      </c>
      <c r="AT304" s="217" t="s">
        <v>202</v>
      </c>
      <c r="AU304" s="217" t="s">
        <v>85</v>
      </c>
      <c r="AY304" s="19" t="s">
        <v>199</v>
      </c>
      <c r="BE304" s="218">
        <f>IF(N304="základní",J304,0)</f>
        <v>0</v>
      </c>
      <c r="BF304" s="218">
        <f>IF(N304="snížená",J304,0)</f>
        <v>0</v>
      </c>
      <c r="BG304" s="218">
        <f>IF(N304="zákl. přenesená",J304,0)</f>
        <v>0</v>
      </c>
      <c r="BH304" s="218">
        <f>IF(N304="sníž. přenesená",J304,0)</f>
        <v>0</v>
      </c>
      <c r="BI304" s="218">
        <f>IF(N304="nulová",J304,0)</f>
        <v>0</v>
      </c>
      <c r="BJ304" s="19" t="s">
        <v>83</v>
      </c>
      <c r="BK304" s="218">
        <f>ROUND(I304*H304,2)</f>
        <v>0</v>
      </c>
      <c r="BL304" s="19" t="s">
        <v>128</v>
      </c>
      <c r="BM304" s="217" t="s">
        <v>1477</v>
      </c>
    </row>
    <row r="305" s="2" customFormat="1">
      <c r="A305" s="40"/>
      <c r="B305" s="41"/>
      <c r="C305" s="42"/>
      <c r="D305" s="219" t="s">
        <v>209</v>
      </c>
      <c r="E305" s="42"/>
      <c r="F305" s="220" t="s">
        <v>1478</v>
      </c>
      <c r="G305" s="42"/>
      <c r="H305" s="42"/>
      <c r="I305" s="221"/>
      <c r="J305" s="42"/>
      <c r="K305" s="42"/>
      <c r="L305" s="46"/>
      <c r="M305" s="222"/>
      <c r="N305" s="223"/>
      <c r="O305" s="86"/>
      <c r="P305" s="86"/>
      <c r="Q305" s="86"/>
      <c r="R305" s="86"/>
      <c r="S305" s="86"/>
      <c r="T305" s="87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T305" s="19" t="s">
        <v>209</v>
      </c>
      <c r="AU305" s="19" t="s">
        <v>85</v>
      </c>
    </row>
    <row r="306" s="13" customFormat="1">
      <c r="A306" s="13"/>
      <c r="B306" s="224"/>
      <c r="C306" s="225"/>
      <c r="D306" s="226" t="s">
        <v>216</v>
      </c>
      <c r="E306" s="227" t="s">
        <v>19</v>
      </c>
      <c r="F306" s="228" t="s">
        <v>1479</v>
      </c>
      <c r="G306" s="225"/>
      <c r="H306" s="229">
        <v>8.6479999999999997</v>
      </c>
      <c r="I306" s="230"/>
      <c r="J306" s="225"/>
      <c r="K306" s="225"/>
      <c r="L306" s="231"/>
      <c r="M306" s="232"/>
      <c r="N306" s="233"/>
      <c r="O306" s="233"/>
      <c r="P306" s="233"/>
      <c r="Q306" s="233"/>
      <c r="R306" s="233"/>
      <c r="S306" s="233"/>
      <c r="T306" s="234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35" t="s">
        <v>216</v>
      </c>
      <c r="AU306" s="235" t="s">
        <v>85</v>
      </c>
      <c r="AV306" s="13" t="s">
        <v>85</v>
      </c>
      <c r="AW306" s="13" t="s">
        <v>37</v>
      </c>
      <c r="AX306" s="13" t="s">
        <v>75</v>
      </c>
      <c r="AY306" s="235" t="s">
        <v>199</v>
      </c>
    </row>
    <row r="307" s="13" customFormat="1">
      <c r="A307" s="13"/>
      <c r="B307" s="224"/>
      <c r="C307" s="225"/>
      <c r="D307" s="226" t="s">
        <v>216</v>
      </c>
      <c r="E307" s="227" t="s">
        <v>19</v>
      </c>
      <c r="F307" s="228" t="s">
        <v>1480</v>
      </c>
      <c r="G307" s="225"/>
      <c r="H307" s="229">
        <v>6.2560000000000002</v>
      </c>
      <c r="I307" s="230"/>
      <c r="J307" s="225"/>
      <c r="K307" s="225"/>
      <c r="L307" s="231"/>
      <c r="M307" s="232"/>
      <c r="N307" s="233"/>
      <c r="O307" s="233"/>
      <c r="P307" s="233"/>
      <c r="Q307" s="233"/>
      <c r="R307" s="233"/>
      <c r="S307" s="233"/>
      <c r="T307" s="234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35" t="s">
        <v>216</v>
      </c>
      <c r="AU307" s="235" t="s">
        <v>85</v>
      </c>
      <c r="AV307" s="13" t="s">
        <v>85</v>
      </c>
      <c r="AW307" s="13" t="s">
        <v>37</v>
      </c>
      <c r="AX307" s="13" t="s">
        <v>75</v>
      </c>
      <c r="AY307" s="235" t="s">
        <v>199</v>
      </c>
    </row>
    <row r="308" s="15" customFormat="1">
      <c r="A308" s="15"/>
      <c r="B308" s="269"/>
      <c r="C308" s="270"/>
      <c r="D308" s="226" t="s">
        <v>216</v>
      </c>
      <c r="E308" s="271" t="s">
        <v>19</v>
      </c>
      <c r="F308" s="272" t="s">
        <v>1429</v>
      </c>
      <c r="G308" s="270"/>
      <c r="H308" s="273">
        <v>14.904</v>
      </c>
      <c r="I308" s="274"/>
      <c r="J308" s="270"/>
      <c r="K308" s="270"/>
      <c r="L308" s="275"/>
      <c r="M308" s="276"/>
      <c r="N308" s="277"/>
      <c r="O308" s="277"/>
      <c r="P308" s="277"/>
      <c r="Q308" s="277"/>
      <c r="R308" s="277"/>
      <c r="S308" s="277"/>
      <c r="T308" s="278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79" t="s">
        <v>216</v>
      </c>
      <c r="AU308" s="279" t="s">
        <v>85</v>
      </c>
      <c r="AV308" s="15" t="s">
        <v>219</v>
      </c>
      <c r="AW308" s="15" t="s">
        <v>37</v>
      </c>
      <c r="AX308" s="15" t="s">
        <v>75</v>
      </c>
      <c r="AY308" s="279" t="s">
        <v>199</v>
      </c>
    </row>
    <row r="309" s="13" customFormat="1">
      <c r="A309" s="13"/>
      <c r="B309" s="224"/>
      <c r="C309" s="225"/>
      <c r="D309" s="226" t="s">
        <v>216</v>
      </c>
      <c r="E309" s="227" t="s">
        <v>19</v>
      </c>
      <c r="F309" s="228" t="s">
        <v>1481</v>
      </c>
      <c r="G309" s="225"/>
      <c r="H309" s="229">
        <v>28.646999999999998</v>
      </c>
      <c r="I309" s="230"/>
      <c r="J309" s="225"/>
      <c r="K309" s="225"/>
      <c r="L309" s="231"/>
      <c r="M309" s="232"/>
      <c r="N309" s="233"/>
      <c r="O309" s="233"/>
      <c r="P309" s="233"/>
      <c r="Q309" s="233"/>
      <c r="R309" s="233"/>
      <c r="S309" s="233"/>
      <c r="T309" s="234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35" t="s">
        <v>216</v>
      </c>
      <c r="AU309" s="235" t="s">
        <v>85</v>
      </c>
      <c r="AV309" s="13" t="s">
        <v>85</v>
      </c>
      <c r="AW309" s="13" t="s">
        <v>37</v>
      </c>
      <c r="AX309" s="13" t="s">
        <v>75</v>
      </c>
      <c r="AY309" s="235" t="s">
        <v>199</v>
      </c>
    </row>
    <row r="310" s="13" customFormat="1">
      <c r="A310" s="13"/>
      <c r="B310" s="224"/>
      <c r="C310" s="225"/>
      <c r="D310" s="226" t="s">
        <v>216</v>
      </c>
      <c r="E310" s="227" t="s">
        <v>19</v>
      </c>
      <c r="F310" s="228" t="s">
        <v>1482</v>
      </c>
      <c r="G310" s="225"/>
      <c r="H310" s="229">
        <v>43.661000000000001</v>
      </c>
      <c r="I310" s="230"/>
      <c r="J310" s="225"/>
      <c r="K310" s="225"/>
      <c r="L310" s="231"/>
      <c r="M310" s="232"/>
      <c r="N310" s="233"/>
      <c r="O310" s="233"/>
      <c r="P310" s="233"/>
      <c r="Q310" s="233"/>
      <c r="R310" s="233"/>
      <c r="S310" s="233"/>
      <c r="T310" s="234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35" t="s">
        <v>216</v>
      </c>
      <c r="AU310" s="235" t="s">
        <v>85</v>
      </c>
      <c r="AV310" s="13" t="s">
        <v>85</v>
      </c>
      <c r="AW310" s="13" t="s">
        <v>37</v>
      </c>
      <c r="AX310" s="13" t="s">
        <v>75</v>
      </c>
      <c r="AY310" s="235" t="s">
        <v>199</v>
      </c>
    </row>
    <row r="311" s="15" customFormat="1">
      <c r="A311" s="15"/>
      <c r="B311" s="269"/>
      <c r="C311" s="270"/>
      <c r="D311" s="226" t="s">
        <v>216</v>
      </c>
      <c r="E311" s="271" t="s">
        <v>19</v>
      </c>
      <c r="F311" s="272" t="s">
        <v>1429</v>
      </c>
      <c r="G311" s="270"/>
      <c r="H311" s="273">
        <v>72.307999999999993</v>
      </c>
      <c r="I311" s="274"/>
      <c r="J311" s="270"/>
      <c r="K311" s="270"/>
      <c r="L311" s="275"/>
      <c r="M311" s="276"/>
      <c r="N311" s="277"/>
      <c r="O311" s="277"/>
      <c r="P311" s="277"/>
      <c r="Q311" s="277"/>
      <c r="R311" s="277"/>
      <c r="S311" s="277"/>
      <c r="T311" s="278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79" t="s">
        <v>216</v>
      </c>
      <c r="AU311" s="279" t="s">
        <v>85</v>
      </c>
      <c r="AV311" s="15" t="s">
        <v>219</v>
      </c>
      <c r="AW311" s="15" t="s">
        <v>37</v>
      </c>
      <c r="AX311" s="15" t="s">
        <v>75</v>
      </c>
      <c r="AY311" s="279" t="s">
        <v>199</v>
      </c>
    </row>
    <row r="312" s="13" customFormat="1">
      <c r="A312" s="13"/>
      <c r="B312" s="224"/>
      <c r="C312" s="225"/>
      <c r="D312" s="226" t="s">
        <v>216</v>
      </c>
      <c r="E312" s="227" t="s">
        <v>19</v>
      </c>
      <c r="F312" s="228" t="s">
        <v>1483</v>
      </c>
      <c r="G312" s="225"/>
      <c r="H312" s="229">
        <v>12.808</v>
      </c>
      <c r="I312" s="230"/>
      <c r="J312" s="225"/>
      <c r="K312" s="225"/>
      <c r="L312" s="231"/>
      <c r="M312" s="232"/>
      <c r="N312" s="233"/>
      <c r="O312" s="233"/>
      <c r="P312" s="233"/>
      <c r="Q312" s="233"/>
      <c r="R312" s="233"/>
      <c r="S312" s="233"/>
      <c r="T312" s="234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35" t="s">
        <v>216</v>
      </c>
      <c r="AU312" s="235" t="s">
        <v>85</v>
      </c>
      <c r="AV312" s="13" t="s">
        <v>85</v>
      </c>
      <c r="AW312" s="13" t="s">
        <v>37</v>
      </c>
      <c r="AX312" s="13" t="s">
        <v>75</v>
      </c>
      <c r="AY312" s="235" t="s">
        <v>199</v>
      </c>
    </row>
    <row r="313" s="13" customFormat="1">
      <c r="A313" s="13"/>
      <c r="B313" s="224"/>
      <c r="C313" s="225"/>
      <c r="D313" s="226" t="s">
        <v>216</v>
      </c>
      <c r="E313" s="227" t="s">
        <v>19</v>
      </c>
      <c r="F313" s="228" t="s">
        <v>1484</v>
      </c>
      <c r="G313" s="225"/>
      <c r="H313" s="229">
        <v>3.254</v>
      </c>
      <c r="I313" s="230"/>
      <c r="J313" s="225"/>
      <c r="K313" s="225"/>
      <c r="L313" s="231"/>
      <c r="M313" s="232"/>
      <c r="N313" s="233"/>
      <c r="O313" s="233"/>
      <c r="P313" s="233"/>
      <c r="Q313" s="233"/>
      <c r="R313" s="233"/>
      <c r="S313" s="233"/>
      <c r="T313" s="234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35" t="s">
        <v>216</v>
      </c>
      <c r="AU313" s="235" t="s">
        <v>85</v>
      </c>
      <c r="AV313" s="13" t="s">
        <v>85</v>
      </c>
      <c r="AW313" s="13" t="s">
        <v>37</v>
      </c>
      <c r="AX313" s="13" t="s">
        <v>75</v>
      </c>
      <c r="AY313" s="235" t="s">
        <v>199</v>
      </c>
    </row>
    <row r="314" s="15" customFormat="1">
      <c r="A314" s="15"/>
      <c r="B314" s="269"/>
      <c r="C314" s="270"/>
      <c r="D314" s="226" t="s">
        <v>216</v>
      </c>
      <c r="E314" s="271" t="s">
        <v>19</v>
      </c>
      <c r="F314" s="272" t="s">
        <v>1429</v>
      </c>
      <c r="G314" s="270"/>
      <c r="H314" s="273">
        <v>16.062000000000001</v>
      </c>
      <c r="I314" s="274"/>
      <c r="J314" s="270"/>
      <c r="K314" s="270"/>
      <c r="L314" s="275"/>
      <c r="M314" s="276"/>
      <c r="N314" s="277"/>
      <c r="O314" s="277"/>
      <c r="P314" s="277"/>
      <c r="Q314" s="277"/>
      <c r="R314" s="277"/>
      <c r="S314" s="277"/>
      <c r="T314" s="278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79" t="s">
        <v>216</v>
      </c>
      <c r="AU314" s="279" t="s">
        <v>85</v>
      </c>
      <c r="AV314" s="15" t="s">
        <v>219</v>
      </c>
      <c r="AW314" s="15" t="s">
        <v>37</v>
      </c>
      <c r="AX314" s="15" t="s">
        <v>75</v>
      </c>
      <c r="AY314" s="279" t="s">
        <v>199</v>
      </c>
    </row>
    <row r="315" s="13" customFormat="1">
      <c r="A315" s="13"/>
      <c r="B315" s="224"/>
      <c r="C315" s="225"/>
      <c r="D315" s="226" t="s">
        <v>216</v>
      </c>
      <c r="E315" s="227" t="s">
        <v>19</v>
      </c>
      <c r="F315" s="228" t="s">
        <v>1485</v>
      </c>
      <c r="G315" s="225"/>
      <c r="H315" s="229">
        <v>7.2220000000000004</v>
      </c>
      <c r="I315" s="230"/>
      <c r="J315" s="225"/>
      <c r="K315" s="225"/>
      <c r="L315" s="231"/>
      <c r="M315" s="232"/>
      <c r="N315" s="233"/>
      <c r="O315" s="233"/>
      <c r="P315" s="233"/>
      <c r="Q315" s="233"/>
      <c r="R315" s="233"/>
      <c r="S315" s="233"/>
      <c r="T315" s="234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35" t="s">
        <v>216</v>
      </c>
      <c r="AU315" s="235" t="s">
        <v>85</v>
      </c>
      <c r="AV315" s="13" t="s">
        <v>85</v>
      </c>
      <c r="AW315" s="13" t="s">
        <v>37</v>
      </c>
      <c r="AX315" s="13" t="s">
        <v>75</v>
      </c>
      <c r="AY315" s="235" t="s">
        <v>199</v>
      </c>
    </row>
    <row r="316" s="14" customFormat="1">
      <c r="A316" s="14"/>
      <c r="B316" s="236"/>
      <c r="C316" s="237"/>
      <c r="D316" s="226" t="s">
        <v>216</v>
      </c>
      <c r="E316" s="238" t="s">
        <v>19</v>
      </c>
      <c r="F316" s="239" t="s">
        <v>218</v>
      </c>
      <c r="G316" s="237"/>
      <c r="H316" s="240">
        <v>110.49600000000001</v>
      </c>
      <c r="I316" s="241"/>
      <c r="J316" s="237"/>
      <c r="K316" s="237"/>
      <c r="L316" s="242"/>
      <c r="M316" s="243"/>
      <c r="N316" s="244"/>
      <c r="O316" s="244"/>
      <c r="P316" s="244"/>
      <c r="Q316" s="244"/>
      <c r="R316" s="244"/>
      <c r="S316" s="244"/>
      <c r="T316" s="245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46" t="s">
        <v>216</v>
      </c>
      <c r="AU316" s="246" t="s">
        <v>85</v>
      </c>
      <c r="AV316" s="14" t="s">
        <v>207</v>
      </c>
      <c r="AW316" s="14" t="s">
        <v>37</v>
      </c>
      <c r="AX316" s="14" t="s">
        <v>83</v>
      </c>
      <c r="AY316" s="246" t="s">
        <v>199</v>
      </c>
    </row>
    <row r="317" s="2" customFormat="1" ht="16.5" customHeight="1">
      <c r="A317" s="40"/>
      <c r="B317" s="41"/>
      <c r="C317" s="206" t="s">
        <v>1486</v>
      </c>
      <c r="D317" s="206" t="s">
        <v>202</v>
      </c>
      <c r="E317" s="207" t="s">
        <v>1487</v>
      </c>
      <c r="F317" s="208" t="s">
        <v>1488</v>
      </c>
      <c r="G317" s="209" t="s">
        <v>283</v>
      </c>
      <c r="H317" s="210">
        <v>110.496</v>
      </c>
      <c r="I317" s="211"/>
      <c r="J317" s="212">
        <f>ROUND(I317*H317,2)</f>
        <v>0</v>
      </c>
      <c r="K317" s="208" t="s">
        <v>206</v>
      </c>
      <c r="L317" s="46"/>
      <c r="M317" s="213" t="s">
        <v>19</v>
      </c>
      <c r="N317" s="214" t="s">
        <v>46</v>
      </c>
      <c r="O317" s="86"/>
      <c r="P317" s="215">
        <f>O317*H317</f>
        <v>0</v>
      </c>
      <c r="Q317" s="215">
        <v>0.00014375</v>
      </c>
      <c r="R317" s="215">
        <f>Q317*H317</f>
        <v>0.0158838</v>
      </c>
      <c r="S317" s="215">
        <v>0</v>
      </c>
      <c r="T317" s="216">
        <f>S317*H317</f>
        <v>0</v>
      </c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R317" s="217" t="s">
        <v>128</v>
      </c>
      <c r="AT317" s="217" t="s">
        <v>202</v>
      </c>
      <c r="AU317" s="217" t="s">
        <v>85</v>
      </c>
      <c r="AY317" s="19" t="s">
        <v>199</v>
      </c>
      <c r="BE317" s="218">
        <f>IF(N317="základní",J317,0)</f>
        <v>0</v>
      </c>
      <c r="BF317" s="218">
        <f>IF(N317="snížená",J317,0)</f>
        <v>0</v>
      </c>
      <c r="BG317" s="218">
        <f>IF(N317="zákl. přenesená",J317,0)</f>
        <v>0</v>
      </c>
      <c r="BH317" s="218">
        <f>IF(N317="sníž. přenesená",J317,0)</f>
        <v>0</v>
      </c>
      <c r="BI317" s="218">
        <f>IF(N317="nulová",J317,0)</f>
        <v>0</v>
      </c>
      <c r="BJ317" s="19" t="s">
        <v>83</v>
      </c>
      <c r="BK317" s="218">
        <f>ROUND(I317*H317,2)</f>
        <v>0</v>
      </c>
      <c r="BL317" s="19" t="s">
        <v>128</v>
      </c>
      <c r="BM317" s="217" t="s">
        <v>1489</v>
      </c>
    </row>
    <row r="318" s="2" customFormat="1">
      <c r="A318" s="40"/>
      <c r="B318" s="41"/>
      <c r="C318" s="42"/>
      <c r="D318" s="219" t="s">
        <v>209</v>
      </c>
      <c r="E318" s="42"/>
      <c r="F318" s="220" t="s">
        <v>1490</v>
      </c>
      <c r="G318" s="42"/>
      <c r="H318" s="42"/>
      <c r="I318" s="221"/>
      <c r="J318" s="42"/>
      <c r="K318" s="42"/>
      <c r="L318" s="46"/>
      <c r="M318" s="222"/>
      <c r="N318" s="223"/>
      <c r="O318" s="86"/>
      <c r="P318" s="86"/>
      <c r="Q318" s="86"/>
      <c r="R318" s="86"/>
      <c r="S318" s="86"/>
      <c r="T318" s="87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19" t="s">
        <v>209</v>
      </c>
      <c r="AU318" s="19" t="s">
        <v>85</v>
      </c>
    </row>
    <row r="319" s="2" customFormat="1" ht="16.5" customHeight="1">
      <c r="A319" s="40"/>
      <c r="B319" s="41"/>
      <c r="C319" s="206" t="s">
        <v>1491</v>
      </c>
      <c r="D319" s="206" t="s">
        <v>202</v>
      </c>
      <c r="E319" s="207" t="s">
        <v>1492</v>
      </c>
      <c r="F319" s="208" t="s">
        <v>1493</v>
      </c>
      <c r="G319" s="209" t="s">
        <v>283</v>
      </c>
      <c r="H319" s="210">
        <v>110.496</v>
      </c>
      <c r="I319" s="211"/>
      <c r="J319" s="212">
        <f>ROUND(I319*H319,2)</f>
        <v>0</v>
      </c>
      <c r="K319" s="208" t="s">
        <v>206</v>
      </c>
      <c r="L319" s="46"/>
      <c r="M319" s="213" t="s">
        <v>19</v>
      </c>
      <c r="N319" s="214" t="s">
        <v>46</v>
      </c>
      <c r="O319" s="86"/>
      <c r="P319" s="215">
        <f>O319*H319</f>
        <v>0</v>
      </c>
      <c r="Q319" s="215">
        <v>0.00016300000000000001</v>
      </c>
      <c r="R319" s="215">
        <f>Q319*H319</f>
        <v>0.018010847999999999</v>
      </c>
      <c r="S319" s="215">
        <v>0</v>
      </c>
      <c r="T319" s="216">
        <f>S319*H319</f>
        <v>0</v>
      </c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R319" s="217" t="s">
        <v>128</v>
      </c>
      <c r="AT319" s="217" t="s">
        <v>202</v>
      </c>
      <c r="AU319" s="217" t="s">
        <v>85</v>
      </c>
      <c r="AY319" s="19" t="s">
        <v>199</v>
      </c>
      <c r="BE319" s="218">
        <f>IF(N319="základní",J319,0)</f>
        <v>0</v>
      </c>
      <c r="BF319" s="218">
        <f>IF(N319="snížená",J319,0)</f>
        <v>0</v>
      </c>
      <c r="BG319" s="218">
        <f>IF(N319="zákl. přenesená",J319,0)</f>
        <v>0</v>
      </c>
      <c r="BH319" s="218">
        <f>IF(N319="sníž. přenesená",J319,0)</f>
        <v>0</v>
      </c>
      <c r="BI319" s="218">
        <f>IF(N319="nulová",J319,0)</f>
        <v>0</v>
      </c>
      <c r="BJ319" s="19" t="s">
        <v>83</v>
      </c>
      <c r="BK319" s="218">
        <f>ROUND(I319*H319,2)</f>
        <v>0</v>
      </c>
      <c r="BL319" s="19" t="s">
        <v>128</v>
      </c>
      <c r="BM319" s="217" t="s">
        <v>1494</v>
      </c>
    </row>
    <row r="320" s="2" customFormat="1">
      <c r="A320" s="40"/>
      <c r="B320" s="41"/>
      <c r="C320" s="42"/>
      <c r="D320" s="219" t="s">
        <v>209</v>
      </c>
      <c r="E320" s="42"/>
      <c r="F320" s="220" t="s">
        <v>1495</v>
      </c>
      <c r="G320" s="42"/>
      <c r="H320" s="42"/>
      <c r="I320" s="221"/>
      <c r="J320" s="42"/>
      <c r="K320" s="42"/>
      <c r="L320" s="46"/>
      <c r="M320" s="222"/>
      <c r="N320" s="223"/>
      <c r="O320" s="86"/>
      <c r="P320" s="86"/>
      <c r="Q320" s="86"/>
      <c r="R320" s="86"/>
      <c r="S320" s="86"/>
      <c r="T320" s="87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T320" s="19" t="s">
        <v>209</v>
      </c>
      <c r="AU320" s="19" t="s">
        <v>85</v>
      </c>
    </row>
    <row r="321" s="2" customFormat="1" ht="16.5" customHeight="1">
      <c r="A321" s="40"/>
      <c r="B321" s="41"/>
      <c r="C321" s="206" t="s">
        <v>1496</v>
      </c>
      <c r="D321" s="206" t="s">
        <v>202</v>
      </c>
      <c r="E321" s="207" t="s">
        <v>1497</v>
      </c>
      <c r="F321" s="208" t="s">
        <v>1498</v>
      </c>
      <c r="G321" s="209" t="s">
        <v>283</v>
      </c>
      <c r="H321" s="210">
        <v>12.772</v>
      </c>
      <c r="I321" s="211"/>
      <c r="J321" s="212">
        <f>ROUND(I321*H321,2)</f>
        <v>0</v>
      </c>
      <c r="K321" s="208" t="s">
        <v>206</v>
      </c>
      <c r="L321" s="46"/>
      <c r="M321" s="213" t="s">
        <v>19</v>
      </c>
      <c r="N321" s="214" t="s">
        <v>46</v>
      </c>
      <c r="O321" s="86"/>
      <c r="P321" s="215">
        <f>O321*H321</f>
        <v>0</v>
      </c>
      <c r="Q321" s="215">
        <v>6.7000000000000002E-05</v>
      </c>
      <c r="R321" s="215">
        <f>Q321*H321</f>
        <v>0.00085572400000000009</v>
      </c>
      <c r="S321" s="215">
        <v>0</v>
      </c>
      <c r="T321" s="216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17" t="s">
        <v>128</v>
      </c>
      <c r="AT321" s="217" t="s">
        <v>202</v>
      </c>
      <c r="AU321" s="217" t="s">
        <v>85</v>
      </c>
      <c r="AY321" s="19" t="s">
        <v>199</v>
      </c>
      <c r="BE321" s="218">
        <f>IF(N321="základní",J321,0)</f>
        <v>0</v>
      </c>
      <c r="BF321" s="218">
        <f>IF(N321="snížená",J321,0)</f>
        <v>0</v>
      </c>
      <c r="BG321" s="218">
        <f>IF(N321="zákl. přenesená",J321,0)</f>
        <v>0</v>
      </c>
      <c r="BH321" s="218">
        <f>IF(N321="sníž. přenesená",J321,0)</f>
        <v>0</v>
      </c>
      <c r="BI321" s="218">
        <f>IF(N321="nulová",J321,0)</f>
        <v>0</v>
      </c>
      <c r="BJ321" s="19" t="s">
        <v>83</v>
      </c>
      <c r="BK321" s="218">
        <f>ROUND(I321*H321,2)</f>
        <v>0</v>
      </c>
      <c r="BL321" s="19" t="s">
        <v>128</v>
      </c>
      <c r="BM321" s="217" t="s">
        <v>1499</v>
      </c>
    </row>
    <row r="322" s="2" customFormat="1">
      <c r="A322" s="40"/>
      <c r="B322" s="41"/>
      <c r="C322" s="42"/>
      <c r="D322" s="219" t="s">
        <v>209</v>
      </c>
      <c r="E322" s="42"/>
      <c r="F322" s="220" t="s">
        <v>1500</v>
      </c>
      <c r="G322" s="42"/>
      <c r="H322" s="42"/>
      <c r="I322" s="221"/>
      <c r="J322" s="42"/>
      <c r="K322" s="42"/>
      <c r="L322" s="46"/>
      <c r="M322" s="222"/>
      <c r="N322" s="223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209</v>
      </c>
      <c r="AU322" s="19" t="s">
        <v>85</v>
      </c>
    </row>
    <row r="323" s="13" customFormat="1">
      <c r="A323" s="13"/>
      <c r="B323" s="224"/>
      <c r="C323" s="225"/>
      <c r="D323" s="226" t="s">
        <v>216</v>
      </c>
      <c r="E323" s="227" t="s">
        <v>19</v>
      </c>
      <c r="F323" s="228" t="s">
        <v>1501</v>
      </c>
      <c r="G323" s="225"/>
      <c r="H323" s="229">
        <v>6.2990000000000004</v>
      </c>
      <c r="I323" s="230"/>
      <c r="J323" s="225"/>
      <c r="K323" s="225"/>
      <c r="L323" s="231"/>
      <c r="M323" s="232"/>
      <c r="N323" s="233"/>
      <c r="O323" s="233"/>
      <c r="P323" s="233"/>
      <c r="Q323" s="233"/>
      <c r="R323" s="233"/>
      <c r="S323" s="233"/>
      <c r="T323" s="234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35" t="s">
        <v>216</v>
      </c>
      <c r="AU323" s="235" t="s">
        <v>85</v>
      </c>
      <c r="AV323" s="13" t="s">
        <v>85</v>
      </c>
      <c r="AW323" s="13" t="s">
        <v>37</v>
      </c>
      <c r="AX323" s="13" t="s">
        <v>75</v>
      </c>
      <c r="AY323" s="235" t="s">
        <v>199</v>
      </c>
    </row>
    <row r="324" s="13" customFormat="1">
      <c r="A324" s="13"/>
      <c r="B324" s="224"/>
      <c r="C324" s="225"/>
      <c r="D324" s="226" t="s">
        <v>216</v>
      </c>
      <c r="E324" s="227" t="s">
        <v>19</v>
      </c>
      <c r="F324" s="228" t="s">
        <v>1502</v>
      </c>
      <c r="G324" s="225"/>
      <c r="H324" s="229">
        <v>6.4729999999999999</v>
      </c>
      <c r="I324" s="230"/>
      <c r="J324" s="225"/>
      <c r="K324" s="225"/>
      <c r="L324" s="231"/>
      <c r="M324" s="232"/>
      <c r="N324" s="233"/>
      <c r="O324" s="233"/>
      <c r="P324" s="233"/>
      <c r="Q324" s="233"/>
      <c r="R324" s="233"/>
      <c r="S324" s="233"/>
      <c r="T324" s="234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35" t="s">
        <v>216</v>
      </c>
      <c r="AU324" s="235" t="s">
        <v>85</v>
      </c>
      <c r="AV324" s="13" t="s">
        <v>85</v>
      </c>
      <c r="AW324" s="13" t="s">
        <v>37</v>
      </c>
      <c r="AX324" s="13" t="s">
        <v>75</v>
      </c>
      <c r="AY324" s="235" t="s">
        <v>199</v>
      </c>
    </row>
    <row r="325" s="14" customFormat="1">
      <c r="A325" s="14"/>
      <c r="B325" s="236"/>
      <c r="C325" s="237"/>
      <c r="D325" s="226" t="s">
        <v>216</v>
      </c>
      <c r="E325" s="238" t="s">
        <v>19</v>
      </c>
      <c r="F325" s="239" t="s">
        <v>218</v>
      </c>
      <c r="G325" s="237"/>
      <c r="H325" s="240">
        <v>12.772</v>
      </c>
      <c r="I325" s="241"/>
      <c r="J325" s="237"/>
      <c r="K325" s="237"/>
      <c r="L325" s="242"/>
      <c r="M325" s="243"/>
      <c r="N325" s="244"/>
      <c r="O325" s="244"/>
      <c r="P325" s="244"/>
      <c r="Q325" s="244"/>
      <c r="R325" s="244"/>
      <c r="S325" s="244"/>
      <c r="T325" s="245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46" t="s">
        <v>216</v>
      </c>
      <c r="AU325" s="246" t="s">
        <v>85</v>
      </c>
      <c r="AV325" s="14" t="s">
        <v>207</v>
      </c>
      <c r="AW325" s="14" t="s">
        <v>37</v>
      </c>
      <c r="AX325" s="14" t="s">
        <v>83</v>
      </c>
      <c r="AY325" s="246" t="s">
        <v>199</v>
      </c>
    </row>
    <row r="326" s="2" customFormat="1" ht="16.5" customHeight="1">
      <c r="A326" s="40"/>
      <c r="B326" s="41"/>
      <c r="C326" s="206" t="s">
        <v>1503</v>
      </c>
      <c r="D326" s="206" t="s">
        <v>202</v>
      </c>
      <c r="E326" s="207" t="s">
        <v>1504</v>
      </c>
      <c r="F326" s="208" t="s">
        <v>1505</v>
      </c>
      <c r="G326" s="209" t="s">
        <v>283</v>
      </c>
      <c r="H326" s="210">
        <v>12.772</v>
      </c>
      <c r="I326" s="211"/>
      <c r="J326" s="212">
        <f>ROUND(I326*H326,2)</f>
        <v>0</v>
      </c>
      <c r="K326" s="208" t="s">
        <v>206</v>
      </c>
      <c r="L326" s="46"/>
      <c r="M326" s="213" t="s">
        <v>19</v>
      </c>
      <c r="N326" s="214" t="s">
        <v>46</v>
      </c>
      <c r="O326" s="86"/>
      <c r="P326" s="215">
        <f>O326*H326</f>
        <v>0</v>
      </c>
      <c r="Q326" s="215">
        <v>0.00013454999999999999</v>
      </c>
      <c r="R326" s="215">
        <f>Q326*H326</f>
        <v>0.0017184726</v>
      </c>
      <c r="S326" s="215">
        <v>0</v>
      </c>
      <c r="T326" s="216">
        <f>S326*H326</f>
        <v>0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R326" s="217" t="s">
        <v>128</v>
      </c>
      <c r="AT326" s="217" t="s">
        <v>202</v>
      </c>
      <c r="AU326" s="217" t="s">
        <v>85</v>
      </c>
      <c r="AY326" s="19" t="s">
        <v>199</v>
      </c>
      <c r="BE326" s="218">
        <f>IF(N326="základní",J326,0)</f>
        <v>0</v>
      </c>
      <c r="BF326" s="218">
        <f>IF(N326="snížená",J326,0)</f>
        <v>0</v>
      </c>
      <c r="BG326" s="218">
        <f>IF(N326="zákl. přenesená",J326,0)</f>
        <v>0</v>
      </c>
      <c r="BH326" s="218">
        <f>IF(N326="sníž. přenesená",J326,0)</f>
        <v>0</v>
      </c>
      <c r="BI326" s="218">
        <f>IF(N326="nulová",J326,0)</f>
        <v>0</v>
      </c>
      <c r="BJ326" s="19" t="s">
        <v>83</v>
      </c>
      <c r="BK326" s="218">
        <f>ROUND(I326*H326,2)</f>
        <v>0</v>
      </c>
      <c r="BL326" s="19" t="s">
        <v>128</v>
      </c>
      <c r="BM326" s="217" t="s">
        <v>1506</v>
      </c>
    </row>
    <row r="327" s="2" customFormat="1">
      <c r="A327" s="40"/>
      <c r="B327" s="41"/>
      <c r="C327" s="42"/>
      <c r="D327" s="219" t="s">
        <v>209</v>
      </c>
      <c r="E327" s="42"/>
      <c r="F327" s="220" t="s">
        <v>1507</v>
      </c>
      <c r="G327" s="42"/>
      <c r="H327" s="42"/>
      <c r="I327" s="221"/>
      <c r="J327" s="42"/>
      <c r="K327" s="42"/>
      <c r="L327" s="46"/>
      <c r="M327" s="222"/>
      <c r="N327" s="223"/>
      <c r="O327" s="86"/>
      <c r="P327" s="86"/>
      <c r="Q327" s="86"/>
      <c r="R327" s="86"/>
      <c r="S327" s="86"/>
      <c r="T327" s="87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T327" s="19" t="s">
        <v>209</v>
      </c>
      <c r="AU327" s="19" t="s">
        <v>85</v>
      </c>
    </row>
    <row r="328" s="2" customFormat="1" ht="16.5" customHeight="1">
      <c r="A328" s="40"/>
      <c r="B328" s="41"/>
      <c r="C328" s="206" t="s">
        <v>1508</v>
      </c>
      <c r="D328" s="206" t="s">
        <v>202</v>
      </c>
      <c r="E328" s="207" t="s">
        <v>1509</v>
      </c>
      <c r="F328" s="208" t="s">
        <v>1510</v>
      </c>
      <c r="G328" s="209" t="s">
        <v>283</v>
      </c>
      <c r="H328" s="210">
        <v>12.772</v>
      </c>
      <c r="I328" s="211"/>
      <c r="J328" s="212">
        <f>ROUND(I328*H328,2)</f>
        <v>0</v>
      </c>
      <c r="K328" s="208" t="s">
        <v>206</v>
      </c>
      <c r="L328" s="46"/>
      <c r="M328" s="213" t="s">
        <v>19</v>
      </c>
      <c r="N328" s="214" t="s">
        <v>46</v>
      </c>
      <c r="O328" s="86"/>
      <c r="P328" s="215">
        <f>O328*H328</f>
        <v>0</v>
      </c>
      <c r="Q328" s="215">
        <v>0.00023000000000000001</v>
      </c>
      <c r="R328" s="215">
        <f>Q328*H328</f>
        <v>0.0029375600000000001</v>
      </c>
      <c r="S328" s="215">
        <v>0</v>
      </c>
      <c r="T328" s="216">
        <f>S328*H328</f>
        <v>0</v>
      </c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217" t="s">
        <v>128</v>
      </c>
      <c r="AT328" s="217" t="s">
        <v>202</v>
      </c>
      <c r="AU328" s="217" t="s">
        <v>85</v>
      </c>
      <c r="AY328" s="19" t="s">
        <v>199</v>
      </c>
      <c r="BE328" s="218">
        <f>IF(N328="základní",J328,0)</f>
        <v>0</v>
      </c>
      <c r="BF328" s="218">
        <f>IF(N328="snížená",J328,0)</f>
        <v>0</v>
      </c>
      <c r="BG328" s="218">
        <f>IF(N328="zákl. přenesená",J328,0)</f>
        <v>0</v>
      </c>
      <c r="BH328" s="218">
        <f>IF(N328="sníž. přenesená",J328,0)</f>
        <v>0</v>
      </c>
      <c r="BI328" s="218">
        <f>IF(N328="nulová",J328,0)</f>
        <v>0</v>
      </c>
      <c r="BJ328" s="19" t="s">
        <v>83</v>
      </c>
      <c r="BK328" s="218">
        <f>ROUND(I328*H328,2)</f>
        <v>0</v>
      </c>
      <c r="BL328" s="19" t="s">
        <v>128</v>
      </c>
      <c r="BM328" s="217" t="s">
        <v>1511</v>
      </c>
    </row>
    <row r="329" s="2" customFormat="1">
      <c r="A329" s="40"/>
      <c r="B329" s="41"/>
      <c r="C329" s="42"/>
      <c r="D329" s="219" t="s">
        <v>209</v>
      </c>
      <c r="E329" s="42"/>
      <c r="F329" s="220" t="s">
        <v>1512</v>
      </c>
      <c r="G329" s="42"/>
      <c r="H329" s="42"/>
      <c r="I329" s="221"/>
      <c r="J329" s="42"/>
      <c r="K329" s="42"/>
      <c r="L329" s="46"/>
      <c r="M329" s="222"/>
      <c r="N329" s="223"/>
      <c r="O329" s="86"/>
      <c r="P329" s="86"/>
      <c r="Q329" s="86"/>
      <c r="R329" s="86"/>
      <c r="S329" s="86"/>
      <c r="T329" s="87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T329" s="19" t="s">
        <v>209</v>
      </c>
      <c r="AU329" s="19" t="s">
        <v>85</v>
      </c>
    </row>
    <row r="330" s="12" customFormat="1" ht="25.92" customHeight="1">
      <c r="A330" s="12"/>
      <c r="B330" s="190"/>
      <c r="C330" s="191"/>
      <c r="D330" s="192" t="s">
        <v>74</v>
      </c>
      <c r="E330" s="193" t="s">
        <v>611</v>
      </c>
      <c r="F330" s="193" t="s">
        <v>612</v>
      </c>
      <c r="G330" s="191"/>
      <c r="H330" s="191"/>
      <c r="I330" s="194"/>
      <c r="J330" s="195">
        <f>BK330</f>
        <v>0</v>
      </c>
      <c r="K330" s="191"/>
      <c r="L330" s="196"/>
      <c r="M330" s="197"/>
      <c r="N330" s="198"/>
      <c r="O330" s="198"/>
      <c r="P330" s="199">
        <f>SUM(P331:P334)</f>
        <v>0</v>
      </c>
      <c r="Q330" s="198"/>
      <c r="R330" s="199">
        <f>SUM(R331:R334)</f>
        <v>0</v>
      </c>
      <c r="S330" s="198"/>
      <c r="T330" s="200">
        <f>SUM(T331:T334)</f>
        <v>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201" t="s">
        <v>207</v>
      </c>
      <c r="AT330" s="202" t="s">
        <v>74</v>
      </c>
      <c r="AU330" s="202" t="s">
        <v>75</v>
      </c>
      <c r="AY330" s="201" t="s">
        <v>199</v>
      </c>
      <c r="BK330" s="203">
        <f>SUM(BK331:BK334)</f>
        <v>0</v>
      </c>
    </row>
    <row r="331" s="2" customFormat="1" ht="16.5" customHeight="1">
      <c r="A331" s="40"/>
      <c r="B331" s="41"/>
      <c r="C331" s="206" t="s">
        <v>1513</v>
      </c>
      <c r="D331" s="206" t="s">
        <v>202</v>
      </c>
      <c r="E331" s="207" t="s">
        <v>1514</v>
      </c>
      <c r="F331" s="208" t="s">
        <v>1515</v>
      </c>
      <c r="G331" s="209" t="s">
        <v>616</v>
      </c>
      <c r="H331" s="210">
        <v>10</v>
      </c>
      <c r="I331" s="211"/>
      <c r="J331" s="212">
        <f>ROUND(I331*H331,2)</f>
        <v>0</v>
      </c>
      <c r="K331" s="208" t="s">
        <v>206</v>
      </c>
      <c r="L331" s="46"/>
      <c r="M331" s="213" t="s">
        <v>19</v>
      </c>
      <c r="N331" s="214" t="s">
        <v>46</v>
      </c>
      <c r="O331" s="86"/>
      <c r="P331" s="215">
        <f>O331*H331</f>
        <v>0</v>
      </c>
      <c r="Q331" s="215">
        <v>0</v>
      </c>
      <c r="R331" s="215">
        <f>Q331*H331</f>
        <v>0</v>
      </c>
      <c r="S331" s="215">
        <v>0</v>
      </c>
      <c r="T331" s="216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217" t="s">
        <v>617</v>
      </c>
      <c r="AT331" s="217" t="s">
        <v>202</v>
      </c>
      <c r="AU331" s="217" t="s">
        <v>83</v>
      </c>
      <c r="AY331" s="19" t="s">
        <v>199</v>
      </c>
      <c r="BE331" s="218">
        <f>IF(N331="základní",J331,0)</f>
        <v>0</v>
      </c>
      <c r="BF331" s="218">
        <f>IF(N331="snížená",J331,0)</f>
        <v>0</v>
      </c>
      <c r="BG331" s="218">
        <f>IF(N331="zákl. přenesená",J331,0)</f>
        <v>0</v>
      </c>
      <c r="BH331" s="218">
        <f>IF(N331="sníž. přenesená",J331,0)</f>
        <v>0</v>
      </c>
      <c r="BI331" s="218">
        <f>IF(N331="nulová",J331,0)</f>
        <v>0</v>
      </c>
      <c r="BJ331" s="19" t="s">
        <v>83</v>
      </c>
      <c r="BK331" s="218">
        <f>ROUND(I331*H331,2)</f>
        <v>0</v>
      </c>
      <c r="BL331" s="19" t="s">
        <v>617</v>
      </c>
      <c r="BM331" s="217" t="s">
        <v>1516</v>
      </c>
    </row>
    <row r="332" s="2" customFormat="1">
      <c r="A332" s="40"/>
      <c r="B332" s="41"/>
      <c r="C332" s="42"/>
      <c r="D332" s="219" t="s">
        <v>209</v>
      </c>
      <c r="E332" s="42"/>
      <c r="F332" s="220" t="s">
        <v>1517</v>
      </c>
      <c r="G332" s="42"/>
      <c r="H332" s="42"/>
      <c r="I332" s="221"/>
      <c r="J332" s="42"/>
      <c r="K332" s="42"/>
      <c r="L332" s="46"/>
      <c r="M332" s="222"/>
      <c r="N332" s="223"/>
      <c r="O332" s="86"/>
      <c r="P332" s="86"/>
      <c r="Q332" s="86"/>
      <c r="R332" s="86"/>
      <c r="S332" s="86"/>
      <c r="T332" s="87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T332" s="19" t="s">
        <v>209</v>
      </c>
      <c r="AU332" s="19" t="s">
        <v>83</v>
      </c>
    </row>
    <row r="333" s="13" customFormat="1">
      <c r="A333" s="13"/>
      <c r="B333" s="224"/>
      <c r="C333" s="225"/>
      <c r="D333" s="226" t="s">
        <v>216</v>
      </c>
      <c r="E333" s="227" t="s">
        <v>19</v>
      </c>
      <c r="F333" s="228" t="s">
        <v>1518</v>
      </c>
      <c r="G333" s="225"/>
      <c r="H333" s="229">
        <v>10</v>
      </c>
      <c r="I333" s="230"/>
      <c r="J333" s="225"/>
      <c r="K333" s="225"/>
      <c r="L333" s="231"/>
      <c r="M333" s="232"/>
      <c r="N333" s="233"/>
      <c r="O333" s="233"/>
      <c r="P333" s="233"/>
      <c r="Q333" s="233"/>
      <c r="R333" s="233"/>
      <c r="S333" s="233"/>
      <c r="T333" s="234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35" t="s">
        <v>216</v>
      </c>
      <c r="AU333" s="235" t="s">
        <v>83</v>
      </c>
      <c r="AV333" s="13" t="s">
        <v>85</v>
      </c>
      <c r="AW333" s="13" t="s">
        <v>37</v>
      </c>
      <c r="AX333" s="13" t="s">
        <v>75</v>
      </c>
      <c r="AY333" s="235" t="s">
        <v>199</v>
      </c>
    </row>
    <row r="334" s="14" customFormat="1">
      <c r="A334" s="14"/>
      <c r="B334" s="236"/>
      <c r="C334" s="237"/>
      <c r="D334" s="226" t="s">
        <v>216</v>
      </c>
      <c r="E334" s="238" t="s">
        <v>19</v>
      </c>
      <c r="F334" s="239" t="s">
        <v>218</v>
      </c>
      <c r="G334" s="237"/>
      <c r="H334" s="240">
        <v>10</v>
      </c>
      <c r="I334" s="241"/>
      <c r="J334" s="237"/>
      <c r="K334" s="237"/>
      <c r="L334" s="242"/>
      <c r="M334" s="262"/>
      <c r="N334" s="263"/>
      <c r="O334" s="263"/>
      <c r="P334" s="263"/>
      <c r="Q334" s="263"/>
      <c r="R334" s="263"/>
      <c r="S334" s="263"/>
      <c r="T334" s="26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46" t="s">
        <v>216</v>
      </c>
      <c r="AU334" s="246" t="s">
        <v>83</v>
      </c>
      <c r="AV334" s="14" t="s">
        <v>207</v>
      </c>
      <c r="AW334" s="14" t="s">
        <v>37</v>
      </c>
      <c r="AX334" s="14" t="s">
        <v>83</v>
      </c>
      <c r="AY334" s="246" t="s">
        <v>199</v>
      </c>
    </row>
    <row r="335" s="2" customFormat="1" ht="6.96" customHeight="1">
      <c r="A335" s="40"/>
      <c r="B335" s="61"/>
      <c r="C335" s="62"/>
      <c r="D335" s="62"/>
      <c r="E335" s="62"/>
      <c r="F335" s="62"/>
      <c r="G335" s="62"/>
      <c r="H335" s="62"/>
      <c r="I335" s="62"/>
      <c r="J335" s="62"/>
      <c r="K335" s="62"/>
      <c r="L335" s="46"/>
      <c r="M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</row>
  </sheetData>
  <sheetProtection sheet="1" autoFilter="0" formatColumns="0" formatRows="0" objects="1" scenarios="1" spinCount="100000" saltValue="wcLQfK1Yoa7aAZztyAuQVZv74owBcfZWleO8UXdbI9JdjRTREzgWfvRBs8AM66T3hlGhpc3aliCnuCliKoJ3Lw==" hashValue="JfHsC2HubaDIBiSOo1xFjv2bVfliNO/FrLpgUScpCO392ttjtK1SL7hcAvz5VvT/a1Vp+RiB8QJ0kJuKvNHsug==" algorithmName="SHA-512" password="CC35"/>
  <autoFilter ref="C93:K334"/>
  <mergeCells count="9">
    <mergeCell ref="E7:H7"/>
    <mergeCell ref="E9:H9"/>
    <mergeCell ref="E18:H18"/>
    <mergeCell ref="E27:H27"/>
    <mergeCell ref="E48:H48"/>
    <mergeCell ref="E50:H50"/>
    <mergeCell ref="E84:H84"/>
    <mergeCell ref="E86:H86"/>
    <mergeCell ref="L2:V2"/>
  </mergeCells>
  <hyperlinks>
    <hyperlink ref="F98" r:id="rId1" display="https://podminky.urs.cz/item/CS_URS_2025_02/122151101"/>
    <hyperlink ref="F103" r:id="rId2" display="https://podminky.urs.cz/item/CS_URS_2025_02/131252502"/>
    <hyperlink ref="F107" r:id="rId3" display="https://podminky.urs.cz/item/CS_URS_2025_02/132151101"/>
    <hyperlink ref="F112" r:id="rId4" display="https://podminky.urs.cz/item/CS_URS_2025_02/162751117"/>
    <hyperlink ref="F116" r:id="rId5" display="https://podminky.urs.cz/item/CS_URS_2025_02/162751119"/>
    <hyperlink ref="F120" r:id="rId6" display="https://podminky.urs.cz/item/CS_URS_2025_02/171201221"/>
    <hyperlink ref="F129" r:id="rId7" display="https://podminky.urs.cz/item/CS_URS_2025_02/273313711"/>
    <hyperlink ref="F133" r:id="rId8" display="https://podminky.urs.cz/item/CS_URS_2025_02/273351121"/>
    <hyperlink ref="F137" r:id="rId9" display="https://podminky.urs.cz/item/CS_URS_2025_02/273351122"/>
    <hyperlink ref="F139" r:id="rId10" display="https://podminky.urs.cz/item/CS_URS_2025_02/274313611"/>
    <hyperlink ref="F144" r:id="rId11" display="https://podminky.urs.cz/item/CS_URS_2025_02/274352111"/>
    <hyperlink ref="F149" r:id="rId12" display="https://podminky.urs.cz/item/CS_URS_2025_02/275313711"/>
    <hyperlink ref="F153" r:id="rId13" display="https://podminky.urs.cz/item/CS_URS_2025_02/275351121"/>
    <hyperlink ref="F157" r:id="rId14" display="https://podminky.urs.cz/item/CS_URS_2025_02/275351122"/>
    <hyperlink ref="F159" r:id="rId15" display="https://podminky.urs.cz/item/CS_URS_2025_02/279113133"/>
    <hyperlink ref="F164" r:id="rId16" display="https://podminky.urs.cz/item/CS_URS_2025_02/279113135"/>
    <hyperlink ref="F169" r:id="rId17" display="https://podminky.urs.cz/item/CS_URS_2025_02/348101210"/>
    <hyperlink ref="F174" r:id="rId18" display="https://podminky.urs.cz/item/CS_URS_2025_02/348101230"/>
    <hyperlink ref="F179" r:id="rId19" display="https://podminky.urs.cz/item/CS_URS_2025_02/348401153"/>
    <hyperlink ref="F188" r:id="rId20" display="https://podminky.urs.cz/item/CS_URS_2025_02/433121125"/>
    <hyperlink ref="F198" r:id="rId21" display="https://podminky.urs.cz/item/CS_URS_2025_02/564710001"/>
    <hyperlink ref="F202" r:id="rId22" display="https://podminky.urs.cz/item/CS_URS_2025_02/564710002"/>
    <hyperlink ref="F206" r:id="rId23" display="https://podminky.urs.cz/item/CS_URS_2025_02/564851011"/>
    <hyperlink ref="F212" r:id="rId24" display="https://podminky.urs.cz/item/CS_URS_2025_02/594111112"/>
    <hyperlink ref="F217" r:id="rId25" display="https://podminky.urs.cz/item/CS_URS_2025_02/596211121"/>
    <hyperlink ref="F225" r:id="rId26" display="https://podminky.urs.cz/item/CS_URS_2025_02/919726123"/>
    <hyperlink ref="F230" r:id="rId27" display="https://podminky.urs.cz/item/CS_URS_2025_02/936124111"/>
    <hyperlink ref="F238" r:id="rId28" display="https://podminky.urs.cz/item/CS_URS_2025_02/965042241"/>
    <hyperlink ref="F242" r:id="rId29" display="https://podminky.urs.cz/item/CS_URS_2025_02/966072811"/>
    <hyperlink ref="F244" r:id="rId30" display="https://podminky.urs.cz/item/CS_URS_2025_02/966073812"/>
    <hyperlink ref="F247" r:id="rId31" display="https://podminky.urs.cz/item/CS_URS_2025_02/997013151"/>
    <hyperlink ref="F249" r:id="rId32" display="https://podminky.urs.cz/item/CS_URS_2025_02/997013501"/>
    <hyperlink ref="F251" r:id="rId33" display="https://podminky.urs.cz/item/CS_URS_2025_02/997013509"/>
    <hyperlink ref="F255" r:id="rId34" display="https://podminky.urs.cz/item/CS_URS_2025_02/997013609"/>
    <hyperlink ref="F258" r:id="rId35" display="https://podminky.urs.cz/item/CS_URS_2025_02/998011001"/>
    <hyperlink ref="F275" r:id="rId36" display="https://podminky.urs.cz/item/CS_URS_2025_02/762295001"/>
    <hyperlink ref="F285" r:id="rId37" display="https://podminky.urs.cz/item/CS_URS_2025_02/998762201"/>
    <hyperlink ref="F291" r:id="rId38" display="https://podminky.urs.cz/item/CS_URS_2025_02/998766201"/>
    <hyperlink ref="F297" r:id="rId39" display="https://podminky.urs.cz/item/CS_URS_2025_02/767995114"/>
    <hyperlink ref="F302" r:id="rId40" display="https://podminky.urs.cz/item/CS_URS_2025_02/998767201"/>
    <hyperlink ref="F305" r:id="rId41" display="https://podminky.urs.cz/item/CS_URS_2025_02/783201403"/>
    <hyperlink ref="F318" r:id="rId42" display="https://podminky.urs.cz/item/CS_URS_2025_02/783264101"/>
    <hyperlink ref="F320" r:id="rId43" display="https://podminky.urs.cz/item/CS_URS_2025_02/783267101"/>
    <hyperlink ref="F322" r:id="rId44" display="https://podminky.urs.cz/item/CS_URS_2025_02/783301313"/>
    <hyperlink ref="F327" r:id="rId45" display="https://podminky.urs.cz/item/CS_URS_2025_02/783334101"/>
    <hyperlink ref="F329" r:id="rId46" display="https://podminky.urs.cz/item/CS_URS_2025_02/783337101"/>
    <hyperlink ref="F332" r:id="rId47" display="https://podminky.urs.cz/item/CS_URS_2025_02/HZS129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8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130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1519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ROUND(J81,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ROUND((SUM(BE81:BE118)),  2)</f>
        <v>0</v>
      </c>
      <c r="G33" s="40"/>
      <c r="H33" s="40"/>
      <c r="I33" s="150">
        <v>0.20999999999999999</v>
      </c>
      <c r="J33" s="149">
        <f>ROUND(((SUM(BE81:BE118))*I33),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ROUND((SUM(BF81:BF118)),  2)</f>
        <v>0</v>
      </c>
      <c r="G34" s="40"/>
      <c r="H34" s="40"/>
      <c r="I34" s="150">
        <v>0.12</v>
      </c>
      <c r="J34" s="149">
        <f>ROUND(((SUM(BF81:BF118))*I34),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ROUND((SUM(BG81:BG118)),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ROUND((SUM(BH81:BH118)),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ROUND((SUM(BI81:BI118)),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16 - klempířských výrobků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J81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178</v>
      </c>
      <c r="E60" s="170"/>
      <c r="F60" s="170"/>
      <c r="G60" s="170"/>
      <c r="H60" s="170"/>
      <c r="I60" s="170"/>
      <c r="J60" s="171">
        <f>J82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1520</v>
      </c>
      <c r="E61" s="176"/>
      <c r="F61" s="176"/>
      <c r="G61" s="176"/>
      <c r="H61" s="176"/>
      <c r="I61" s="176"/>
      <c r="J61" s="177">
        <f>J83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3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61"/>
      <c r="C63" s="62"/>
      <c r="D63" s="62"/>
      <c r="E63" s="62"/>
      <c r="F63" s="62"/>
      <c r="G63" s="62"/>
      <c r="H63" s="62"/>
      <c r="I63" s="62"/>
      <c r="J63" s="62"/>
      <c r="K63" s="62"/>
      <c r="L63" s="13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7" s="2" customFormat="1" ht="6.96" customHeight="1">
      <c r="A67" s="40"/>
      <c r="B67" s="63"/>
      <c r="C67" s="64"/>
      <c r="D67" s="64"/>
      <c r="E67" s="64"/>
      <c r="F67" s="64"/>
      <c r="G67" s="64"/>
      <c r="H67" s="64"/>
      <c r="I67" s="64"/>
      <c r="J67" s="64"/>
      <c r="K67" s="64"/>
      <c r="L67" s="13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24.96" customHeight="1">
      <c r="A68" s="40"/>
      <c r="B68" s="41"/>
      <c r="C68" s="25" t="s">
        <v>184</v>
      </c>
      <c r="D68" s="42"/>
      <c r="E68" s="42"/>
      <c r="F68" s="42"/>
      <c r="G68" s="42"/>
      <c r="H68" s="42"/>
      <c r="I68" s="42"/>
      <c r="J68" s="42"/>
      <c r="K68" s="4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12" customHeight="1">
      <c r="A70" s="40"/>
      <c r="B70" s="41"/>
      <c r="C70" s="34" t="s">
        <v>16</v>
      </c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6.5" customHeight="1">
      <c r="A71" s="40"/>
      <c r="B71" s="41"/>
      <c r="C71" s="42"/>
      <c r="D71" s="42"/>
      <c r="E71" s="162" t="str">
        <f>E7</f>
        <v>Gymnázium Náchod -bez vybavení</v>
      </c>
      <c r="F71" s="34"/>
      <c r="G71" s="34"/>
      <c r="H71" s="34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167</v>
      </c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71" t="str">
        <f>E9</f>
        <v>16 - klempířských výrobků</v>
      </c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21</v>
      </c>
      <c r="D75" s="42"/>
      <c r="E75" s="42"/>
      <c r="F75" s="29" t="str">
        <f>F12</f>
        <v xml:space="preserve"> </v>
      </c>
      <c r="G75" s="42"/>
      <c r="H75" s="42"/>
      <c r="I75" s="34" t="s">
        <v>23</v>
      </c>
      <c r="J75" s="74" t="str">
        <f>IF(J12="","",J12)</f>
        <v>16. 9. 2025</v>
      </c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5.15" customHeight="1">
      <c r="A77" s="40"/>
      <c r="B77" s="41"/>
      <c r="C77" s="34" t="s">
        <v>25</v>
      </c>
      <c r="D77" s="42"/>
      <c r="E77" s="42"/>
      <c r="F77" s="29" t="str">
        <f>E15</f>
        <v xml:space="preserve"> </v>
      </c>
      <c r="G77" s="42"/>
      <c r="H77" s="42"/>
      <c r="I77" s="34" t="s">
        <v>33</v>
      </c>
      <c r="J77" s="38" t="str">
        <f>E21</f>
        <v xml:space="preserve"> </v>
      </c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5.15" customHeight="1">
      <c r="A78" s="40"/>
      <c r="B78" s="41"/>
      <c r="C78" s="34" t="s">
        <v>31</v>
      </c>
      <c r="D78" s="42"/>
      <c r="E78" s="42"/>
      <c r="F78" s="29" t="str">
        <f>IF(E18="","",E18)</f>
        <v>Vyplň údaj</v>
      </c>
      <c r="G78" s="42"/>
      <c r="H78" s="42"/>
      <c r="I78" s="34" t="s">
        <v>38</v>
      </c>
      <c r="J78" s="38" t="str">
        <f>E24</f>
        <v xml:space="preserve"> </v>
      </c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0.32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1" customFormat="1" ht="29.28" customHeight="1">
      <c r="A80" s="179"/>
      <c r="B80" s="180"/>
      <c r="C80" s="181" t="s">
        <v>185</v>
      </c>
      <c r="D80" s="182" t="s">
        <v>60</v>
      </c>
      <c r="E80" s="182" t="s">
        <v>56</v>
      </c>
      <c r="F80" s="182" t="s">
        <v>57</v>
      </c>
      <c r="G80" s="182" t="s">
        <v>186</v>
      </c>
      <c r="H80" s="182" t="s">
        <v>187</v>
      </c>
      <c r="I80" s="182" t="s">
        <v>188</v>
      </c>
      <c r="J80" s="182" t="s">
        <v>172</v>
      </c>
      <c r="K80" s="183" t="s">
        <v>189</v>
      </c>
      <c r="L80" s="184"/>
      <c r="M80" s="94" t="s">
        <v>19</v>
      </c>
      <c r="N80" s="95" t="s">
        <v>45</v>
      </c>
      <c r="O80" s="95" t="s">
        <v>190</v>
      </c>
      <c r="P80" s="95" t="s">
        <v>191</v>
      </c>
      <c r="Q80" s="95" t="s">
        <v>192</v>
      </c>
      <c r="R80" s="95" t="s">
        <v>193</v>
      </c>
      <c r="S80" s="95" t="s">
        <v>194</v>
      </c>
      <c r="T80" s="96" t="s">
        <v>195</v>
      </c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</row>
    <row r="81" s="2" customFormat="1" ht="22.8" customHeight="1">
      <c r="A81" s="40"/>
      <c r="B81" s="41"/>
      <c r="C81" s="101" t="s">
        <v>196</v>
      </c>
      <c r="D81" s="42"/>
      <c r="E81" s="42"/>
      <c r="F81" s="42"/>
      <c r="G81" s="42"/>
      <c r="H81" s="42"/>
      <c r="I81" s="42"/>
      <c r="J81" s="185">
        <f>BK81</f>
        <v>0</v>
      </c>
      <c r="K81" s="42"/>
      <c r="L81" s="46"/>
      <c r="M81" s="97"/>
      <c r="N81" s="186"/>
      <c r="O81" s="98"/>
      <c r="P81" s="187">
        <f>P82</f>
        <v>0</v>
      </c>
      <c r="Q81" s="98"/>
      <c r="R81" s="187">
        <f>R82</f>
        <v>0.066009097500000002</v>
      </c>
      <c r="S81" s="98"/>
      <c r="T81" s="188">
        <f>T82</f>
        <v>0</v>
      </c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T81" s="19" t="s">
        <v>74</v>
      </c>
      <c r="AU81" s="19" t="s">
        <v>173</v>
      </c>
      <c r="BK81" s="189">
        <f>BK82</f>
        <v>0</v>
      </c>
    </row>
    <row r="82" s="12" customFormat="1" ht="25.92" customHeight="1">
      <c r="A82" s="12"/>
      <c r="B82" s="190"/>
      <c r="C82" s="191"/>
      <c r="D82" s="192" t="s">
        <v>74</v>
      </c>
      <c r="E82" s="193" t="s">
        <v>277</v>
      </c>
      <c r="F82" s="193" t="s">
        <v>278</v>
      </c>
      <c r="G82" s="191"/>
      <c r="H82" s="191"/>
      <c r="I82" s="194"/>
      <c r="J82" s="195">
        <f>BK82</f>
        <v>0</v>
      </c>
      <c r="K82" s="191"/>
      <c r="L82" s="196"/>
      <c r="M82" s="197"/>
      <c r="N82" s="198"/>
      <c r="O82" s="198"/>
      <c r="P82" s="199">
        <f>P83</f>
        <v>0</v>
      </c>
      <c r="Q82" s="198"/>
      <c r="R82" s="199">
        <f>R83</f>
        <v>0.066009097500000002</v>
      </c>
      <c r="S82" s="198"/>
      <c r="T82" s="200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1" t="s">
        <v>85</v>
      </c>
      <c r="AT82" s="202" t="s">
        <v>74</v>
      </c>
      <c r="AU82" s="202" t="s">
        <v>75</v>
      </c>
      <c r="AY82" s="201" t="s">
        <v>199</v>
      </c>
      <c r="BK82" s="203">
        <f>BK83</f>
        <v>0</v>
      </c>
    </row>
    <row r="83" s="12" customFormat="1" ht="22.8" customHeight="1">
      <c r="A83" s="12"/>
      <c r="B83" s="190"/>
      <c r="C83" s="191"/>
      <c r="D83" s="192" t="s">
        <v>74</v>
      </c>
      <c r="E83" s="204" t="s">
        <v>1521</v>
      </c>
      <c r="F83" s="204" t="s">
        <v>1522</v>
      </c>
      <c r="G83" s="191"/>
      <c r="H83" s="191"/>
      <c r="I83" s="194"/>
      <c r="J83" s="205">
        <f>BK83</f>
        <v>0</v>
      </c>
      <c r="K83" s="191"/>
      <c r="L83" s="196"/>
      <c r="M83" s="197"/>
      <c r="N83" s="198"/>
      <c r="O83" s="198"/>
      <c r="P83" s="199">
        <f>SUM(P84:P118)</f>
        <v>0</v>
      </c>
      <c r="Q83" s="198"/>
      <c r="R83" s="199">
        <f>SUM(R84:R118)</f>
        <v>0.066009097500000002</v>
      </c>
      <c r="S83" s="198"/>
      <c r="T83" s="200">
        <f>SUM(T84:T118)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1" t="s">
        <v>85</v>
      </c>
      <c r="AT83" s="202" t="s">
        <v>74</v>
      </c>
      <c r="AU83" s="202" t="s">
        <v>83</v>
      </c>
      <c r="AY83" s="201" t="s">
        <v>199</v>
      </c>
      <c r="BK83" s="203">
        <f>SUM(BK84:BK118)</f>
        <v>0</v>
      </c>
    </row>
    <row r="84" s="2" customFormat="1" ht="16.5" customHeight="1">
      <c r="A84" s="40"/>
      <c r="B84" s="41"/>
      <c r="C84" s="206" t="s">
        <v>83</v>
      </c>
      <c r="D84" s="206" t="s">
        <v>202</v>
      </c>
      <c r="E84" s="207" t="s">
        <v>459</v>
      </c>
      <c r="F84" s="208" t="s">
        <v>1523</v>
      </c>
      <c r="G84" s="209" t="s">
        <v>222</v>
      </c>
      <c r="H84" s="210">
        <v>6</v>
      </c>
      <c r="I84" s="211"/>
      <c r="J84" s="212">
        <f>ROUND(I84*H84,2)</f>
        <v>0</v>
      </c>
      <c r="K84" s="208" t="s">
        <v>19</v>
      </c>
      <c r="L84" s="46"/>
      <c r="M84" s="213" t="s">
        <v>19</v>
      </c>
      <c r="N84" s="214" t="s">
        <v>46</v>
      </c>
      <c r="O84" s="86"/>
      <c r="P84" s="215">
        <f>O84*H84</f>
        <v>0</v>
      </c>
      <c r="Q84" s="215">
        <v>0</v>
      </c>
      <c r="R84" s="215">
        <f>Q84*H84</f>
        <v>0</v>
      </c>
      <c r="S84" s="215">
        <v>0</v>
      </c>
      <c r="T84" s="216">
        <f>S84*H84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R84" s="217" t="s">
        <v>128</v>
      </c>
      <c r="AT84" s="217" t="s">
        <v>202</v>
      </c>
      <c r="AU84" s="217" t="s">
        <v>85</v>
      </c>
      <c r="AY84" s="19" t="s">
        <v>199</v>
      </c>
      <c r="BE84" s="218">
        <f>IF(N84="základní",J84,0)</f>
        <v>0</v>
      </c>
      <c r="BF84" s="218">
        <f>IF(N84="snížená",J84,0)</f>
        <v>0</v>
      </c>
      <c r="BG84" s="218">
        <f>IF(N84="zákl. přenesená",J84,0)</f>
        <v>0</v>
      </c>
      <c r="BH84" s="218">
        <f>IF(N84="sníž. přenesená",J84,0)</f>
        <v>0</v>
      </c>
      <c r="BI84" s="218">
        <f>IF(N84="nulová",J84,0)</f>
        <v>0</v>
      </c>
      <c r="BJ84" s="19" t="s">
        <v>83</v>
      </c>
      <c r="BK84" s="218">
        <f>ROUND(I84*H84,2)</f>
        <v>0</v>
      </c>
      <c r="BL84" s="19" t="s">
        <v>128</v>
      </c>
      <c r="BM84" s="217" t="s">
        <v>1524</v>
      </c>
    </row>
    <row r="85" s="13" customFormat="1">
      <c r="A85" s="13"/>
      <c r="B85" s="224"/>
      <c r="C85" s="225"/>
      <c r="D85" s="226" t="s">
        <v>216</v>
      </c>
      <c r="E85" s="227" t="s">
        <v>19</v>
      </c>
      <c r="F85" s="228" t="s">
        <v>1525</v>
      </c>
      <c r="G85" s="225"/>
      <c r="H85" s="229">
        <v>6</v>
      </c>
      <c r="I85" s="230"/>
      <c r="J85" s="225"/>
      <c r="K85" s="225"/>
      <c r="L85" s="231"/>
      <c r="M85" s="232"/>
      <c r="N85" s="233"/>
      <c r="O85" s="233"/>
      <c r="P85" s="233"/>
      <c r="Q85" s="233"/>
      <c r="R85" s="233"/>
      <c r="S85" s="233"/>
      <c r="T85" s="234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T85" s="235" t="s">
        <v>216</v>
      </c>
      <c r="AU85" s="235" t="s">
        <v>85</v>
      </c>
      <c r="AV85" s="13" t="s">
        <v>85</v>
      </c>
      <c r="AW85" s="13" t="s">
        <v>37</v>
      </c>
      <c r="AX85" s="13" t="s">
        <v>75</v>
      </c>
      <c r="AY85" s="235" t="s">
        <v>199</v>
      </c>
    </row>
    <row r="86" s="14" customFormat="1">
      <c r="A86" s="14"/>
      <c r="B86" s="236"/>
      <c r="C86" s="237"/>
      <c r="D86" s="226" t="s">
        <v>216</v>
      </c>
      <c r="E86" s="238" t="s">
        <v>19</v>
      </c>
      <c r="F86" s="239" t="s">
        <v>218</v>
      </c>
      <c r="G86" s="237"/>
      <c r="H86" s="240">
        <v>6</v>
      </c>
      <c r="I86" s="241"/>
      <c r="J86" s="237"/>
      <c r="K86" s="237"/>
      <c r="L86" s="242"/>
      <c r="M86" s="243"/>
      <c r="N86" s="244"/>
      <c r="O86" s="244"/>
      <c r="P86" s="244"/>
      <c r="Q86" s="244"/>
      <c r="R86" s="244"/>
      <c r="S86" s="244"/>
      <c r="T86" s="245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T86" s="246" t="s">
        <v>216</v>
      </c>
      <c r="AU86" s="246" t="s">
        <v>85</v>
      </c>
      <c r="AV86" s="14" t="s">
        <v>207</v>
      </c>
      <c r="AW86" s="14" t="s">
        <v>37</v>
      </c>
      <c r="AX86" s="14" t="s">
        <v>83</v>
      </c>
      <c r="AY86" s="246" t="s">
        <v>199</v>
      </c>
    </row>
    <row r="87" s="2" customFormat="1" ht="16.5" customHeight="1">
      <c r="A87" s="40"/>
      <c r="B87" s="41"/>
      <c r="C87" s="206" t="s">
        <v>85</v>
      </c>
      <c r="D87" s="206" t="s">
        <v>202</v>
      </c>
      <c r="E87" s="207" t="s">
        <v>1526</v>
      </c>
      <c r="F87" s="208" t="s">
        <v>1527</v>
      </c>
      <c r="G87" s="209" t="s">
        <v>222</v>
      </c>
      <c r="H87" s="210">
        <v>14.5</v>
      </c>
      <c r="I87" s="211"/>
      <c r="J87" s="212">
        <f>ROUND(I87*H87,2)</f>
        <v>0</v>
      </c>
      <c r="K87" s="208" t="s">
        <v>206</v>
      </c>
      <c r="L87" s="46"/>
      <c r="M87" s="213" t="s">
        <v>19</v>
      </c>
      <c r="N87" s="214" t="s">
        <v>46</v>
      </c>
      <c r="O87" s="86"/>
      <c r="P87" s="215">
        <f>O87*H87</f>
        <v>0</v>
      </c>
      <c r="Q87" s="215">
        <v>0.001815</v>
      </c>
      <c r="R87" s="215">
        <f>Q87*H87</f>
        <v>0.026317500000000001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128</v>
      </c>
      <c r="AT87" s="217" t="s">
        <v>202</v>
      </c>
      <c r="AU87" s="217" t="s">
        <v>85</v>
      </c>
      <c r="AY87" s="19" t="s">
        <v>199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83</v>
      </c>
      <c r="BK87" s="218">
        <f>ROUND(I87*H87,2)</f>
        <v>0</v>
      </c>
      <c r="BL87" s="19" t="s">
        <v>128</v>
      </c>
      <c r="BM87" s="217" t="s">
        <v>1528</v>
      </c>
    </row>
    <row r="88" s="2" customFormat="1">
      <c r="A88" s="40"/>
      <c r="B88" s="41"/>
      <c r="C88" s="42"/>
      <c r="D88" s="219" t="s">
        <v>209</v>
      </c>
      <c r="E88" s="42"/>
      <c r="F88" s="220" t="s">
        <v>1529</v>
      </c>
      <c r="G88" s="42"/>
      <c r="H88" s="42"/>
      <c r="I88" s="221"/>
      <c r="J88" s="42"/>
      <c r="K88" s="42"/>
      <c r="L88" s="46"/>
      <c r="M88" s="222"/>
      <c r="N88" s="223"/>
      <c r="O88" s="86"/>
      <c r="P88" s="86"/>
      <c r="Q88" s="86"/>
      <c r="R88" s="86"/>
      <c r="S88" s="86"/>
      <c r="T88" s="87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209</v>
      </c>
      <c r="AU88" s="19" t="s">
        <v>85</v>
      </c>
    </row>
    <row r="89" s="13" customFormat="1">
      <c r="A89" s="13"/>
      <c r="B89" s="224"/>
      <c r="C89" s="225"/>
      <c r="D89" s="226" t="s">
        <v>216</v>
      </c>
      <c r="E89" s="227" t="s">
        <v>19</v>
      </c>
      <c r="F89" s="228" t="s">
        <v>1530</v>
      </c>
      <c r="G89" s="225"/>
      <c r="H89" s="229">
        <v>14.5</v>
      </c>
      <c r="I89" s="230"/>
      <c r="J89" s="225"/>
      <c r="K89" s="225"/>
      <c r="L89" s="231"/>
      <c r="M89" s="232"/>
      <c r="N89" s="233"/>
      <c r="O89" s="233"/>
      <c r="P89" s="233"/>
      <c r="Q89" s="233"/>
      <c r="R89" s="233"/>
      <c r="S89" s="233"/>
      <c r="T89" s="234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T89" s="235" t="s">
        <v>216</v>
      </c>
      <c r="AU89" s="235" t="s">
        <v>85</v>
      </c>
      <c r="AV89" s="13" t="s">
        <v>85</v>
      </c>
      <c r="AW89" s="13" t="s">
        <v>37</v>
      </c>
      <c r="AX89" s="13" t="s">
        <v>75</v>
      </c>
      <c r="AY89" s="235" t="s">
        <v>199</v>
      </c>
    </row>
    <row r="90" s="14" customFormat="1">
      <c r="A90" s="14"/>
      <c r="B90" s="236"/>
      <c r="C90" s="237"/>
      <c r="D90" s="226" t="s">
        <v>216</v>
      </c>
      <c r="E90" s="238" t="s">
        <v>19</v>
      </c>
      <c r="F90" s="239" t="s">
        <v>218</v>
      </c>
      <c r="G90" s="237"/>
      <c r="H90" s="240">
        <v>14.5</v>
      </c>
      <c r="I90" s="241"/>
      <c r="J90" s="237"/>
      <c r="K90" s="237"/>
      <c r="L90" s="242"/>
      <c r="M90" s="243"/>
      <c r="N90" s="244"/>
      <c r="O90" s="244"/>
      <c r="P90" s="244"/>
      <c r="Q90" s="244"/>
      <c r="R90" s="244"/>
      <c r="S90" s="244"/>
      <c r="T90" s="245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T90" s="246" t="s">
        <v>216</v>
      </c>
      <c r="AU90" s="246" t="s">
        <v>85</v>
      </c>
      <c r="AV90" s="14" t="s">
        <v>207</v>
      </c>
      <c r="AW90" s="14" t="s">
        <v>37</v>
      </c>
      <c r="AX90" s="14" t="s">
        <v>83</v>
      </c>
      <c r="AY90" s="246" t="s">
        <v>199</v>
      </c>
    </row>
    <row r="91" s="2" customFormat="1" ht="21.75" customHeight="1">
      <c r="A91" s="40"/>
      <c r="B91" s="41"/>
      <c r="C91" s="206" t="s">
        <v>219</v>
      </c>
      <c r="D91" s="206" t="s">
        <v>202</v>
      </c>
      <c r="E91" s="207" t="s">
        <v>1531</v>
      </c>
      <c r="F91" s="208" t="s">
        <v>1532</v>
      </c>
      <c r="G91" s="209" t="s">
        <v>222</v>
      </c>
      <c r="H91" s="210">
        <v>7.75</v>
      </c>
      <c r="I91" s="211"/>
      <c r="J91" s="212">
        <f>ROUND(I91*H91,2)</f>
        <v>0</v>
      </c>
      <c r="K91" s="208" t="s">
        <v>206</v>
      </c>
      <c r="L91" s="46"/>
      <c r="M91" s="213" t="s">
        <v>19</v>
      </c>
      <c r="N91" s="214" t="s">
        <v>46</v>
      </c>
      <c r="O91" s="86"/>
      <c r="P91" s="215">
        <f>O91*H91</f>
        <v>0</v>
      </c>
      <c r="Q91" s="215">
        <v>0.0043750999999999998</v>
      </c>
      <c r="R91" s="215">
        <f>Q91*H91</f>
        <v>0.033907025</v>
      </c>
      <c r="S91" s="215">
        <v>0</v>
      </c>
      <c r="T91" s="21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128</v>
      </c>
      <c r="AT91" s="217" t="s">
        <v>202</v>
      </c>
      <c r="AU91" s="217" t="s">
        <v>85</v>
      </c>
      <c r="AY91" s="19" t="s">
        <v>199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83</v>
      </c>
      <c r="BK91" s="218">
        <f>ROUND(I91*H91,2)</f>
        <v>0</v>
      </c>
      <c r="BL91" s="19" t="s">
        <v>128</v>
      </c>
      <c r="BM91" s="217" t="s">
        <v>1533</v>
      </c>
    </row>
    <row r="92" s="2" customFormat="1">
      <c r="A92" s="40"/>
      <c r="B92" s="41"/>
      <c r="C92" s="42"/>
      <c r="D92" s="219" t="s">
        <v>209</v>
      </c>
      <c r="E92" s="42"/>
      <c r="F92" s="220" t="s">
        <v>1534</v>
      </c>
      <c r="G92" s="42"/>
      <c r="H92" s="42"/>
      <c r="I92" s="221"/>
      <c r="J92" s="42"/>
      <c r="K92" s="42"/>
      <c r="L92" s="46"/>
      <c r="M92" s="222"/>
      <c r="N92" s="223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209</v>
      </c>
      <c r="AU92" s="19" t="s">
        <v>85</v>
      </c>
    </row>
    <row r="93" s="13" customFormat="1">
      <c r="A93" s="13"/>
      <c r="B93" s="224"/>
      <c r="C93" s="225"/>
      <c r="D93" s="226" t="s">
        <v>216</v>
      </c>
      <c r="E93" s="227" t="s">
        <v>19</v>
      </c>
      <c r="F93" s="228" t="s">
        <v>1535</v>
      </c>
      <c r="G93" s="225"/>
      <c r="H93" s="229">
        <v>7.75</v>
      </c>
      <c r="I93" s="230"/>
      <c r="J93" s="225"/>
      <c r="K93" s="225"/>
      <c r="L93" s="231"/>
      <c r="M93" s="232"/>
      <c r="N93" s="233"/>
      <c r="O93" s="233"/>
      <c r="P93" s="233"/>
      <c r="Q93" s="233"/>
      <c r="R93" s="233"/>
      <c r="S93" s="233"/>
      <c r="T93" s="234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5" t="s">
        <v>216</v>
      </c>
      <c r="AU93" s="235" t="s">
        <v>85</v>
      </c>
      <c r="AV93" s="13" t="s">
        <v>85</v>
      </c>
      <c r="AW93" s="13" t="s">
        <v>37</v>
      </c>
      <c r="AX93" s="13" t="s">
        <v>75</v>
      </c>
      <c r="AY93" s="235" t="s">
        <v>199</v>
      </c>
    </row>
    <row r="94" s="14" customFormat="1">
      <c r="A94" s="14"/>
      <c r="B94" s="236"/>
      <c r="C94" s="237"/>
      <c r="D94" s="226" t="s">
        <v>216</v>
      </c>
      <c r="E94" s="238" t="s">
        <v>19</v>
      </c>
      <c r="F94" s="239" t="s">
        <v>218</v>
      </c>
      <c r="G94" s="237"/>
      <c r="H94" s="240">
        <v>7.75</v>
      </c>
      <c r="I94" s="241"/>
      <c r="J94" s="237"/>
      <c r="K94" s="237"/>
      <c r="L94" s="242"/>
      <c r="M94" s="243"/>
      <c r="N94" s="244"/>
      <c r="O94" s="244"/>
      <c r="P94" s="244"/>
      <c r="Q94" s="244"/>
      <c r="R94" s="244"/>
      <c r="S94" s="244"/>
      <c r="T94" s="245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46" t="s">
        <v>216</v>
      </c>
      <c r="AU94" s="246" t="s">
        <v>85</v>
      </c>
      <c r="AV94" s="14" t="s">
        <v>207</v>
      </c>
      <c r="AW94" s="14" t="s">
        <v>37</v>
      </c>
      <c r="AX94" s="14" t="s">
        <v>83</v>
      </c>
      <c r="AY94" s="246" t="s">
        <v>199</v>
      </c>
    </row>
    <row r="95" s="2" customFormat="1" ht="16.5" customHeight="1">
      <c r="A95" s="40"/>
      <c r="B95" s="41"/>
      <c r="C95" s="206" t="s">
        <v>207</v>
      </c>
      <c r="D95" s="206" t="s">
        <v>202</v>
      </c>
      <c r="E95" s="207" t="s">
        <v>1536</v>
      </c>
      <c r="F95" s="208" t="s">
        <v>1537</v>
      </c>
      <c r="G95" s="209" t="s">
        <v>222</v>
      </c>
      <c r="H95" s="210">
        <v>1.6499999999999999</v>
      </c>
      <c r="I95" s="211"/>
      <c r="J95" s="212">
        <f>ROUND(I95*H95,2)</f>
        <v>0</v>
      </c>
      <c r="K95" s="208" t="s">
        <v>206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0.0022606499999999999</v>
      </c>
      <c r="R95" s="215">
        <f>Q95*H95</f>
        <v>0.0037300724999999998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128</v>
      </c>
      <c r="AT95" s="217" t="s">
        <v>202</v>
      </c>
      <c r="AU95" s="217" t="s">
        <v>85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128</v>
      </c>
      <c r="BM95" s="217" t="s">
        <v>1538</v>
      </c>
    </row>
    <row r="96" s="2" customFormat="1">
      <c r="A96" s="40"/>
      <c r="B96" s="41"/>
      <c r="C96" s="42"/>
      <c r="D96" s="219" t="s">
        <v>209</v>
      </c>
      <c r="E96" s="42"/>
      <c r="F96" s="220" t="s">
        <v>1539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209</v>
      </c>
      <c r="AU96" s="19" t="s">
        <v>85</v>
      </c>
    </row>
    <row r="97" s="13" customFormat="1">
      <c r="A97" s="13"/>
      <c r="B97" s="224"/>
      <c r="C97" s="225"/>
      <c r="D97" s="226" t="s">
        <v>216</v>
      </c>
      <c r="E97" s="227" t="s">
        <v>19</v>
      </c>
      <c r="F97" s="228" t="s">
        <v>1540</v>
      </c>
      <c r="G97" s="225"/>
      <c r="H97" s="229">
        <v>1.6499999999999999</v>
      </c>
      <c r="I97" s="230"/>
      <c r="J97" s="225"/>
      <c r="K97" s="225"/>
      <c r="L97" s="231"/>
      <c r="M97" s="232"/>
      <c r="N97" s="233"/>
      <c r="O97" s="233"/>
      <c r="P97" s="233"/>
      <c r="Q97" s="233"/>
      <c r="R97" s="233"/>
      <c r="S97" s="233"/>
      <c r="T97" s="234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5" t="s">
        <v>216</v>
      </c>
      <c r="AU97" s="235" t="s">
        <v>85</v>
      </c>
      <c r="AV97" s="13" t="s">
        <v>85</v>
      </c>
      <c r="AW97" s="13" t="s">
        <v>37</v>
      </c>
      <c r="AX97" s="13" t="s">
        <v>75</v>
      </c>
      <c r="AY97" s="235" t="s">
        <v>199</v>
      </c>
    </row>
    <row r="98" s="14" customFormat="1">
      <c r="A98" s="14"/>
      <c r="B98" s="236"/>
      <c r="C98" s="237"/>
      <c r="D98" s="226" t="s">
        <v>216</v>
      </c>
      <c r="E98" s="238" t="s">
        <v>19</v>
      </c>
      <c r="F98" s="239" t="s">
        <v>218</v>
      </c>
      <c r="G98" s="237"/>
      <c r="H98" s="240">
        <v>1.6499999999999999</v>
      </c>
      <c r="I98" s="241"/>
      <c r="J98" s="237"/>
      <c r="K98" s="237"/>
      <c r="L98" s="242"/>
      <c r="M98" s="243"/>
      <c r="N98" s="244"/>
      <c r="O98" s="244"/>
      <c r="P98" s="244"/>
      <c r="Q98" s="244"/>
      <c r="R98" s="244"/>
      <c r="S98" s="244"/>
      <c r="T98" s="245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46" t="s">
        <v>216</v>
      </c>
      <c r="AU98" s="246" t="s">
        <v>85</v>
      </c>
      <c r="AV98" s="14" t="s">
        <v>207</v>
      </c>
      <c r="AW98" s="14" t="s">
        <v>37</v>
      </c>
      <c r="AX98" s="14" t="s">
        <v>83</v>
      </c>
      <c r="AY98" s="246" t="s">
        <v>199</v>
      </c>
    </row>
    <row r="99" s="2" customFormat="1" ht="16.5" customHeight="1">
      <c r="A99" s="40"/>
      <c r="B99" s="41"/>
      <c r="C99" s="206" t="s">
        <v>238</v>
      </c>
      <c r="D99" s="206" t="s">
        <v>202</v>
      </c>
      <c r="E99" s="207" t="s">
        <v>1541</v>
      </c>
      <c r="F99" s="208" t="s">
        <v>1542</v>
      </c>
      <c r="G99" s="209" t="s">
        <v>222</v>
      </c>
      <c r="H99" s="210">
        <v>2.4500000000000002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128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128</v>
      </c>
      <c r="BM99" s="217" t="s">
        <v>1543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1544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13" customFormat="1">
      <c r="A101" s="13"/>
      <c r="B101" s="224"/>
      <c r="C101" s="225"/>
      <c r="D101" s="226" t="s">
        <v>216</v>
      </c>
      <c r="E101" s="227" t="s">
        <v>19</v>
      </c>
      <c r="F101" s="228" t="s">
        <v>1545</v>
      </c>
      <c r="G101" s="225"/>
      <c r="H101" s="229">
        <v>2.4500000000000002</v>
      </c>
      <c r="I101" s="230"/>
      <c r="J101" s="225"/>
      <c r="K101" s="225"/>
      <c r="L101" s="231"/>
      <c r="M101" s="232"/>
      <c r="N101" s="233"/>
      <c r="O101" s="233"/>
      <c r="P101" s="233"/>
      <c r="Q101" s="233"/>
      <c r="R101" s="233"/>
      <c r="S101" s="233"/>
      <c r="T101" s="234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5" t="s">
        <v>216</v>
      </c>
      <c r="AU101" s="235" t="s">
        <v>85</v>
      </c>
      <c r="AV101" s="13" t="s">
        <v>85</v>
      </c>
      <c r="AW101" s="13" t="s">
        <v>37</v>
      </c>
      <c r="AX101" s="13" t="s">
        <v>75</v>
      </c>
      <c r="AY101" s="235" t="s">
        <v>199</v>
      </c>
    </row>
    <row r="102" s="14" customFormat="1">
      <c r="A102" s="14"/>
      <c r="B102" s="236"/>
      <c r="C102" s="237"/>
      <c r="D102" s="226" t="s">
        <v>216</v>
      </c>
      <c r="E102" s="238" t="s">
        <v>19</v>
      </c>
      <c r="F102" s="239" t="s">
        <v>218</v>
      </c>
      <c r="G102" s="237"/>
      <c r="H102" s="240">
        <v>2.4500000000000002</v>
      </c>
      <c r="I102" s="241"/>
      <c r="J102" s="237"/>
      <c r="K102" s="237"/>
      <c r="L102" s="242"/>
      <c r="M102" s="243"/>
      <c r="N102" s="244"/>
      <c r="O102" s="244"/>
      <c r="P102" s="244"/>
      <c r="Q102" s="244"/>
      <c r="R102" s="244"/>
      <c r="S102" s="244"/>
      <c r="T102" s="24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6" t="s">
        <v>216</v>
      </c>
      <c r="AU102" s="246" t="s">
        <v>85</v>
      </c>
      <c r="AV102" s="14" t="s">
        <v>207</v>
      </c>
      <c r="AW102" s="14" t="s">
        <v>37</v>
      </c>
      <c r="AX102" s="14" t="s">
        <v>83</v>
      </c>
      <c r="AY102" s="246" t="s">
        <v>199</v>
      </c>
    </row>
    <row r="103" s="2" customFormat="1" ht="16.5" customHeight="1">
      <c r="A103" s="40"/>
      <c r="B103" s="41"/>
      <c r="C103" s="247" t="s">
        <v>200</v>
      </c>
      <c r="D103" s="247" t="s">
        <v>287</v>
      </c>
      <c r="E103" s="248" t="s">
        <v>1546</v>
      </c>
      <c r="F103" s="249" t="s">
        <v>1547</v>
      </c>
      <c r="G103" s="250" t="s">
        <v>222</v>
      </c>
      <c r="H103" s="251">
        <v>2.9399999999999999</v>
      </c>
      <c r="I103" s="252"/>
      <c r="J103" s="253">
        <f>ROUND(I103*H103,2)</f>
        <v>0</v>
      </c>
      <c r="K103" s="249" t="s">
        <v>19</v>
      </c>
      <c r="L103" s="254"/>
      <c r="M103" s="255" t="s">
        <v>19</v>
      </c>
      <c r="N103" s="256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290</v>
      </c>
      <c r="AT103" s="217" t="s">
        <v>287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128</v>
      </c>
      <c r="BM103" s="217" t="s">
        <v>1548</v>
      </c>
    </row>
    <row r="104" s="13" customFormat="1">
      <c r="A104" s="13"/>
      <c r="B104" s="224"/>
      <c r="C104" s="225"/>
      <c r="D104" s="226" t="s">
        <v>216</v>
      </c>
      <c r="E104" s="227" t="s">
        <v>19</v>
      </c>
      <c r="F104" s="228" t="s">
        <v>1549</v>
      </c>
      <c r="G104" s="225"/>
      <c r="H104" s="229">
        <v>2.9399999999999999</v>
      </c>
      <c r="I104" s="230"/>
      <c r="J104" s="225"/>
      <c r="K104" s="225"/>
      <c r="L104" s="231"/>
      <c r="M104" s="232"/>
      <c r="N104" s="233"/>
      <c r="O104" s="233"/>
      <c r="P104" s="233"/>
      <c r="Q104" s="233"/>
      <c r="R104" s="233"/>
      <c r="S104" s="233"/>
      <c r="T104" s="23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5" t="s">
        <v>216</v>
      </c>
      <c r="AU104" s="235" t="s">
        <v>85</v>
      </c>
      <c r="AV104" s="13" t="s">
        <v>85</v>
      </c>
      <c r="AW104" s="13" t="s">
        <v>37</v>
      </c>
      <c r="AX104" s="13" t="s">
        <v>75</v>
      </c>
      <c r="AY104" s="235" t="s">
        <v>199</v>
      </c>
    </row>
    <row r="105" s="14" customFormat="1">
      <c r="A105" s="14"/>
      <c r="B105" s="236"/>
      <c r="C105" s="237"/>
      <c r="D105" s="226" t="s">
        <v>216</v>
      </c>
      <c r="E105" s="238" t="s">
        <v>19</v>
      </c>
      <c r="F105" s="239" t="s">
        <v>218</v>
      </c>
      <c r="G105" s="237"/>
      <c r="H105" s="240">
        <v>2.9399999999999999</v>
      </c>
      <c r="I105" s="241"/>
      <c r="J105" s="237"/>
      <c r="K105" s="237"/>
      <c r="L105" s="242"/>
      <c r="M105" s="243"/>
      <c r="N105" s="244"/>
      <c r="O105" s="244"/>
      <c r="P105" s="244"/>
      <c r="Q105" s="244"/>
      <c r="R105" s="244"/>
      <c r="S105" s="244"/>
      <c r="T105" s="245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6" t="s">
        <v>216</v>
      </c>
      <c r="AU105" s="246" t="s">
        <v>85</v>
      </c>
      <c r="AV105" s="14" t="s">
        <v>207</v>
      </c>
      <c r="AW105" s="14" t="s">
        <v>37</v>
      </c>
      <c r="AX105" s="14" t="s">
        <v>83</v>
      </c>
      <c r="AY105" s="246" t="s">
        <v>199</v>
      </c>
    </row>
    <row r="106" s="2" customFormat="1" ht="24.15" customHeight="1">
      <c r="A106" s="40"/>
      <c r="B106" s="41"/>
      <c r="C106" s="247" t="s">
        <v>249</v>
      </c>
      <c r="D106" s="247" t="s">
        <v>287</v>
      </c>
      <c r="E106" s="248" t="s">
        <v>1550</v>
      </c>
      <c r="F106" s="249" t="s">
        <v>1551</v>
      </c>
      <c r="G106" s="250" t="s">
        <v>1552</v>
      </c>
      <c r="H106" s="251">
        <v>1</v>
      </c>
      <c r="I106" s="252"/>
      <c r="J106" s="253">
        <f>ROUND(I106*H106,2)</f>
        <v>0</v>
      </c>
      <c r="K106" s="249" t="s">
        <v>206</v>
      </c>
      <c r="L106" s="254"/>
      <c r="M106" s="255" t="s">
        <v>19</v>
      </c>
      <c r="N106" s="256" t="s">
        <v>46</v>
      </c>
      <c r="O106" s="86"/>
      <c r="P106" s="215">
        <f>O106*H106</f>
        <v>0</v>
      </c>
      <c r="Q106" s="215">
        <v>0.00012999999999999999</v>
      </c>
      <c r="R106" s="215">
        <f>Q106*H106</f>
        <v>0.00012999999999999999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290</v>
      </c>
      <c r="AT106" s="217" t="s">
        <v>287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128</v>
      </c>
      <c r="BM106" s="217" t="s">
        <v>1553</v>
      </c>
    </row>
    <row r="107" s="2" customFormat="1" ht="16.5" customHeight="1">
      <c r="A107" s="40"/>
      <c r="B107" s="41"/>
      <c r="C107" s="206" t="s">
        <v>254</v>
      </c>
      <c r="D107" s="206" t="s">
        <v>202</v>
      </c>
      <c r="E107" s="207" t="s">
        <v>1554</v>
      </c>
      <c r="F107" s="208" t="s">
        <v>1555</v>
      </c>
      <c r="G107" s="209" t="s">
        <v>222</v>
      </c>
      <c r="H107" s="210">
        <v>1.6000000000000001</v>
      </c>
      <c r="I107" s="211"/>
      <c r="J107" s="212">
        <f>ROUND(I107*H107,2)</f>
        <v>0</v>
      </c>
      <c r="K107" s="208" t="s">
        <v>206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128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128</v>
      </c>
      <c r="BM107" s="217" t="s">
        <v>1556</v>
      </c>
    </row>
    <row r="108" s="2" customFormat="1">
      <c r="A108" s="40"/>
      <c r="B108" s="41"/>
      <c r="C108" s="42"/>
      <c r="D108" s="219" t="s">
        <v>209</v>
      </c>
      <c r="E108" s="42"/>
      <c r="F108" s="220" t="s">
        <v>1557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209</v>
      </c>
      <c r="AU108" s="19" t="s">
        <v>85</v>
      </c>
    </row>
    <row r="109" s="13" customFormat="1">
      <c r="A109" s="13"/>
      <c r="B109" s="224"/>
      <c r="C109" s="225"/>
      <c r="D109" s="226" t="s">
        <v>216</v>
      </c>
      <c r="E109" s="227" t="s">
        <v>19</v>
      </c>
      <c r="F109" s="228" t="s">
        <v>1558</v>
      </c>
      <c r="G109" s="225"/>
      <c r="H109" s="229">
        <v>1.6000000000000001</v>
      </c>
      <c r="I109" s="230"/>
      <c r="J109" s="225"/>
      <c r="K109" s="225"/>
      <c r="L109" s="231"/>
      <c r="M109" s="232"/>
      <c r="N109" s="233"/>
      <c r="O109" s="233"/>
      <c r="P109" s="233"/>
      <c r="Q109" s="233"/>
      <c r="R109" s="233"/>
      <c r="S109" s="233"/>
      <c r="T109" s="234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5" t="s">
        <v>216</v>
      </c>
      <c r="AU109" s="235" t="s">
        <v>85</v>
      </c>
      <c r="AV109" s="13" t="s">
        <v>85</v>
      </c>
      <c r="AW109" s="13" t="s">
        <v>37</v>
      </c>
      <c r="AX109" s="13" t="s">
        <v>75</v>
      </c>
      <c r="AY109" s="235" t="s">
        <v>199</v>
      </c>
    </row>
    <row r="110" s="14" customFormat="1">
      <c r="A110" s="14"/>
      <c r="B110" s="236"/>
      <c r="C110" s="237"/>
      <c r="D110" s="226" t="s">
        <v>216</v>
      </c>
      <c r="E110" s="238" t="s">
        <v>19</v>
      </c>
      <c r="F110" s="239" t="s">
        <v>218</v>
      </c>
      <c r="G110" s="237"/>
      <c r="H110" s="240">
        <v>1.6000000000000001</v>
      </c>
      <c r="I110" s="241"/>
      <c r="J110" s="237"/>
      <c r="K110" s="237"/>
      <c r="L110" s="242"/>
      <c r="M110" s="243"/>
      <c r="N110" s="244"/>
      <c r="O110" s="244"/>
      <c r="P110" s="244"/>
      <c r="Q110" s="244"/>
      <c r="R110" s="244"/>
      <c r="S110" s="244"/>
      <c r="T110" s="245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6" t="s">
        <v>216</v>
      </c>
      <c r="AU110" s="246" t="s">
        <v>85</v>
      </c>
      <c r="AV110" s="14" t="s">
        <v>207</v>
      </c>
      <c r="AW110" s="14" t="s">
        <v>37</v>
      </c>
      <c r="AX110" s="14" t="s">
        <v>83</v>
      </c>
      <c r="AY110" s="246" t="s">
        <v>199</v>
      </c>
    </row>
    <row r="111" s="2" customFormat="1" ht="16.5" customHeight="1">
      <c r="A111" s="40"/>
      <c r="B111" s="41"/>
      <c r="C111" s="247" t="s">
        <v>230</v>
      </c>
      <c r="D111" s="247" t="s">
        <v>287</v>
      </c>
      <c r="E111" s="248" t="s">
        <v>1559</v>
      </c>
      <c r="F111" s="249" t="s">
        <v>1560</v>
      </c>
      <c r="G111" s="250" t="s">
        <v>222</v>
      </c>
      <c r="H111" s="251">
        <v>1.6000000000000001</v>
      </c>
      <c r="I111" s="252"/>
      <c r="J111" s="253">
        <f>ROUND(I111*H111,2)</f>
        <v>0</v>
      </c>
      <c r="K111" s="249" t="s">
        <v>19</v>
      </c>
      <c r="L111" s="254"/>
      <c r="M111" s="255" t="s">
        <v>19</v>
      </c>
      <c r="N111" s="256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290</v>
      </c>
      <c r="AT111" s="217" t="s">
        <v>287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128</v>
      </c>
      <c r="BM111" s="217" t="s">
        <v>1561</v>
      </c>
    </row>
    <row r="112" s="2" customFormat="1" ht="24.15" customHeight="1">
      <c r="A112" s="40"/>
      <c r="B112" s="41"/>
      <c r="C112" s="247" t="s">
        <v>265</v>
      </c>
      <c r="D112" s="247" t="s">
        <v>287</v>
      </c>
      <c r="E112" s="248" t="s">
        <v>1550</v>
      </c>
      <c r="F112" s="249" t="s">
        <v>1551</v>
      </c>
      <c r="G112" s="250" t="s">
        <v>1552</v>
      </c>
      <c r="H112" s="251">
        <v>1</v>
      </c>
      <c r="I112" s="252"/>
      <c r="J112" s="253">
        <f>ROUND(I112*H112,2)</f>
        <v>0</v>
      </c>
      <c r="K112" s="249" t="s">
        <v>206</v>
      </c>
      <c r="L112" s="254"/>
      <c r="M112" s="255" t="s">
        <v>19</v>
      </c>
      <c r="N112" s="256" t="s">
        <v>46</v>
      </c>
      <c r="O112" s="86"/>
      <c r="P112" s="215">
        <f>O112*H112</f>
        <v>0</v>
      </c>
      <c r="Q112" s="215">
        <v>0.00012999999999999999</v>
      </c>
      <c r="R112" s="215">
        <f>Q112*H112</f>
        <v>0.00012999999999999999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290</v>
      </c>
      <c r="AT112" s="217" t="s">
        <v>287</v>
      </c>
      <c r="AU112" s="217" t="s">
        <v>85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128</v>
      </c>
      <c r="BM112" s="217" t="s">
        <v>1562</v>
      </c>
    </row>
    <row r="113" s="2" customFormat="1" ht="16.5" customHeight="1">
      <c r="A113" s="40"/>
      <c r="B113" s="41"/>
      <c r="C113" s="206" t="s">
        <v>271</v>
      </c>
      <c r="D113" s="206" t="s">
        <v>202</v>
      </c>
      <c r="E113" s="207" t="s">
        <v>1563</v>
      </c>
      <c r="F113" s="208" t="s">
        <v>1564</v>
      </c>
      <c r="G113" s="209" t="s">
        <v>417</v>
      </c>
      <c r="H113" s="210">
        <v>1.8500000000000001</v>
      </c>
      <c r="I113" s="211"/>
      <c r="J113" s="212">
        <f>ROUND(I113*H113,2)</f>
        <v>0</v>
      </c>
      <c r="K113" s="208" t="s">
        <v>19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128</v>
      </c>
      <c r="AT113" s="217" t="s">
        <v>202</v>
      </c>
      <c r="AU113" s="217" t="s">
        <v>85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128</v>
      </c>
      <c r="BM113" s="217" t="s">
        <v>1565</v>
      </c>
    </row>
    <row r="114" s="13" customFormat="1">
      <c r="A114" s="13"/>
      <c r="B114" s="224"/>
      <c r="C114" s="225"/>
      <c r="D114" s="226" t="s">
        <v>216</v>
      </c>
      <c r="E114" s="227" t="s">
        <v>19</v>
      </c>
      <c r="F114" s="228" t="s">
        <v>1566</v>
      </c>
      <c r="G114" s="225"/>
      <c r="H114" s="229">
        <v>1.8500000000000001</v>
      </c>
      <c r="I114" s="230"/>
      <c r="J114" s="225"/>
      <c r="K114" s="225"/>
      <c r="L114" s="231"/>
      <c r="M114" s="232"/>
      <c r="N114" s="233"/>
      <c r="O114" s="233"/>
      <c r="P114" s="233"/>
      <c r="Q114" s="233"/>
      <c r="R114" s="233"/>
      <c r="S114" s="233"/>
      <c r="T114" s="234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35" t="s">
        <v>216</v>
      </c>
      <c r="AU114" s="235" t="s">
        <v>85</v>
      </c>
      <c r="AV114" s="13" t="s">
        <v>85</v>
      </c>
      <c r="AW114" s="13" t="s">
        <v>37</v>
      </c>
      <c r="AX114" s="13" t="s">
        <v>75</v>
      </c>
      <c r="AY114" s="235" t="s">
        <v>199</v>
      </c>
    </row>
    <row r="115" s="14" customFormat="1">
      <c r="A115" s="14"/>
      <c r="B115" s="236"/>
      <c r="C115" s="237"/>
      <c r="D115" s="226" t="s">
        <v>216</v>
      </c>
      <c r="E115" s="238" t="s">
        <v>19</v>
      </c>
      <c r="F115" s="239" t="s">
        <v>218</v>
      </c>
      <c r="G115" s="237"/>
      <c r="H115" s="240">
        <v>1.8500000000000001</v>
      </c>
      <c r="I115" s="241"/>
      <c r="J115" s="237"/>
      <c r="K115" s="237"/>
      <c r="L115" s="242"/>
      <c r="M115" s="243"/>
      <c r="N115" s="244"/>
      <c r="O115" s="244"/>
      <c r="P115" s="244"/>
      <c r="Q115" s="244"/>
      <c r="R115" s="244"/>
      <c r="S115" s="244"/>
      <c r="T115" s="245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46" t="s">
        <v>216</v>
      </c>
      <c r="AU115" s="246" t="s">
        <v>85</v>
      </c>
      <c r="AV115" s="14" t="s">
        <v>207</v>
      </c>
      <c r="AW115" s="14" t="s">
        <v>37</v>
      </c>
      <c r="AX115" s="14" t="s">
        <v>83</v>
      </c>
      <c r="AY115" s="246" t="s">
        <v>199</v>
      </c>
    </row>
    <row r="116" s="2" customFormat="1" ht="16.5" customHeight="1">
      <c r="A116" s="40"/>
      <c r="B116" s="41"/>
      <c r="C116" s="247" t="s">
        <v>8</v>
      </c>
      <c r="D116" s="247" t="s">
        <v>287</v>
      </c>
      <c r="E116" s="248" t="s">
        <v>1567</v>
      </c>
      <c r="F116" s="249" t="s">
        <v>1568</v>
      </c>
      <c r="G116" s="250" t="s">
        <v>222</v>
      </c>
      <c r="H116" s="251">
        <v>1.8500000000000001</v>
      </c>
      <c r="I116" s="252"/>
      <c r="J116" s="253">
        <f>ROUND(I116*H116,2)</f>
        <v>0</v>
      </c>
      <c r="K116" s="249" t="s">
        <v>206</v>
      </c>
      <c r="L116" s="254"/>
      <c r="M116" s="255" t="s">
        <v>19</v>
      </c>
      <c r="N116" s="256" t="s">
        <v>46</v>
      </c>
      <c r="O116" s="86"/>
      <c r="P116" s="215">
        <f>O116*H116</f>
        <v>0</v>
      </c>
      <c r="Q116" s="215">
        <v>0.00097000000000000005</v>
      </c>
      <c r="R116" s="215">
        <f>Q116*H116</f>
        <v>0.0017945000000000001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290</v>
      </c>
      <c r="AT116" s="217" t="s">
        <v>287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128</v>
      </c>
      <c r="BM116" s="217" t="s">
        <v>1569</v>
      </c>
    </row>
    <row r="117" s="2" customFormat="1" ht="16.5" customHeight="1">
      <c r="A117" s="40"/>
      <c r="B117" s="41"/>
      <c r="C117" s="206" t="s">
        <v>286</v>
      </c>
      <c r="D117" s="206" t="s">
        <v>202</v>
      </c>
      <c r="E117" s="207" t="s">
        <v>1570</v>
      </c>
      <c r="F117" s="208" t="s">
        <v>1571</v>
      </c>
      <c r="G117" s="209" t="s">
        <v>305</v>
      </c>
      <c r="H117" s="257"/>
      <c r="I117" s="211"/>
      <c r="J117" s="212">
        <f>ROUND(I117*H117,2)</f>
        <v>0</v>
      </c>
      <c r="K117" s="208" t="s">
        <v>206</v>
      </c>
      <c r="L117" s="46"/>
      <c r="M117" s="213" t="s">
        <v>19</v>
      </c>
      <c r="N117" s="214" t="s">
        <v>46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128</v>
      </c>
      <c r="AT117" s="217" t="s">
        <v>202</v>
      </c>
      <c r="AU117" s="217" t="s">
        <v>85</v>
      </c>
      <c r="AY117" s="19" t="s">
        <v>199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83</v>
      </c>
      <c r="BK117" s="218">
        <f>ROUND(I117*H117,2)</f>
        <v>0</v>
      </c>
      <c r="BL117" s="19" t="s">
        <v>128</v>
      </c>
      <c r="BM117" s="217" t="s">
        <v>1572</v>
      </c>
    </row>
    <row r="118" s="2" customFormat="1">
      <c r="A118" s="40"/>
      <c r="B118" s="41"/>
      <c r="C118" s="42"/>
      <c r="D118" s="219" t="s">
        <v>209</v>
      </c>
      <c r="E118" s="42"/>
      <c r="F118" s="220" t="s">
        <v>1573</v>
      </c>
      <c r="G118" s="42"/>
      <c r="H118" s="42"/>
      <c r="I118" s="221"/>
      <c r="J118" s="42"/>
      <c r="K118" s="42"/>
      <c r="L118" s="46"/>
      <c r="M118" s="258"/>
      <c r="N118" s="259"/>
      <c r="O118" s="260"/>
      <c r="P118" s="260"/>
      <c r="Q118" s="260"/>
      <c r="R118" s="260"/>
      <c r="S118" s="260"/>
      <c r="T118" s="261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209</v>
      </c>
      <c r="AU118" s="19" t="s">
        <v>85</v>
      </c>
    </row>
    <row r="119" s="2" customFormat="1" ht="6.96" customHeight="1">
      <c r="A119" s="40"/>
      <c r="B119" s="61"/>
      <c r="C119" s="62"/>
      <c r="D119" s="62"/>
      <c r="E119" s="62"/>
      <c r="F119" s="62"/>
      <c r="G119" s="62"/>
      <c r="H119" s="62"/>
      <c r="I119" s="62"/>
      <c r="J119" s="62"/>
      <c r="K119" s="62"/>
      <c r="L119" s="46"/>
      <c r="M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</row>
  </sheetData>
  <sheetProtection sheet="1" autoFilter="0" formatColumns="0" formatRows="0" objects="1" scenarios="1" spinCount="100000" saltValue="r/n9jJqvS0s+XU8RYPzv1AwcWbW/84/eyvcEcKP4dYX8svWQ500585rPrVZo9UErzE87KkJO2F5ayN+qrZp06Q==" hashValue="wOz3D1yDrHIO3NiKTPAgKCZl7n+AvqJ1DKpffB6I+8l9GEsvRIV4iKT3bvY53km2v6Fw0pdjkVmk80/gieQDeQ==" algorithmName="SHA-512" password="CC35"/>
  <autoFilter ref="C80:K118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hyperlinks>
    <hyperlink ref="F88" r:id="rId1" display="https://podminky.urs.cz/item/CS_URS_2025_02/764011612"/>
    <hyperlink ref="F92" r:id="rId2" display="https://podminky.urs.cz/item/CS_URS_2025_02/764214606"/>
    <hyperlink ref="F96" r:id="rId3" display="https://podminky.urs.cz/item/CS_URS_2025_02/764216603"/>
    <hyperlink ref="F100" r:id="rId4" display="https://podminky.urs.cz/item/CS_URS_2025_02/764503104"/>
    <hyperlink ref="F108" r:id="rId5" display="https://podminky.urs.cz/item/CS_URS_2025_02/764508101"/>
    <hyperlink ref="F118" r:id="rId6" display="https://podminky.urs.cz/item/CS_URS_2025_02/998764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133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1574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ROUND(J84,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ROUND((SUM(BE84:BE110)),  2)</f>
        <v>0</v>
      </c>
      <c r="G33" s="40"/>
      <c r="H33" s="40"/>
      <c r="I33" s="150">
        <v>0.20999999999999999</v>
      </c>
      <c r="J33" s="149">
        <f>ROUND(((SUM(BE84:BE110))*I33),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ROUND((SUM(BF84:BF110)),  2)</f>
        <v>0</v>
      </c>
      <c r="G34" s="40"/>
      <c r="H34" s="40"/>
      <c r="I34" s="150">
        <v>0.12</v>
      </c>
      <c r="J34" s="149">
        <f>ROUND(((SUM(BF84:BF110))*I34),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ROUND((SUM(BG84:BG110)),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ROUND((SUM(BH84:BH110)),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ROUND((SUM(BI84:BI110)),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17 - zámečnické výrobky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J84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J85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1575</v>
      </c>
      <c r="E61" s="176"/>
      <c r="F61" s="176"/>
      <c r="G61" s="176"/>
      <c r="H61" s="176"/>
      <c r="I61" s="176"/>
      <c r="J61" s="177">
        <f>J86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176</v>
      </c>
      <c r="E62" s="176"/>
      <c r="F62" s="176"/>
      <c r="G62" s="176"/>
      <c r="H62" s="176"/>
      <c r="I62" s="176"/>
      <c r="J62" s="177">
        <f>J89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67"/>
      <c r="C63" s="168"/>
      <c r="D63" s="169" t="s">
        <v>178</v>
      </c>
      <c r="E63" s="170"/>
      <c r="F63" s="170"/>
      <c r="G63" s="170"/>
      <c r="H63" s="170"/>
      <c r="I63" s="170"/>
      <c r="J63" s="171">
        <f>J95</f>
        <v>0</v>
      </c>
      <c r="K63" s="168"/>
      <c r="L63" s="17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73"/>
      <c r="C64" s="174"/>
      <c r="D64" s="175" t="s">
        <v>181</v>
      </c>
      <c r="E64" s="176"/>
      <c r="F64" s="176"/>
      <c r="G64" s="176"/>
      <c r="H64" s="176"/>
      <c r="I64" s="176"/>
      <c r="J64" s="177">
        <f>J96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3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3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184</v>
      </c>
      <c r="D71" s="42"/>
      <c r="E71" s="42"/>
      <c r="F71" s="42"/>
      <c r="G71" s="42"/>
      <c r="H71" s="42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62" t="str">
        <f>E7</f>
        <v>Gymnázium Náchod -bez vybavení</v>
      </c>
      <c r="F74" s="34"/>
      <c r="G74" s="34"/>
      <c r="H74" s="34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167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71" t="str">
        <f>E9</f>
        <v>17 - zámečnické výrobky</v>
      </c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21</v>
      </c>
      <c r="D78" s="42"/>
      <c r="E78" s="42"/>
      <c r="F78" s="29" t="str">
        <f>F12</f>
        <v xml:space="preserve"> </v>
      </c>
      <c r="G78" s="42"/>
      <c r="H78" s="42"/>
      <c r="I78" s="34" t="s">
        <v>23</v>
      </c>
      <c r="J78" s="74" t="str">
        <f>IF(J12="","",J12)</f>
        <v>16. 9. 2025</v>
      </c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5.15" customHeight="1">
      <c r="A80" s="40"/>
      <c r="B80" s="41"/>
      <c r="C80" s="34" t="s">
        <v>25</v>
      </c>
      <c r="D80" s="42"/>
      <c r="E80" s="42"/>
      <c r="F80" s="29" t="str">
        <f>E15</f>
        <v xml:space="preserve"> </v>
      </c>
      <c r="G80" s="42"/>
      <c r="H80" s="42"/>
      <c r="I80" s="34" t="s">
        <v>33</v>
      </c>
      <c r="J80" s="38" t="str">
        <f>E21</f>
        <v xml:space="preserve"> 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31</v>
      </c>
      <c r="D81" s="42"/>
      <c r="E81" s="42"/>
      <c r="F81" s="29" t="str">
        <f>IF(E18="","",E18)</f>
        <v>Vyplň údaj</v>
      </c>
      <c r="G81" s="42"/>
      <c r="H81" s="42"/>
      <c r="I81" s="34" t="s">
        <v>38</v>
      </c>
      <c r="J81" s="38" t="str">
        <f>E24</f>
        <v xml:space="preserve"> </v>
      </c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0.32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1" customFormat="1" ht="29.28" customHeight="1">
      <c r="A83" s="179"/>
      <c r="B83" s="180"/>
      <c r="C83" s="181" t="s">
        <v>185</v>
      </c>
      <c r="D83" s="182" t="s">
        <v>60</v>
      </c>
      <c r="E83" s="182" t="s">
        <v>56</v>
      </c>
      <c r="F83" s="182" t="s">
        <v>57</v>
      </c>
      <c r="G83" s="182" t="s">
        <v>186</v>
      </c>
      <c r="H83" s="182" t="s">
        <v>187</v>
      </c>
      <c r="I83" s="182" t="s">
        <v>188</v>
      </c>
      <c r="J83" s="182" t="s">
        <v>172</v>
      </c>
      <c r="K83" s="183" t="s">
        <v>189</v>
      </c>
      <c r="L83" s="184"/>
      <c r="M83" s="94" t="s">
        <v>19</v>
      </c>
      <c r="N83" s="95" t="s">
        <v>45</v>
      </c>
      <c r="O83" s="95" t="s">
        <v>190</v>
      </c>
      <c r="P83" s="95" t="s">
        <v>191</v>
      </c>
      <c r="Q83" s="95" t="s">
        <v>192</v>
      </c>
      <c r="R83" s="95" t="s">
        <v>193</v>
      </c>
      <c r="S83" s="95" t="s">
        <v>194</v>
      </c>
      <c r="T83" s="96" t="s">
        <v>195</v>
      </c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</row>
    <row r="84" s="2" customFormat="1" ht="22.8" customHeight="1">
      <c r="A84" s="40"/>
      <c r="B84" s="41"/>
      <c r="C84" s="101" t="s">
        <v>196</v>
      </c>
      <c r="D84" s="42"/>
      <c r="E84" s="42"/>
      <c r="F84" s="42"/>
      <c r="G84" s="42"/>
      <c r="H84" s="42"/>
      <c r="I84" s="42"/>
      <c r="J84" s="185">
        <f>BK84</f>
        <v>0</v>
      </c>
      <c r="K84" s="42"/>
      <c r="L84" s="46"/>
      <c r="M84" s="97"/>
      <c r="N84" s="186"/>
      <c r="O84" s="98"/>
      <c r="P84" s="187">
        <f>P85+P95</f>
        <v>0</v>
      </c>
      <c r="Q84" s="98"/>
      <c r="R84" s="187">
        <f>R85+R95</f>
        <v>0.4491746399999999</v>
      </c>
      <c r="S84" s="98"/>
      <c r="T84" s="188">
        <f>T85+T95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T84" s="19" t="s">
        <v>74</v>
      </c>
      <c r="AU84" s="19" t="s">
        <v>173</v>
      </c>
      <c r="BK84" s="189">
        <f>BK85+BK95</f>
        <v>0</v>
      </c>
    </row>
    <row r="85" s="12" customFormat="1" ht="25.92" customHeight="1">
      <c r="A85" s="12"/>
      <c r="B85" s="190"/>
      <c r="C85" s="191"/>
      <c r="D85" s="192" t="s">
        <v>74</v>
      </c>
      <c r="E85" s="193" t="s">
        <v>197</v>
      </c>
      <c r="F85" s="193" t="s">
        <v>198</v>
      </c>
      <c r="G85" s="191"/>
      <c r="H85" s="191"/>
      <c r="I85" s="194"/>
      <c r="J85" s="195">
        <f>BK85</f>
        <v>0</v>
      </c>
      <c r="K85" s="191"/>
      <c r="L85" s="196"/>
      <c r="M85" s="197"/>
      <c r="N85" s="198"/>
      <c r="O85" s="198"/>
      <c r="P85" s="199">
        <f>P86+P89</f>
        <v>0</v>
      </c>
      <c r="Q85" s="198"/>
      <c r="R85" s="199">
        <f>R86+R89</f>
        <v>0.3817904399999999</v>
      </c>
      <c r="S85" s="198"/>
      <c r="T85" s="200">
        <f>T86+T89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1" t="s">
        <v>83</v>
      </c>
      <c r="AT85" s="202" t="s">
        <v>74</v>
      </c>
      <c r="AU85" s="202" t="s">
        <v>75</v>
      </c>
      <c r="AY85" s="201" t="s">
        <v>199</v>
      </c>
      <c r="BK85" s="203">
        <f>BK86+BK89</f>
        <v>0</v>
      </c>
    </row>
    <row r="86" s="12" customFormat="1" ht="22.8" customHeight="1">
      <c r="A86" s="12"/>
      <c r="B86" s="190"/>
      <c r="C86" s="191"/>
      <c r="D86" s="192" t="s">
        <v>74</v>
      </c>
      <c r="E86" s="204" t="s">
        <v>254</v>
      </c>
      <c r="F86" s="204" t="s">
        <v>1576</v>
      </c>
      <c r="G86" s="191"/>
      <c r="H86" s="191"/>
      <c r="I86" s="194"/>
      <c r="J86" s="205">
        <f>BK86</f>
        <v>0</v>
      </c>
      <c r="K86" s="191"/>
      <c r="L86" s="196"/>
      <c r="M86" s="197"/>
      <c r="N86" s="198"/>
      <c r="O86" s="198"/>
      <c r="P86" s="199">
        <f>SUM(P87:P88)</f>
        <v>0</v>
      </c>
      <c r="Q86" s="198"/>
      <c r="R86" s="199">
        <f>SUM(R87:R88)</f>
        <v>0.012239999999999999</v>
      </c>
      <c r="S86" s="198"/>
      <c r="T86" s="200">
        <f>SUM(T87:T88)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1" t="s">
        <v>83</v>
      </c>
      <c r="AT86" s="202" t="s">
        <v>74</v>
      </c>
      <c r="AU86" s="202" t="s">
        <v>83</v>
      </c>
      <c r="AY86" s="201" t="s">
        <v>199</v>
      </c>
      <c r="BK86" s="203">
        <f>SUM(BK87:BK88)</f>
        <v>0</v>
      </c>
    </row>
    <row r="87" s="2" customFormat="1" ht="16.5" customHeight="1">
      <c r="A87" s="40"/>
      <c r="B87" s="41"/>
      <c r="C87" s="206" t="s">
        <v>83</v>
      </c>
      <c r="D87" s="206" t="s">
        <v>202</v>
      </c>
      <c r="E87" s="207" t="s">
        <v>1577</v>
      </c>
      <c r="F87" s="208" t="s">
        <v>1578</v>
      </c>
      <c r="G87" s="209" t="s">
        <v>417</v>
      </c>
      <c r="H87" s="210">
        <v>1</v>
      </c>
      <c r="I87" s="211"/>
      <c r="J87" s="212">
        <f>ROUND(I87*H87,2)</f>
        <v>0</v>
      </c>
      <c r="K87" s="208" t="s">
        <v>19</v>
      </c>
      <c r="L87" s="46"/>
      <c r="M87" s="213" t="s">
        <v>19</v>
      </c>
      <c r="N87" s="214" t="s">
        <v>46</v>
      </c>
      <c r="O87" s="86"/>
      <c r="P87" s="215">
        <f>O87*H87</f>
        <v>0</v>
      </c>
      <c r="Q87" s="215">
        <v>0</v>
      </c>
      <c r="R87" s="215">
        <f>Q87*H87</f>
        <v>0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207</v>
      </c>
      <c r="AT87" s="217" t="s">
        <v>202</v>
      </c>
      <c r="AU87" s="217" t="s">
        <v>85</v>
      </c>
      <c r="AY87" s="19" t="s">
        <v>199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83</v>
      </c>
      <c r="BK87" s="218">
        <f>ROUND(I87*H87,2)</f>
        <v>0</v>
      </c>
      <c r="BL87" s="19" t="s">
        <v>207</v>
      </c>
      <c r="BM87" s="217" t="s">
        <v>1579</v>
      </c>
    </row>
    <row r="88" s="2" customFormat="1" ht="16.5" customHeight="1">
      <c r="A88" s="40"/>
      <c r="B88" s="41"/>
      <c r="C88" s="247" t="s">
        <v>85</v>
      </c>
      <c r="D88" s="247" t="s">
        <v>287</v>
      </c>
      <c r="E88" s="248" t="s">
        <v>1580</v>
      </c>
      <c r="F88" s="249" t="s">
        <v>1581</v>
      </c>
      <c r="G88" s="250" t="s">
        <v>417</v>
      </c>
      <c r="H88" s="251">
        <v>1</v>
      </c>
      <c r="I88" s="252"/>
      <c r="J88" s="253">
        <f>ROUND(I88*H88,2)</f>
        <v>0</v>
      </c>
      <c r="K88" s="249" t="s">
        <v>206</v>
      </c>
      <c r="L88" s="254"/>
      <c r="M88" s="255" t="s">
        <v>19</v>
      </c>
      <c r="N88" s="256" t="s">
        <v>46</v>
      </c>
      <c r="O88" s="86"/>
      <c r="P88" s="215">
        <f>O88*H88</f>
        <v>0</v>
      </c>
      <c r="Q88" s="215">
        <v>0.012239999999999999</v>
      </c>
      <c r="R88" s="215">
        <f>Q88*H88</f>
        <v>0.012239999999999999</v>
      </c>
      <c r="S88" s="215">
        <v>0</v>
      </c>
      <c r="T88" s="21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17" t="s">
        <v>254</v>
      </c>
      <c r="AT88" s="217" t="s">
        <v>287</v>
      </c>
      <c r="AU88" s="217" t="s">
        <v>85</v>
      </c>
      <c r="AY88" s="19" t="s">
        <v>199</v>
      </c>
      <c r="BE88" s="218">
        <f>IF(N88="základní",J88,0)</f>
        <v>0</v>
      </c>
      <c r="BF88" s="218">
        <f>IF(N88="snížená",J88,0)</f>
        <v>0</v>
      </c>
      <c r="BG88" s="218">
        <f>IF(N88="zákl. přenesená",J88,0)</f>
        <v>0</v>
      </c>
      <c r="BH88" s="218">
        <f>IF(N88="sníž. přenesená",J88,0)</f>
        <v>0</v>
      </c>
      <c r="BI88" s="218">
        <f>IF(N88="nulová",J88,0)</f>
        <v>0</v>
      </c>
      <c r="BJ88" s="19" t="s">
        <v>83</v>
      </c>
      <c r="BK88" s="218">
        <f>ROUND(I88*H88,2)</f>
        <v>0</v>
      </c>
      <c r="BL88" s="19" t="s">
        <v>207</v>
      </c>
      <c r="BM88" s="217" t="s">
        <v>1582</v>
      </c>
    </row>
    <row r="89" s="12" customFormat="1" ht="22.8" customHeight="1">
      <c r="A89" s="12"/>
      <c r="B89" s="190"/>
      <c r="C89" s="191"/>
      <c r="D89" s="192" t="s">
        <v>74</v>
      </c>
      <c r="E89" s="204" t="s">
        <v>230</v>
      </c>
      <c r="F89" s="204" t="s">
        <v>231</v>
      </c>
      <c r="G89" s="191"/>
      <c r="H89" s="191"/>
      <c r="I89" s="194"/>
      <c r="J89" s="205">
        <f>BK89</f>
        <v>0</v>
      </c>
      <c r="K89" s="191"/>
      <c r="L89" s="196"/>
      <c r="M89" s="197"/>
      <c r="N89" s="198"/>
      <c r="O89" s="198"/>
      <c r="P89" s="199">
        <f>SUM(P90:P94)</f>
        <v>0</v>
      </c>
      <c r="Q89" s="198"/>
      <c r="R89" s="199">
        <f>SUM(R90:R94)</f>
        <v>0.36955043999999992</v>
      </c>
      <c r="S89" s="198"/>
      <c r="T89" s="200">
        <f>SUM(T90:T94)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83</v>
      </c>
      <c r="AT89" s="202" t="s">
        <v>74</v>
      </c>
      <c r="AU89" s="202" t="s">
        <v>83</v>
      </c>
      <c r="AY89" s="201" t="s">
        <v>199</v>
      </c>
      <c r="BK89" s="203">
        <f>SUM(BK90:BK94)</f>
        <v>0</v>
      </c>
    </row>
    <row r="90" s="2" customFormat="1" ht="16.5" customHeight="1">
      <c r="A90" s="40"/>
      <c r="B90" s="41"/>
      <c r="C90" s="206" t="s">
        <v>219</v>
      </c>
      <c r="D90" s="206" t="s">
        <v>202</v>
      </c>
      <c r="E90" s="207" t="s">
        <v>1583</v>
      </c>
      <c r="F90" s="208" t="s">
        <v>1584</v>
      </c>
      <c r="G90" s="209" t="s">
        <v>222</v>
      </c>
      <c r="H90" s="210">
        <v>1.2</v>
      </c>
      <c r="I90" s="211"/>
      <c r="J90" s="212">
        <f>ROUND(I90*H90,2)</f>
        <v>0</v>
      </c>
      <c r="K90" s="208" t="s">
        <v>206</v>
      </c>
      <c r="L90" s="46"/>
      <c r="M90" s="213" t="s">
        <v>19</v>
      </c>
      <c r="N90" s="214" t="s">
        <v>46</v>
      </c>
      <c r="O90" s="86"/>
      <c r="P90" s="215">
        <f>O90*H90</f>
        <v>0</v>
      </c>
      <c r="Q90" s="215">
        <v>0.29220869999999999</v>
      </c>
      <c r="R90" s="215">
        <f>Q90*H90</f>
        <v>0.35065043999999995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207</v>
      </c>
      <c r="AT90" s="217" t="s">
        <v>202</v>
      </c>
      <c r="AU90" s="217" t="s">
        <v>85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207</v>
      </c>
      <c r="BM90" s="217" t="s">
        <v>1585</v>
      </c>
    </row>
    <row r="91" s="2" customFormat="1">
      <c r="A91" s="40"/>
      <c r="B91" s="41"/>
      <c r="C91" s="42"/>
      <c r="D91" s="219" t="s">
        <v>209</v>
      </c>
      <c r="E91" s="42"/>
      <c r="F91" s="220" t="s">
        <v>1586</v>
      </c>
      <c r="G91" s="42"/>
      <c r="H91" s="42"/>
      <c r="I91" s="221"/>
      <c r="J91" s="42"/>
      <c r="K91" s="42"/>
      <c r="L91" s="46"/>
      <c r="M91" s="222"/>
      <c r="N91" s="223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209</v>
      </c>
      <c r="AU91" s="19" t="s">
        <v>85</v>
      </c>
    </row>
    <row r="92" s="2" customFormat="1" ht="16.5" customHeight="1">
      <c r="A92" s="40"/>
      <c r="B92" s="41"/>
      <c r="C92" s="247" t="s">
        <v>207</v>
      </c>
      <c r="D92" s="247" t="s">
        <v>287</v>
      </c>
      <c r="E92" s="248" t="s">
        <v>1587</v>
      </c>
      <c r="F92" s="249" t="s">
        <v>1588</v>
      </c>
      <c r="G92" s="250" t="s">
        <v>222</v>
      </c>
      <c r="H92" s="251">
        <v>1.2</v>
      </c>
      <c r="I92" s="252"/>
      <c r="J92" s="253">
        <f>ROUND(I92*H92,2)</f>
        <v>0</v>
      </c>
      <c r="K92" s="249" t="s">
        <v>206</v>
      </c>
      <c r="L92" s="254"/>
      <c r="M92" s="255" t="s">
        <v>19</v>
      </c>
      <c r="N92" s="256" t="s">
        <v>46</v>
      </c>
      <c r="O92" s="86"/>
      <c r="P92" s="215">
        <f>O92*H92</f>
        <v>0</v>
      </c>
      <c r="Q92" s="215">
        <v>0.0135</v>
      </c>
      <c r="R92" s="215">
        <f>Q92*H92</f>
        <v>0.016199999999999999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254</v>
      </c>
      <c r="AT92" s="217" t="s">
        <v>287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1589</v>
      </c>
    </row>
    <row r="93" s="2" customFormat="1" ht="16.5" customHeight="1">
      <c r="A93" s="40"/>
      <c r="B93" s="41"/>
      <c r="C93" s="247" t="s">
        <v>238</v>
      </c>
      <c r="D93" s="247" t="s">
        <v>287</v>
      </c>
      <c r="E93" s="248" t="s">
        <v>1590</v>
      </c>
      <c r="F93" s="249" t="s">
        <v>1591</v>
      </c>
      <c r="G93" s="250" t="s">
        <v>222</v>
      </c>
      <c r="H93" s="251">
        <v>1.2</v>
      </c>
      <c r="I93" s="252"/>
      <c r="J93" s="253">
        <f>ROUND(I93*H93,2)</f>
        <v>0</v>
      </c>
      <c r="K93" s="249" t="s">
        <v>19</v>
      </c>
      <c r="L93" s="254"/>
      <c r="M93" s="255" t="s">
        <v>19</v>
      </c>
      <c r="N93" s="256" t="s">
        <v>46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254</v>
      </c>
      <c r="AT93" s="217" t="s">
        <v>287</v>
      </c>
      <c r="AU93" s="217" t="s">
        <v>85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207</v>
      </c>
      <c r="BM93" s="217" t="s">
        <v>1592</v>
      </c>
    </row>
    <row r="94" s="2" customFormat="1" ht="16.5" customHeight="1">
      <c r="A94" s="40"/>
      <c r="B94" s="41"/>
      <c r="C94" s="247" t="s">
        <v>200</v>
      </c>
      <c r="D94" s="247" t="s">
        <v>287</v>
      </c>
      <c r="E94" s="248" t="s">
        <v>1593</v>
      </c>
      <c r="F94" s="249" t="s">
        <v>1594</v>
      </c>
      <c r="G94" s="250" t="s">
        <v>417</v>
      </c>
      <c r="H94" s="251">
        <v>2</v>
      </c>
      <c r="I94" s="252"/>
      <c r="J94" s="253">
        <f>ROUND(I94*H94,2)</f>
        <v>0</v>
      </c>
      <c r="K94" s="249" t="s">
        <v>206</v>
      </c>
      <c r="L94" s="254"/>
      <c r="M94" s="255" t="s">
        <v>19</v>
      </c>
      <c r="N94" s="256" t="s">
        <v>46</v>
      </c>
      <c r="O94" s="86"/>
      <c r="P94" s="215">
        <f>O94*H94</f>
        <v>0</v>
      </c>
      <c r="Q94" s="215">
        <v>0.0013500000000000001</v>
      </c>
      <c r="R94" s="215">
        <f>Q94*H94</f>
        <v>0.0027000000000000001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254</v>
      </c>
      <c r="AT94" s="217" t="s">
        <v>287</v>
      </c>
      <c r="AU94" s="217" t="s">
        <v>85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207</v>
      </c>
      <c r="BM94" s="217" t="s">
        <v>1595</v>
      </c>
    </row>
    <row r="95" s="12" customFormat="1" ht="25.92" customHeight="1">
      <c r="A95" s="12"/>
      <c r="B95" s="190"/>
      <c r="C95" s="191"/>
      <c r="D95" s="192" t="s">
        <v>74</v>
      </c>
      <c r="E95" s="193" t="s">
        <v>277</v>
      </c>
      <c r="F95" s="193" t="s">
        <v>278</v>
      </c>
      <c r="G95" s="191"/>
      <c r="H95" s="191"/>
      <c r="I95" s="194"/>
      <c r="J95" s="195">
        <f>BK95</f>
        <v>0</v>
      </c>
      <c r="K95" s="191"/>
      <c r="L95" s="196"/>
      <c r="M95" s="197"/>
      <c r="N95" s="198"/>
      <c r="O95" s="198"/>
      <c r="P95" s="199">
        <f>P96</f>
        <v>0</v>
      </c>
      <c r="Q95" s="198"/>
      <c r="R95" s="199">
        <f>R96</f>
        <v>0.067384200000000005</v>
      </c>
      <c r="S95" s="198"/>
      <c r="T95" s="200">
        <f>T96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85</v>
      </c>
      <c r="AT95" s="202" t="s">
        <v>74</v>
      </c>
      <c r="AU95" s="202" t="s">
        <v>75</v>
      </c>
      <c r="AY95" s="201" t="s">
        <v>199</v>
      </c>
      <c r="BK95" s="203">
        <f>BK96</f>
        <v>0</v>
      </c>
    </row>
    <row r="96" s="12" customFormat="1" ht="22.8" customHeight="1">
      <c r="A96" s="12"/>
      <c r="B96" s="190"/>
      <c r="C96" s="191"/>
      <c r="D96" s="192" t="s">
        <v>74</v>
      </c>
      <c r="E96" s="204" t="s">
        <v>314</v>
      </c>
      <c r="F96" s="204" t="s">
        <v>315</v>
      </c>
      <c r="G96" s="191"/>
      <c r="H96" s="191"/>
      <c r="I96" s="194"/>
      <c r="J96" s="205">
        <f>BK96</f>
        <v>0</v>
      </c>
      <c r="K96" s="191"/>
      <c r="L96" s="196"/>
      <c r="M96" s="197"/>
      <c r="N96" s="198"/>
      <c r="O96" s="198"/>
      <c r="P96" s="199">
        <f>SUM(P97:P110)</f>
        <v>0</v>
      </c>
      <c r="Q96" s="198"/>
      <c r="R96" s="199">
        <f>SUM(R97:R110)</f>
        <v>0.067384200000000005</v>
      </c>
      <c r="S96" s="198"/>
      <c r="T96" s="200">
        <f>SUM(T97:T110)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1" t="s">
        <v>85</v>
      </c>
      <c r="AT96" s="202" t="s">
        <v>74</v>
      </c>
      <c r="AU96" s="202" t="s">
        <v>83</v>
      </c>
      <c r="AY96" s="201" t="s">
        <v>199</v>
      </c>
      <c r="BK96" s="203">
        <f>SUM(BK97:BK110)</f>
        <v>0</v>
      </c>
    </row>
    <row r="97" s="2" customFormat="1" ht="16.5" customHeight="1">
      <c r="A97" s="40"/>
      <c r="B97" s="41"/>
      <c r="C97" s="206" t="s">
        <v>249</v>
      </c>
      <c r="D97" s="206" t="s">
        <v>202</v>
      </c>
      <c r="E97" s="207" t="s">
        <v>1596</v>
      </c>
      <c r="F97" s="208" t="s">
        <v>1597</v>
      </c>
      <c r="G97" s="209" t="s">
        <v>222</v>
      </c>
      <c r="H97" s="210">
        <v>10.51</v>
      </c>
      <c r="I97" s="211"/>
      <c r="J97" s="212">
        <f>ROUND(I97*H97,2)</f>
        <v>0</v>
      </c>
      <c r="K97" s="208" t="s">
        <v>19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128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128</v>
      </c>
      <c r="BM97" s="217" t="s">
        <v>1598</v>
      </c>
    </row>
    <row r="98" s="13" customFormat="1">
      <c r="A98" s="13"/>
      <c r="B98" s="224"/>
      <c r="C98" s="225"/>
      <c r="D98" s="226" t="s">
        <v>216</v>
      </c>
      <c r="E98" s="227" t="s">
        <v>19</v>
      </c>
      <c r="F98" s="228" t="s">
        <v>1599</v>
      </c>
      <c r="G98" s="225"/>
      <c r="H98" s="229">
        <v>5</v>
      </c>
      <c r="I98" s="230"/>
      <c r="J98" s="225"/>
      <c r="K98" s="225"/>
      <c r="L98" s="231"/>
      <c r="M98" s="232"/>
      <c r="N98" s="233"/>
      <c r="O98" s="233"/>
      <c r="P98" s="233"/>
      <c r="Q98" s="233"/>
      <c r="R98" s="233"/>
      <c r="S98" s="233"/>
      <c r="T98" s="234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5" t="s">
        <v>216</v>
      </c>
      <c r="AU98" s="235" t="s">
        <v>85</v>
      </c>
      <c r="AV98" s="13" t="s">
        <v>85</v>
      </c>
      <c r="AW98" s="13" t="s">
        <v>37</v>
      </c>
      <c r="AX98" s="13" t="s">
        <v>75</v>
      </c>
      <c r="AY98" s="235" t="s">
        <v>199</v>
      </c>
    </row>
    <row r="99" s="13" customFormat="1">
      <c r="A99" s="13"/>
      <c r="B99" s="224"/>
      <c r="C99" s="225"/>
      <c r="D99" s="226" t="s">
        <v>216</v>
      </c>
      <c r="E99" s="227" t="s">
        <v>19</v>
      </c>
      <c r="F99" s="228" t="s">
        <v>1600</v>
      </c>
      <c r="G99" s="225"/>
      <c r="H99" s="229">
        <v>5.5099999999999998</v>
      </c>
      <c r="I99" s="230"/>
      <c r="J99" s="225"/>
      <c r="K99" s="225"/>
      <c r="L99" s="231"/>
      <c r="M99" s="232"/>
      <c r="N99" s="233"/>
      <c r="O99" s="233"/>
      <c r="P99" s="233"/>
      <c r="Q99" s="233"/>
      <c r="R99" s="233"/>
      <c r="S99" s="233"/>
      <c r="T99" s="234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5" t="s">
        <v>216</v>
      </c>
      <c r="AU99" s="235" t="s">
        <v>85</v>
      </c>
      <c r="AV99" s="13" t="s">
        <v>85</v>
      </c>
      <c r="AW99" s="13" t="s">
        <v>37</v>
      </c>
      <c r="AX99" s="13" t="s">
        <v>75</v>
      </c>
      <c r="AY99" s="235" t="s">
        <v>199</v>
      </c>
    </row>
    <row r="100" s="14" customFormat="1">
      <c r="A100" s="14"/>
      <c r="B100" s="236"/>
      <c r="C100" s="237"/>
      <c r="D100" s="226" t="s">
        <v>216</v>
      </c>
      <c r="E100" s="238" t="s">
        <v>19</v>
      </c>
      <c r="F100" s="239" t="s">
        <v>218</v>
      </c>
      <c r="G100" s="237"/>
      <c r="H100" s="240">
        <v>10.51</v>
      </c>
      <c r="I100" s="241"/>
      <c r="J100" s="237"/>
      <c r="K100" s="237"/>
      <c r="L100" s="242"/>
      <c r="M100" s="243"/>
      <c r="N100" s="244"/>
      <c r="O100" s="244"/>
      <c r="P100" s="244"/>
      <c r="Q100" s="244"/>
      <c r="R100" s="244"/>
      <c r="S100" s="244"/>
      <c r="T100" s="245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6" t="s">
        <v>216</v>
      </c>
      <c r="AU100" s="246" t="s">
        <v>85</v>
      </c>
      <c r="AV100" s="14" t="s">
        <v>207</v>
      </c>
      <c r="AW100" s="14" t="s">
        <v>37</v>
      </c>
      <c r="AX100" s="14" t="s">
        <v>83</v>
      </c>
      <c r="AY100" s="246" t="s">
        <v>199</v>
      </c>
    </row>
    <row r="101" s="2" customFormat="1" ht="16.5" customHeight="1">
      <c r="A101" s="40"/>
      <c r="B101" s="41"/>
      <c r="C101" s="247" t="s">
        <v>254</v>
      </c>
      <c r="D101" s="247" t="s">
        <v>287</v>
      </c>
      <c r="E101" s="248" t="s">
        <v>1601</v>
      </c>
      <c r="F101" s="249" t="s">
        <v>1602</v>
      </c>
      <c r="G101" s="250" t="s">
        <v>222</v>
      </c>
      <c r="H101" s="251">
        <v>10.51</v>
      </c>
      <c r="I101" s="252"/>
      <c r="J101" s="253">
        <f>ROUND(I101*H101,2)</f>
        <v>0</v>
      </c>
      <c r="K101" s="249" t="s">
        <v>206</v>
      </c>
      <c r="L101" s="254"/>
      <c r="M101" s="255" t="s">
        <v>19</v>
      </c>
      <c r="N101" s="256" t="s">
        <v>46</v>
      </c>
      <c r="O101" s="86"/>
      <c r="P101" s="215">
        <f>O101*H101</f>
        <v>0</v>
      </c>
      <c r="Q101" s="215">
        <v>0.0025000000000000001</v>
      </c>
      <c r="R101" s="215">
        <f>Q101*H101</f>
        <v>0.026275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290</v>
      </c>
      <c r="AT101" s="217" t="s">
        <v>287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128</v>
      </c>
      <c r="BM101" s="217" t="s">
        <v>1603</v>
      </c>
    </row>
    <row r="102" s="2" customFormat="1" ht="16.5" customHeight="1">
      <c r="A102" s="40"/>
      <c r="B102" s="41"/>
      <c r="C102" s="247" t="s">
        <v>230</v>
      </c>
      <c r="D102" s="247" t="s">
        <v>287</v>
      </c>
      <c r="E102" s="248" t="s">
        <v>1604</v>
      </c>
      <c r="F102" s="249" t="s">
        <v>1605</v>
      </c>
      <c r="G102" s="250" t="s">
        <v>417</v>
      </c>
      <c r="H102" s="251">
        <v>15</v>
      </c>
      <c r="I102" s="252"/>
      <c r="J102" s="253">
        <f>ROUND(I102*H102,2)</f>
        <v>0</v>
      </c>
      <c r="K102" s="249" t="s">
        <v>206</v>
      </c>
      <c r="L102" s="254"/>
      <c r="M102" s="255" t="s">
        <v>19</v>
      </c>
      <c r="N102" s="256" t="s">
        <v>46</v>
      </c>
      <c r="O102" s="86"/>
      <c r="P102" s="215">
        <f>O102*H102</f>
        <v>0</v>
      </c>
      <c r="Q102" s="215">
        <v>0.0025000000000000001</v>
      </c>
      <c r="R102" s="215">
        <f>Q102*H102</f>
        <v>0.037499999999999999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290</v>
      </c>
      <c r="AT102" s="217" t="s">
        <v>287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128</v>
      </c>
      <c r="BM102" s="217" t="s">
        <v>1606</v>
      </c>
    </row>
    <row r="103" s="2" customFormat="1" ht="16.5" customHeight="1">
      <c r="A103" s="40"/>
      <c r="B103" s="41"/>
      <c r="C103" s="206" t="s">
        <v>265</v>
      </c>
      <c r="D103" s="206" t="s">
        <v>202</v>
      </c>
      <c r="E103" s="207" t="s">
        <v>1607</v>
      </c>
      <c r="F103" s="208" t="s">
        <v>1608</v>
      </c>
      <c r="G103" s="209" t="s">
        <v>417</v>
      </c>
      <c r="H103" s="210">
        <v>2</v>
      </c>
      <c r="I103" s="211"/>
      <c r="J103" s="212">
        <f>ROUND(I103*H103,2)</f>
        <v>0</v>
      </c>
      <c r="K103" s="208" t="s">
        <v>19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128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128</v>
      </c>
      <c r="BM103" s="217" t="s">
        <v>1609</v>
      </c>
    </row>
    <row r="104" s="2" customFormat="1" ht="16.5" customHeight="1">
      <c r="A104" s="40"/>
      <c r="B104" s="41"/>
      <c r="C104" s="206" t="s">
        <v>271</v>
      </c>
      <c r="D104" s="206" t="s">
        <v>202</v>
      </c>
      <c r="E104" s="207" t="s">
        <v>1610</v>
      </c>
      <c r="F104" s="208" t="s">
        <v>1611</v>
      </c>
      <c r="G104" s="209" t="s">
        <v>283</v>
      </c>
      <c r="H104" s="210">
        <v>7</v>
      </c>
      <c r="I104" s="211"/>
      <c r="J104" s="212">
        <f>ROUND(I104*H104,2)</f>
        <v>0</v>
      </c>
      <c r="K104" s="208" t="s">
        <v>206</v>
      </c>
      <c r="L104" s="46"/>
      <c r="M104" s="213" t="s">
        <v>19</v>
      </c>
      <c r="N104" s="214" t="s">
        <v>46</v>
      </c>
      <c r="O104" s="86"/>
      <c r="P104" s="215">
        <f>O104*H104</f>
        <v>0</v>
      </c>
      <c r="Q104" s="215">
        <v>1.56E-05</v>
      </c>
      <c r="R104" s="215">
        <f>Q104*H104</f>
        <v>0.0001092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128</v>
      </c>
      <c r="AT104" s="217" t="s">
        <v>202</v>
      </c>
      <c r="AU104" s="217" t="s">
        <v>85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128</v>
      </c>
      <c r="BM104" s="217" t="s">
        <v>1612</v>
      </c>
    </row>
    <row r="105" s="2" customFormat="1">
      <c r="A105" s="40"/>
      <c r="B105" s="41"/>
      <c r="C105" s="42"/>
      <c r="D105" s="219" t="s">
        <v>209</v>
      </c>
      <c r="E105" s="42"/>
      <c r="F105" s="220" t="s">
        <v>1613</v>
      </c>
      <c r="G105" s="42"/>
      <c r="H105" s="42"/>
      <c r="I105" s="221"/>
      <c r="J105" s="42"/>
      <c r="K105" s="42"/>
      <c r="L105" s="46"/>
      <c r="M105" s="222"/>
      <c r="N105" s="223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209</v>
      </c>
      <c r="AU105" s="19" t="s">
        <v>85</v>
      </c>
    </row>
    <row r="106" s="13" customFormat="1">
      <c r="A106" s="13"/>
      <c r="B106" s="224"/>
      <c r="C106" s="225"/>
      <c r="D106" s="226" t="s">
        <v>216</v>
      </c>
      <c r="E106" s="227" t="s">
        <v>19</v>
      </c>
      <c r="F106" s="228" t="s">
        <v>1614</v>
      </c>
      <c r="G106" s="225"/>
      <c r="H106" s="229">
        <v>7</v>
      </c>
      <c r="I106" s="230"/>
      <c r="J106" s="225"/>
      <c r="K106" s="225"/>
      <c r="L106" s="231"/>
      <c r="M106" s="232"/>
      <c r="N106" s="233"/>
      <c r="O106" s="233"/>
      <c r="P106" s="233"/>
      <c r="Q106" s="233"/>
      <c r="R106" s="233"/>
      <c r="S106" s="233"/>
      <c r="T106" s="234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5" t="s">
        <v>216</v>
      </c>
      <c r="AU106" s="235" t="s">
        <v>85</v>
      </c>
      <c r="AV106" s="13" t="s">
        <v>85</v>
      </c>
      <c r="AW106" s="13" t="s">
        <v>37</v>
      </c>
      <c r="AX106" s="13" t="s">
        <v>75</v>
      </c>
      <c r="AY106" s="235" t="s">
        <v>199</v>
      </c>
    </row>
    <row r="107" s="14" customFormat="1">
      <c r="A107" s="14"/>
      <c r="B107" s="236"/>
      <c r="C107" s="237"/>
      <c r="D107" s="226" t="s">
        <v>216</v>
      </c>
      <c r="E107" s="238" t="s">
        <v>19</v>
      </c>
      <c r="F107" s="239" t="s">
        <v>218</v>
      </c>
      <c r="G107" s="237"/>
      <c r="H107" s="240">
        <v>7</v>
      </c>
      <c r="I107" s="241"/>
      <c r="J107" s="237"/>
      <c r="K107" s="237"/>
      <c r="L107" s="242"/>
      <c r="M107" s="243"/>
      <c r="N107" s="244"/>
      <c r="O107" s="244"/>
      <c r="P107" s="244"/>
      <c r="Q107" s="244"/>
      <c r="R107" s="244"/>
      <c r="S107" s="244"/>
      <c r="T107" s="245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46" t="s">
        <v>216</v>
      </c>
      <c r="AU107" s="246" t="s">
        <v>85</v>
      </c>
      <c r="AV107" s="14" t="s">
        <v>207</v>
      </c>
      <c r="AW107" s="14" t="s">
        <v>37</v>
      </c>
      <c r="AX107" s="14" t="s">
        <v>83</v>
      </c>
      <c r="AY107" s="246" t="s">
        <v>199</v>
      </c>
    </row>
    <row r="108" s="2" customFormat="1" ht="16.5" customHeight="1">
      <c r="A108" s="40"/>
      <c r="B108" s="41"/>
      <c r="C108" s="247" t="s">
        <v>8</v>
      </c>
      <c r="D108" s="247" t="s">
        <v>287</v>
      </c>
      <c r="E108" s="248" t="s">
        <v>1615</v>
      </c>
      <c r="F108" s="249" t="s">
        <v>1616</v>
      </c>
      <c r="G108" s="250" t="s">
        <v>417</v>
      </c>
      <c r="H108" s="251">
        <v>7</v>
      </c>
      <c r="I108" s="252"/>
      <c r="J108" s="253">
        <f>ROUND(I108*H108,2)</f>
        <v>0</v>
      </c>
      <c r="K108" s="249" t="s">
        <v>206</v>
      </c>
      <c r="L108" s="254"/>
      <c r="M108" s="255" t="s">
        <v>19</v>
      </c>
      <c r="N108" s="256" t="s">
        <v>46</v>
      </c>
      <c r="O108" s="86"/>
      <c r="P108" s="215">
        <f>O108*H108</f>
        <v>0</v>
      </c>
      <c r="Q108" s="215">
        <v>0.00050000000000000001</v>
      </c>
      <c r="R108" s="215">
        <f>Q108*H108</f>
        <v>0.0035000000000000001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290</v>
      </c>
      <c r="AT108" s="217" t="s">
        <v>287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128</v>
      </c>
      <c r="BM108" s="217" t="s">
        <v>1617</v>
      </c>
    </row>
    <row r="109" s="2" customFormat="1" ht="16.5" customHeight="1">
      <c r="A109" s="40"/>
      <c r="B109" s="41"/>
      <c r="C109" s="206" t="s">
        <v>286</v>
      </c>
      <c r="D109" s="206" t="s">
        <v>202</v>
      </c>
      <c r="E109" s="207" t="s">
        <v>327</v>
      </c>
      <c r="F109" s="208" t="s">
        <v>328</v>
      </c>
      <c r="G109" s="209" t="s">
        <v>305</v>
      </c>
      <c r="H109" s="257"/>
      <c r="I109" s="211"/>
      <c r="J109" s="212">
        <f>ROUND(I109*H109,2)</f>
        <v>0</v>
      </c>
      <c r="K109" s="208" t="s">
        <v>206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128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128</v>
      </c>
      <c r="BM109" s="217" t="s">
        <v>1618</v>
      </c>
    </row>
    <row r="110" s="2" customFormat="1">
      <c r="A110" s="40"/>
      <c r="B110" s="41"/>
      <c r="C110" s="42"/>
      <c r="D110" s="219" t="s">
        <v>209</v>
      </c>
      <c r="E110" s="42"/>
      <c r="F110" s="220" t="s">
        <v>330</v>
      </c>
      <c r="G110" s="42"/>
      <c r="H110" s="42"/>
      <c r="I110" s="221"/>
      <c r="J110" s="42"/>
      <c r="K110" s="42"/>
      <c r="L110" s="46"/>
      <c r="M110" s="258"/>
      <c r="N110" s="259"/>
      <c r="O110" s="260"/>
      <c r="P110" s="260"/>
      <c r="Q110" s="260"/>
      <c r="R110" s="260"/>
      <c r="S110" s="260"/>
      <c r="T110" s="261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209</v>
      </c>
      <c r="AU110" s="19" t="s">
        <v>85</v>
      </c>
    </row>
    <row r="111" s="2" customFormat="1" ht="6.96" customHeight="1">
      <c r="A111" s="40"/>
      <c r="B111" s="61"/>
      <c r="C111" s="62"/>
      <c r="D111" s="62"/>
      <c r="E111" s="62"/>
      <c r="F111" s="62"/>
      <c r="G111" s="62"/>
      <c r="H111" s="62"/>
      <c r="I111" s="62"/>
      <c r="J111" s="62"/>
      <c r="K111" s="62"/>
      <c r="L111" s="46"/>
      <c r="M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</row>
  </sheetData>
  <sheetProtection sheet="1" autoFilter="0" formatColumns="0" formatRows="0" objects="1" scenarios="1" spinCount="100000" saltValue="rOQ8Lqd+AiOz1iKq1rRjDJ5xE/gnCgyPV7CgzPK0CLjpwZc5h7FZPZ/PQlqokgXZ0ex9vvOKThBjBhXBn5+Hkg==" hashValue="E157UE1ZszRZmvyhVSkES7Er+u8gd+7l4SrWZhfVuQyM7bas4XxnfE7WiZlY8Jupoj9pBol4Qy8jydvGZE2hIQ==" algorithmName="SHA-512" password="CC35"/>
  <autoFilter ref="C83:K110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91" r:id="rId1" display="https://podminky.urs.cz/item/CS_URS_2025_02/935113111"/>
    <hyperlink ref="F105" r:id="rId2" display="https://podminky.urs.cz/item/CS_URS_2025_02/767250111"/>
    <hyperlink ref="F110" r:id="rId3" display="https://podminky.urs.cz/item/CS_URS_2025_02/998767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136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1619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ROUND(J82,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ROUND((SUM(BE82:BE112)),  2)</f>
        <v>0</v>
      </c>
      <c r="G33" s="40"/>
      <c r="H33" s="40"/>
      <c r="I33" s="150">
        <v>0.20999999999999999</v>
      </c>
      <c r="J33" s="149">
        <f>ROUND(((SUM(BE82:BE112))*I33),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ROUND((SUM(BF82:BF112)),  2)</f>
        <v>0</v>
      </c>
      <c r="G34" s="40"/>
      <c r="H34" s="40"/>
      <c r="I34" s="150">
        <v>0.12</v>
      </c>
      <c r="J34" s="149">
        <f>ROUND(((SUM(BF82:BF112))*I34),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ROUND((SUM(BG82:BG112)),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ROUND((SUM(BH82:BH112)),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ROUND((SUM(BI82:BI112)),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18 - ostatní výrobky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J82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178</v>
      </c>
      <c r="E60" s="170"/>
      <c r="F60" s="170"/>
      <c r="G60" s="170"/>
      <c r="H60" s="170"/>
      <c r="I60" s="170"/>
      <c r="J60" s="171">
        <f>J83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398</v>
      </c>
      <c r="E61" s="176"/>
      <c r="F61" s="176"/>
      <c r="G61" s="176"/>
      <c r="H61" s="176"/>
      <c r="I61" s="176"/>
      <c r="J61" s="177">
        <f>J84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401</v>
      </c>
      <c r="E62" s="176"/>
      <c r="F62" s="176"/>
      <c r="G62" s="176"/>
      <c r="H62" s="176"/>
      <c r="I62" s="176"/>
      <c r="J62" s="177">
        <f>J95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13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6.96" customHeight="1">
      <c r="A64" s="40"/>
      <c r="B64" s="61"/>
      <c r="C64" s="62"/>
      <c r="D64" s="62"/>
      <c r="E64" s="62"/>
      <c r="F64" s="62"/>
      <c r="G64" s="62"/>
      <c r="H64" s="62"/>
      <c r="I64" s="62"/>
      <c r="J64" s="62"/>
      <c r="K64" s="62"/>
      <c r="L64" s="136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8" s="2" customFormat="1" ht="6.96" customHeight="1">
      <c r="A68" s="40"/>
      <c r="B68" s="63"/>
      <c r="C68" s="64"/>
      <c r="D68" s="64"/>
      <c r="E68" s="64"/>
      <c r="F68" s="64"/>
      <c r="G68" s="64"/>
      <c r="H68" s="64"/>
      <c r="I68" s="64"/>
      <c r="J68" s="64"/>
      <c r="K68" s="64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4.96" customHeight="1">
      <c r="A69" s="40"/>
      <c r="B69" s="41"/>
      <c r="C69" s="25" t="s">
        <v>184</v>
      </c>
      <c r="D69" s="42"/>
      <c r="E69" s="42"/>
      <c r="F69" s="42"/>
      <c r="G69" s="42"/>
      <c r="H69" s="42"/>
      <c r="I69" s="42"/>
      <c r="J69" s="42"/>
      <c r="K69" s="4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2" customHeight="1">
      <c r="A71" s="40"/>
      <c r="B71" s="41"/>
      <c r="C71" s="34" t="s">
        <v>16</v>
      </c>
      <c r="D71" s="42"/>
      <c r="E71" s="42"/>
      <c r="F71" s="42"/>
      <c r="G71" s="42"/>
      <c r="H71" s="42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6.5" customHeight="1">
      <c r="A72" s="40"/>
      <c r="B72" s="41"/>
      <c r="C72" s="42"/>
      <c r="D72" s="42"/>
      <c r="E72" s="162" t="str">
        <f>E7</f>
        <v>Gymnázium Náchod -bez vybavení</v>
      </c>
      <c r="F72" s="34"/>
      <c r="G72" s="34"/>
      <c r="H72" s="34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167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71" t="str">
        <f>E9</f>
        <v>18 - ostatní výrobky</v>
      </c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21</v>
      </c>
      <c r="D76" s="42"/>
      <c r="E76" s="42"/>
      <c r="F76" s="29" t="str">
        <f>F12</f>
        <v xml:space="preserve"> </v>
      </c>
      <c r="G76" s="42"/>
      <c r="H76" s="42"/>
      <c r="I76" s="34" t="s">
        <v>23</v>
      </c>
      <c r="J76" s="74" t="str">
        <f>IF(J12="","",J12)</f>
        <v>16. 9. 2025</v>
      </c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5.15" customHeight="1">
      <c r="A78" s="40"/>
      <c r="B78" s="41"/>
      <c r="C78" s="34" t="s">
        <v>25</v>
      </c>
      <c r="D78" s="42"/>
      <c r="E78" s="42"/>
      <c r="F78" s="29" t="str">
        <f>E15</f>
        <v xml:space="preserve"> </v>
      </c>
      <c r="G78" s="42"/>
      <c r="H78" s="42"/>
      <c r="I78" s="34" t="s">
        <v>33</v>
      </c>
      <c r="J78" s="38" t="str">
        <f>E21</f>
        <v xml:space="preserve"> </v>
      </c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5.15" customHeight="1">
      <c r="A79" s="40"/>
      <c r="B79" s="41"/>
      <c r="C79" s="34" t="s">
        <v>31</v>
      </c>
      <c r="D79" s="42"/>
      <c r="E79" s="42"/>
      <c r="F79" s="29" t="str">
        <f>IF(E18="","",E18)</f>
        <v>Vyplň údaj</v>
      </c>
      <c r="G79" s="42"/>
      <c r="H79" s="42"/>
      <c r="I79" s="34" t="s">
        <v>38</v>
      </c>
      <c r="J79" s="38" t="str">
        <f>E24</f>
        <v xml:space="preserve"> </v>
      </c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0.32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1" customFormat="1" ht="29.28" customHeight="1">
      <c r="A81" s="179"/>
      <c r="B81" s="180"/>
      <c r="C81" s="181" t="s">
        <v>185</v>
      </c>
      <c r="D81" s="182" t="s">
        <v>60</v>
      </c>
      <c r="E81" s="182" t="s">
        <v>56</v>
      </c>
      <c r="F81" s="182" t="s">
        <v>57</v>
      </c>
      <c r="G81" s="182" t="s">
        <v>186</v>
      </c>
      <c r="H81" s="182" t="s">
        <v>187</v>
      </c>
      <c r="I81" s="182" t="s">
        <v>188</v>
      </c>
      <c r="J81" s="182" t="s">
        <v>172</v>
      </c>
      <c r="K81" s="183" t="s">
        <v>189</v>
      </c>
      <c r="L81" s="184"/>
      <c r="M81" s="94" t="s">
        <v>19</v>
      </c>
      <c r="N81" s="95" t="s">
        <v>45</v>
      </c>
      <c r="O81" s="95" t="s">
        <v>190</v>
      </c>
      <c r="P81" s="95" t="s">
        <v>191</v>
      </c>
      <c r="Q81" s="95" t="s">
        <v>192</v>
      </c>
      <c r="R81" s="95" t="s">
        <v>193</v>
      </c>
      <c r="S81" s="95" t="s">
        <v>194</v>
      </c>
      <c r="T81" s="96" t="s">
        <v>195</v>
      </c>
      <c r="U81" s="179"/>
      <c r="V81" s="179"/>
      <c r="W81" s="179"/>
      <c r="X81" s="179"/>
      <c r="Y81" s="179"/>
      <c r="Z81" s="179"/>
      <c r="AA81" s="179"/>
      <c r="AB81" s="179"/>
      <c r="AC81" s="179"/>
      <c r="AD81" s="179"/>
      <c r="AE81" s="179"/>
    </row>
    <row r="82" s="2" customFormat="1" ht="22.8" customHeight="1">
      <c r="A82" s="40"/>
      <c r="B82" s="41"/>
      <c r="C82" s="101" t="s">
        <v>196</v>
      </c>
      <c r="D82" s="42"/>
      <c r="E82" s="42"/>
      <c r="F82" s="42"/>
      <c r="G82" s="42"/>
      <c r="H82" s="42"/>
      <c r="I82" s="42"/>
      <c r="J82" s="185">
        <f>BK82</f>
        <v>0</v>
      </c>
      <c r="K82" s="42"/>
      <c r="L82" s="46"/>
      <c r="M82" s="97"/>
      <c r="N82" s="186"/>
      <c r="O82" s="98"/>
      <c r="P82" s="187">
        <f>P83</f>
        <v>0</v>
      </c>
      <c r="Q82" s="98"/>
      <c r="R82" s="187">
        <f>R83</f>
        <v>0.0018697008</v>
      </c>
      <c r="S82" s="98"/>
      <c r="T82" s="188">
        <f>T83</f>
        <v>0</v>
      </c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T82" s="19" t="s">
        <v>74</v>
      </c>
      <c r="AU82" s="19" t="s">
        <v>173</v>
      </c>
      <c r="BK82" s="189">
        <f>BK83</f>
        <v>0</v>
      </c>
    </row>
    <row r="83" s="12" customFormat="1" ht="25.92" customHeight="1">
      <c r="A83" s="12"/>
      <c r="B83" s="190"/>
      <c r="C83" s="191"/>
      <c r="D83" s="192" t="s">
        <v>74</v>
      </c>
      <c r="E83" s="193" t="s">
        <v>277</v>
      </c>
      <c r="F83" s="193" t="s">
        <v>278</v>
      </c>
      <c r="G83" s="191"/>
      <c r="H83" s="191"/>
      <c r="I83" s="194"/>
      <c r="J83" s="195">
        <f>BK83</f>
        <v>0</v>
      </c>
      <c r="K83" s="191"/>
      <c r="L83" s="196"/>
      <c r="M83" s="197"/>
      <c r="N83" s="198"/>
      <c r="O83" s="198"/>
      <c r="P83" s="199">
        <f>P84+P95</f>
        <v>0</v>
      </c>
      <c r="Q83" s="198"/>
      <c r="R83" s="199">
        <f>R84+R95</f>
        <v>0.0018697008</v>
      </c>
      <c r="S83" s="198"/>
      <c r="T83" s="200">
        <f>T84+T95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1" t="s">
        <v>85</v>
      </c>
      <c r="AT83" s="202" t="s">
        <v>74</v>
      </c>
      <c r="AU83" s="202" t="s">
        <v>75</v>
      </c>
      <c r="AY83" s="201" t="s">
        <v>199</v>
      </c>
      <c r="BK83" s="203">
        <f>BK84+BK95</f>
        <v>0</v>
      </c>
    </row>
    <row r="84" s="12" customFormat="1" ht="22.8" customHeight="1">
      <c r="A84" s="12"/>
      <c r="B84" s="190"/>
      <c r="C84" s="191"/>
      <c r="D84" s="192" t="s">
        <v>74</v>
      </c>
      <c r="E84" s="204" t="s">
        <v>439</v>
      </c>
      <c r="F84" s="204" t="s">
        <v>440</v>
      </c>
      <c r="G84" s="191"/>
      <c r="H84" s="191"/>
      <c r="I84" s="194"/>
      <c r="J84" s="205">
        <f>BK84</f>
        <v>0</v>
      </c>
      <c r="K84" s="191"/>
      <c r="L84" s="196"/>
      <c r="M84" s="197"/>
      <c r="N84" s="198"/>
      <c r="O84" s="198"/>
      <c r="P84" s="199">
        <f>SUM(P85:P94)</f>
        <v>0</v>
      </c>
      <c r="Q84" s="198"/>
      <c r="R84" s="199">
        <f>SUM(R85:R94)</f>
        <v>0</v>
      </c>
      <c r="S84" s="198"/>
      <c r="T84" s="200">
        <f>SUM(T85:T94)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1" t="s">
        <v>85</v>
      </c>
      <c r="AT84" s="202" t="s">
        <v>74</v>
      </c>
      <c r="AU84" s="202" t="s">
        <v>83</v>
      </c>
      <c r="AY84" s="201" t="s">
        <v>199</v>
      </c>
      <c r="BK84" s="203">
        <f>SUM(BK85:BK94)</f>
        <v>0</v>
      </c>
    </row>
    <row r="85" s="2" customFormat="1" ht="16.5" customHeight="1">
      <c r="A85" s="40"/>
      <c r="B85" s="41"/>
      <c r="C85" s="206" t="s">
        <v>83</v>
      </c>
      <c r="D85" s="206" t="s">
        <v>202</v>
      </c>
      <c r="E85" s="207" t="s">
        <v>1620</v>
      </c>
      <c r="F85" s="208" t="s">
        <v>1621</v>
      </c>
      <c r="G85" s="209" t="s">
        <v>443</v>
      </c>
      <c r="H85" s="210">
        <v>2</v>
      </c>
      <c r="I85" s="211"/>
      <c r="J85" s="212">
        <f>ROUND(I85*H85,2)</f>
        <v>0</v>
      </c>
      <c r="K85" s="208" t="s">
        <v>19</v>
      </c>
      <c r="L85" s="46"/>
      <c r="M85" s="213" t="s">
        <v>19</v>
      </c>
      <c r="N85" s="214" t="s">
        <v>46</v>
      </c>
      <c r="O85" s="86"/>
      <c r="P85" s="215">
        <f>O85*H85</f>
        <v>0</v>
      </c>
      <c r="Q85" s="215">
        <v>0</v>
      </c>
      <c r="R85" s="215">
        <f>Q85*H85</f>
        <v>0</v>
      </c>
      <c r="S85" s="215">
        <v>0</v>
      </c>
      <c r="T85" s="216">
        <f>S85*H85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R85" s="217" t="s">
        <v>128</v>
      </c>
      <c r="AT85" s="217" t="s">
        <v>202</v>
      </c>
      <c r="AU85" s="217" t="s">
        <v>85</v>
      </c>
      <c r="AY85" s="19" t="s">
        <v>199</v>
      </c>
      <c r="BE85" s="218">
        <f>IF(N85="základní",J85,0)</f>
        <v>0</v>
      </c>
      <c r="BF85" s="218">
        <f>IF(N85="snížená",J85,0)</f>
        <v>0</v>
      </c>
      <c r="BG85" s="218">
        <f>IF(N85="zákl. přenesená",J85,0)</f>
        <v>0</v>
      </c>
      <c r="BH85" s="218">
        <f>IF(N85="sníž. přenesená",J85,0)</f>
        <v>0</v>
      </c>
      <c r="BI85" s="218">
        <f>IF(N85="nulová",J85,0)</f>
        <v>0</v>
      </c>
      <c r="BJ85" s="19" t="s">
        <v>83</v>
      </c>
      <c r="BK85" s="218">
        <f>ROUND(I85*H85,2)</f>
        <v>0</v>
      </c>
      <c r="BL85" s="19" t="s">
        <v>128</v>
      </c>
      <c r="BM85" s="217" t="s">
        <v>1622</v>
      </c>
    </row>
    <row r="86" s="2" customFormat="1" ht="16.5" customHeight="1">
      <c r="A86" s="40"/>
      <c r="B86" s="41"/>
      <c r="C86" s="206" t="s">
        <v>85</v>
      </c>
      <c r="D86" s="206" t="s">
        <v>202</v>
      </c>
      <c r="E86" s="207" t="s">
        <v>1623</v>
      </c>
      <c r="F86" s="208" t="s">
        <v>1624</v>
      </c>
      <c r="G86" s="209" t="s">
        <v>443</v>
      </c>
      <c r="H86" s="210">
        <v>2</v>
      </c>
      <c r="I86" s="211"/>
      <c r="J86" s="212">
        <f>ROUND(I86*H86,2)</f>
        <v>0</v>
      </c>
      <c r="K86" s="208" t="s">
        <v>19</v>
      </c>
      <c r="L86" s="46"/>
      <c r="M86" s="213" t="s">
        <v>19</v>
      </c>
      <c r="N86" s="214" t="s">
        <v>46</v>
      </c>
      <c r="O86" s="86"/>
      <c r="P86" s="215">
        <f>O86*H86</f>
        <v>0</v>
      </c>
      <c r="Q86" s="215">
        <v>0</v>
      </c>
      <c r="R86" s="215">
        <f>Q86*H86</f>
        <v>0</v>
      </c>
      <c r="S86" s="215">
        <v>0</v>
      </c>
      <c r="T86" s="216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17" t="s">
        <v>128</v>
      </c>
      <c r="AT86" s="217" t="s">
        <v>202</v>
      </c>
      <c r="AU86" s="217" t="s">
        <v>85</v>
      </c>
      <c r="AY86" s="19" t="s">
        <v>199</v>
      </c>
      <c r="BE86" s="218">
        <f>IF(N86="základní",J86,0)</f>
        <v>0</v>
      </c>
      <c r="BF86" s="218">
        <f>IF(N86="snížená",J86,0)</f>
        <v>0</v>
      </c>
      <c r="BG86" s="218">
        <f>IF(N86="zákl. přenesená",J86,0)</f>
        <v>0</v>
      </c>
      <c r="BH86" s="218">
        <f>IF(N86="sníž. přenesená",J86,0)</f>
        <v>0</v>
      </c>
      <c r="BI86" s="218">
        <f>IF(N86="nulová",J86,0)</f>
        <v>0</v>
      </c>
      <c r="BJ86" s="19" t="s">
        <v>83</v>
      </c>
      <c r="BK86" s="218">
        <f>ROUND(I86*H86,2)</f>
        <v>0</v>
      </c>
      <c r="BL86" s="19" t="s">
        <v>128</v>
      </c>
      <c r="BM86" s="217" t="s">
        <v>1625</v>
      </c>
    </row>
    <row r="87" s="2" customFormat="1" ht="16.5" customHeight="1">
      <c r="A87" s="40"/>
      <c r="B87" s="41"/>
      <c r="C87" s="206" t="s">
        <v>219</v>
      </c>
      <c r="D87" s="206" t="s">
        <v>202</v>
      </c>
      <c r="E87" s="207" t="s">
        <v>1626</v>
      </c>
      <c r="F87" s="208" t="s">
        <v>1627</v>
      </c>
      <c r="G87" s="209" t="s">
        <v>443</v>
      </c>
      <c r="H87" s="210">
        <v>2</v>
      </c>
      <c r="I87" s="211"/>
      <c r="J87" s="212">
        <f>ROUND(I87*H87,2)</f>
        <v>0</v>
      </c>
      <c r="K87" s="208" t="s">
        <v>19</v>
      </c>
      <c r="L87" s="46"/>
      <c r="M87" s="213" t="s">
        <v>19</v>
      </c>
      <c r="N87" s="214" t="s">
        <v>46</v>
      </c>
      <c r="O87" s="86"/>
      <c r="P87" s="215">
        <f>O87*H87</f>
        <v>0</v>
      </c>
      <c r="Q87" s="215">
        <v>0</v>
      </c>
      <c r="R87" s="215">
        <f>Q87*H87</f>
        <v>0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128</v>
      </c>
      <c r="AT87" s="217" t="s">
        <v>202</v>
      </c>
      <c r="AU87" s="217" t="s">
        <v>85</v>
      </c>
      <c r="AY87" s="19" t="s">
        <v>199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83</v>
      </c>
      <c r="BK87" s="218">
        <f>ROUND(I87*H87,2)</f>
        <v>0</v>
      </c>
      <c r="BL87" s="19" t="s">
        <v>128</v>
      </c>
      <c r="BM87" s="217" t="s">
        <v>1628</v>
      </c>
    </row>
    <row r="88" s="2" customFormat="1" ht="16.5" customHeight="1">
      <c r="A88" s="40"/>
      <c r="B88" s="41"/>
      <c r="C88" s="206" t="s">
        <v>207</v>
      </c>
      <c r="D88" s="206" t="s">
        <v>202</v>
      </c>
      <c r="E88" s="207" t="s">
        <v>1629</v>
      </c>
      <c r="F88" s="208" t="s">
        <v>1630</v>
      </c>
      <c r="G88" s="209" t="s">
        <v>443</v>
      </c>
      <c r="H88" s="210">
        <v>2</v>
      </c>
      <c r="I88" s="211"/>
      <c r="J88" s="212">
        <f>ROUND(I88*H88,2)</f>
        <v>0</v>
      </c>
      <c r="K88" s="208" t="s">
        <v>19</v>
      </c>
      <c r="L88" s="46"/>
      <c r="M88" s="213" t="s">
        <v>19</v>
      </c>
      <c r="N88" s="214" t="s">
        <v>46</v>
      </c>
      <c r="O88" s="86"/>
      <c r="P88" s="215">
        <f>O88*H88</f>
        <v>0</v>
      </c>
      <c r="Q88" s="215">
        <v>0</v>
      </c>
      <c r="R88" s="215">
        <f>Q88*H88</f>
        <v>0</v>
      </c>
      <c r="S88" s="215">
        <v>0</v>
      </c>
      <c r="T88" s="21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17" t="s">
        <v>128</v>
      </c>
      <c r="AT88" s="217" t="s">
        <v>202</v>
      </c>
      <c r="AU88" s="217" t="s">
        <v>85</v>
      </c>
      <c r="AY88" s="19" t="s">
        <v>199</v>
      </c>
      <c r="BE88" s="218">
        <f>IF(N88="základní",J88,0)</f>
        <v>0</v>
      </c>
      <c r="BF88" s="218">
        <f>IF(N88="snížená",J88,0)</f>
        <v>0</v>
      </c>
      <c r="BG88" s="218">
        <f>IF(N88="zákl. přenesená",J88,0)</f>
        <v>0</v>
      </c>
      <c r="BH88" s="218">
        <f>IF(N88="sníž. přenesená",J88,0)</f>
        <v>0</v>
      </c>
      <c r="BI88" s="218">
        <f>IF(N88="nulová",J88,0)</f>
        <v>0</v>
      </c>
      <c r="BJ88" s="19" t="s">
        <v>83</v>
      </c>
      <c r="BK88" s="218">
        <f>ROUND(I88*H88,2)</f>
        <v>0</v>
      </c>
      <c r="BL88" s="19" t="s">
        <v>128</v>
      </c>
      <c r="BM88" s="217" t="s">
        <v>1631</v>
      </c>
    </row>
    <row r="89" s="2" customFormat="1" ht="16.5" customHeight="1">
      <c r="A89" s="40"/>
      <c r="B89" s="41"/>
      <c r="C89" s="206" t="s">
        <v>238</v>
      </c>
      <c r="D89" s="206" t="s">
        <v>202</v>
      </c>
      <c r="E89" s="207" t="s">
        <v>1632</v>
      </c>
      <c r="F89" s="208" t="s">
        <v>1633</v>
      </c>
      <c r="G89" s="209" t="s">
        <v>443</v>
      </c>
      <c r="H89" s="210">
        <v>1</v>
      </c>
      <c r="I89" s="211"/>
      <c r="J89" s="212">
        <f>ROUND(I89*H89,2)</f>
        <v>0</v>
      </c>
      <c r="K89" s="208" t="s">
        <v>19</v>
      </c>
      <c r="L89" s="46"/>
      <c r="M89" s="213" t="s">
        <v>19</v>
      </c>
      <c r="N89" s="214" t="s">
        <v>46</v>
      </c>
      <c r="O89" s="86"/>
      <c r="P89" s="215">
        <f>O89*H89</f>
        <v>0</v>
      </c>
      <c r="Q89" s="215">
        <v>0</v>
      </c>
      <c r="R89" s="215">
        <f>Q89*H89</f>
        <v>0</v>
      </c>
      <c r="S89" s="215">
        <v>0</v>
      </c>
      <c r="T89" s="21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17" t="s">
        <v>128</v>
      </c>
      <c r="AT89" s="217" t="s">
        <v>202</v>
      </c>
      <c r="AU89" s="217" t="s">
        <v>85</v>
      </c>
      <c r="AY89" s="19" t="s">
        <v>199</v>
      </c>
      <c r="BE89" s="218">
        <f>IF(N89="základní",J89,0)</f>
        <v>0</v>
      </c>
      <c r="BF89" s="218">
        <f>IF(N89="snížená",J89,0)</f>
        <v>0</v>
      </c>
      <c r="BG89" s="218">
        <f>IF(N89="zákl. přenesená",J89,0)</f>
        <v>0</v>
      </c>
      <c r="BH89" s="218">
        <f>IF(N89="sníž. přenesená",J89,0)</f>
        <v>0</v>
      </c>
      <c r="BI89" s="218">
        <f>IF(N89="nulová",J89,0)</f>
        <v>0</v>
      </c>
      <c r="BJ89" s="19" t="s">
        <v>83</v>
      </c>
      <c r="BK89" s="218">
        <f>ROUND(I89*H89,2)</f>
        <v>0</v>
      </c>
      <c r="BL89" s="19" t="s">
        <v>128</v>
      </c>
      <c r="BM89" s="217" t="s">
        <v>1634</v>
      </c>
    </row>
    <row r="90" s="2" customFormat="1" ht="16.5" customHeight="1">
      <c r="A90" s="40"/>
      <c r="B90" s="41"/>
      <c r="C90" s="206" t="s">
        <v>200</v>
      </c>
      <c r="D90" s="206" t="s">
        <v>202</v>
      </c>
      <c r="E90" s="207" t="s">
        <v>1635</v>
      </c>
      <c r="F90" s="208" t="s">
        <v>1636</v>
      </c>
      <c r="G90" s="209" t="s">
        <v>443</v>
      </c>
      <c r="H90" s="210">
        <v>1</v>
      </c>
      <c r="I90" s="211"/>
      <c r="J90" s="212">
        <f>ROUND(I90*H90,2)</f>
        <v>0</v>
      </c>
      <c r="K90" s="208" t="s">
        <v>19</v>
      </c>
      <c r="L90" s="46"/>
      <c r="M90" s="213" t="s">
        <v>19</v>
      </c>
      <c r="N90" s="214" t="s">
        <v>46</v>
      </c>
      <c r="O90" s="86"/>
      <c r="P90" s="215">
        <f>O90*H90</f>
        <v>0</v>
      </c>
      <c r="Q90" s="215">
        <v>0</v>
      </c>
      <c r="R90" s="215">
        <f>Q90*H90</f>
        <v>0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128</v>
      </c>
      <c r="AT90" s="217" t="s">
        <v>202</v>
      </c>
      <c r="AU90" s="217" t="s">
        <v>85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128</v>
      </c>
      <c r="BM90" s="217" t="s">
        <v>1637</v>
      </c>
    </row>
    <row r="91" s="2" customFormat="1" ht="21.75" customHeight="1">
      <c r="A91" s="40"/>
      <c r="B91" s="41"/>
      <c r="C91" s="206" t="s">
        <v>249</v>
      </c>
      <c r="D91" s="206" t="s">
        <v>202</v>
      </c>
      <c r="E91" s="207" t="s">
        <v>1638</v>
      </c>
      <c r="F91" s="208" t="s">
        <v>1639</v>
      </c>
      <c r="G91" s="209" t="s">
        <v>443</v>
      </c>
      <c r="H91" s="210">
        <v>2</v>
      </c>
      <c r="I91" s="211"/>
      <c r="J91" s="212">
        <f>ROUND(I91*H91,2)</f>
        <v>0</v>
      </c>
      <c r="K91" s="208" t="s">
        <v>19</v>
      </c>
      <c r="L91" s="46"/>
      <c r="M91" s="213" t="s">
        <v>19</v>
      </c>
      <c r="N91" s="214" t="s">
        <v>46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</v>
      </c>
      <c r="T91" s="21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128</v>
      </c>
      <c r="AT91" s="217" t="s">
        <v>202</v>
      </c>
      <c r="AU91" s="217" t="s">
        <v>85</v>
      </c>
      <c r="AY91" s="19" t="s">
        <v>199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83</v>
      </c>
      <c r="BK91" s="218">
        <f>ROUND(I91*H91,2)</f>
        <v>0</v>
      </c>
      <c r="BL91" s="19" t="s">
        <v>128</v>
      </c>
      <c r="BM91" s="217" t="s">
        <v>1640</v>
      </c>
    </row>
    <row r="92" s="2" customFormat="1" ht="16.5" customHeight="1">
      <c r="A92" s="40"/>
      <c r="B92" s="41"/>
      <c r="C92" s="206" t="s">
        <v>254</v>
      </c>
      <c r="D92" s="206" t="s">
        <v>202</v>
      </c>
      <c r="E92" s="207" t="s">
        <v>1641</v>
      </c>
      <c r="F92" s="208" t="s">
        <v>1642</v>
      </c>
      <c r="G92" s="209" t="s">
        <v>443</v>
      </c>
      <c r="H92" s="210">
        <v>3</v>
      </c>
      <c r="I92" s="211"/>
      <c r="J92" s="212">
        <f>ROUND(I92*H92,2)</f>
        <v>0</v>
      </c>
      <c r="K92" s="208" t="s">
        <v>19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</v>
      </c>
      <c r="R92" s="215">
        <f>Q92*H92</f>
        <v>0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128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128</v>
      </c>
      <c r="BM92" s="217" t="s">
        <v>1643</v>
      </c>
    </row>
    <row r="93" s="2" customFormat="1" ht="16.5" customHeight="1">
      <c r="A93" s="40"/>
      <c r="B93" s="41"/>
      <c r="C93" s="206" t="s">
        <v>230</v>
      </c>
      <c r="D93" s="206" t="s">
        <v>202</v>
      </c>
      <c r="E93" s="207" t="s">
        <v>453</v>
      </c>
      <c r="F93" s="208" t="s">
        <v>454</v>
      </c>
      <c r="G93" s="209" t="s">
        <v>305</v>
      </c>
      <c r="H93" s="257"/>
      <c r="I93" s="211"/>
      <c r="J93" s="212">
        <f>ROUND(I93*H93,2)</f>
        <v>0</v>
      </c>
      <c r="K93" s="208" t="s">
        <v>206</v>
      </c>
      <c r="L93" s="46"/>
      <c r="M93" s="213" t="s">
        <v>19</v>
      </c>
      <c r="N93" s="214" t="s">
        <v>46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128</v>
      </c>
      <c r="AT93" s="217" t="s">
        <v>202</v>
      </c>
      <c r="AU93" s="217" t="s">
        <v>85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128</v>
      </c>
      <c r="BM93" s="217" t="s">
        <v>1644</v>
      </c>
    </row>
    <row r="94" s="2" customFormat="1">
      <c r="A94" s="40"/>
      <c r="B94" s="41"/>
      <c r="C94" s="42"/>
      <c r="D94" s="219" t="s">
        <v>209</v>
      </c>
      <c r="E94" s="42"/>
      <c r="F94" s="220" t="s">
        <v>456</v>
      </c>
      <c r="G94" s="42"/>
      <c r="H94" s="42"/>
      <c r="I94" s="221"/>
      <c r="J94" s="42"/>
      <c r="K94" s="42"/>
      <c r="L94" s="46"/>
      <c r="M94" s="222"/>
      <c r="N94" s="223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209</v>
      </c>
      <c r="AU94" s="19" t="s">
        <v>85</v>
      </c>
    </row>
    <row r="95" s="12" customFormat="1" ht="22.8" customHeight="1">
      <c r="A95" s="12"/>
      <c r="B95" s="190"/>
      <c r="C95" s="191"/>
      <c r="D95" s="192" t="s">
        <v>74</v>
      </c>
      <c r="E95" s="204" t="s">
        <v>502</v>
      </c>
      <c r="F95" s="204" t="s">
        <v>503</v>
      </c>
      <c r="G95" s="191"/>
      <c r="H95" s="191"/>
      <c r="I95" s="194"/>
      <c r="J95" s="205">
        <f>BK95</f>
        <v>0</v>
      </c>
      <c r="K95" s="191"/>
      <c r="L95" s="196"/>
      <c r="M95" s="197"/>
      <c r="N95" s="198"/>
      <c r="O95" s="198"/>
      <c r="P95" s="199">
        <f>SUM(P96:P112)</f>
        <v>0</v>
      </c>
      <c r="Q95" s="198"/>
      <c r="R95" s="199">
        <f>SUM(R96:R112)</f>
        <v>0.0018697008</v>
      </c>
      <c r="S95" s="198"/>
      <c r="T95" s="200">
        <f>SUM(T96:T112)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85</v>
      </c>
      <c r="AT95" s="202" t="s">
        <v>74</v>
      </c>
      <c r="AU95" s="202" t="s">
        <v>83</v>
      </c>
      <c r="AY95" s="201" t="s">
        <v>199</v>
      </c>
      <c r="BK95" s="203">
        <f>SUM(BK96:BK112)</f>
        <v>0</v>
      </c>
    </row>
    <row r="96" s="2" customFormat="1" ht="16.5" customHeight="1">
      <c r="A96" s="40"/>
      <c r="B96" s="41"/>
      <c r="C96" s="206" t="s">
        <v>265</v>
      </c>
      <c r="D96" s="206" t="s">
        <v>202</v>
      </c>
      <c r="E96" s="207" t="s">
        <v>1645</v>
      </c>
      <c r="F96" s="208" t="s">
        <v>1646</v>
      </c>
      <c r="G96" s="209" t="s">
        <v>283</v>
      </c>
      <c r="H96" s="210">
        <v>1.3200000000000001</v>
      </c>
      <c r="I96" s="211"/>
      <c r="J96" s="212">
        <f>ROUND(I96*H96,2)</f>
        <v>0</v>
      </c>
      <c r="K96" s="208" t="s">
        <v>206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0.0014164399999999999</v>
      </c>
      <c r="R96" s="215">
        <f>Q96*H96</f>
        <v>0.0018697008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128</v>
      </c>
      <c r="AT96" s="217" t="s">
        <v>202</v>
      </c>
      <c r="AU96" s="217" t="s">
        <v>85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128</v>
      </c>
      <c r="BM96" s="217" t="s">
        <v>1647</v>
      </c>
    </row>
    <row r="97" s="2" customFormat="1">
      <c r="A97" s="40"/>
      <c r="B97" s="41"/>
      <c r="C97" s="42"/>
      <c r="D97" s="219" t="s">
        <v>209</v>
      </c>
      <c r="E97" s="42"/>
      <c r="F97" s="220" t="s">
        <v>1648</v>
      </c>
      <c r="G97" s="42"/>
      <c r="H97" s="42"/>
      <c r="I97" s="221"/>
      <c r="J97" s="42"/>
      <c r="K97" s="42"/>
      <c r="L97" s="46"/>
      <c r="M97" s="222"/>
      <c r="N97" s="223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209</v>
      </c>
      <c r="AU97" s="19" t="s">
        <v>85</v>
      </c>
    </row>
    <row r="98" s="13" customFormat="1">
      <c r="A98" s="13"/>
      <c r="B98" s="224"/>
      <c r="C98" s="225"/>
      <c r="D98" s="226" t="s">
        <v>216</v>
      </c>
      <c r="E98" s="227" t="s">
        <v>19</v>
      </c>
      <c r="F98" s="228" t="s">
        <v>1649</v>
      </c>
      <c r="G98" s="225"/>
      <c r="H98" s="229">
        <v>0.23999999999999999</v>
      </c>
      <c r="I98" s="230"/>
      <c r="J98" s="225"/>
      <c r="K98" s="225"/>
      <c r="L98" s="231"/>
      <c r="M98" s="232"/>
      <c r="N98" s="233"/>
      <c r="O98" s="233"/>
      <c r="P98" s="233"/>
      <c r="Q98" s="233"/>
      <c r="R98" s="233"/>
      <c r="S98" s="233"/>
      <c r="T98" s="234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5" t="s">
        <v>216</v>
      </c>
      <c r="AU98" s="235" t="s">
        <v>85</v>
      </c>
      <c r="AV98" s="13" t="s">
        <v>85</v>
      </c>
      <c r="AW98" s="13" t="s">
        <v>37</v>
      </c>
      <c r="AX98" s="13" t="s">
        <v>75</v>
      </c>
      <c r="AY98" s="235" t="s">
        <v>199</v>
      </c>
    </row>
    <row r="99" s="13" customFormat="1">
      <c r="A99" s="13"/>
      <c r="B99" s="224"/>
      <c r="C99" s="225"/>
      <c r="D99" s="226" t="s">
        <v>216</v>
      </c>
      <c r="E99" s="227" t="s">
        <v>19</v>
      </c>
      <c r="F99" s="228" t="s">
        <v>1650</v>
      </c>
      <c r="G99" s="225"/>
      <c r="H99" s="229">
        <v>0.47999999999999998</v>
      </c>
      <c r="I99" s="230"/>
      <c r="J99" s="225"/>
      <c r="K99" s="225"/>
      <c r="L99" s="231"/>
      <c r="M99" s="232"/>
      <c r="N99" s="233"/>
      <c r="O99" s="233"/>
      <c r="P99" s="233"/>
      <c r="Q99" s="233"/>
      <c r="R99" s="233"/>
      <c r="S99" s="233"/>
      <c r="T99" s="234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5" t="s">
        <v>216</v>
      </c>
      <c r="AU99" s="235" t="s">
        <v>85</v>
      </c>
      <c r="AV99" s="13" t="s">
        <v>85</v>
      </c>
      <c r="AW99" s="13" t="s">
        <v>37</v>
      </c>
      <c r="AX99" s="13" t="s">
        <v>75</v>
      </c>
      <c r="AY99" s="235" t="s">
        <v>199</v>
      </c>
    </row>
    <row r="100" s="13" customFormat="1">
      <c r="A100" s="13"/>
      <c r="B100" s="224"/>
      <c r="C100" s="225"/>
      <c r="D100" s="226" t="s">
        <v>216</v>
      </c>
      <c r="E100" s="227" t="s">
        <v>19</v>
      </c>
      <c r="F100" s="228" t="s">
        <v>1651</v>
      </c>
      <c r="G100" s="225"/>
      <c r="H100" s="229">
        <v>0.59999999999999998</v>
      </c>
      <c r="I100" s="230"/>
      <c r="J100" s="225"/>
      <c r="K100" s="225"/>
      <c r="L100" s="231"/>
      <c r="M100" s="232"/>
      <c r="N100" s="233"/>
      <c r="O100" s="233"/>
      <c r="P100" s="233"/>
      <c r="Q100" s="233"/>
      <c r="R100" s="233"/>
      <c r="S100" s="233"/>
      <c r="T100" s="234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5" t="s">
        <v>216</v>
      </c>
      <c r="AU100" s="235" t="s">
        <v>85</v>
      </c>
      <c r="AV100" s="13" t="s">
        <v>85</v>
      </c>
      <c r="AW100" s="13" t="s">
        <v>37</v>
      </c>
      <c r="AX100" s="13" t="s">
        <v>75</v>
      </c>
      <c r="AY100" s="235" t="s">
        <v>199</v>
      </c>
    </row>
    <row r="101" s="14" customFormat="1">
      <c r="A101" s="14"/>
      <c r="B101" s="236"/>
      <c r="C101" s="237"/>
      <c r="D101" s="226" t="s">
        <v>216</v>
      </c>
      <c r="E101" s="238" t="s">
        <v>19</v>
      </c>
      <c r="F101" s="239" t="s">
        <v>218</v>
      </c>
      <c r="G101" s="237"/>
      <c r="H101" s="240">
        <v>1.3199999999999998</v>
      </c>
      <c r="I101" s="241"/>
      <c r="J101" s="237"/>
      <c r="K101" s="237"/>
      <c r="L101" s="242"/>
      <c r="M101" s="243"/>
      <c r="N101" s="244"/>
      <c r="O101" s="244"/>
      <c r="P101" s="244"/>
      <c r="Q101" s="244"/>
      <c r="R101" s="244"/>
      <c r="S101" s="244"/>
      <c r="T101" s="245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46" t="s">
        <v>216</v>
      </c>
      <c r="AU101" s="246" t="s">
        <v>85</v>
      </c>
      <c r="AV101" s="14" t="s">
        <v>207</v>
      </c>
      <c r="AW101" s="14" t="s">
        <v>37</v>
      </c>
      <c r="AX101" s="14" t="s">
        <v>83</v>
      </c>
      <c r="AY101" s="246" t="s">
        <v>199</v>
      </c>
    </row>
    <row r="102" s="2" customFormat="1" ht="16.5" customHeight="1">
      <c r="A102" s="40"/>
      <c r="B102" s="41"/>
      <c r="C102" s="247" t="s">
        <v>271</v>
      </c>
      <c r="D102" s="247" t="s">
        <v>287</v>
      </c>
      <c r="E102" s="248" t="s">
        <v>1652</v>
      </c>
      <c r="F102" s="249" t="s">
        <v>1653</v>
      </c>
      <c r="G102" s="250" t="s">
        <v>283</v>
      </c>
      <c r="H102" s="251">
        <v>1.1879999999999999</v>
      </c>
      <c r="I102" s="252"/>
      <c r="J102" s="253">
        <f>ROUND(I102*H102,2)</f>
        <v>0</v>
      </c>
      <c r="K102" s="249" t="s">
        <v>19</v>
      </c>
      <c r="L102" s="254"/>
      <c r="M102" s="255" t="s">
        <v>19</v>
      </c>
      <c r="N102" s="256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290</v>
      </c>
      <c r="AT102" s="217" t="s">
        <v>287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128</v>
      </c>
      <c r="BM102" s="217" t="s">
        <v>1654</v>
      </c>
    </row>
    <row r="103" s="13" customFormat="1">
      <c r="A103" s="13"/>
      <c r="B103" s="224"/>
      <c r="C103" s="225"/>
      <c r="D103" s="226" t="s">
        <v>216</v>
      </c>
      <c r="E103" s="227" t="s">
        <v>19</v>
      </c>
      <c r="F103" s="228" t="s">
        <v>1650</v>
      </c>
      <c r="G103" s="225"/>
      <c r="H103" s="229">
        <v>0.47999999999999998</v>
      </c>
      <c r="I103" s="230"/>
      <c r="J103" s="225"/>
      <c r="K103" s="225"/>
      <c r="L103" s="231"/>
      <c r="M103" s="232"/>
      <c r="N103" s="233"/>
      <c r="O103" s="233"/>
      <c r="P103" s="233"/>
      <c r="Q103" s="233"/>
      <c r="R103" s="233"/>
      <c r="S103" s="233"/>
      <c r="T103" s="234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5" t="s">
        <v>216</v>
      </c>
      <c r="AU103" s="235" t="s">
        <v>85</v>
      </c>
      <c r="AV103" s="13" t="s">
        <v>85</v>
      </c>
      <c r="AW103" s="13" t="s">
        <v>37</v>
      </c>
      <c r="AX103" s="13" t="s">
        <v>75</v>
      </c>
      <c r="AY103" s="235" t="s">
        <v>199</v>
      </c>
    </row>
    <row r="104" s="13" customFormat="1">
      <c r="A104" s="13"/>
      <c r="B104" s="224"/>
      <c r="C104" s="225"/>
      <c r="D104" s="226" t="s">
        <v>216</v>
      </c>
      <c r="E104" s="227" t="s">
        <v>19</v>
      </c>
      <c r="F104" s="228" t="s">
        <v>1651</v>
      </c>
      <c r="G104" s="225"/>
      <c r="H104" s="229">
        <v>0.59999999999999998</v>
      </c>
      <c r="I104" s="230"/>
      <c r="J104" s="225"/>
      <c r="K104" s="225"/>
      <c r="L104" s="231"/>
      <c r="M104" s="232"/>
      <c r="N104" s="233"/>
      <c r="O104" s="233"/>
      <c r="P104" s="233"/>
      <c r="Q104" s="233"/>
      <c r="R104" s="233"/>
      <c r="S104" s="233"/>
      <c r="T104" s="23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5" t="s">
        <v>216</v>
      </c>
      <c r="AU104" s="235" t="s">
        <v>85</v>
      </c>
      <c r="AV104" s="13" t="s">
        <v>85</v>
      </c>
      <c r="AW104" s="13" t="s">
        <v>37</v>
      </c>
      <c r="AX104" s="13" t="s">
        <v>75</v>
      </c>
      <c r="AY104" s="235" t="s">
        <v>199</v>
      </c>
    </row>
    <row r="105" s="14" customFormat="1">
      <c r="A105" s="14"/>
      <c r="B105" s="236"/>
      <c r="C105" s="237"/>
      <c r="D105" s="226" t="s">
        <v>216</v>
      </c>
      <c r="E105" s="238" t="s">
        <v>19</v>
      </c>
      <c r="F105" s="239" t="s">
        <v>218</v>
      </c>
      <c r="G105" s="237"/>
      <c r="H105" s="240">
        <v>1.0800000000000001</v>
      </c>
      <c r="I105" s="241"/>
      <c r="J105" s="237"/>
      <c r="K105" s="237"/>
      <c r="L105" s="242"/>
      <c r="M105" s="243"/>
      <c r="N105" s="244"/>
      <c r="O105" s="244"/>
      <c r="P105" s="244"/>
      <c r="Q105" s="244"/>
      <c r="R105" s="244"/>
      <c r="S105" s="244"/>
      <c r="T105" s="245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6" t="s">
        <v>216</v>
      </c>
      <c r="AU105" s="246" t="s">
        <v>85</v>
      </c>
      <c r="AV105" s="14" t="s">
        <v>207</v>
      </c>
      <c r="AW105" s="14" t="s">
        <v>37</v>
      </c>
      <c r="AX105" s="14" t="s">
        <v>75</v>
      </c>
      <c r="AY105" s="246" t="s">
        <v>199</v>
      </c>
    </row>
    <row r="106" s="13" customFormat="1">
      <c r="A106" s="13"/>
      <c r="B106" s="224"/>
      <c r="C106" s="225"/>
      <c r="D106" s="226" t="s">
        <v>216</v>
      </c>
      <c r="E106" s="227" t="s">
        <v>19</v>
      </c>
      <c r="F106" s="228" t="s">
        <v>1655</v>
      </c>
      <c r="G106" s="225"/>
      <c r="H106" s="229">
        <v>1.1879999999999999</v>
      </c>
      <c r="I106" s="230"/>
      <c r="J106" s="225"/>
      <c r="K106" s="225"/>
      <c r="L106" s="231"/>
      <c r="M106" s="232"/>
      <c r="N106" s="233"/>
      <c r="O106" s="233"/>
      <c r="P106" s="233"/>
      <c r="Q106" s="233"/>
      <c r="R106" s="233"/>
      <c r="S106" s="233"/>
      <c r="T106" s="234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5" t="s">
        <v>216</v>
      </c>
      <c r="AU106" s="235" t="s">
        <v>85</v>
      </c>
      <c r="AV106" s="13" t="s">
        <v>85</v>
      </c>
      <c r="AW106" s="13" t="s">
        <v>37</v>
      </c>
      <c r="AX106" s="13" t="s">
        <v>75</v>
      </c>
      <c r="AY106" s="235" t="s">
        <v>199</v>
      </c>
    </row>
    <row r="107" s="14" customFormat="1">
      <c r="A107" s="14"/>
      <c r="B107" s="236"/>
      <c r="C107" s="237"/>
      <c r="D107" s="226" t="s">
        <v>216</v>
      </c>
      <c r="E107" s="238" t="s">
        <v>19</v>
      </c>
      <c r="F107" s="239" t="s">
        <v>218</v>
      </c>
      <c r="G107" s="237"/>
      <c r="H107" s="240">
        <v>1.1879999999999999</v>
      </c>
      <c r="I107" s="241"/>
      <c r="J107" s="237"/>
      <c r="K107" s="237"/>
      <c r="L107" s="242"/>
      <c r="M107" s="243"/>
      <c r="N107" s="244"/>
      <c r="O107" s="244"/>
      <c r="P107" s="244"/>
      <c r="Q107" s="244"/>
      <c r="R107" s="244"/>
      <c r="S107" s="244"/>
      <c r="T107" s="245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46" t="s">
        <v>216</v>
      </c>
      <c r="AU107" s="246" t="s">
        <v>85</v>
      </c>
      <c r="AV107" s="14" t="s">
        <v>207</v>
      </c>
      <c r="AW107" s="14" t="s">
        <v>37</v>
      </c>
      <c r="AX107" s="14" t="s">
        <v>83</v>
      </c>
      <c r="AY107" s="246" t="s">
        <v>199</v>
      </c>
    </row>
    <row r="108" s="2" customFormat="1" ht="16.5" customHeight="1">
      <c r="A108" s="40"/>
      <c r="B108" s="41"/>
      <c r="C108" s="247" t="s">
        <v>8</v>
      </c>
      <c r="D108" s="247" t="s">
        <v>287</v>
      </c>
      <c r="E108" s="248" t="s">
        <v>1590</v>
      </c>
      <c r="F108" s="249" t="s">
        <v>1656</v>
      </c>
      <c r="G108" s="250" t="s">
        <v>417</v>
      </c>
      <c r="H108" s="251">
        <v>1</v>
      </c>
      <c r="I108" s="252"/>
      <c r="J108" s="253">
        <f>ROUND(I108*H108,2)</f>
        <v>0</v>
      </c>
      <c r="K108" s="249" t="s">
        <v>19</v>
      </c>
      <c r="L108" s="254"/>
      <c r="M108" s="255" t="s">
        <v>19</v>
      </c>
      <c r="N108" s="256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290</v>
      </c>
      <c r="AT108" s="217" t="s">
        <v>287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128</v>
      </c>
      <c r="BM108" s="217" t="s">
        <v>1657</v>
      </c>
    </row>
    <row r="109" s="13" customFormat="1">
      <c r="A109" s="13"/>
      <c r="B109" s="224"/>
      <c r="C109" s="225"/>
      <c r="D109" s="226" t="s">
        <v>216</v>
      </c>
      <c r="E109" s="227" t="s">
        <v>19</v>
      </c>
      <c r="F109" s="228" t="s">
        <v>1658</v>
      </c>
      <c r="G109" s="225"/>
      <c r="H109" s="229">
        <v>1</v>
      </c>
      <c r="I109" s="230"/>
      <c r="J109" s="225"/>
      <c r="K109" s="225"/>
      <c r="L109" s="231"/>
      <c r="M109" s="232"/>
      <c r="N109" s="233"/>
      <c r="O109" s="233"/>
      <c r="P109" s="233"/>
      <c r="Q109" s="233"/>
      <c r="R109" s="233"/>
      <c r="S109" s="233"/>
      <c r="T109" s="234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5" t="s">
        <v>216</v>
      </c>
      <c r="AU109" s="235" t="s">
        <v>85</v>
      </c>
      <c r="AV109" s="13" t="s">
        <v>85</v>
      </c>
      <c r="AW109" s="13" t="s">
        <v>37</v>
      </c>
      <c r="AX109" s="13" t="s">
        <v>75</v>
      </c>
      <c r="AY109" s="235" t="s">
        <v>199</v>
      </c>
    </row>
    <row r="110" s="14" customFormat="1">
      <c r="A110" s="14"/>
      <c r="B110" s="236"/>
      <c r="C110" s="237"/>
      <c r="D110" s="226" t="s">
        <v>216</v>
      </c>
      <c r="E110" s="238" t="s">
        <v>19</v>
      </c>
      <c r="F110" s="239" t="s">
        <v>218</v>
      </c>
      <c r="G110" s="237"/>
      <c r="H110" s="240">
        <v>1</v>
      </c>
      <c r="I110" s="241"/>
      <c r="J110" s="237"/>
      <c r="K110" s="237"/>
      <c r="L110" s="242"/>
      <c r="M110" s="243"/>
      <c r="N110" s="244"/>
      <c r="O110" s="244"/>
      <c r="P110" s="244"/>
      <c r="Q110" s="244"/>
      <c r="R110" s="244"/>
      <c r="S110" s="244"/>
      <c r="T110" s="245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6" t="s">
        <v>216</v>
      </c>
      <c r="AU110" s="246" t="s">
        <v>85</v>
      </c>
      <c r="AV110" s="14" t="s">
        <v>207</v>
      </c>
      <c r="AW110" s="14" t="s">
        <v>37</v>
      </c>
      <c r="AX110" s="14" t="s">
        <v>83</v>
      </c>
      <c r="AY110" s="246" t="s">
        <v>199</v>
      </c>
    </row>
    <row r="111" s="2" customFormat="1" ht="16.5" customHeight="1">
      <c r="A111" s="40"/>
      <c r="B111" s="41"/>
      <c r="C111" s="206" t="s">
        <v>286</v>
      </c>
      <c r="D111" s="206" t="s">
        <v>202</v>
      </c>
      <c r="E111" s="207" t="s">
        <v>537</v>
      </c>
      <c r="F111" s="208" t="s">
        <v>538</v>
      </c>
      <c r="G111" s="209" t="s">
        <v>305</v>
      </c>
      <c r="H111" s="257"/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128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128</v>
      </c>
      <c r="BM111" s="217" t="s">
        <v>1659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540</v>
      </c>
      <c r="G112" s="42"/>
      <c r="H112" s="42"/>
      <c r="I112" s="221"/>
      <c r="J112" s="42"/>
      <c r="K112" s="42"/>
      <c r="L112" s="46"/>
      <c r="M112" s="258"/>
      <c r="N112" s="259"/>
      <c r="O112" s="260"/>
      <c r="P112" s="260"/>
      <c r="Q112" s="260"/>
      <c r="R112" s="260"/>
      <c r="S112" s="260"/>
      <c r="T112" s="261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2" customFormat="1" ht="6.96" customHeight="1">
      <c r="A113" s="40"/>
      <c r="B113" s="61"/>
      <c r="C113" s="62"/>
      <c r="D113" s="62"/>
      <c r="E113" s="62"/>
      <c r="F113" s="62"/>
      <c r="G113" s="62"/>
      <c r="H113" s="62"/>
      <c r="I113" s="62"/>
      <c r="J113" s="62"/>
      <c r="K113" s="62"/>
      <c r="L113" s="46"/>
      <c r="M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</row>
  </sheetData>
  <sheetProtection sheet="1" autoFilter="0" formatColumns="0" formatRows="0" objects="1" scenarios="1" spinCount="100000" saltValue="XvdOo5SVO8i8vu3/ShswvAkQqPHH3Gv/MhLwEdkws5PJGC+c2DKtdf7Yk39JoaoRZJBvL3rUPQszduPakmNewA==" hashValue="NPAjnwT2N4/lCC3yikuVs3idE3MUBoOUgr/5fzbl6rAgf08udSPkhu/X4Woft+ygxh235yo40L8YvLZnesATWg==" algorithmName="SHA-512" password="CC35"/>
  <autoFilter ref="C81:K112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hyperlinks>
    <hyperlink ref="F94" r:id="rId1" display="https://podminky.urs.cz/item/CS_URS_2025_02/998725201"/>
    <hyperlink ref="F97" r:id="rId2" display="https://podminky.urs.cz/item/CS_URS_2025_02/781491021"/>
    <hyperlink ref="F112" r:id="rId3" display="https://podminky.urs.cz/item/CS_URS_2025_02/99878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84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168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ROUND(J89,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ROUND((SUM(BE89:BE205)),  2)</f>
        <v>0</v>
      </c>
      <c r="G33" s="40"/>
      <c r="H33" s="40"/>
      <c r="I33" s="150">
        <v>0.20999999999999999</v>
      </c>
      <c r="J33" s="149">
        <f>ROUND(((SUM(BE89:BE205))*I33),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ROUND((SUM(BF89:BF205)),  2)</f>
        <v>0</v>
      </c>
      <c r="G34" s="40"/>
      <c r="H34" s="40"/>
      <c r="I34" s="150">
        <v>0.12</v>
      </c>
      <c r="J34" s="149">
        <f>ROUND(((SUM(BF89:BF205))*I34),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ROUND((SUM(BG89:BG205)),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ROUND((SUM(BH89:BH205)),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ROUND((SUM(BI89:BI205)),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01 UP podlahy - Fyzika, ICT, Jazykové učebny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J89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J90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J91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176</v>
      </c>
      <c r="E62" s="176"/>
      <c r="F62" s="176"/>
      <c r="G62" s="176"/>
      <c r="H62" s="176"/>
      <c r="I62" s="176"/>
      <c r="J62" s="177">
        <f>J106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177</v>
      </c>
      <c r="E63" s="176"/>
      <c r="F63" s="176"/>
      <c r="G63" s="176"/>
      <c r="H63" s="176"/>
      <c r="I63" s="176"/>
      <c r="J63" s="177">
        <f>J109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7"/>
      <c r="C64" s="168"/>
      <c r="D64" s="169" t="s">
        <v>178</v>
      </c>
      <c r="E64" s="170"/>
      <c r="F64" s="170"/>
      <c r="G64" s="170"/>
      <c r="H64" s="170"/>
      <c r="I64" s="170"/>
      <c r="J64" s="171">
        <f>J138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73"/>
      <c r="C65" s="174"/>
      <c r="D65" s="175" t="s">
        <v>179</v>
      </c>
      <c r="E65" s="176"/>
      <c r="F65" s="176"/>
      <c r="G65" s="176"/>
      <c r="H65" s="176"/>
      <c r="I65" s="176"/>
      <c r="J65" s="177">
        <f>J139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180</v>
      </c>
      <c r="E66" s="176"/>
      <c r="F66" s="176"/>
      <c r="G66" s="176"/>
      <c r="H66" s="176"/>
      <c r="I66" s="176"/>
      <c r="J66" s="177">
        <f>J152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181</v>
      </c>
      <c r="E67" s="176"/>
      <c r="F67" s="176"/>
      <c r="G67" s="176"/>
      <c r="H67" s="176"/>
      <c r="I67" s="176"/>
      <c r="J67" s="177">
        <f>J155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182</v>
      </c>
      <c r="E68" s="176"/>
      <c r="F68" s="176"/>
      <c r="G68" s="176"/>
      <c r="H68" s="176"/>
      <c r="I68" s="176"/>
      <c r="J68" s="177">
        <f>J163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183</v>
      </c>
      <c r="E69" s="176"/>
      <c r="F69" s="176"/>
      <c r="G69" s="176"/>
      <c r="H69" s="176"/>
      <c r="I69" s="176"/>
      <c r="J69" s="177">
        <f>J166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184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162" t="str">
        <f>E7</f>
        <v>Gymnázium Náchod -bez vybavení</v>
      </c>
      <c r="F79" s="34"/>
      <c r="G79" s="34"/>
      <c r="H79" s="34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167</v>
      </c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E9</f>
        <v>01 UP podlahy - Fyzika, ICT, Jazykové učebny</v>
      </c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F12</f>
        <v xml:space="preserve"> </v>
      </c>
      <c r="G83" s="42"/>
      <c r="H83" s="42"/>
      <c r="I83" s="34" t="s">
        <v>23</v>
      </c>
      <c r="J83" s="74" t="str">
        <f>IF(J12="","",J12)</f>
        <v>16. 9. 2025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25</v>
      </c>
      <c r="D85" s="42"/>
      <c r="E85" s="42"/>
      <c r="F85" s="29" t="str">
        <f>E15</f>
        <v xml:space="preserve"> </v>
      </c>
      <c r="G85" s="42"/>
      <c r="H85" s="42"/>
      <c r="I85" s="34" t="s">
        <v>33</v>
      </c>
      <c r="J85" s="38" t="str">
        <f>E21</f>
        <v xml:space="preserve"> 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31</v>
      </c>
      <c r="D86" s="42"/>
      <c r="E86" s="42"/>
      <c r="F86" s="29" t="str">
        <f>IF(E18="","",E18)</f>
        <v>Vyplň údaj</v>
      </c>
      <c r="G86" s="42"/>
      <c r="H86" s="42"/>
      <c r="I86" s="34" t="s">
        <v>38</v>
      </c>
      <c r="J86" s="38" t="str">
        <f>E24</f>
        <v xml:space="preserve"> </v>
      </c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79"/>
      <c r="B88" s="180"/>
      <c r="C88" s="181" t="s">
        <v>185</v>
      </c>
      <c r="D88" s="182" t="s">
        <v>60</v>
      </c>
      <c r="E88" s="182" t="s">
        <v>56</v>
      </c>
      <c r="F88" s="182" t="s">
        <v>57</v>
      </c>
      <c r="G88" s="182" t="s">
        <v>186</v>
      </c>
      <c r="H88" s="182" t="s">
        <v>187</v>
      </c>
      <c r="I88" s="182" t="s">
        <v>188</v>
      </c>
      <c r="J88" s="182" t="s">
        <v>172</v>
      </c>
      <c r="K88" s="183" t="s">
        <v>189</v>
      </c>
      <c r="L88" s="184"/>
      <c r="M88" s="94" t="s">
        <v>19</v>
      </c>
      <c r="N88" s="95" t="s">
        <v>45</v>
      </c>
      <c r="O88" s="95" t="s">
        <v>190</v>
      </c>
      <c r="P88" s="95" t="s">
        <v>191</v>
      </c>
      <c r="Q88" s="95" t="s">
        <v>192</v>
      </c>
      <c r="R88" s="95" t="s">
        <v>193</v>
      </c>
      <c r="S88" s="95" t="s">
        <v>194</v>
      </c>
      <c r="T88" s="96" t="s">
        <v>195</v>
      </c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</row>
    <row r="89" s="2" customFormat="1" ht="22.8" customHeight="1">
      <c r="A89" s="40"/>
      <c r="B89" s="41"/>
      <c r="C89" s="101" t="s">
        <v>196</v>
      </c>
      <c r="D89" s="42"/>
      <c r="E89" s="42"/>
      <c r="F89" s="42"/>
      <c r="G89" s="42"/>
      <c r="H89" s="42"/>
      <c r="I89" s="42"/>
      <c r="J89" s="185">
        <f>BK89</f>
        <v>0</v>
      </c>
      <c r="K89" s="42"/>
      <c r="L89" s="46"/>
      <c r="M89" s="97"/>
      <c r="N89" s="186"/>
      <c r="O89" s="98"/>
      <c r="P89" s="187">
        <f>P90+P138</f>
        <v>0</v>
      </c>
      <c r="Q89" s="98"/>
      <c r="R89" s="187">
        <f>R90+R138</f>
        <v>69.935619875142578</v>
      </c>
      <c r="S89" s="98"/>
      <c r="T89" s="188">
        <f>T90+T138</f>
        <v>96.776930000000007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74</v>
      </c>
      <c r="AU89" s="19" t="s">
        <v>173</v>
      </c>
      <c r="BK89" s="189">
        <f>BK90+BK138</f>
        <v>0</v>
      </c>
    </row>
    <row r="90" s="12" customFormat="1" ht="25.92" customHeight="1">
      <c r="A90" s="12"/>
      <c r="B90" s="190"/>
      <c r="C90" s="191"/>
      <c r="D90" s="192" t="s">
        <v>74</v>
      </c>
      <c r="E90" s="193" t="s">
        <v>197</v>
      </c>
      <c r="F90" s="193" t="s">
        <v>198</v>
      </c>
      <c r="G90" s="191"/>
      <c r="H90" s="191"/>
      <c r="I90" s="194"/>
      <c r="J90" s="195">
        <f>BK90</f>
        <v>0</v>
      </c>
      <c r="K90" s="191"/>
      <c r="L90" s="196"/>
      <c r="M90" s="197"/>
      <c r="N90" s="198"/>
      <c r="O90" s="198"/>
      <c r="P90" s="199">
        <f>P91+P106+P109</f>
        <v>0</v>
      </c>
      <c r="Q90" s="198"/>
      <c r="R90" s="199">
        <f>R91+R106+R109</f>
        <v>64.250448092352585</v>
      </c>
      <c r="S90" s="198"/>
      <c r="T90" s="200">
        <f>T91+T106+T109</f>
        <v>85.481200000000001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83</v>
      </c>
      <c r="AT90" s="202" t="s">
        <v>74</v>
      </c>
      <c r="AU90" s="202" t="s">
        <v>75</v>
      </c>
      <c r="AY90" s="201" t="s">
        <v>199</v>
      </c>
      <c r="BK90" s="203">
        <f>BK91+BK106+BK109</f>
        <v>0</v>
      </c>
    </row>
    <row r="91" s="12" customFormat="1" ht="22.8" customHeight="1">
      <c r="A91" s="12"/>
      <c r="B91" s="190"/>
      <c r="C91" s="191"/>
      <c r="D91" s="192" t="s">
        <v>74</v>
      </c>
      <c r="E91" s="204" t="s">
        <v>200</v>
      </c>
      <c r="F91" s="204" t="s">
        <v>201</v>
      </c>
      <c r="G91" s="191"/>
      <c r="H91" s="191"/>
      <c r="I91" s="194"/>
      <c r="J91" s="205">
        <f>BK91</f>
        <v>0</v>
      </c>
      <c r="K91" s="191"/>
      <c r="L91" s="196"/>
      <c r="M91" s="197"/>
      <c r="N91" s="198"/>
      <c r="O91" s="198"/>
      <c r="P91" s="199">
        <f>SUM(P92:P105)</f>
        <v>0</v>
      </c>
      <c r="Q91" s="198"/>
      <c r="R91" s="199">
        <f>SUM(R92:R105)</f>
        <v>64.250448092352585</v>
      </c>
      <c r="S91" s="198"/>
      <c r="T91" s="200">
        <f>SUM(T92:T105)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1" t="s">
        <v>83</v>
      </c>
      <c r="AT91" s="202" t="s">
        <v>74</v>
      </c>
      <c r="AU91" s="202" t="s">
        <v>83</v>
      </c>
      <c r="AY91" s="201" t="s">
        <v>199</v>
      </c>
      <c r="BK91" s="203">
        <f>SUM(BK92:BK105)</f>
        <v>0</v>
      </c>
    </row>
    <row r="92" s="2" customFormat="1" ht="21.75" customHeight="1">
      <c r="A92" s="40"/>
      <c r="B92" s="41"/>
      <c r="C92" s="206" t="s">
        <v>83</v>
      </c>
      <c r="D92" s="206" t="s">
        <v>202</v>
      </c>
      <c r="E92" s="207" t="s">
        <v>203</v>
      </c>
      <c r="F92" s="208" t="s">
        <v>204</v>
      </c>
      <c r="G92" s="209" t="s">
        <v>205</v>
      </c>
      <c r="H92" s="210">
        <v>24.422999999999998</v>
      </c>
      <c r="I92" s="211"/>
      <c r="J92" s="212">
        <f>ROUND(I92*H92,2)</f>
        <v>0</v>
      </c>
      <c r="K92" s="208" t="s">
        <v>206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2.5018699999999998</v>
      </c>
      <c r="R92" s="215">
        <f>Q92*H92</f>
        <v>61.10317100999999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208</v>
      </c>
    </row>
    <row r="93" s="2" customFormat="1">
      <c r="A93" s="40"/>
      <c r="B93" s="41"/>
      <c r="C93" s="42"/>
      <c r="D93" s="219" t="s">
        <v>209</v>
      </c>
      <c r="E93" s="42"/>
      <c r="F93" s="220" t="s">
        <v>210</v>
      </c>
      <c r="G93" s="42"/>
      <c r="H93" s="42"/>
      <c r="I93" s="221"/>
      <c r="J93" s="42"/>
      <c r="K93" s="42"/>
      <c r="L93" s="46"/>
      <c r="M93" s="222"/>
      <c r="N93" s="223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209</v>
      </c>
      <c r="AU93" s="19" t="s">
        <v>85</v>
      </c>
    </row>
    <row r="94" s="2" customFormat="1" ht="16.5" customHeight="1">
      <c r="A94" s="40"/>
      <c r="B94" s="41"/>
      <c r="C94" s="206" t="s">
        <v>85</v>
      </c>
      <c r="D94" s="206" t="s">
        <v>202</v>
      </c>
      <c r="E94" s="207" t="s">
        <v>211</v>
      </c>
      <c r="F94" s="208" t="s">
        <v>212</v>
      </c>
      <c r="G94" s="209" t="s">
        <v>213</v>
      </c>
      <c r="H94" s="210">
        <v>2.9580000000000002</v>
      </c>
      <c r="I94" s="211"/>
      <c r="J94" s="212">
        <f>ROUND(I94*H94,2)</f>
        <v>0</v>
      </c>
      <c r="K94" s="208" t="s">
        <v>206</v>
      </c>
      <c r="L94" s="46"/>
      <c r="M94" s="213" t="s">
        <v>19</v>
      </c>
      <c r="N94" s="214" t="s">
        <v>46</v>
      </c>
      <c r="O94" s="86"/>
      <c r="P94" s="215">
        <f>O94*H94</f>
        <v>0</v>
      </c>
      <c r="Q94" s="215">
        <v>1.0627727797</v>
      </c>
      <c r="R94" s="215">
        <f>Q94*H94</f>
        <v>3.1436818823525998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207</v>
      </c>
      <c r="AT94" s="217" t="s">
        <v>202</v>
      </c>
      <c r="AU94" s="217" t="s">
        <v>85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207</v>
      </c>
      <c r="BM94" s="217" t="s">
        <v>214</v>
      </c>
    </row>
    <row r="95" s="2" customFormat="1">
      <c r="A95" s="40"/>
      <c r="B95" s="41"/>
      <c r="C95" s="42"/>
      <c r="D95" s="219" t="s">
        <v>209</v>
      </c>
      <c r="E95" s="42"/>
      <c r="F95" s="220" t="s">
        <v>215</v>
      </c>
      <c r="G95" s="42"/>
      <c r="H95" s="42"/>
      <c r="I95" s="221"/>
      <c r="J95" s="42"/>
      <c r="K95" s="42"/>
      <c r="L95" s="46"/>
      <c r="M95" s="222"/>
      <c r="N95" s="223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209</v>
      </c>
      <c r="AU95" s="19" t="s">
        <v>85</v>
      </c>
    </row>
    <row r="96" s="13" customFormat="1">
      <c r="A96" s="13"/>
      <c r="B96" s="224"/>
      <c r="C96" s="225"/>
      <c r="D96" s="226" t="s">
        <v>216</v>
      </c>
      <c r="E96" s="227" t="s">
        <v>19</v>
      </c>
      <c r="F96" s="228" t="s">
        <v>217</v>
      </c>
      <c r="G96" s="225"/>
      <c r="H96" s="229">
        <v>2.9580000000000002</v>
      </c>
      <c r="I96" s="230"/>
      <c r="J96" s="225"/>
      <c r="K96" s="225"/>
      <c r="L96" s="231"/>
      <c r="M96" s="232"/>
      <c r="N96" s="233"/>
      <c r="O96" s="233"/>
      <c r="P96" s="233"/>
      <c r="Q96" s="233"/>
      <c r="R96" s="233"/>
      <c r="S96" s="233"/>
      <c r="T96" s="234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5" t="s">
        <v>216</v>
      </c>
      <c r="AU96" s="235" t="s">
        <v>85</v>
      </c>
      <c r="AV96" s="13" t="s">
        <v>85</v>
      </c>
      <c r="AW96" s="13" t="s">
        <v>37</v>
      </c>
      <c r="AX96" s="13" t="s">
        <v>75</v>
      </c>
      <c r="AY96" s="235" t="s">
        <v>199</v>
      </c>
    </row>
    <row r="97" s="14" customFormat="1">
      <c r="A97" s="14"/>
      <c r="B97" s="236"/>
      <c r="C97" s="237"/>
      <c r="D97" s="226" t="s">
        <v>216</v>
      </c>
      <c r="E97" s="238" t="s">
        <v>19</v>
      </c>
      <c r="F97" s="239" t="s">
        <v>218</v>
      </c>
      <c r="G97" s="237"/>
      <c r="H97" s="240">
        <v>2.9580000000000002</v>
      </c>
      <c r="I97" s="241"/>
      <c r="J97" s="237"/>
      <c r="K97" s="237"/>
      <c r="L97" s="242"/>
      <c r="M97" s="243"/>
      <c r="N97" s="244"/>
      <c r="O97" s="244"/>
      <c r="P97" s="244"/>
      <c r="Q97" s="244"/>
      <c r="R97" s="244"/>
      <c r="S97" s="244"/>
      <c r="T97" s="245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46" t="s">
        <v>216</v>
      </c>
      <c r="AU97" s="246" t="s">
        <v>85</v>
      </c>
      <c r="AV97" s="14" t="s">
        <v>207</v>
      </c>
      <c r="AW97" s="14" t="s">
        <v>37</v>
      </c>
      <c r="AX97" s="14" t="s">
        <v>83</v>
      </c>
      <c r="AY97" s="246" t="s">
        <v>199</v>
      </c>
    </row>
    <row r="98" s="2" customFormat="1" ht="21.75" customHeight="1">
      <c r="A98" s="40"/>
      <c r="B98" s="41"/>
      <c r="C98" s="206" t="s">
        <v>219</v>
      </c>
      <c r="D98" s="206" t="s">
        <v>202</v>
      </c>
      <c r="E98" s="207" t="s">
        <v>220</v>
      </c>
      <c r="F98" s="208" t="s">
        <v>221</v>
      </c>
      <c r="G98" s="209" t="s">
        <v>222</v>
      </c>
      <c r="H98" s="210">
        <v>171.19999999999999</v>
      </c>
      <c r="I98" s="211"/>
      <c r="J98" s="212">
        <f>ROUND(I98*H98,2)</f>
        <v>0</v>
      </c>
      <c r="K98" s="208" t="s">
        <v>206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2.0999999999999999E-05</v>
      </c>
      <c r="R98" s="215">
        <f>Q98*H98</f>
        <v>0.0035951999999999994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207</v>
      </c>
      <c r="AT98" s="217" t="s">
        <v>202</v>
      </c>
      <c r="AU98" s="217" t="s">
        <v>85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223</v>
      </c>
    </row>
    <row r="99" s="2" customFormat="1">
      <c r="A99" s="40"/>
      <c r="B99" s="41"/>
      <c r="C99" s="42"/>
      <c r="D99" s="219" t="s">
        <v>209</v>
      </c>
      <c r="E99" s="42"/>
      <c r="F99" s="220" t="s">
        <v>224</v>
      </c>
      <c r="G99" s="42"/>
      <c r="H99" s="42"/>
      <c r="I99" s="221"/>
      <c r="J99" s="42"/>
      <c r="K99" s="42"/>
      <c r="L99" s="46"/>
      <c r="M99" s="222"/>
      <c r="N99" s="22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209</v>
      </c>
      <c r="AU99" s="19" t="s">
        <v>85</v>
      </c>
    </row>
    <row r="100" s="13" customFormat="1">
      <c r="A100" s="13"/>
      <c r="B100" s="224"/>
      <c r="C100" s="225"/>
      <c r="D100" s="226" t="s">
        <v>216</v>
      </c>
      <c r="E100" s="227" t="s">
        <v>19</v>
      </c>
      <c r="F100" s="228" t="s">
        <v>225</v>
      </c>
      <c r="G100" s="225"/>
      <c r="H100" s="229">
        <v>37.200000000000003</v>
      </c>
      <c r="I100" s="230"/>
      <c r="J100" s="225"/>
      <c r="K100" s="225"/>
      <c r="L100" s="231"/>
      <c r="M100" s="232"/>
      <c r="N100" s="233"/>
      <c r="O100" s="233"/>
      <c r="P100" s="233"/>
      <c r="Q100" s="233"/>
      <c r="R100" s="233"/>
      <c r="S100" s="233"/>
      <c r="T100" s="234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5" t="s">
        <v>216</v>
      </c>
      <c r="AU100" s="235" t="s">
        <v>85</v>
      </c>
      <c r="AV100" s="13" t="s">
        <v>85</v>
      </c>
      <c r="AW100" s="13" t="s">
        <v>37</v>
      </c>
      <c r="AX100" s="13" t="s">
        <v>75</v>
      </c>
      <c r="AY100" s="235" t="s">
        <v>199</v>
      </c>
    </row>
    <row r="101" s="13" customFormat="1">
      <c r="A101" s="13"/>
      <c r="B101" s="224"/>
      <c r="C101" s="225"/>
      <c r="D101" s="226" t="s">
        <v>216</v>
      </c>
      <c r="E101" s="227" t="s">
        <v>19</v>
      </c>
      <c r="F101" s="228" t="s">
        <v>226</v>
      </c>
      <c r="G101" s="225"/>
      <c r="H101" s="229">
        <v>27.100000000000001</v>
      </c>
      <c r="I101" s="230"/>
      <c r="J101" s="225"/>
      <c r="K101" s="225"/>
      <c r="L101" s="231"/>
      <c r="M101" s="232"/>
      <c r="N101" s="233"/>
      <c r="O101" s="233"/>
      <c r="P101" s="233"/>
      <c r="Q101" s="233"/>
      <c r="R101" s="233"/>
      <c r="S101" s="233"/>
      <c r="T101" s="234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5" t="s">
        <v>216</v>
      </c>
      <c r="AU101" s="235" t="s">
        <v>85</v>
      </c>
      <c r="AV101" s="13" t="s">
        <v>85</v>
      </c>
      <c r="AW101" s="13" t="s">
        <v>37</v>
      </c>
      <c r="AX101" s="13" t="s">
        <v>75</v>
      </c>
      <c r="AY101" s="235" t="s">
        <v>199</v>
      </c>
    </row>
    <row r="102" s="13" customFormat="1">
      <c r="A102" s="13"/>
      <c r="B102" s="224"/>
      <c r="C102" s="225"/>
      <c r="D102" s="226" t="s">
        <v>216</v>
      </c>
      <c r="E102" s="227" t="s">
        <v>19</v>
      </c>
      <c r="F102" s="228" t="s">
        <v>227</v>
      </c>
      <c r="G102" s="225"/>
      <c r="H102" s="229">
        <v>32.700000000000003</v>
      </c>
      <c r="I102" s="230"/>
      <c r="J102" s="225"/>
      <c r="K102" s="225"/>
      <c r="L102" s="231"/>
      <c r="M102" s="232"/>
      <c r="N102" s="233"/>
      <c r="O102" s="233"/>
      <c r="P102" s="233"/>
      <c r="Q102" s="233"/>
      <c r="R102" s="233"/>
      <c r="S102" s="233"/>
      <c r="T102" s="234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5" t="s">
        <v>216</v>
      </c>
      <c r="AU102" s="235" t="s">
        <v>85</v>
      </c>
      <c r="AV102" s="13" t="s">
        <v>85</v>
      </c>
      <c r="AW102" s="13" t="s">
        <v>37</v>
      </c>
      <c r="AX102" s="13" t="s">
        <v>75</v>
      </c>
      <c r="AY102" s="235" t="s">
        <v>199</v>
      </c>
    </row>
    <row r="103" s="13" customFormat="1">
      <c r="A103" s="13"/>
      <c r="B103" s="224"/>
      <c r="C103" s="225"/>
      <c r="D103" s="226" t="s">
        <v>216</v>
      </c>
      <c r="E103" s="227" t="s">
        <v>19</v>
      </c>
      <c r="F103" s="228" t="s">
        <v>228</v>
      </c>
      <c r="G103" s="225"/>
      <c r="H103" s="229">
        <v>51</v>
      </c>
      <c r="I103" s="230"/>
      <c r="J103" s="225"/>
      <c r="K103" s="225"/>
      <c r="L103" s="231"/>
      <c r="M103" s="232"/>
      <c r="N103" s="233"/>
      <c r="O103" s="233"/>
      <c r="P103" s="233"/>
      <c r="Q103" s="233"/>
      <c r="R103" s="233"/>
      <c r="S103" s="233"/>
      <c r="T103" s="234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5" t="s">
        <v>216</v>
      </c>
      <c r="AU103" s="235" t="s">
        <v>85</v>
      </c>
      <c r="AV103" s="13" t="s">
        <v>85</v>
      </c>
      <c r="AW103" s="13" t="s">
        <v>37</v>
      </c>
      <c r="AX103" s="13" t="s">
        <v>75</v>
      </c>
      <c r="AY103" s="235" t="s">
        <v>199</v>
      </c>
    </row>
    <row r="104" s="13" customFormat="1">
      <c r="A104" s="13"/>
      <c r="B104" s="224"/>
      <c r="C104" s="225"/>
      <c r="D104" s="226" t="s">
        <v>216</v>
      </c>
      <c r="E104" s="227" t="s">
        <v>19</v>
      </c>
      <c r="F104" s="228" t="s">
        <v>229</v>
      </c>
      <c r="G104" s="225"/>
      <c r="H104" s="229">
        <v>23.199999999999999</v>
      </c>
      <c r="I104" s="230"/>
      <c r="J104" s="225"/>
      <c r="K104" s="225"/>
      <c r="L104" s="231"/>
      <c r="M104" s="232"/>
      <c r="N104" s="233"/>
      <c r="O104" s="233"/>
      <c r="P104" s="233"/>
      <c r="Q104" s="233"/>
      <c r="R104" s="233"/>
      <c r="S104" s="233"/>
      <c r="T104" s="23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5" t="s">
        <v>216</v>
      </c>
      <c r="AU104" s="235" t="s">
        <v>85</v>
      </c>
      <c r="AV104" s="13" t="s">
        <v>85</v>
      </c>
      <c r="AW104" s="13" t="s">
        <v>37</v>
      </c>
      <c r="AX104" s="13" t="s">
        <v>75</v>
      </c>
      <c r="AY104" s="235" t="s">
        <v>199</v>
      </c>
    </row>
    <row r="105" s="14" customFormat="1">
      <c r="A105" s="14"/>
      <c r="B105" s="236"/>
      <c r="C105" s="237"/>
      <c r="D105" s="226" t="s">
        <v>216</v>
      </c>
      <c r="E105" s="238" t="s">
        <v>19</v>
      </c>
      <c r="F105" s="239" t="s">
        <v>218</v>
      </c>
      <c r="G105" s="237"/>
      <c r="H105" s="240">
        <v>171.19999999999999</v>
      </c>
      <c r="I105" s="241"/>
      <c r="J105" s="237"/>
      <c r="K105" s="237"/>
      <c r="L105" s="242"/>
      <c r="M105" s="243"/>
      <c r="N105" s="244"/>
      <c r="O105" s="244"/>
      <c r="P105" s="244"/>
      <c r="Q105" s="244"/>
      <c r="R105" s="244"/>
      <c r="S105" s="244"/>
      <c r="T105" s="245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6" t="s">
        <v>216</v>
      </c>
      <c r="AU105" s="246" t="s">
        <v>85</v>
      </c>
      <c r="AV105" s="14" t="s">
        <v>207</v>
      </c>
      <c r="AW105" s="14" t="s">
        <v>37</v>
      </c>
      <c r="AX105" s="14" t="s">
        <v>83</v>
      </c>
      <c r="AY105" s="246" t="s">
        <v>199</v>
      </c>
    </row>
    <row r="106" s="12" customFormat="1" ht="22.8" customHeight="1">
      <c r="A106" s="12"/>
      <c r="B106" s="190"/>
      <c r="C106" s="191"/>
      <c r="D106" s="192" t="s">
        <v>74</v>
      </c>
      <c r="E106" s="204" t="s">
        <v>230</v>
      </c>
      <c r="F106" s="204" t="s">
        <v>231</v>
      </c>
      <c r="G106" s="191"/>
      <c r="H106" s="191"/>
      <c r="I106" s="194"/>
      <c r="J106" s="205">
        <f>BK106</f>
        <v>0</v>
      </c>
      <c r="K106" s="191"/>
      <c r="L106" s="196"/>
      <c r="M106" s="197"/>
      <c r="N106" s="198"/>
      <c r="O106" s="198"/>
      <c r="P106" s="199">
        <f>SUM(P107:P108)</f>
        <v>0</v>
      </c>
      <c r="Q106" s="198"/>
      <c r="R106" s="199">
        <f>SUM(R107:R108)</f>
        <v>0</v>
      </c>
      <c r="S106" s="198"/>
      <c r="T106" s="200">
        <f>SUM(T107:T108)</f>
        <v>85.481200000000001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1" t="s">
        <v>83</v>
      </c>
      <c r="AT106" s="202" t="s">
        <v>74</v>
      </c>
      <c r="AU106" s="202" t="s">
        <v>83</v>
      </c>
      <c r="AY106" s="201" t="s">
        <v>199</v>
      </c>
      <c r="BK106" s="203">
        <f>SUM(BK107:BK108)</f>
        <v>0</v>
      </c>
    </row>
    <row r="107" s="2" customFormat="1" ht="16.5" customHeight="1">
      <c r="A107" s="40"/>
      <c r="B107" s="41"/>
      <c r="C107" s="206" t="s">
        <v>207</v>
      </c>
      <c r="D107" s="206" t="s">
        <v>202</v>
      </c>
      <c r="E107" s="207" t="s">
        <v>232</v>
      </c>
      <c r="F107" s="208" t="s">
        <v>233</v>
      </c>
      <c r="G107" s="209" t="s">
        <v>205</v>
      </c>
      <c r="H107" s="210">
        <v>61.058</v>
      </c>
      <c r="I107" s="211"/>
      <c r="J107" s="212">
        <f>ROUND(I107*H107,2)</f>
        <v>0</v>
      </c>
      <c r="K107" s="208" t="s">
        <v>206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1.3999999999999999</v>
      </c>
      <c r="T107" s="216">
        <f>S107*H107</f>
        <v>85.481200000000001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207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234</v>
      </c>
    </row>
    <row r="108" s="2" customFormat="1">
      <c r="A108" s="40"/>
      <c r="B108" s="41"/>
      <c r="C108" s="42"/>
      <c r="D108" s="219" t="s">
        <v>209</v>
      </c>
      <c r="E108" s="42"/>
      <c r="F108" s="220" t="s">
        <v>235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209</v>
      </c>
      <c r="AU108" s="19" t="s">
        <v>85</v>
      </c>
    </row>
    <row r="109" s="12" customFormat="1" ht="22.8" customHeight="1">
      <c r="A109" s="12"/>
      <c r="B109" s="190"/>
      <c r="C109" s="191"/>
      <c r="D109" s="192" t="s">
        <v>74</v>
      </c>
      <c r="E109" s="204" t="s">
        <v>236</v>
      </c>
      <c r="F109" s="204" t="s">
        <v>237</v>
      </c>
      <c r="G109" s="191"/>
      <c r="H109" s="191"/>
      <c r="I109" s="194"/>
      <c r="J109" s="205">
        <f>BK109</f>
        <v>0</v>
      </c>
      <c r="K109" s="191"/>
      <c r="L109" s="196"/>
      <c r="M109" s="197"/>
      <c r="N109" s="198"/>
      <c r="O109" s="198"/>
      <c r="P109" s="199">
        <f>SUM(P110:P137)</f>
        <v>0</v>
      </c>
      <c r="Q109" s="198"/>
      <c r="R109" s="199">
        <f>SUM(R110:R137)</f>
        <v>0</v>
      </c>
      <c r="S109" s="198"/>
      <c r="T109" s="200">
        <f>SUM(T110:T137)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1" t="s">
        <v>83</v>
      </c>
      <c r="AT109" s="202" t="s">
        <v>74</v>
      </c>
      <c r="AU109" s="202" t="s">
        <v>83</v>
      </c>
      <c r="AY109" s="201" t="s">
        <v>199</v>
      </c>
      <c r="BK109" s="203">
        <f>SUM(BK110:BK137)</f>
        <v>0</v>
      </c>
    </row>
    <row r="110" s="2" customFormat="1" ht="21.75" customHeight="1">
      <c r="A110" s="40"/>
      <c r="B110" s="41"/>
      <c r="C110" s="206" t="s">
        <v>238</v>
      </c>
      <c r="D110" s="206" t="s">
        <v>202</v>
      </c>
      <c r="E110" s="207" t="s">
        <v>239</v>
      </c>
      <c r="F110" s="208" t="s">
        <v>240</v>
      </c>
      <c r="G110" s="209" t="s">
        <v>213</v>
      </c>
      <c r="H110" s="210">
        <v>38.710999999999999</v>
      </c>
      <c r="I110" s="211"/>
      <c r="J110" s="212">
        <f>ROUND(I110*H110,2)</f>
        <v>0</v>
      </c>
      <c r="K110" s="208" t="s">
        <v>206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207</v>
      </c>
      <c r="AT110" s="217" t="s">
        <v>202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241</v>
      </c>
    </row>
    <row r="111" s="2" customFormat="1">
      <c r="A111" s="40"/>
      <c r="B111" s="41"/>
      <c r="C111" s="42"/>
      <c r="D111" s="219" t="s">
        <v>209</v>
      </c>
      <c r="E111" s="42"/>
      <c r="F111" s="220" t="s">
        <v>242</v>
      </c>
      <c r="G111" s="42"/>
      <c r="H111" s="42"/>
      <c r="I111" s="221"/>
      <c r="J111" s="42"/>
      <c r="K111" s="42"/>
      <c r="L111" s="46"/>
      <c r="M111" s="222"/>
      <c r="N111" s="223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209</v>
      </c>
      <c r="AU111" s="19" t="s">
        <v>85</v>
      </c>
    </row>
    <row r="112" s="13" customFormat="1">
      <c r="A112" s="13"/>
      <c r="B112" s="224"/>
      <c r="C112" s="225"/>
      <c r="D112" s="226" t="s">
        <v>216</v>
      </c>
      <c r="E112" s="227" t="s">
        <v>19</v>
      </c>
      <c r="F112" s="228" t="s">
        <v>243</v>
      </c>
      <c r="G112" s="225"/>
      <c r="H112" s="229">
        <v>38.710999999999999</v>
      </c>
      <c r="I112" s="230"/>
      <c r="J112" s="225"/>
      <c r="K112" s="225"/>
      <c r="L112" s="231"/>
      <c r="M112" s="232"/>
      <c r="N112" s="233"/>
      <c r="O112" s="233"/>
      <c r="P112" s="233"/>
      <c r="Q112" s="233"/>
      <c r="R112" s="233"/>
      <c r="S112" s="233"/>
      <c r="T112" s="234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5" t="s">
        <v>216</v>
      </c>
      <c r="AU112" s="235" t="s">
        <v>85</v>
      </c>
      <c r="AV112" s="13" t="s">
        <v>85</v>
      </c>
      <c r="AW112" s="13" t="s">
        <v>37</v>
      </c>
      <c r="AX112" s="13" t="s">
        <v>75</v>
      </c>
      <c r="AY112" s="235" t="s">
        <v>199</v>
      </c>
    </row>
    <row r="113" s="14" customFormat="1">
      <c r="A113" s="14"/>
      <c r="B113" s="236"/>
      <c r="C113" s="237"/>
      <c r="D113" s="226" t="s">
        <v>216</v>
      </c>
      <c r="E113" s="238" t="s">
        <v>19</v>
      </c>
      <c r="F113" s="239" t="s">
        <v>218</v>
      </c>
      <c r="G113" s="237"/>
      <c r="H113" s="240">
        <v>38.710999999999999</v>
      </c>
      <c r="I113" s="241"/>
      <c r="J113" s="237"/>
      <c r="K113" s="237"/>
      <c r="L113" s="242"/>
      <c r="M113" s="243"/>
      <c r="N113" s="244"/>
      <c r="O113" s="244"/>
      <c r="P113" s="244"/>
      <c r="Q113" s="244"/>
      <c r="R113" s="244"/>
      <c r="S113" s="244"/>
      <c r="T113" s="245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46" t="s">
        <v>216</v>
      </c>
      <c r="AU113" s="246" t="s">
        <v>85</v>
      </c>
      <c r="AV113" s="14" t="s">
        <v>207</v>
      </c>
      <c r="AW113" s="14" t="s">
        <v>37</v>
      </c>
      <c r="AX113" s="14" t="s">
        <v>83</v>
      </c>
      <c r="AY113" s="246" t="s">
        <v>199</v>
      </c>
    </row>
    <row r="114" s="2" customFormat="1" ht="16.5" customHeight="1">
      <c r="A114" s="40"/>
      <c r="B114" s="41"/>
      <c r="C114" s="206" t="s">
        <v>200</v>
      </c>
      <c r="D114" s="206" t="s">
        <v>202</v>
      </c>
      <c r="E114" s="207" t="s">
        <v>244</v>
      </c>
      <c r="F114" s="208" t="s">
        <v>245</v>
      </c>
      <c r="G114" s="209" t="s">
        <v>213</v>
      </c>
      <c r="H114" s="210">
        <v>9.6780000000000008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207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246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247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13" customFormat="1">
      <c r="A116" s="13"/>
      <c r="B116" s="224"/>
      <c r="C116" s="225"/>
      <c r="D116" s="226" t="s">
        <v>216</v>
      </c>
      <c r="E116" s="227" t="s">
        <v>19</v>
      </c>
      <c r="F116" s="228" t="s">
        <v>248</v>
      </c>
      <c r="G116" s="225"/>
      <c r="H116" s="229">
        <v>9.6780000000000008</v>
      </c>
      <c r="I116" s="230"/>
      <c r="J116" s="225"/>
      <c r="K116" s="225"/>
      <c r="L116" s="231"/>
      <c r="M116" s="232"/>
      <c r="N116" s="233"/>
      <c r="O116" s="233"/>
      <c r="P116" s="233"/>
      <c r="Q116" s="233"/>
      <c r="R116" s="233"/>
      <c r="S116" s="233"/>
      <c r="T116" s="234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5" t="s">
        <v>216</v>
      </c>
      <c r="AU116" s="235" t="s">
        <v>85</v>
      </c>
      <c r="AV116" s="13" t="s">
        <v>85</v>
      </c>
      <c r="AW116" s="13" t="s">
        <v>37</v>
      </c>
      <c r="AX116" s="13" t="s">
        <v>75</v>
      </c>
      <c r="AY116" s="235" t="s">
        <v>199</v>
      </c>
    </row>
    <row r="117" s="14" customFormat="1">
      <c r="A117" s="14"/>
      <c r="B117" s="236"/>
      <c r="C117" s="237"/>
      <c r="D117" s="226" t="s">
        <v>216</v>
      </c>
      <c r="E117" s="238" t="s">
        <v>19</v>
      </c>
      <c r="F117" s="239" t="s">
        <v>218</v>
      </c>
      <c r="G117" s="237"/>
      <c r="H117" s="240">
        <v>9.6780000000000008</v>
      </c>
      <c r="I117" s="241"/>
      <c r="J117" s="237"/>
      <c r="K117" s="237"/>
      <c r="L117" s="242"/>
      <c r="M117" s="243"/>
      <c r="N117" s="244"/>
      <c r="O117" s="244"/>
      <c r="P117" s="244"/>
      <c r="Q117" s="244"/>
      <c r="R117" s="244"/>
      <c r="S117" s="244"/>
      <c r="T117" s="245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46" t="s">
        <v>216</v>
      </c>
      <c r="AU117" s="246" t="s">
        <v>85</v>
      </c>
      <c r="AV117" s="14" t="s">
        <v>207</v>
      </c>
      <c r="AW117" s="14" t="s">
        <v>37</v>
      </c>
      <c r="AX117" s="14" t="s">
        <v>83</v>
      </c>
      <c r="AY117" s="246" t="s">
        <v>199</v>
      </c>
    </row>
    <row r="118" s="2" customFormat="1" ht="16.5" customHeight="1">
      <c r="A118" s="40"/>
      <c r="B118" s="41"/>
      <c r="C118" s="206" t="s">
        <v>249</v>
      </c>
      <c r="D118" s="206" t="s">
        <v>202</v>
      </c>
      <c r="E118" s="207" t="s">
        <v>250</v>
      </c>
      <c r="F118" s="208" t="s">
        <v>251</v>
      </c>
      <c r="G118" s="209" t="s">
        <v>213</v>
      </c>
      <c r="H118" s="210">
        <v>38.710999999999999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252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253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13" customFormat="1">
      <c r="A120" s="13"/>
      <c r="B120" s="224"/>
      <c r="C120" s="225"/>
      <c r="D120" s="226" t="s">
        <v>216</v>
      </c>
      <c r="E120" s="227" t="s">
        <v>19</v>
      </c>
      <c r="F120" s="228" t="s">
        <v>243</v>
      </c>
      <c r="G120" s="225"/>
      <c r="H120" s="229">
        <v>38.710999999999999</v>
      </c>
      <c r="I120" s="230"/>
      <c r="J120" s="225"/>
      <c r="K120" s="225"/>
      <c r="L120" s="231"/>
      <c r="M120" s="232"/>
      <c r="N120" s="233"/>
      <c r="O120" s="233"/>
      <c r="P120" s="233"/>
      <c r="Q120" s="233"/>
      <c r="R120" s="233"/>
      <c r="S120" s="233"/>
      <c r="T120" s="234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5" t="s">
        <v>216</v>
      </c>
      <c r="AU120" s="235" t="s">
        <v>85</v>
      </c>
      <c r="AV120" s="13" t="s">
        <v>85</v>
      </c>
      <c r="AW120" s="13" t="s">
        <v>37</v>
      </c>
      <c r="AX120" s="13" t="s">
        <v>75</v>
      </c>
      <c r="AY120" s="235" t="s">
        <v>199</v>
      </c>
    </row>
    <row r="121" s="14" customFormat="1">
      <c r="A121" s="14"/>
      <c r="B121" s="236"/>
      <c r="C121" s="237"/>
      <c r="D121" s="226" t="s">
        <v>216</v>
      </c>
      <c r="E121" s="238" t="s">
        <v>19</v>
      </c>
      <c r="F121" s="239" t="s">
        <v>218</v>
      </c>
      <c r="G121" s="237"/>
      <c r="H121" s="240">
        <v>38.710999999999999</v>
      </c>
      <c r="I121" s="241"/>
      <c r="J121" s="237"/>
      <c r="K121" s="237"/>
      <c r="L121" s="242"/>
      <c r="M121" s="243"/>
      <c r="N121" s="244"/>
      <c r="O121" s="244"/>
      <c r="P121" s="244"/>
      <c r="Q121" s="244"/>
      <c r="R121" s="244"/>
      <c r="S121" s="244"/>
      <c r="T121" s="245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46" t="s">
        <v>216</v>
      </c>
      <c r="AU121" s="246" t="s">
        <v>85</v>
      </c>
      <c r="AV121" s="14" t="s">
        <v>207</v>
      </c>
      <c r="AW121" s="14" t="s">
        <v>37</v>
      </c>
      <c r="AX121" s="14" t="s">
        <v>83</v>
      </c>
      <c r="AY121" s="246" t="s">
        <v>199</v>
      </c>
    </row>
    <row r="122" s="2" customFormat="1" ht="16.5" customHeight="1">
      <c r="A122" s="40"/>
      <c r="B122" s="41"/>
      <c r="C122" s="206" t="s">
        <v>254</v>
      </c>
      <c r="D122" s="206" t="s">
        <v>202</v>
      </c>
      <c r="E122" s="207" t="s">
        <v>255</v>
      </c>
      <c r="F122" s="208" t="s">
        <v>256</v>
      </c>
      <c r="G122" s="209" t="s">
        <v>213</v>
      </c>
      <c r="H122" s="210">
        <v>1935.54</v>
      </c>
      <c r="I122" s="211"/>
      <c r="J122" s="212">
        <f>ROUND(I122*H122,2)</f>
        <v>0</v>
      </c>
      <c r="K122" s="208" t="s">
        <v>206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207</v>
      </c>
      <c r="AT122" s="217" t="s">
        <v>202</v>
      </c>
      <c r="AU122" s="217" t="s">
        <v>85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257</v>
      </c>
    </row>
    <row r="123" s="2" customFormat="1">
      <c r="A123" s="40"/>
      <c r="B123" s="41"/>
      <c r="C123" s="42"/>
      <c r="D123" s="219" t="s">
        <v>209</v>
      </c>
      <c r="E123" s="42"/>
      <c r="F123" s="220" t="s">
        <v>258</v>
      </c>
      <c r="G123" s="42"/>
      <c r="H123" s="42"/>
      <c r="I123" s="221"/>
      <c r="J123" s="42"/>
      <c r="K123" s="42"/>
      <c r="L123" s="46"/>
      <c r="M123" s="222"/>
      <c r="N123" s="223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209</v>
      </c>
      <c r="AU123" s="19" t="s">
        <v>85</v>
      </c>
    </row>
    <row r="124" s="13" customFormat="1">
      <c r="A124" s="13"/>
      <c r="B124" s="224"/>
      <c r="C124" s="225"/>
      <c r="D124" s="226" t="s">
        <v>216</v>
      </c>
      <c r="E124" s="227" t="s">
        <v>19</v>
      </c>
      <c r="F124" s="228" t="s">
        <v>259</v>
      </c>
      <c r="G124" s="225"/>
      <c r="H124" s="229">
        <v>1935.54</v>
      </c>
      <c r="I124" s="230"/>
      <c r="J124" s="225"/>
      <c r="K124" s="225"/>
      <c r="L124" s="231"/>
      <c r="M124" s="232"/>
      <c r="N124" s="233"/>
      <c r="O124" s="233"/>
      <c r="P124" s="233"/>
      <c r="Q124" s="233"/>
      <c r="R124" s="233"/>
      <c r="S124" s="233"/>
      <c r="T124" s="234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5" t="s">
        <v>216</v>
      </c>
      <c r="AU124" s="235" t="s">
        <v>85</v>
      </c>
      <c r="AV124" s="13" t="s">
        <v>85</v>
      </c>
      <c r="AW124" s="13" t="s">
        <v>37</v>
      </c>
      <c r="AX124" s="13" t="s">
        <v>75</v>
      </c>
      <c r="AY124" s="235" t="s">
        <v>199</v>
      </c>
    </row>
    <row r="125" s="14" customFormat="1">
      <c r="A125" s="14"/>
      <c r="B125" s="236"/>
      <c r="C125" s="237"/>
      <c r="D125" s="226" t="s">
        <v>216</v>
      </c>
      <c r="E125" s="238" t="s">
        <v>19</v>
      </c>
      <c r="F125" s="239" t="s">
        <v>218</v>
      </c>
      <c r="G125" s="237"/>
      <c r="H125" s="240">
        <v>1935.54</v>
      </c>
      <c r="I125" s="241"/>
      <c r="J125" s="237"/>
      <c r="K125" s="237"/>
      <c r="L125" s="242"/>
      <c r="M125" s="243"/>
      <c r="N125" s="244"/>
      <c r="O125" s="244"/>
      <c r="P125" s="244"/>
      <c r="Q125" s="244"/>
      <c r="R125" s="244"/>
      <c r="S125" s="244"/>
      <c r="T125" s="24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6" t="s">
        <v>216</v>
      </c>
      <c r="AU125" s="246" t="s">
        <v>85</v>
      </c>
      <c r="AV125" s="14" t="s">
        <v>207</v>
      </c>
      <c r="AW125" s="14" t="s">
        <v>37</v>
      </c>
      <c r="AX125" s="14" t="s">
        <v>83</v>
      </c>
      <c r="AY125" s="246" t="s">
        <v>199</v>
      </c>
    </row>
    <row r="126" s="2" customFormat="1" ht="21.75" customHeight="1">
      <c r="A126" s="40"/>
      <c r="B126" s="41"/>
      <c r="C126" s="206" t="s">
        <v>230</v>
      </c>
      <c r="D126" s="206" t="s">
        <v>202</v>
      </c>
      <c r="E126" s="207" t="s">
        <v>260</v>
      </c>
      <c r="F126" s="208" t="s">
        <v>261</v>
      </c>
      <c r="G126" s="209" t="s">
        <v>213</v>
      </c>
      <c r="H126" s="210">
        <v>29.033000000000001</v>
      </c>
      <c r="I126" s="211"/>
      <c r="J126" s="212">
        <f>ROUND(I126*H126,2)</f>
        <v>0</v>
      </c>
      <c r="K126" s="208" t="s">
        <v>206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262</v>
      </c>
    </row>
    <row r="127" s="2" customFormat="1">
      <c r="A127" s="40"/>
      <c r="B127" s="41"/>
      <c r="C127" s="42"/>
      <c r="D127" s="219" t="s">
        <v>209</v>
      </c>
      <c r="E127" s="42"/>
      <c r="F127" s="220" t="s">
        <v>263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209</v>
      </c>
      <c r="AU127" s="19" t="s">
        <v>85</v>
      </c>
    </row>
    <row r="128" s="13" customFormat="1">
      <c r="A128" s="13"/>
      <c r="B128" s="224"/>
      <c r="C128" s="225"/>
      <c r="D128" s="226" t="s">
        <v>216</v>
      </c>
      <c r="E128" s="227" t="s">
        <v>19</v>
      </c>
      <c r="F128" s="228" t="s">
        <v>264</v>
      </c>
      <c r="G128" s="225"/>
      <c r="H128" s="229">
        <v>29.033000000000001</v>
      </c>
      <c r="I128" s="230"/>
      <c r="J128" s="225"/>
      <c r="K128" s="225"/>
      <c r="L128" s="231"/>
      <c r="M128" s="232"/>
      <c r="N128" s="233"/>
      <c r="O128" s="233"/>
      <c r="P128" s="233"/>
      <c r="Q128" s="233"/>
      <c r="R128" s="233"/>
      <c r="S128" s="233"/>
      <c r="T128" s="234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5" t="s">
        <v>216</v>
      </c>
      <c r="AU128" s="235" t="s">
        <v>85</v>
      </c>
      <c r="AV128" s="13" t="s">
        <v>85</v>
      </c>
      <c r="AW128" s="13" t="s">
        <v>37</v>
      </c>
      <c r="AX128" s="13" t="s">
        <v>75</v>
      </c>
      <c r="AY128" s="235" t="s">
        <v>199</v>
      </c>
    </row>
    <row r="129" s="14" customFormat="1">
      <c r="A129" s="14"/>
      <c r="B129" s="236"/>
      <c r="C129" s="237"/>
      <c r="D129" s="226" t="s">
        <v>216</v>
      </c>
      <c r="E129" s="238" t="s">
        <v>19</v>
      </c>
      <c r="F129" s="239" t="s">
        <v>218</v>
      </c>
      <c r="G129" s="237"/>
      <c r="H129" s="240">
        <v>29.033000000000001</v>
      </c>
      <c r="I129" s="241"/>
      <c r="J129" s="237"/>
      <c r="K129" s="237"/>
      <c r="L129" s="242"/>
      <c r="M129" s="243"/>
      <c r="N129" s="244"/>
      <c r="O129" s="244"/>
      <c r="P129" s="244"/>
      <c r="Q129" s="244"/>
      <c r="R129" s="244"/>
      <c r="S129" s="244"/>
      <c r="T129" s="245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6" t="s">
        <v>216</v>
      </c>
      <c r="AU129" s="246" t="s">
        <v>85</v>
      </c>
      <c r="AV129" s="14" t="s">
        <v>207</v>
      </c>
      <c r="AW129" s="14" t="s">
        <v>37</v>
      </c>
      <c r="AX129" s="14" t="s">
        <v>83</v>
      </c>
      <c r="AY129" s="246" t="s">
        <v>199</v>
      </c>
    </row>
    <row r="130" s="2" customFormat="1" ht="21.75" customHeight="1">
      <c r="A130" s="40"/>
      <c r="B130" s="41"/>
      <c r="C130" s="206" t="s">
        <v>265</v>
      </c>
      <c r="D130" s="206" t="s">
        <v>202</v>
      </c>
      <c r="E130" s="207" t="s">
        <v>266</v>
      </c>
      <c r="F130" s="208" t="s">
        <v>267</v>
      </c>
      <c r="G130" s="209" t="s">
        <v>213</v>
      </c>
      <c r="H130" s="210">
        <v>10.380000000000001</v>
      </c>
      <c r="I130" s="211"/>
      <c r="J130" s="212">
        <f>ROUND(I130*H130,2)</f>
        <v>0</v>
      </c>
      <c r="K130" s="208" t="s">
        <v>206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207</v>
      </c>
      <c r="AT130" s="217" t="s">
        <v>202</v>
      </c>
      <c r="AU130" s="217" t="s">
        <v>85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207</v>
      </c>
      <c r="BM130" s="217" t="s">
        <v>268</v>
      </c>
    </row>
    <row r="131" s="2" customFormat="1">
      <c r="A131" s="40"/>
      <c r="B131" s="41"/>
      <c r="C131" s="42"/>
      <c r="D131" s="219" t="s">
        <v>209</v>
      </c>
      <c r="E131" s="42"/>
      <c r="F131" s="220" t="s">
        <v>269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209</v>
      </c>
      <c r="AU131" s="19" t="s">
        <v>85</v>
      </c>
    </row>
    <row r="132" s="13" customFormat="1">
      <c r="A132" s="13"/>
      <c r="B132" s="224"/>
      <c r="C132" s="225"/>
      <c r="D132" s="226" t="s">
        <v>216</v>
      </c>
      <c r="E132" s="227" t="s">
        <v>19</v>
      </c>
      <c r="F132" s="228" t="s">
        <v>270</v>
      </c>
      <c r="G132" s="225"/>
      <c r="H132" s="229">
        <v>10.380000000000001</v>
      </c>
      <c r="I132" s="230"/>
      <c r="J132" s="225"/>
      <c r="K132" s="225"/>
      <c r="L132" s="231"/>
      <c r="M132" s="232"/>
      <c r="N132" s="233"/>
      <c r="O132" s="233"/>
      <c r="P132" s="233"/>
      <c r="Q132" s="233"/>
      <c r="R132" s="233"/>
      <c r="S132" s="233"/>
      <c r="T132" s="234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5" t="s">
        <v>216</v>
      </c>
      <c r="AU132" s="235" t="s">
        <v>85</v>
      </c>
      <c r="AV132" s="13" t="s">
        <v>85</v>
      </c>
      <c r="AW132" s="13" t="s">
        <v>37</v>
      </c>
      <c r="AX132" s="13" t="s">
        <v>75</v>
      </c>
      <c r="AY132" s="235" t="s">
        <v>199</v>
      </c>
    </row>
    <row r="133" s="14" customFormat="1">
      <c r="A133" s="14"/>
      <c r="B133" s="236"/>
      <c r="C133" s="237"/>
      <c r="D133" s="226" t="s">
        <v>216</v>
      </c>
      <c r="E133" s="238" t="s">
        <v>19</v>
      </c>
      <c r="F133" s="239" t="s">
        <v>218</v>
      </c>
      <c r="G133" s="237"/>
      <c r="H133" s="240">
        <v>10.380000000000001</v>
      </c>
      <c r="I133" s="241"/>
      <c r="J133" s="237"/>
      <c r="K133" s="237"/>
      <c r="L133" s="242"/>
      <c r="M133" s="243"/>
      <c r="N133" s="244"/>
      <c r="O133" s="244"/>
      <c r="P133" s="244"/>
      <c r="Q133" s="244"/>
      <c r="R133" s="244"/>
      <c r="S133" s="244"/>
      <c r="T133" s="245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6" t="s">
        <v>216</v>
      </c>
      <c r="AU133" s="246" t="s">
        <v>85</v>
      </c>
      <c r="AV133" s="14" t="s">
        <v>207</v>
      </c>
      <c r="AW133" s="14" t="s">
        <v>37</v>
      </c>
      <c r="AX133" s="14" t="s">
        <v>83</v>
      </c>
      <c r="AY133" s="246" t="s">
        <v>199</v>
      </c>
    </row>
    <row r="134" s="2" customFormat="1" ht="21.75" customHeight="1">
      <c r="A134" s="40"/>
      <c r="B134" s="41"/>
      <c r="C134" s="206" t="s">
        <v>271</v>
      </c>
      <c r="D134" s="206" t="s">
        <v>202</v>
      </c>
      <c r="E134" s="207" t="s">
        <v>272</v>
      </c>
      <c r="F134" s="208" t="s">
        <v>273</v>
      </c>
      <c r="G134" s="209" t="s">
        <v>213</v>
      </c>
      <c r="H134" s="210">
        <v>85.480999999999995</v>
      </c>
      <c r="I134" s="211"/>
      <c r="J134" s="212">
        <f>ROUND(I134*H134,2)</f>
        <v>0</v>
      </c>
      <c r="K134" s="208" t="s">
        <v>206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0</v>
      </c>
      <c r="R134" s="215">
        <f>Q134*H134</f>
        <v>0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207</v>
      </c>
      <c r="AT134" s="217" t="s">
        <v>202</v>
      </c>
      <c r="AU134" s="217" t="s">
        <v>85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207</v>
      </c>
      <c r="BM134" s="217" t="s">
        <v>274</v>
      </c>
    </row>
    <row r="135" s="2" customFormat="1">
      <c r="A135" s="40"/>
      <c r="B135" s="41"/>
      <c r="C135" s="42"/>
      <c r="D135" s="219" t="s">
        <v>209</v>
      </c>
      <c r="E135" s="42"/>
      <c r="F135" s="220" t="s">
        <v>275</v>
      </c>
      <c r="G135" s="42"/>
      <c r="H135" s="42"/>
      <c r="I135" s="221"/>
      <c r="J135" s="42"/>
      <c r="K135" s="42"/>
      <c r="L135" s="46"/>
      <c r="M135" s="222"/>
      <c r="N135" s="223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209</v>
      </c>
      <c r="AU135" s="19" t="s">
        <v>85</v>
      </c>
    </row>
    <row r="136" s="13" customFormat="1">
      <c r="A136" s="13"/>
      <c r="B136" s="224"/>
      <c r="C136" s="225"/>
      <c r="D136" s="226" t="s">
        <v>216</v>
      </c>
      <c r="E136" s="227" t="s">
        <v>19</v>
      </c>
      <c r="F136" s="228" t="s">
        <v>276</v>
      </c>
      <c r="G136" s="225"/>
      <c r="H136" s="229">
        <v>85.480999999999995</v>
      </c>
      <c r="I136" s="230"/>
      <c r="J136" s="225"/>
      <c r="K136" s="225"/>
      <c r="L136" s="231"/>
      <c r="M136" s="232"/>
      <c r="N136" s="233"/>
      <c r="O136" s="233"/>
      <c r="P136" s="233"/>
      <c r="Q136" s="233"/>
      <c r="R136" s="233"/>
      <c r="S136" s="233"/>
      <c r="T136" s="234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5" t="s">
        <v>216</v>
      </c>
      <c r="AU136" s="235" t="s">
        <v>85</v>
      </c>
      <c r="AV136" s="13" t="s">
        <v>85</v>
      </c>
      <c r="AW136" s="13" t="s">
        <v>37</v>
      </c>
      <c r="AX136" s="13" t="s">
        <v>75</v>
      </c>
      <c r="AY136" s="235" t="s">
        <v>199</v>
      </c>
    </row>
    <row r="137" s="14" customFormat="1">
      <c r="A137" s="14"/>
      <c r="B137" s="236"/>
      <c r="C137" s="237"/>
      <c r="D137" s="226" t="s">
        <v>216</v>
      </c>
      <c r="E137" s="238" t="s">
        <v>19</v>
      </c>
      <c r="F137" s="239" t="s">
        <v>218</v>
      </c>
      <c r="G137" s="237"/>
      <c r="H137" s="240">
        <v>85.480999999999995</v>
      </c>
      <c r="I137" s="241"/>
      <c r="J137" s="237"/>
      <c r="K137" s="237"/>
      <c r="L137" s="242"/>
      <c r="M137" s="243"/>
      <c r="N137" s="244"/>
      <c r="O137" s="244"/>
      <c r="P137" s="244"/>
      <c r="Q137" s="244"/>
      <c r="R137" s="244"/>
      <c r="S137" s="244"/>
      <c r="T137" s="245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46" t="s">
        <v>216</v>
      </c>
      <c r="AU137" s="246" t="s">
        <v>85</v>
      </c>
      <c r="AV137" s="14" t="s">
        <v>207</v>
      </c>
      <c r="AW137" s="14" t="s">
        <v>37</v>
      </c>
      <c r="AX137" s="14" t="s">
        <v>83</v>
      </c>
      <c r="AY137" s="246" t="s">
        <v>199</v>
      </c>
    </row>
    <row r="138" s="12" customFormat="1" ht="25.92" customHeight="1">
      <c r="A138" s="12"/>
      <c r="B138" s="190"/>
      <c r="C138" s="191"/>
      <c r="D138" s="192" t="s">
        <v>74</v>
      </c>
      <c r="E138" s="193" t="s">
        <v>277</v>
      </c>
      <c r="F138" s="193" t="s">
        <v>278</v>
      </c>
      <c r="G138" s="191"/>
      <c r="H138" s="191"/>
      <c r="I138" s="194"/>
      <c r="J138" s="195">
        <f>BK138</f>
        <v>0</v>
      </c>
      <c r="K138" s="191"/>
      <c r="L138" s="196"/>
      <c r="M138" s="197"/>
      <c r="N138" s="198"/>
      <c r="O138" s="198"/>
      <c r="P138" s="199">
        <f>P139+P152+P155+P163+P166</f>
        <v>0</v>
      </c>
      <c r="Q138" s="198"/>
      <c r="R138" s="199">
        <f>R139+R152+R155+R163+R166</f>
        <v>5.6851717827900004</v>
      </c>
      <c r="S138" s="198"/>
      <c r="T138" s="200">
        <f>T139+T152+T155+T163+T166</f>
        <v>11.295730000000001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01" t="s">
        <v>85</v>
      </c>
      <c r="AT138" s="202" t="s">
        <v>74</v>
      </c>
      <c r="AU138" s="202" t="s">
        <v>75</v>
      </c>
      <c r="AY138" s="201" t="s">
        <v>199</v>
      </c>
      <c r="BK138" s="203">
        <f>BK139+BK152+BK155+BK163+BK166</f>
        <v>0</v>
      </c>
    </row>
    <row r="139" s="12" customFormat="1" ht="22.8" customHeight="1">
      <c r="A139" s="12"/>
      <c r="B139" s="190"/>
      <c r="C139" s="191"/>
      <c r="D139" s="192" t="s">
        <v>74</v>
      </c>
      <c r="E139" s="204" t="s">
        <v>279</v>
      </c>
      <c r="F139" s="204" t="s">
        <v>280</v>
      </c>
      <c r="G139" s="191"/>
      <c r="H139" s="191"/>
      <c r="I139" s="194"/>
      <c r="J139" s="205">
        <f>BK139</f>
        <v>0</v>
      </c>
      <c r="K139" s="191"/>
      <c r="L139" s="196"/>
      <c r="M139" s="197"/>
      <c r="N139" s="198"/>
      <c r="O139" s="198"/>
      <c r="P139" s="199">
        <f>SUM(P140:P151)</f>
        <v>0</v>
      </c>
      <c r="Q139" s="198"/>
      <c r="R139" s="199">
        <f>SUM(R140:R151)</f>
        <v>1.7407636</v>
      </c>
      <c r="S139" s="198"/>
      <c r="T139" s="200">
        <f>SUM(T140:T151)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01" t="s">
        <v>85</v>
      </c>
      <c r="AT139" s="202" t="s">
        <v>74</v>
      </c>
      <c r="AU139" s="202" t="s">
        <v>83</v>
      </c>
      <c r="AY139" s="201" t="s">
        <v>199</v>
      </c>
      <c r="BK139" s="203">
        <f>SUM(BK140:BK151)</f>
        <v>0</v>
      </c>
    </row>
    <row r="140" s="2" customFormat="1" ht="16.5" customHeight="1">
      <c r="A140" s="40"/>
      <c r="B140" s="41"/>
      <c r="C140" s="206" t="s">
        <v>8</v>
      </c>
      <c r="D140" s="206" t="s">
        <v>202</v>
      </c>
      <c r="E140" s="207" t="s">
        <v>281</v>
      </c>
      <c r="F140" s="208" t="s">
        <v>282</v>
      </c>
      <c r="G140" s="209" t="s">
        <v>283</v>
      </c>
      <c r="H140" s="210">
        <v>305.29000000000002</v>
      </c>
      <c r="I140" s="211"/>
      <c r="J140" s="212">
        <f>ROUND(I140*H140,2)</f>
        <v>0</v>
      </c>
      <c r="K140" s="208" t="s">
        <v>206</v>
      </c>
      <c r="L140" s="46"/>
      <c r="M140" s="213" t="s">
        <v>19</v>
      </c>
      <c r="N140" s="214" t="s">
        <v>46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128</v>
      </c>
      <c r="AT140" s="217" t="s">
        <v>202</v>
      </c>
      <c r="AU140" s="217" t="s">
        <v>85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128</v>
      </c>
      <c r="BM140" s="217" t="s">
        <v>284</v>
      </c>
    </row>
    <row r="141" s="2" customFormat="1">
      <c r="A141" s="40"/>
      <c r="B141" s="41"/>
      <c r="C141" s="42"/>
      <c r="D141" s="219" t="s">
        <v>209</v>
      </c>
      <c r="E141" s="42"/>
      <c r="F141" s="220" t="s">
        <v>285</v>
      </c>
      <c r="G141" s="42"/>
      <c r="H141" s="42"/>
      <c r="I141" s="221"/>
      <c r="J141" s="42"/>
      <c r="K141" s="42"/>
      <c r="L141" s="46"/>
      <c r="M141" s="222"/>
      <c r="N141" s="223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209</v>
      </c>
      <c r="AU141" s="19" t="s">
        <v>85</v>
      </c>
    </row>
    <row r="142" s="2" customFormat="1" ht="16.5" customHeight="1">
      <c r="A142" s="40"/>
      <c r="B142" s="41"/>
      <c r="C142" s="247" t="s">
        <v>286</v>
      </c>
      <c r="D142" s="247" t="s">
        <v>287</v>
      </c>
      <c r="E142" s="248" t="s">
        <v>288</v>
      </c>
      <c r="F142" s="249" t="s">
        <v>289</v>
      </c>
      <c r="G142" s="250" t="s">
        <v>283</v>
      </c>
      <c r="H142" s="251">
        <v>641.10900000000004</v>
      </c>
      <c r="I142" s="252"/>
      <c r="J142" s="253">
        <f>ROUND(I142*H142,2)</f>
        <v>0</v>
      </c>
      <c r="K142" s="249" t="s">
        <v>206</v>
      </c>
      <c r="L142" s="254"/>
      <c r="M142" s="255" t="s">
        <v>19</v>
      </c>
      <c r="N142" s="256" t="s">
        <v>46</v>
      </c>
      <c r="O142" s="86"/>
      <c r="P142" s="215">
        <f>O142*H142</f>
        <v>0</v>
      </c>
      <c r="Q142" s="215">
        <v>0.0023999999999999998</v>
      </c>
      <c r="R142" s="215">
        <f>Q142*H142</f>
        <v>1.5386616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290</v>
      </c>
      <c r="AT142" s="217" t="s">
        <v>287</v>
      </c>
      <c r="AU142" s="217" t="s">
        <v>85</v>
      </c>
      <c r="AY142" s="19" t="s">
        <v>199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83</v>
      </c>
      <c r="BK142" s="218">
        <f>ROUND(I142*H142,2)</f>
        <v>0</v>
      </c>
      <c r="BL142" s="19" t="s">
        <v>128</v>
      </c>
      <c r="BM142" s="217" t="s">
        <v>291</v>
      </c>
    </row>
    <row r="143" s="13" customFormat="1">
      <c r="A143" s="13"/>
      <c r="B143" s="224"/>
      <c r="C143" s="225"/>
      <c r="D143" s="226" t="s">
        <v>216</v>
      </c>
      <c r="E143" s="227" t="s">
        <v>19</v>
      </c>
      <c r="F143" s="228" t="s">
        <v>292</v>
      </c>
      <c r="G143" s="225"/>
      <c r="H143" s="229">
        <v>641.10900000000004</v>
      </c>
      <c r="I143" s="230"/>
      <c r="J143" s="225"/>
      <c r="K143" s="225"/>
      <c r="L143" s="231"/>
      <c r="M143" s="232"/>
      <c r="N143" s="233"/>
      <c r="O143" s="233"/>
      <c r="P143" s="233"/>
      <c r="Q143" s="233"/>
      <c r="R143" s="233"/>
      <c r="S143" s="233"/>
      <c r="T143" s="234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5" t="s">
        <v>216</v>
      </c>
      <c r="AU143" s="235" t="s">
        <v>85</v>
      </c>
      <c r="AV143" s="13" t="s">
        <v>85</v>
      </c>
      <c r="AW143" s="13" t="s">
        <v>37</v>
      </c>
      <c r="AX143" s="13" t="s">
        <v>75</v>
      </c>
      <c r="AY143" s="235" t="s">
        <v>199</v>
      </c>
    </row>
    <row r="144" s="14" customFormat="1">
      <c r="A144" s="14"/>
      <c r="B144" s="236"/>
      <c r="C144" s="237"/>
      <c r="D144" s="226" t="s">
        <v>216</v>
      </c>
      <c r="E144" s="238" t="s">
        <v>19</v>
      </c>
      <c r="F144" s="239" t="s">
        <v>218</v>
      </c>
      <c r="G144" s="237"/>
      <c r="H144" s="240">
        <v>641.10900000000004</v>
      </c>
      <c r="I144" s="241"/>
      <c r="J144" s="237"/>
      <c r="K144" s="237"/>
      <c r="L144" s="242"/>
      <c r="M144" s="243"/>
      <c r="N144" s="244"/>
      <c r="O144" s="244"/>
      <c r="P144" s="244"/>
      <c r="Q144" s="244"/>
      <c r="R144" s="244"/>
      <c r="S144" s="244"/>
      <c r="T144" s="245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46" t="s">
        <v>216</v>
      </c>
      <c r="AU144" s="246" t="s">
        <v>85</v>
      </c>
      <c r="AV144" s="14" t="s">
        <v>207</v>
      </c>
      <c r="AW144" s="14" t="s">
        <v>37</v>
      </c>
      <c r="AX144" s="14" t="s">
        <v>83</v>
      </c>
      <c r="AY144" s="246" t="s">
        <v>199</v>
      </c>
    </row>
    <row r="145" s="2" customFormat="1" ht="16.5" customHeight="1">
      <c r="A145" s="40"/>
      <c r="B145" s="41"/>
      <c r="C145" s="206" t="s">
        <v>293</v>
      </c>
      <c r="D145" s="206" t="s">
        <v>202</v>
      </c>
      <c r="E145" s="207" t="s">
        <v>294</v>
      </c>
      <c r="F145" s="208" t="s">
        <v>295</v>
      </c>
      <c r="G145" s="209" t="s">
        <v>283</v>
      </c>
      <c r="H145" s="210">
        <v>305.29000000000002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0</v>
      </c>
      <c r="R145" s="215">
        <f>Q145*H145</f>
        <v>0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128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296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297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2" customFormat="1" ht="16.5" customHeight="1">
      <c r="A147" s="40"/>
      <c r="B147" s="41"/>
      <c r="C147" s="247" t="s">
        <v>298</v>
      </c>
      <c r="D147" s="247" t="s">
        <v>287</v>
      </c>
      <c r="E147" s="248" t="s">
        <v>299</v>
      </c>
      <c r="F147" s="249" t="s">
        <v>300</v>
      </c>
      <c r="G147" s="250" t="s">
        <v>283</v>
      </c>
      <c r="H147" s="251">
        <v>505.255</v>
      </c>
      <c r="I147" s="252"/>
      <c r="J147" s="253">
        <f>ROUND(I147*H147,2)</f>
        <v>0</v>
      </c>
      <c r="K147" s="249" t="s">
        <v>206</v>
      </c>
      <c r="L147" s="254"/>
      <c r="M147" s="255" t="s">
        <v>19</v>
      </c>
      <c r="N147" s="256" t="s">
        <v>46</v>
      </c>
      <c r="O147" s="86"/>
      <c r="P147" s="215">
        <f>O147*H147</f>
        <v>0</v>
      </c>
      <c r="Q147" s="215">
        <v>0.00040000000000000002</v>
      </c>
      <c r="R147" s="215">
        <f>Q147*H147</f>
        <v>0.202102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290</v>
      </c>
      <c r="AT147" s="217" t="s">
        <v>287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128</v>
      </c>
      <c r="BM147" s="217" t="s">
        <v>301</v>
      </c>
    </row>
    <row r="148" s="13" customFormat="1">
      <c r="A148" s="13"/>
      <c r="B148" s="224"/>
      <c r="C148" s="225"/>
      <c r="D148" s="226" t="s">
        <v>216</v>
      </c>
      <c r="E148" s="227" t="s">
        <v>19</v>
      </c>
      <c r="F148" s="228" t="s">
        <v>302</v>
      </c>
      <c r="G148" s="225"/>
      <c r="H148" s="229">
        <v>505.255</v>
      </c>
      <c r="I148" s="230"/>
      <c r="J148" s="225"/>
      <c r="K148" s="225"/>
      <c r="L148" s="231"/>
      <c r="M148" s="232"/>
      <c r="N148" s="233"/>
      <c r="O148" s="233"/>
      <c r="P148" s="233"/>
      <c r="Q148" s="233"/>
      <c r="R148" s="233"/>
      <c r="S148" s="233"/>
      <c r="T148" s="234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35" t="s">
        <v>216</v>
      </c>
      <c r="AU148" s="235" t="s">
        <v>85</v>
      </c>
      <c r="AV148" s="13" t="s">
        <v>85</v>
      </c>
      <c r="AW148" s="13" t="s">
        <v>37</v>
      </c>
      <c r="AX148" s="13" t="s">
        <v>75</v>
      </c>
      <c r="AY148" s="235" t="s">
        <v>199</v>
      </c>
    </row>
    <row r="149" s="14" customFormat="1">
      <c r="A149" s="14"/>
      <c r="B149" s="236"/>
      <c r="C149" s="237"/>
      <c r="D149" s="226" t="s">
        <v>216</v>
      </c>
      <c r="E149" s="238" t="s">
        <v>19</v>
      </c>
      <c r="F149" s="239" t="s">
        <v>218</v>
      </c>
      <c r="G149" s="237"/>
      <c r="H149" s="240">
        <v>505.255</v>
      </c>
      <c r="I149" s="241"/>
      <c r="J149" s="237"/>
      <c r="K149" s="237"/>
      <c r="L149" s="242"/>
      <c r="M149" s="243"/>
      <c r="N149" s="244"/>
      <c r="O149" s="244"/>
      <c r="P149" s="244"/>
      <c r="Q149" s="244"/>
      <c r="R149" s="244"/>
      <c r="S149" s="244"/>
      <c r="T149" s="245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6" t="s">
        <v>216</v>
      </c>
      <c r="AU149" s="246" t="s">
        <v>85</v>
      </c>
      <c r="AV149" s="14" t="s">
        <v>207</v>
      </c>
      <c r="AW149" s="14" t="s">
        <v>37</v>
      </c>
      <c r="AX149" s="14" t="s">
        <v>83</v>
      </c>
      <c r="AY149" s="246" t="s">
        <v>199</v>
      </c>
    </row>
    <row r="150" s="2" customFormat="1" ht="16.5" customHeight="1">
      <c r="A150" s="40"/>
      <c r="B150" s="41"/>
      <c r="C150" s="206" t="s">
        <v>128</v>
      </c>
      <c r="D150" s="206" t="s">
        <v>202</v>
      </c>
      <c r="E150" s="207" t="s">
        <v>303</v>
      </c>
      <c r="F150" s="208" t="s">
        <v>304</v>
      </c>
      <c r="G150" s="209" t="s">
        <v>305</v>
      </c>
      <c r="H150" s="257"/>
      <c r="I150" s="211"/>
      <c r="J150" s="212">
        <f>ROUND(I150*H150,2)</f>
        <v>0</v>
      </c>
      <c r="K150" s="208" t="s">
        <v>206</v>
      </c>
      <c r="L150" s="46"/>
      <c r="M150" s="213" t="s">
        <v>19</v>
      </c>
      <c r="N150" s="214" t="s">
        <v>46</v>
      </c>
      <c r="O150" s="86"/>
      <c r="P150" s="215">
        <f>O150*H150</f>
        <v>0</v>
      </c>
      <c r="Q150" s="215">
        <v>0</v>
      </c>
      <c r="R150" s="215">
        <f>Q150*H150</f>
        <v>0</v>
      </c>
      <c r="S150" s="215">
        <v>0</v>
      </c>
      <c r="T150" s="21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17" t="s">
        <v>128</v>
      </c>
      <c r="AT150" s="217" t="s">
        <v>202</v>
      </c>
      <c r="AU150" s="217" t="s">
        <v>85</v>
      </c>
      <c r="AY150" s="19" t="s">
        <v>199</v>
      </c>
      <c r="BE150" s="218">
        <f>IF(N150="základní",J150,0)</f>
        <v>0</v>
      </c>
      <c r="BF150" s="218">
        <f>IF(N150="snížená",J150,0)</f>
        <v>0</v>
      </c>
      <c r="BG150" s="218">
        <f>IF(N150="zákl. přenesená",J150,0)</f>
        <v>0</v>
      </c>
      <c r="BH150" s="218">
        <f>IF(N150="sníž. přenesená",J150,0)</f>
        <v>0</v>
      </c>
      <c r="BI150" s="218">
        <f>IF(N150="nulová",J150,0)</f>
        <v>0</v>
      </c>
      <c r="BJ150" s="19" t="s">
        <v>83</v>
      </c>
      <c r="BK150" s="218">
        <f>ROUND(I150*H150,2)</f>
        <v>0</v>
      </c>
      <c r="BL150" s="19" t="s">
        <v>128</v>
      </c>
      <c r="BM150" s="217" t="s">
        <v>306</v>
      </c>
    </row>
    <row r="151" s="2" customFormat="1">
      <c r="A151" s="40"/>
      <c r="B151" s="41"/>
      <c r="C151" s="42"/>
      <c r="D151" s="219" t="s">
        <v>209</v>
      </c>
      <c r="E151" s="42"/>
      <c r="F151" s="220" t="s">
        <v>307</v>
      </c>
      <c r="G151" s="42"/>
      <c r="H151" s="42"/>
      <c r="I151" s="221"/>
      <c r="J151" s="42"/>
      <c r="K151" s="42"/>
      <c r="L151" s="46"/>
      <c r="M151" s="222"/>
      <c r="N151" s="223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209</v>
      </c>
      <c r="AU151" s="19" t="s">
        <v>85</v>
      </c>
    </row>
    <row r="152" s="12" customFormat="1" ht="22.8" customHeight="1">
      <c r="A152" s="12"/>
      <c r="B152" s="190"/>
      <c r="C152" s="191"/>
      <c r="D152" s="192" t="s">
        <v>74</v>
      </c>
      <c r="E152" s="204" t="s">
        <v>308</v>
      </c>
      <c r="F152" s="204" t="s">
        <v>309</v>
      </c>
      <c r="G152" s="191"/>
      <c r="H152" s="191"/>
      <c r="I152" s="194"/>
      <c r="J152" s="205">
        <f>BK152</f>
        <v>0</v>
      </c>
      <c r="K152" s="191"/>
      <c r="L152" s="196"/>
      <c r="M152" s="197"/>
      <c r="N152" s="198"/>
      <c r="O152" s="198"/>
      <c r="P152" s="199">
        <f>SUM(P153:P154)</f>
        <v>0</v>
      </c>
      <c r="Q152" s="198"/>
      <c r="R152" s="199">
        <f>SUM(R153:R154)</f>
        <v>0</v>
      </c>
      <c r="S152" s="198"/>
      <c r="T152" s="200">
        <f>SUM(T153:T154)</f>
        <v>4.2740600000000004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01" t="s">
        <v>85</v>
      </c>
      <c r="AT152" s="202" t="s">
        <v>74</v>
      </c>
      <c r="AU152" s="202" t="s">
        <v>83</v>
      </c>
      <c r="AY152" s="201" t="s">
        <v>199</v>
      </c>
      <c r="BK152" s="203">
        <f>SUM(BK153:BK154)</f>
        <v>0</v>
      </c>
    </row>
    <row r="153" s="2" customFormat="1" ht="16.5" customHeight="1">
      <c r="A153" s="40"/>
      <c r="B153" s="41"/>
      <c r="C153" s="206" t="s">
        <v>131</v>
      </c>
      <c r="D153" s="206" t="s">
        <v>202</v>
      </c>
      <c r="E153" s="207" t="s">
        <v>310</v>
      </c>
      <c r="F153" s="208" t="s">
        <v>311</v>
      </c>
      <c r="G153" s="209" t="s">
        <v>283</v>
      </c>
      <c r="H153" s="210">
        <v>305.29000000000002</v>
      </c>
      <c r="I153" s="211"/>
      <c r="J153" s="212">
        <f>ROUND(I153*H153,2)</f>
        <v>0</v>
      </c>
      <c r="K153" s="208" t="s">
        <v>206</v>
      </c>
      <c r="L153" s="46"/>
      <c r="M153" s="213" t="s">
        <v>19</v>
      </c>
      <c r="N153" s="214" t="s">
        <v>46</v>
      </c>
      <c r="O153" s="86"/>
      <c r="P153" s="215">
        <f>O153*H153</f>
        <v>0</v>
      </c>
      <c r="Q153" s="215">
        <v>0</v>
      </c>
      <c r="R153" s="215">
        <f>Q153*H153</f>
        <v>0</v>
      </c>
      <c r="S153" s="215">
        <v>0.014</v>
      </c>
      <c r="T153" s="216">
        <f>S153*H153</f>
        <v>4.2740600000000004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128</v>
      </c>
      <c r="AT153" s="217" t="s">
        <v>202</v>
      </c>
      <c r="AU153" s="217" t="s">
        <v>85</v>
      </c>
      <c r="AY153" s="19" t="s">
        <v>199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83</v>
      </c>
      <c r="BK153" s="218">
        <f>ROUND(I153*H153,2)</f>
        <v>0</v>
      </c>
      <c r="BL153" s="19" t="s">
        <v>128</v>
      </c>
      <c r="BM153" s="217" t="s">
        <v>312</v>
      </c>
    </row>
    <row r="154" s="2" customFormat="1">
      <c r="A154" s="40"/>
      <c r="B154" s="41"/>
      <c r="C154" s="42"/>
      <c r="D154" s="219" t="s">
        <v>209</v>
      </c>
      <c r="E154" s="42"/>
      <c r="F154" s="220" t="s">
        <v>313</v>
      </c>
      <c r="G154" s="42"/>
      <c r="H154" s="42"/>
      <c r="I154" s="221"/>
      <c r="J154" s="42"/>
      <c r="K154" s="42"/>
      <c r="L154" s="46"/>
      <c r="M154" s="222"/>
      <c r="N154" s="223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209</v>
      </c>
      <c r="AU154" s="19" t="s">
        <v>85</v>
      </c>
    </row>
    <row r="155" s="12" customFormat="1" ht="22.8" customHeight="1">
      <c r="A155" s="12"/>
      <c r="B155" s="190"/>
      <c r="C155" s="191"/>
      <c r="D155" s="192" t="s">
        <v>74</v>
      </c>
      <c r="E155" s="204" t="s">
        <v>314</v>
      </c>
      <c r="F155" s="204" t="s">
        <v>315</v>
      </c>
      <c r="G155" s="191"/>
      <c r="H155" s="191"/>
      <c r="I155" s="194"/>
      <c r="J155" s="205">
        <f>BK155</f>
        <v>0</v>
      </c>
      <c r="K155" s="191"/>
      <c r="L155" s="196"/>
      <c r="M155" s="197"/>
      <c r="N155" s="198"/>
      <c r="O155" s="198"/>
      <c r="P155" s="199">
        <f>SUM(P156:P162)</f>
        <v>0</v>
      </c>
      <c r="Q155" s="198"/>
      <c r="R155" s="199">
        <f>SUM(R156:R162)</f>
        <v>0.21964159374999998</v>
      </c>
      <c r="S155" s="198"/>
      <c r="T155" s="200">
        <f>SUM(T156:T162)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01" t="s">
        <v>85</v>
      </c>
      <c r="AT155" s="202" t="s">
        <v>74</v>
      </c>
      <c r="AU155" s="202" t="s">
        <v>83</v>
      </c>
      <c r="AY155" s="201" t="s">
        <v>199</v>
      </c>
      <c r="BK155" s="203">
        <f>SUM(BK156:BK162)</f>
        <v>0</v>
      </c>
    </row>
    <row r="156" s="2" customFormat="1" ht="16.5" customHeight="1">
      <c r="A156" s="40"/>
      <c r="B156" s="41"/>
      <c r="C156" s="206" t="s">
        <v>134</v>
      </c>
      <c r="D156" s="206" t="s">
        <v>202</v>
      </c>
      <c r="E156" s="207" t="s">
        <v>316</v>
      </c>
      <c r="F156" s="208" t="s">
        <v>317</v>
      </c>
      <c r="G156" s="209" t="s">
        <v>318</v>
      </c>
      <c r="H156" s="210">
        <v>172.5</v>
      </c>
      <c r="I156" s="211"/>
      <c r="J156" s="212">
        <f>ROUND(I156*H156,2)</f>
        <v>0</v>
      </c>
      <c r="K156" s="208" t="s">
        <v>206</v>
      </c>
      <c r="L156" s="46"/>
      <c r="M156" s="213" t="s">
        <v>19</v>
      </c>
      <c r="N156" s="214" t="s">
        <v>46</v>
      </c>
      <c r="O156" s="86"/>
      <c r="P156" s="215">
        <f>O156*H156</f>
        <v>0</v>
      </c>
      <c r="Q156" s="215">
        <v>6.7487499999999994E-05</v>
      </c>
      <c r="R156" s="215">
        <f>Q156*H156</f>
        <v>0.011641593749999998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128</v>
      </c>
      <c r="AT156" s="217" t="s">
        <v>202</v>
      </c>
      <c r="AU156" s="217" t="s">
        <v>85</v>
      </c>
      <c r="AY156" s="19" t="s">
        <v>199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83</v>
      </c>
      <c r="BK156" s="218">
        <f>ROUND(I156*H156,2)</f>
        <v>0</v>
      </c>
      <c r="BL156" s="19" t="s">
        <v>128</v>
      </c>
      <c r="BM156" s="217" t="s">
        <v>319</v>
      </c>
    </row>
    <row r="157" s="2" customFormat="1">
      <c r="A157" s="40"/>
      <c r="B157" s="41"/>
      <c r="C157" s="42"/>
      <c r="D157" s="219" t="s">
        <v>209</v>
      </c>
      <c r="E157" s="42"/>
      <c r="F157" s="220" t="s">
        <v>320</v>
      </c>
      <c r="G157" s="42"/>
      <c r="H157" s="42"/>
      <c r="I157" s="221"/>
      <c r="J157" s="42"/>
      <c r="K157" s="42"/>
      <c r="L157" s="46"/>
      <c r="M157" s="222"/>
      <c r="N157" s="223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209</v>
      </c>
      <c r="AU157" s="19" t="s">
        <v>85</v>
      </c>
    </row>
    <row r="158" s="13" customFormat="1">
      <c r="A158" s="13"/>
      <c r="B158" s="224"/>
      <c r="C158" s="225"/>
      <c r="D158" s="226" t="s">
        <v>216</v>
      </c>
      <c r="E158" s="227" t="s">
        <v>19</v>
      </c>
      <c r="F158" s="228" t="s">
        <v>321</v>
      </c>
      <c r="G158" s="225"/>
      <c r="H158" s="229">
        <v>172.5</v>
      </c>
      <c r="I158" s="230"/>
      <c r="J158" s="225"/>
      <c r="K158" s="225"/>
      <c r="L158" s="231"/>
      <c r="M158" s="232"/>
      <c r="N158" s="233"/>
      <c r="O158" s="233"/>
      <c r="P158" s="233"/>
      <c r="Q158" s="233"/>
      <c r="R158" s="233"/>
      <c r="S158" s="233"/>
      <c r="T158" s="234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5" t="s">
        <v>216</v>
      </c>
      <c r="AU158" s="235" t="s">
        <v>85</v>
      </c>
      <c r="AV158" s="13" t="s">
        <v>85</v>
      </c>
      <c r="AW158" s="13" t="s">
        <v>37</v>
      </c>
      <c r="AX158" s="13" t="s">
        <v>75</v>
      </c>
      <c r="AY158" s="235" t="s">
        <v>199</v>
      </c>
    </row>
    <row r="159" s="14" customFormat="1">
      <c r="A159" s="14"/>
      <c r="B159" s="236"/>
      <c r="C159" s="237"/>
      <c r="D159" s="226" t="s">
        <v>216</v>
      </c>
      <c r="E159" s="238" t="s">
        <v>19</v>
      </c>
      <c r="F159" s="239" t="s">
        <v>218</v>
      </c>
      <c r="G159" s="237"/>
      <c r="H159" s="240">
        <v>172.5</v>
      </c>
      <c r="I159" s="241"/>
      <c r="J159" s="237"/>
      <c r="K159" s="237"/>
      <c r="L159" s="242"/>
      <c r="M159" s="243"/>
      <c r="N159" s="244"/>
      <c r="O159" s="244"/>
      <c r="P159" s="244"/>
      <c r="Q159" s="244"/>
      <c r="R159" s="244"/>
      <c r="S159" s="244"/>
      <c r="T159" s="245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46" t="s">
        <v>216</v>
      </c>
      <c r="AU159" s="246" t="s">
        <v>85</v>
      </c>
      <c r="AV159" s="14" t="s">
        <v>207</v>
      </c>
      <c r="AW159" s="14" t="s">
        <v>37</v>
      </c>
      <c r="AX159" s="14" t="s">
        <v>83</v>
      </c>
      <c r="AY159" s="246" t="s">
        <v>199</v>
      </c>
    </row>
    <row r="160" s="2" customFormat="1" ht="16.5" customHeight="1">
      <c r="A160" s="40"/>
      <c r="B160" s="41"/>
      <c r="C160" s="247" t="s">
        <v>322</v>
      </c>
      <c r="D160" s="247" t="s">
        <v>287</v>
      </c>
      <c r="E160" s="248" t="s">
        <v>323</v>
      </c>
      <c r="F160" s="249" t="s">
        <v>324</v>
      </c>
      <c r="G160" s="250" t="s">
        <v>213</v>
      </c>
      <c r="H160" s="251">
        <v>0.20799999999999999</v>
      </c>
      <c r="I160" s="252"/>
      <c r="J160" s="253">
        <f>ROUND(I160*H160,2)</f>
        <v>0</v>
      </c>
      <c r="K160" s="249" t="s">
        <v>206</v>
      </c>
      <c r="L160" s="254"/>
      <c r="M160" s="255" t="s">
        <v>19</v>
      </c>
      <c r="N160" s="256" t="s">
        <v>46</v>
      </c>
      <c r="O160" s="86"/>
      <c r="P160" s="215">
        <f>O160*H160</f>
        <v>0</v>
      </c>
      <c r="Q160" s="215">
        <v>1</v>
      </c>
      <c r="R160" s="215">
        <f>Q160*H160</f>
        <v>0.20799999999999999</v>
      </c>
      <c r="S160" s="215">
        <v>0</v>
      </c>
      <c r="T160" s="216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17" t="s">
        <v>290</v>
      </c>
      <c r="AT160" s="217" t="s">
        <v>287</v>
      </c>
      <c r="AU160" s="217" t="s">
        <v>85</v>
      </c>
      <c r="AY160" s="19" t="s">
        <v>199</v>
      </c>
      <c r="BE160" s="218">
        <f>IF(N160="základní",J160,0)</f>
        <v>0</v>
      </c>
      <c r="BF160" s="218">
        <f>IF(N160="snížená",J160,0)</f>
        <v>0</v>
      </c>
      <c r="BG160" s="218">
        <f>IF(N160="zákl. přenesená",J160,0)</f>
        <v>0</v>
      </c>
      <c r="BH160" s="218">
        <f>IF(N160="sníž. přenesená",J160,0)</f>
        <v>0</v>
      </c>
      <c r="BI160" s="218">
        <f>IF(N160="nulová",J160,0)</f>
        <v>0</v>
      </c>
      <c r="BJ160" s="19" t="s">
        <v>83</v>
      </c>
      <c r="BK160" s="218">
        <f>ROUND(I160*H160,2)</f>
        <v>0</v>
      </c>
      <c r="BL160" s="19" t="s">
        <v>128</v>
      </c>
      <c r="BM160" s="217" t="s">
        <v>325</v>
      </c>
    </row>
    <row r="161" s="2" customFormat="1" ht="16.5" customHeight="1">
      <c r="A161" s="40"/>
      <c r="B161" s="41"/>
      <c r="C161" s="206" t="s">
        <v>326</v>
      </c>
      <c r="D161" s="206" t="s">
        <v>202</v>
      </c>
      <c r="E161" s="207" t="s">
        <v>327</v>
      </c>
      <c r="F161" s="208" t="s">
        <v>328</v>
      </c>
      <c r="G161" s="209" t="s">
        <v>305</v>
      </c>
      <c r="H161" s="257"/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0</v>
      </c>
      <c r="R161" s="215">
        <f>Q161*H161</f>
        <v>0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128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128</v>
      </c>
      <c r="BM161" s="217" t="s">
        <v>329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330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12" customFormat="1" ht="22.8" customHeight="1">
      <c r="A163" s="12"/>
      <c r="B163" s="190"/>
      <c r="C163" s="191"/>
      <c r="D163" s="192" t="s">
        <v>74</v>
      </c>
      <c r="E163" s="204" t="s">
        <v>331</v>
      </c>
      <c r="F163" s="204" t="s">
        <v>332</v>
      </c>
      <c r="G163" s="191"/>
      <c r="H163" s="191"/>
      <c r="I163" s="194"/>
      <c r="J163" s="205">
        <f>BK163</f>
        <v>0</v>
      </c>
      <c r="K163" s="191"/>
      <c r="L163" s="196"/>
      <c r="M163" s="197"/>
      <c r="N163" s="198"/>
      <c r="O163" s="198"/>
      <c r="P163" s="199">
        <f>SUM(P164:P165)</f>
        <v>0</v>
      </c>
      <c r="Q163" s="198"/>
      <c r="R163" s="199">
        <f>SUM(R164:R165)</f>
        <v>0</v>
      </c>
      <c r="S163" s="198"/>
      <c r="T163" s="200">
        <f>SUM(T164:T165)</f>
        <v>6.1058000000000003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01" t="s">
        <v>85</v>
      </c>
      <c r="AT163" s="202" t="s">
        <v>74</v>
      </c>
      <c r="AU163" s="202" t="s">
        <v>83</v>
      </c>
      <c r="AY163" s="201" t="s">
        <v>199</v>
      </c>
      <c r="BK163" s="203">
        <f>SUM(BK164:BK165)</f>
        <v>0</v>
      </c>
    </row>
    <row r="164" s="2" customFormat="1" ht="16.5" customHeight="1">
      <c r="A164" s="40"/>
      <c r="B164" s="41"/>
      <c r="C164" s="206" t="s">
        <v>7</v>
      </c>
      <c r="D164" s="206" t="s">
        <v>202</v>
      </c>
      <c r="E164" s="207" t="s">
        <v>333</v>
      </c>
      <c r="F164" s="208" t="s">
        <v>334</v>
      </c>
      <c r="G164" s="209" t="s">
        <v>283</v>
      </c>
      <c r="H164" s="210">
        <v>305.29000000000002</v>
      </c>
      <c r="I164" s="211"/>
      <c r="J164" s="212">
        <f>ROUND(I164*H164,2)</f>
        <v>0</v>
      </c>
      <c r="K164" s="208" t="s">
        <v>206</v>
      </c>
      <c r="L164" s="46"/>
      <c r="M164" s="213" t="s">
        <v>19</v>
      </c>
      <c r="N164" s="214" t="s">
        <v>46</v>
      </c>
      <c r="O164" s="86"/>
      <c r="P164" s="215">
        <f>O164*H164</f>
        <v>0</v>
      </c>
      <c r="Q164" s="215">
        <v>0</v>
      </c>
      <c r="R164" s="215">
        <f>Q164*H164</f>
        <v>0</v>
      </c>
      <c r="S164" s="215">
        <v>0.02</v>
      </c>
      <c r="T164" s="216">
        <f>S164*H164</f>
        <v>6.1058000000000003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17" t="s">
        <v>128</v>
      </c>
      <c r="AT164" s="217" t="s">
        <v>202</v>
      </c>
      <c r="AU164" s="217" t="s">
        <v>85</v>
      </c>
      <c r="AY164" s="19" t="s">
        <v>199</v>
      </c>
      <c r="BE164" s="218">
        <f>IF(N164="základní",J164,0)</f>
        <v>0</v>
      </c>
      <c r="BF164" s="218">
        <f>IF(N164="snížená",J164,0)</f>
        <v>0</v>
      </c>
      <c r="BG164" s="218">
        <f>IF(N164="zákl. přenesená",J164,0)</f>
        <v>0</v>
      </c>
      <c r="BH164" s="218">
        <f>IF(N164="sníž. přenesená",J164,0)</f>
        <v>0</v>
      </c>
      <c r="BI164" s="218">
        <f>IF(N164="nulová",J164,0)</f>
        <v>0</v>
      </c>
      <c r="BJ164" s="19" t="s">
        <v>83</v>
      </c>
      <c r="BK164" s="218">
        <f>ROUND(I164*H164,2)</f>
        <v>0</v>
      </c>
      <c r="BL164" s="19" t="s">
        <v>128</v>
      </c>
      <c r="BM164" s="217" t="s">
        <v>335</v>
      </c>
    </row>
    <row r="165" s="2" customFormat="1">
      <c r="A165" s="40"/>
      <c r="B165" s="41"/>
      <c r="C165" s="42"/>
      <c r="D165" s="219" t="s">
        <v>209</v>
      </c>
      <c r="E165" s="42"/>
      <c r="F165" s="220" t="s">
        <v>336</v>
      </c>
      <c r="G165" s="42"/>
      <c r="H165" s="42"/>
      <c r="I165" s="221"/>
      <c r="J165" s="42"/>
      <c r="K165" s="42"/>
      <c r="L165" s="46"/>
      <c r="M165" s="222"/>
      <c r="N165" s="223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209</v>
      </c>
      <c r="AU165" s="19" t="s">
        <v>85</v>
      </c>
    </row>
    <row r="166" s="12" customFormat="1" ht="22.8" customHeight="1">
      <c r="A166" s="12"/>
      <c r="B166" s="190"/>
      <c r="C166" s="191"/>
      <c r="D166" s="192" t="s">
        <v>74</v>
      </c>
      <c r="E166" s="204" t="s">
        <v>337</v>
      </c>
      <c r="F166" s="204" t="s">
        <v>338</v>
      </c>
      <c r="G166" s="191"/>
      <c r="H166" s="191"/>
      <c r="I166" s="194"/>
      <c r="J166" s="205">
        <f>BK166</f>
        <v>0</v>
      </c>
      <c r="K166" s="191"/>
      <c r="L166" s="196"/>
      <c r="M166" s="197"/>
      <c r="N166" s="198"/>
      <c r="O166" s="198"/>
      <c r="P166" s="199">
        <f>SUM(P167:P205)</f>
        <v>0</v>
      </c>
      <c r="Q166" s="198"/>
      <c r="R166" s="199">
        <f>SUM(R167:R205)</f>
        <v>3.7247665890400001</v>
      </c>
      <c r="S166" s="198"/>
      <c r="T166" s="200">
        <f>SUM(T167:T205)</f>
        <v>0.91587000000000007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01" t="s">
        <v>85</v>
      </c>
      <c r="AT166" s="202" t="s">
        <v>74</v>
      </c>
      <c r="AU166" s="202" t="s">
        <v>83</v>
      </c>
      <c r="AY166" s="201" t="s">
        <v>199</v>
      </c>
      <c r="BK166" s="203">
        <f>SUM(BK167:BK205)</f>
        <v>0</v>
      </c>
    </row>
    <row r="167" s="2" customFormat="1" ht="16.5" customHeight="1">
      <c r="A167" s="40"/>
      <c r="B167" s="41"/>
      <c r="C167" s="206" t="s">
        <v>339</v>
      </c>
      <c r="D167" s="206" t="s">
        <v>202</v>
      </c>
      <c r="E167" s="207" t="s">
        <v>340</v>
      </c>
      <c r="F167" s="208" t="s">
        <v>341</v>
      </c>
      <c r="G167" s="209" t="s">
        <v>222</v>
      </c>
      <c r="H167" s="210">
        <v>171.19999999999999</v>
      </c>
      <c r="I167" s="211"/>
      <c r="J167" s="212">
        <f>ROUND(I167*H167,2)</f>
        <v>0</v>
      </c>
      <c r="K167" s="208" t="s">
        <v>206</v>
      </c>
      <c r="L167" s="46"/>
      <c r="M167" s="213" t="s">
        <v>19</v>
      </c>
      <c r="N167" s="214" t="s">
        <v>46</v>
      </c>
      <c r="O167" s="86"/>
      <c r="P167" s="215">
        <f>O167*H167</f>
        <v>0</v>
      </c>
      <c r="Q167" s="215">
        <v>0</v>
      </c>
      <c r="R167" s="215">
        <f>Q167*H167</f>
        <v>0</v>
      </c>
      <c r="S167" s="215">
        <v>0</v>
      </c>
      <c r="T167" s="21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17" t="s">
        <v>128</v>
      </c>
      <c r="AT167" s="217" t="s">
        <v>202</v>
      </c>
      <c r="AU167" s="217" t="s">
        <v>85</v>
      </c>
      <c r="AY167" s="19" t="s">
        <v>199</v>
      </c>
      <c r="BE167" s="218">
        <f>IF(N167="základní",J167,0)</f>
        <v>0</v>
      </c>
      <c r="BF167" s="218">
        <f>IF(N167="snížená",J167,0)</f>
        <v>0</v>
      </c>
      <c r="BG167" s="218">
        <f>IF(N167="zákl. přenesená",J167,0)</f>
        <v>0</v>
      </c>
      <c r="BH167" s="218">
        <f>IF(N167="sníž. přenesená",J167,0)</f>
        <v>0</v>
      </c>
      <c r="BI167" s="218">
        <f>IF(N167="nulová",J167,0)</f>
        <v>0</v>
      </c>
      <c r="BJ167" s="19" t="s">
        <v>83</v>
      </c>
      <c r="BK167" s="218">
        <f>ROUND(I167*H167,2)</f>
        <v>0</v>
      </c>
      <c r="BL167" s="19" t="s">
        <v>128</v>
      </c>
      <c r="BM167" s="217" t="s">
        <v>342</v>
      </c>
    </row>
    <row r="168" s="2" customFormat="1">
      <c r="A168" s="40"/>
      <c r="B168" s="41"/>
      <c r="C168" s="42"/>
      <c r="D168" s="219" t="s">
        <v>209</v>
      </c>
      <c r="E168" s="42"/>
      <c r="F168" s="220" t="s">
        <v>343</v>
      </c>
      <c r="G168" s="42"/>
      <c r="H168" s="42"/>
      <c r="I168" s="221"/>
      <c r="J168" s="42"/>
      <c r="K168" s="42"/>
      <c r="L168" s="46"/>
      <c r="M168" s="222"/>
      <c r="N168" s="223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209</v>
      </c>
      <c r="AU168" s="19" t="s">
        <v>85</v>
      </c>
    </row>
    <row r="169" s="13" customFormat="1">
      <c r="A169" s="13"/>
      <c r="B169" s="224"/>
      <c r="C169" s="225"/>
      <c r="D169" s="226" t="s">
        <v>216</v>
      </c>
      <c r="E169" s="227" t="s">
        <v>19</v>
      </c>
      <c r="F169" s="228" t="s">
        <v>225</v>
      </c>
      <c r="G169" s="225"/>
      <c r="H169" s="229">
        <v>37.200000000000003</v>
      </c>
      <c r="I169" s="230"/>
      <c r="J169" s="225"/>
      <c r="K169" s="225"/>
      <c r="L169" s="231"/>
      <c r="M169" s="232"/>
      <c r="N169" s="233"/>
      <c r="O169" s="233"/>
      <c r="P169" s="233"/>
      <c r="Q169" s="233"/>
      <c r="R169" s="233"/>
      <c r="S169" s="233"/>
      <c r="T169" s="234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35" t="s">
        <v>216</v>
      </c>
      <c r="AU169" s="235" t="s">
        <v>85</v>
      </c>
      <c r="AV169" s="13" t="s">
        <v>85</v>
      </c>
      <c r="AW169" s="13" t="s">
        <v>37</v>
      </c>
      <c r="AX169" s="13" t="s">
        <v>75</v>
      </c>
      <c r="AY169" s="235" t="s">
        <v>199</v>
      </c>
    </row>
    <row r="170" s="13" customFormat="1">
      <c r="A170" s="13"/>
      <c r="B170" s="224"/>
      <c r="C170" s="225"/>
      <c r="D170" s="226" t="s">
        <v>216</v>
      </c>
      <c r="E170" s="227" t="s">
        <v>19</v>
      </c>
      <c r="F170" s="228" t="s">
        <v>226</v>
      </c>
      <c r="G170" s="225"/>
      <c r="H170" s="229">
        <v>27.100000000000001</v>
      </c>
      <c r="I170" s="230"/>
      <c r="J170" s="225"/>
      <c r="K170" s="225"/>
      <c r="L170" s="231"/>
      <c r="M170" s="232"/>
      <c r="N170" s="233"/>
      <c r="O170" s="233"/>
      <c r="P170" s="233"/>
      <c r="Q170" s="233"/>
      <c r="R170" s="233"/>
      <c r="S170" s="233"/>
      <c r="T170" s="234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5" t="s">
        <v>216</v>
      </c>
      <c r="AU170" s="235" t="s">
        <v>85</v>
      </c>
      <c r="AV170" s="13" t="s">
        <v>85</v>
      </c>
      <c r="AW170" s="13" t="s">
        <v>37</v>
      </c>
      <c r="AX170" s="13" t="s">
        <v>75</v>
      </c>
      <c r="AY170" s="235" t="s">
        <v>199</v>
      </c>
    </row>
    <row r="171" s="13" customFormat="1">
      <c r="A171" s="13"/>
      <c r="B171" s="224"/>
      <c r="C171" s="225"/>
      <c r="D171" s="226" t="s">
        <v>216</v>
      </c>
      <c r="E171" s="227" t="s">
        <v>19</v>
      </c>
      <c r="F171" s="228" t="s">
        <v>227</v>
      </c>
      <c r="G171" s="225"/>
      <c r="H171" s="229">
        <v>32.700000000000003</v>
      </c>
      <c r="I171" s="230"/>
      <c r="J171" s="225"/>
      <c r="K171" s="225"/>
      <c r="L171" s="231"/>
      <c r="M171" s="232"/>
      <c r="N171" s="233"/>
      <c r="O171" s="233"/>
      <c r="P171" s="233"/>
      <c r="Q171" s="233"/>
      <c r="R171" s="233"/>
      <c r="S171" s="233"/>
      <c r="T171" s="234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5" t="s">
        <v>216</v>
      </c>
      <c r="AU171" s="235" t="s">
        <v>85</v>
      </c>
      <c r="AV171" s="13" t="s">
        <v>85</v>
      </c>
      <c r="AW171" s="13" t="s">
        <v>37</v>
      </c>
      <c r="AX171" s="13" t="s">
        <v>75</v>
      </c>
      <c r="AY171" s="235" t="s">
        <v>199</v>
      </c>
    </row>
    <row r="172" s="13" customFormat="1">
      <c r="A172" s="13"/>
      <c r="B172" s="224"/>
      <c r="C172" s="225"/>
      <c r="D172" s="226" t="s">
        <v>216</v>
      </c>
      <c r="E172" s="227" t="s">
        <v>19</v>
      </c>
      <c r="F172" s="228" t="s">
        <v>228</v>
      </c>
      <c r="G172" s="225"/>
      <c r="H172" s="229">
        <v>51</v>
      </c>
      <c r="I172" s="230"/>
      <c r="J172" s="225"/>
      <c r="K172" s="225"/>
      <c r="L172" s="231"/>
      <c r="M172" s="232"/>
      <c r="N172" s="233"/>
      <c r="O172" s="233"/>
      <c r="P172" s="233"/>
      <c r="Q172" s="233"/>
      <c r="R172" s="233"/>
      <c r="S172" s="233"/>
      <c r="T172" s="234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5" t="s">
        <v>216</v>
      </c>
      <c r="AU172" s="235" t="s">
        <v>85</v>
      </c>
      <c r="AV172" s="13" t="s">
        <v>85</v>
      </c>
      <c r="AW172" s="13" t="s">
        <v>37</v>
      </c>
      <c r="AX172" s="13" t="s">
        <v>75</v>
      </c>
      <c r="AY172" s="235" t="s">
        <v>199</v>
      </c>
    </row>
    <row r="173" s="13" customFormat="1">
      <c r="A173" s="13"/>
      <c r="B173" s="224"/>
      <c r="C173" s="225"/>
      <c r="D173" s="226" t="s">
        <v>216</v>
      </c>
      <c r="E173" s="227" t="s">
        <v>19</v>
      </c>
      <c r="F173" s="228" t="s">
        <v>229</v>
      </c>
      <c r="G173" s="225"/>
      <c r="H173" s="229">
        <v>23.199999999999999</v>
      </c>
      <c r="I173" s="230"/>
      <c r="J173" s="225"/>
      <c r="K173" s="225"/>
      <c r="L173" s="231"/>
      <c r="M173" s="232"/>
      <c r="N173" s="233"/>
      <c r="O173" s="233"/>
      <c r="P173" s="233"/>
      <c r="Q173" s="233"/>
      <c r="R173" s="233"/>
      <c r="S173" s="233"/>
      <c r="T173" s="234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5" t="s">
        <v>216</v>
      </c>
      <c r="AU173" s="235" t="s">
        <v>85</v>
      </c>
      <c r="AV173" s="13" t="s">
        <v>85</v>
      </c>
      <c r="AW173" s="13" t="s">
        <v>37</v>
      </c>
      <c r="AX173" s="13" t="s">
        <v>75</v>
      </c>
      <c r="AY173" s="235" t="s">
        <v>199</v>
      </c>
    </row>
    <row r="174" s="14" customFormat="1">
      <c r="A174" s="14"/>
      <c r="B174" s="236"/>
      <c r="C174" s="237"/>
      <c r="D174" s="226" t="s">
        <v>216</v>
      </c>
      <c r="E174" s="238" t="s">
        <v>19</v>
      </c>
      <c r="F174" s="239" t="s">
        <v>218</v>
      </c>
      <c r="G174" s="237"/>
      <c r="H174" s="240">
        <v>171.19999999999999</v>
      </c>
      <c r="I174" s="241"/>
      <c r="J174" s="237"/>
      <c r="K174" s="237"/>
      <c r="L174" s="242"/>
      <c r="M174" s="243"/>
      <c r="N174" s="244"/>
      <c r="O174" s="244"/>
      <c r="P174" s="244"/>
      <c r="Q174" s="244"/>
      <c r="R174" s="244"/>
      <c r="S174" s="244"/>
      <c r="T174" s="245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6" t="s">
        <v>216</v>
      </c>
      <c r="AU174" s="246" t="s">
        <v>85</v>
      </c>
      <c r="AV174" s="14" t="s">
        <v>207</v>
      </c>
      <c r="AW174" s="14" t="s">
        <v>37</v>
      </c>
      <c r="AX174" s="14" t="s">
        <v>83</v>
      </c>
      <c r="AY174" s="246" t="s">
        <v>199</v>
      </c>
    </row>
    <row r="175" s="2" customFormat="1" ht="16.5" customHeight="1">
      <c r="A175" s="40"/>
      <c r="B175" s="41"/>
      <c r="C175" s="247" t="s">
        <v>344</v>
      </c>
      <c r="D175" s="247" t="s">
        <v>287</v>
      </c>
      <c r="E175" s="248" t="s">
        <v>345</v>
      </c>
      <c r="F175" s="249" t="s">
        <v>346</v>
      </c>
      <c r="G175" s="250" t="s">
        <v>222</v>
      </c>
      <c r="H175" s="251">
        <v>174.624</v>
      </c>
      <c r="I175" s="252"/>
      <c r="J175" s="253">
        <f>ROUND(I175*H175,2)</f>
        <v>0</v>
      </c>
      <c r="K175" s="249" t="s">
        <v>206</v>
      </c>
      <c r="L175" s="254"/>
      <c r="M175" s="255" t="s">
        <v>19</v>
      </c>
      <c r="N175" s="256" t="s">
        <v>46</v>
      </c>
      <c r="O175" s="86"/>
      <c r="P175" s="215">
        <f>O175*H175</f>
        <v>0</v>
      </c>
      <c r="Q175" s="215">
        <v>5.0000000000000002E-05</v>
      </c>
      <c r="R175" s="215">
        <f>Q175*H175</f>
        <v>0.0087311999999999997</v>
      </c>
      <c r="S175" s="215">
        <v>0</v>
      </c>
      <c r="T175" s="21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290</v>
      </c>
      <c r="AT175" s="217" t="s">
        <v>287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128</v>
      </c>
      <c r="BM175" s="217" t="s">
        <v>347</v>
      </c>
    </row>
    <row r="176" s="13" customFormat="1">
      <c r="A176" s="13"/>
      <c r="B176" s="224"/>
      <c r="C176" s="225"/>
      <c r="D176" s="226" t="s">
        <v>216</v>
      </c>
      <c r="E176" s="227" t="s">
        <v>19</v>
      </c>
      <c r="F176" s="228" t="s">
        <v>348</v>
      </c>
      <c r="G176" s="225"/>
      <c r="H176" s="229">
        <v>174.624</v>
      </c>
      <c r="I176" s="230"/>
      <c r="J176" s="225"/>
      <c r="K176" s="225"/>
      <c r="L176" s="231"/>
      <c r="M176" s="232"/>
      <c r="N176" s="233"/>
      <c r="O176" s="233"/>
      <c r="P176" s="233"/>
      <c r="Q176" s="233"/>
      <c r="R176" s="233"/>
      <c r="S176" s="233"/>
      <c r="T176" s="234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5" t="s">
        <v>216</v>
      </c>
      <c r="AU176" s="235" t="s">
        <v>85</v>
      </c>
      <c r="AV176" s="13" t="s">
        <v>85</v>
      </c>
      <c r="AW176" s="13" t="s">
        <v>37</v>
      </c>
      <c r="AX176" s="13" t="s">
        <v>75</v>
      </c>
      <c r="AY176" s="235" t="s">
        <v>199</v>
      </c>
    </row>
    <row r="177" s="14" customFormat="1">
      <c r="A177" s="14"/>
      <c r="B177" s="236"/>
      <c r="C177" s="237"/>
      <c r="D177" s="226" t="s">
        <v>216</v>
      </c>
      <c r="E177" s="238" t="s">
        <v>19</v>
      </c>
      <c r="F177" s="239" t="s">
        <v>218</v>
      </c>
      <c r="G177" s="237"/>
      <c r="H177" s="240">
        <v>174.624</v>
      </c>
      <c r="I177" s="241"/>
      <c r="J177" s="237"/>
      <c r="K177" s="237"/>
      <c r="L177" s="242"/>
      <c r="M177" s="243"/>
      <c r="N177" s="244"/>
      <c r="O177" s="244"/>
      <c r="P177" s="244"/>
      <c r="Q177" s="244"/>
      <c r="R177" s="244"/>
      <c r="S177" s="244"/>
      <c r="T177" s="245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46" t="s">
        <v>216</v>
      </c>
      <c r="AU177" s="246" t="s">
        <v>85</v>
      </c>
      <c r="AV177" s="14" t="s">
        <v>207</v>
      </c>
      <c r="AW177" s="14" t="s">
        <v>37</v>
      </c>
      <c r="AX177" s="14" t="s">
        <v>83</v>
      </c>
      <c r="AY177" s="246" t="s">
        <v>199</v>
      </c>
    </row>
    <row r="178" s="2" customFormat="1" ht="16.5" customHeight="1">
      <c r="A178" s="40"/>
      <c r="B178" s="41"/>
      <c r="C178" s="206" t="s">
        <v>349</v>
      </c>
      <c r="D178" s="206" t="s">
        <v>202</v>
      </c>
      <c r="E178" s="207" t="s">
        <v>350</v>
      </c>
      <c r="F178" s="208" t="s">
        <v>351</v>
      </c>
      <c r="G178" s="209" t="s">
        <v>283</v>
      </c>
      <c r="H178" s="210">
        <v>305.29000000000002</v>
      </c>
      <c r="I178" s="211"/>
      <c r="J178" s="212">
        <f>ROUND(I178*H178,2)</f>
        <v>0</v>
      </c>
      <c r="K178" s="208" t="s">
        <v>206</v>
      </c>
      <c r="L178" s="46"/>
      <c r="M178" s="213" t="s">
        <v>19</v>
      </c>
      <c r="N178" s="214" t="s">
        <v>46</v>
      </c>
      <c r="O178" s="86"/>
      <c r="P178" s="215">
        <f>O178*H178</f>
        <v>0</v>
      </c>
      <c r="Q178" s="215">
        <v>0</v>
      </c>
      <c r="R178" s="215">
        <f>Q178*H178</f>
        <v>0</v>
      </c>
      <c r="S178" s="215">
        <v>0.0030000000000000001</v>
      </c>
      <c r="T178" s="216">
        <f>S178*H178</f>
        <v>0.91587000000000007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17" t="s">
        <v>128</v>
      </c>
      <c r="AT178" s="217" t="s">
        <v>202</v>
      </c>
      <c r="AU178" s="217" t="s">
        <v>85</v>
      </c>
      <c r="AY178" s="19" t="s">
        <v>199</v>
      </c>
      <c r="BE178" s="218">
        <f>IF(N178="základní",J178,0)</f>
        <v>0</v>
      </c>
      <c r="BF178" s="218">
        <f>IF(N178="snížená",J178,0)</f>
        <v>0</v>
      </c>
      <c r="BG178" s="218">
        <f>IF(N178="zákl. přenesená",J178,0)</f>
        <v>0</v>
      </c>
      <c r="BH178" s="218">
        <f>IF(N178="sníž. přenesená",J178,0)</f>
        <v>0</v>
      </c>
      <c r="BI178" s="218">
        <f>IF(N178="nulová",J178,0)</f>
        <v>0</v>
      </c>
      <c r="BJ178" s="19" t="s">
        <v>83</v>
      </c>
      <c r="BK178" s="218">
        <f>ROUND(I178*H178,2)</f>
        <v>0</v>
      </c>
      <c r="BL178" s="19" t="s">
        <v>128</v>
      </c>
      <c r="BM178" s="217" t="s">
        <v>352</v>
      </c>
    </row>
    <row r="179" s="2" customFormat="1">
      <c r="A179" s="40"/>
      <c r="B179" s="41"/>
      <c r="C179" s="42"/>
      <c r="D179" s="219" t="s">
        <v>209</v>
      </c>
      <c r="E179" s="42"/>
      <c r="F179" s="220" t="s">
        <v>353</v>
      </c>
      <c r="G179" s="42"/>
      <c r="H179" s="42"/>
      <c r="I179" s="221"/>
      <c r="J179" s="42"/>
      <c r="K179" s="42"/>
      <c r="L179" s="46"/>
      <c r="M179" s="222"/>
      <c r="N179" s="223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209</v>
      </c>
      <c r="AU179" s="19" t="s">
        <v>85</v>
      </c>
    </row>
    <row r="180" s="2" customFormat="1" ht="16.5" customHeight="1">
      <c r="A180" s="40"/>
      <c r="B180" s="41"/>
      <c r="C180" s="206" t="s">
        <v>354</v>
      </c>
      <c r="D180" s="206" t="s">
        <v>202</v>
      </c>
      <c r="E180" s="207" t="s">
        <v>355</v>
      </c>
      <c r="F180" s="208" t="s">
        <v>356</v>
      </c>
      <c r="G180" s="209" t="s">
        <v>283</v>
      </c>
      <c r="H180" s="210">
        <v>305.29000000000002</v>
      </c>
      <c r="I180" s="211"/>
      <c r="J180" s="212">
        <f>ROUND(I180*H180,2)</f>
        <v>0</v>
      </c>
      <c r="K180" s="208" t="s">
        <v>206</v>
      </c>
      <c r="L180" s="46"/>
      <c r="M180" s="213" t="s">
        <v>19</v>
      </c>
      <c r="N180" s="214" t="s">
        <v>46</v>
      </c>
      <c r="O180" s="86"/>
      <c r="P180" s="215">
        <f>O180*H180</f>
        <v>0</v>
      </c>
      <c r="Q180" s="215">
        <v>5.7599999999999997E-07</v>
      </c>
      <c r="R180" s="215">
        <f>Q180*H180</f>
        <v>0.00017584704</v>
      </c>
      <c r="S180" s="215">
        <v>0</v>
      </c>
      <c r="T180" s="21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17" t="s">
        <v>128</v>
      </c>
      <c r="AT180" s="217" t="s">
        <v>202</v>
      </c>
      <c r="AU180" s="217" t="s">
        <v>85</v>
      </c>
      <c r="AY180" s="19" t="s">
        <v>199</v>
      </c>
      <c r="BE180" s="218">
        <f>IF(N180="základní",J180,0)</f>
        <v>0</v>
      </c>
      <c r="BF180" s="218">
        <f>IF(N180="snížená",J180,0)</f>
        <v>0</v>
      </c>
      <c r="BG180" s="218">
        <f>IF(N180="zákl. přenesená",J180,0)</f>
        <v>0</v>
      </c>
      <c r="BH180" s="218">
        <f>IF(N180="sníž. přenesená",J180,0)</f>
        <v>0</v>
      </c>
      <c r="BI180" s="218">
        <f>IF(N180="nulová",J180,0)</f>
        <v>0</v>
      </c>
      <c r="BJ180" s="19" t="s">
        <v>83</v>
      </c>
      <c r="BK180" s="218">
        <f>ROUND(I180*H180,2)</f>
        <v>0</v>
      </c>
      <c r="BL180" s="19" t="s">
        <v>128</v>
      </c>
      <c r="BM180" s="217" t="s">
        <v>357</v>
      </c>
    </row>
    <row r="181" s="2" customFormat="1">
      <c r="A181" s="40"/>
      <c r="B181" s="41"/>
      <c r="C181" s="42"/>
      <c r="D181" s="219" t="s">
        <v>209</v>
      </c>
      <c r="E181" s="42"/>
      <c r="F181" s="220" t="s">
        <v>358</v>
      </c>
      <c r="G181" s="42"/>
      <c r="H181" s="42"/>
      <c r="I181" s="221"/>
      <c r="J181" s="42"/>
      <c r="K181" s="42"/>
      <c r="L181" s="46"/>
      <c r="M181" s="222"/>
      <c r="N181" s="223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209</v>
      </c>
      <c r="AU181" s="19" t="s">
        <v>85</v>
      </c>
    </row>
    <row r="182" s="2" customFormat="1" ht="16.5" customHeight="1">
      <c r="A182" s="40"/>
      <c r="B182" s="41"/>
      <c r="C182" s="206" t="s">
        <v>359</v>
      </c>
      <c r="D182" s="206" t="s">
        <v>202</v>
      </c>
      <c r="E182" s="207" t="s">
        <v>360</v>
      </c>
      <c r="F182" s="208" t="s">
        <v>361</v>
      </c>
      <c r="G182" s="209" t="s">
        <v>283</v>
      </c>
      <c r="H182" s="210">
        <v>305.29000000000002</v>
      </c>
      <c r="I182" s="211"/>
      <c r="J182" s="212">
        <f>ROUND(I182*H182,2)</f>
        <v>0</v>
      </c>
      <c r="K182" s="208" t="s">
        <v>206</v>
      </c>
      <c r="L182" s="46"/>
      <c r="M182" s="213" t="s">
        <v>19</v>
      </c>
      <c r="N182" s="214" t="s">
        <v>46</v>
      </c>
      <c r="O182" s="86"/>
      <c r="P182" s="215">
        <f>O182*H182</f>
        <v>0</v>
      </c>
      <c r="Q182" s="215">
        <v>0</v>
      </c>
      <c r="R182" s="215">
        <f>Q182*H182</f>
        <v>0</v>
      </c>
      <c r="S182" s="215">
        <v>0</v>
      </c>
      <c r="T182" s="21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17" t="s">
        <v>128</v>
      </c>
      <c r="AT182" s="217" t="s">
        <v>202</v>
      </c>
      <c r="AU182" s="217" t="s">
        <v>85</v>
      </c>
      <c r="AY182" s="19" t="s">
        <v>199</v>
      </c>
      <c r="BE182" s="218">
        <f>IF(N182="základní",J182,0)</f>
        <v>0</v>
      </c>
      <c r="BF182" s="218">
        <f>IF(N182="snížená",J182,0)</f>
        <v>0</v>
      </c>
      <c r="BG182" s="218">
        <f>IF(N182="zákl. přenesená",J182,0)</f>
        <v>0</v>
      </c>
      <c r="BH182" s="218">
        <f>IF(N182="sníž. přenesená",J182,0)</f>
        <v>0</v>
      </c>
      <c r="BI182" s="218">
        <f>IF(N182="nulová",J182,0)</f>
        <v>0</v>
      </c>
      <c r="BJ182" s="19" t="s">
        <v>83</v>
      </c>
      <c r="BK182" s="218">
        <f>ROUND(I182*H182,2)</f>
        <v>0</v>
      </c>
      <c r="BL182" s="19" t="s">
        <v>128</v>
      </c>
      <c r="BM182" s="217" t="s">
        <v>362</v>
      </c>
    </row>
    <row r="183" s="2" customFormat="1">
      <c r="A183" s="40"/>
      <c r="B183" s="41"/>
      <c r="C183" s="42"/>
      <c r="D183" s="219" t="s">
        <v>209</v>
      </c>
      <c r="E183" s="42"/>
      <c r="F183" s="220" t="s">
        <v>363</v>
      </c>
      <c r="G183" s="42"/>
      <c r="H183" s="42"/>
      <c r="I183" s="221"/>
      <c r="J183" s="42"/>
      <c r="K183" s="42"/>
      <c r="L183" s="46"/>
      <c r="M183" s="222"/>
      <c r="N183" s="223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209</v>
      </c>
      <c r="AU183" s="19" t="s">
        <v>85</v>
      </c>
    </row>
    <row r="184" s="2" customFormat="1" ht="16.5" customHeight="1">
      <c r="A184" s="40"/>
      <c r="B184" s="41"/>
      <c r="C184" s="206" t="s">
        <v>364</v>
      </c>
      <c r="D184" s="206" t="s">
        <v>202</v>
      </c>
      <c r="E184" s="207" t="s">
        <v>365</v>
      </c>
      <c r="F184" s="208" t="s">
        <v>366</v>
      </c>
      <c r="G184" s="209" t="s">
        <v>283</v>
      </c>
      <c r="H184" s="210">
        <v>305.29000000000002</v>
      </c>
      <c r="I184" s="211"/>
      <c r="J184" s="212">
        <f>ROUND(I184*H184,2)</f>
        <v>0</v>
      </c>
      <c r="K184" s="208" t="s">
        <v>206</v>
      </c>
      <c r="L184" s="46"/>
      <c r="M184" s="213" t="s">
        <v>19</v>
      </c>
      <c r="N184" s="214" t="s">
        <v>46</v>
      </c>
      <c r="O184" s="86"/>
      <c r="P184" s="215">
        <f>O184*H184</f>
        <v>0</v>
      </c>
      <c r="Q184" s="215">
        <v>3.3000000000000003E-05</v>
      </c>
      <c r="R184" s="215">
        <f>Q184*H184</f>
        <v>0.010074570000000001</v>
      </c>
      <c r="S184" s="215">
        <v>0</v>
      </c>
      <c r="T184" s="21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17" t="s">
        <v>128</v>
      </c>
      <c r="AT184" s="217" t="s">
        <v>202</v>
      </c>
      <c r="AU184" s="217" t="s">
        <v>85</v>
      </c>
      <c r="AY184" s="19" t="s">
        <v>199</v>
      </c>
      <c r="BE184" s="218">
        <f>IF(N184="základní",J184,0)</f>
        <v>0</v>
      </c>
      <c r="BF184" s="218">
        <f>IF(N184="snížená",J184,0)</f>
        <v>0</v>
      </c>
      <c r="BG184" s="218">
        <f>IF(N184="zákl. přenesená",J184,0)</f>
        <v>0</v>
      </c>
      <c r="BH184" s="218">
        <f>IF(N184="sníž. přenesená",J184,0)</f>
        <v>0</v>
      </c>
      <c r="BI184" s="218">
        <f>IF(N184="nulová",J184,0)</f>
        <v>0</v>
      </c>
      <c r="BJ184" s="19" t="s">
        <v>83</v>
      </c>
      <c r="BK184" s="218">
        <f>ROUND(I184*H184,2)</f>
        <v>0</v>
      </c>
      <c r="BL184" s="19" t="s">
        <v>128</v>
      </c>
      <c r="BM184" s="217" t="s">
        <v>367</v>
      </c>
    </row>
    <row r="185" s="2" customFormat="1">
      <c r="A185" s="40"/>
      <c r="B185" s="41"/>
      <c r="C185" s="42"/>
      <c r="D185" s="219" t="s">
        <v>209</v>
      </c>
      <c r="E185" s="42"/>
      <c r="F185" s="220" t="s">
        <v>368</v>
      </c>
      <c r="G185" s="42"/>
      <c r="H185" s="42"/>
      <c r="I185" s="221"/>
      <c r="J185" s="42"/>
      <c r="K185" s="42"/>
      <c r="L185" s="46"/>
      <c r="M185" s="222"/>
      <c r="N185" s="223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209</v>
      </c>
      <c r="AU185" s="19" t="s">
        <v>85</v>
      </c>
    </row>
    <row r="186" s="2" customFormat="1" ht="21.75" customHeight="1">
      <c r="A186" s="40"/>
      <c r="B186" s="41"/>
      <c r="C186" s="206" t="s">
        <v>369</v>
      </c>
      <c r="D186" s="206" t="s">
        <v>202</v>
      </c>
      <c r="E186" s="207" t="s">
        <v>370</v>
      </c>
      <c r="F186" s="208" t="s">
        <v>371</v>
      </c>
      <c r="G186" s="209" t="s">
        <v>283</v>
      </c>
      <c r="H186" s="210">
        <v>305.29000000000002</v>
      </c>
      <c r="I186" s="211"/>
      <c r="J186" s="212">
        <f>ROUND(I186*H186,2)</f>
        <v>0</v>
      </c>
      <c r="K186" s="208" t="s">
        <v>206</v>
      </c>
      <c r="L186" s="46"/>
      <c r="M186" s="213" t="s">
        <v>19</v>
      </c>
      <c r="N186" s="214" t="s">
        <v>46</v>
      </c>
      <c r="O186" s="86"/>
      <c r="P186" s="215">
        <f>O186*H186</f>
        <v>0</v>
      </c>
      <c r="Q186" s="215">
        <v>0.0075820000000000002</v>
      </c>
      <c r="R186" s="215">
        <f>Q186*H186</f>
        <v>2.3147087800000001</v>
      </c>
      <c r="S186" s="215">
        <v>0</v>
      </c>
      <c r="T186" s="21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128</v>
      </c>
      <c r="AT186" s="217" t="s">
        <v>202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128</v>
      </c>
      <c r="BM186" s="217" t="s">
        <v>372</v>
      </c>
    </row>
    <row r="187" s="2" customFormat="1">
      <c r="A187" s="40"/>
      <c r="B187" s="41"/>
      <c r="C187" s="42"/>
      <c r="D187" s="219" t="s">
        <v>209</v>
      </c>
      <c r="E187" s="42"/>
      <c r="F187" s="220" t="s">
        <v>373</v>
      </c>
      <c r="G187" s="42"/>
      <c r="H187" s="42"/>
      <c r="I187" s="221"/>
      <c r="J187" s="42"/>
      <c r="K187" s="42"/>
      <c r="L187" s="46"/>
      <c r="M187" s="222"/>
      <c r="N187" s="223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209</v>
      </c>
      <c r="AU187" s="19" t="s">
        <v>85</v>
      </c>
    </row>
    <row r="188" s="2" customFormat="1" ht="16.5" customHeight="1">
      <c r="A188" s="40"/>
      <c r="B188" s="41"/>
      <c r="C188" s="206" t="s">
        <v>374</v>
      </c>
      <c r="D188" s="206" t="s">
        <v>202</v>
      </c>
      <c r="E188" s="207" t="s">
        <v>375</v>
      </c>
      <c r="F188" s="208" t="s">
        <v>376</v>
      </c>
      <c r="G188" s="209" t="s">
        <v>283</v>
      </c>
      <c r="H188" s="210">
        <v>305.29000000000002</v>
      </c>
      <c r="I188" s="211"/>
      <c r="J188" s="212">
        <f>ROUND(I188*H188,2)</f>
        <v>0</v>
      </c>
      <c r="K188" s="208" t="s">
        <v>206</v>
      </c>
      <c r="L188" s="46"/>
      <c r="M188" s="213" t="s">
        <v>19</v>
      </c>
      <c r="N188" s="214" t="s">
        <v>46</v>
      </c>
      <c r="O188" s="86"/>
      <c r="P188" s="215">
        <f>O188*H188</f>
        <v>0</v>
      </c>
      <c r="Q188" s="215">
        <v>0.00029999999999999997</v>
      </c>
      <c r="R188" s="215">
        <f>Q188*H188</f>
        <v>0.091587000000000002</v>
      </c>
      <c r="S188" s="215">
        <v>0</v>
      </c>
      <c r="T188" s="21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7" t="s">
        <v>128</v>
      </c>
      <c r="AT188" s="217" t="s">
        <v>202</v>
      </c>
      <c r="AU188" s="217" t="s">
        <v>85</v>
      </c>
      <c r="AY188" s="19" t="s">
        <v>199</v>
      </c>
      <c r="BE188" s="218">
        <f>IF(N188="základní",J188,0)</f>
        <v>0</v>
      </c>
      <c r="BF188" s="218">
        <f>IF(N188="snížená",J188,0)</f>
        <v>0</v>
      </c>
      <c r="BG188" s="218">
        <f>IF(N188="zákl. přenesená",J188,0)</f>
        <v>0</v>
      </c>
      <c r="BH188" s="218">
        <f>IF(N188="sníž. přenesená",J188,0)</f>
        <v>0</v>
      </c>
      <c r="BI188" s="218">
        <f>IF(N188="nulová",J188,0)</f>
        <v>0</v>
      </c>
      <c r="BJ188" s="19" t="s">
        <v>83</v>
      </c>
      <c r="BK188" s="218">
        <f>ROUND(I188*H188,2)</f>
        <v>0</v>
      </c>
      <c r="BL188" s="19" t="s">
        <v>128</v>
      </c>
      <c r="BM188" s="217" t="s">
        <v>377</v>
      </c>
    </row>
    <row r="189" s="2" customFormat="1">
      <c r="A189" s="40"/>
      <c r="B189" s="41"/>
      <c r="C189" s="42"/>
      <c r="D189" s="219" t="s">
        <v>209</v>
      </c>
      <c r="E189" s="42"/>
      <c r="F189" s="220" t="s">
        <v>378</v>
      </c>
      <c r="G189" s="42"/>
      <c r="H189" s="42"/>
      <c r="I189" s="221"/>
      <c r="J189" s="42"/>
      <c r="K189" s="42"/>
      <c r="L189" s="46"/>
      <c r="M189" s="222"/>
      <c r="N189" s="223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209</v>
      </c>
      <c r="AU189" s="19" t="s">
        <v>85</v>
      </c>
    </row>
    <row r="190" s="2" customFormat="1" ht="24.15" customHeight="1">
      <c r="A190" s="40"/>
      <c r="B190" s="41"/>
      <c r="C190" s="247" t="s">
        <v>379</v>
      </c>
      <c r="D190" s="247" t="s">
        <v>287</v>
      </c>
      <c r="E190" s="248" t="s">
        <v>380</v>
      </c>
      <c r="F190" s="249" t="s">
        <v>381</v>
      </c>
      <c r="G190" s="250" t="s">
        <v>283</v>
      </c>
      <c r="H190" s="251">
        <v>335.81900000000002</v>
      </c>
      <c r="I190" s="252"/>
      <c r="J190" s="253">
        <f>ROUND(I190*H190,2)</f>
        <v>0</v>
      </c>
      <c r="K190" s="249" t="s">
        <v>206</v>
      </c>
      <c r="L190" s="254"/>
      <c r="M190" s="255" t="s">
        <v>19</v>
      </c>
      <c r="N190" s="256" t="s">
        <v>46</v>
      </c>
      <c r="O190" s="86"/>
      <c r="P190" s="215">
        <f>O190*H190</f>
        <v>0</v>
      </c>
      <c r="Q190" s="215">
        <v>0.0036800000000000001</v>
      </c>
      <c r="R190" s="215">
        <f>Q190*H190</f>
        <v>1.23581392</v>
      </c>
      <c r="S190" s="215">
        <v>0</v>
      </c>
      <c r="T190" s="21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17" t="s">
        <v>290</v>
      </c>
      <c r="AT190" s="217" t="s">
        <v>287</v>
      </c>
      <c r="AU190" s="217" t="s">
        <v>85</v>
      </c>
      <c r="AY190" s="19" t="s">
        <v>199</v>
      </c>
      <c r="BE190" s="218">
        <f>IF(N190="základní",J190,0)</f>
        <v>0</v>
      </c>
      <c r="BF190" s="218">
        <f>IF(N190="snížená",J190,0)</f>
        <v>0</v>
      </c>
      <c r="BG190" s="218">
        <f>IF(N190="zákl. přenesená",J190,0)</f>
        <v>0</v>
      </c>
      <c r="BH190" s="218">
        <f>IF(N190="sníž. přenesená",J190,0)</f>
        <v>0</v>
      </c>
      <c r="BI190" s="218">
        <f>IF(N190="nulová",J190,0)</f>
        <v>0</v>
      </c>
      <c r="BJ190" s="19" t="s">
        <v>83</v>
      </c>
      <c r="BK190" s="218">
        <f>ROUND(I190*H190,2)</f>
        <v>0</v>
      </c>
      <c r="BL190" s="19" t="s">
        <v>128</v>
      </c>
      <c r="BM190" s="217" t="s">
        <v>382</v>
      </c>
    </row>
    <row r="191" s="13" customFormat="1">
      <c r="A191" s="13"/>
      <c r="B191" s="224"/>
      <c r="C191" s="225"/>
      <c r="D191" s="226" t="s">
        <v>216</v>
      </c>
      <c r="E191" s="227" t="s">
        <v>19</v>
      </c>
      <c r="F191" s="228" t="s">
        <v>383</v>
      </c>
      <c r="G191" s="225"/>
      <c r="H191" s="229">
        <v>335.81900000000002</v>
      </c>
      <c r="I191" s="230"/>
      <c r="J191" s="225"/>
      <c r="K191" s="225"/>
      <c r="L191" s="231"/>
      <c r="M191" s="232"/>
      <c r="N191" s="233"/>
      <c r="O191" s="233"/>
      <c r="P191" s="233"/>
      <c r="Q191" s="233"/>
      <c r="R191" s="233"/>
      <c r="S191" s="233"/>
      <c r="T191" s="234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5" t="s">
        <v>216</v>
      </c>
      <c r="AU191" s="235" t="s">
        <v>85</v>
      </c>
      <c r="AV191" s="13" t="s">
        <v>85</v>
      </c>
      <c r="AW191" s="13" t="s">
        <v>37</v>
      </c>
      <c r="AX191" s="13" t="s">
        <v>75</v>
      </c>
      <c r="AY191" s="235" t="s">
        <v>199</v>
      </c>
    </row>
    <row r="192" s="14" customFormat="1">
      <c r="A192" s="14"/>
      <c r="B192" s="236"/>
      <c r="C192" s="237"/>
      <c r="D192" s="226" t="s">
        <v>216</v>
      </c>
      <c r="E192" s="238" t="s">
        <v>19</v>
      </c>
      <c r="F192" s="239" t="s">
        <v>218</v>
      </c>
      <c r="G192" s="237"/>
      <c r="H192" s="240">
        <v>335.81900000000002</v>
      </c>
      <c r="I192" s="241"/>
      <c r="J192" s="237"/>
      <c r="K192" s="237"/>
      <c r="L192" s="242"/>
      <c r="M192" s="243"/>
      <c r="N192" s="244"/>
      <c r="O192" s="244"/>
      <c r="P192" s="244"/>
      <c r="Q192" s="244"/>
      <c r="R192" s="244"/>
      <c r="S192" s="244"/>
      <c r="T192" s="245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46" t="s">
        <v>216</v>
      </c>
      <c r="AU192" s="246" t="s">
        <v>85</v>
      </c>
      <c r="AV192" s="14" t="s">
        <v>207</v>
      </c>
      <c r="AW192" s="14" t="s">
        <v>37</v>
      </c>
      <c r="AX192" s="14" t="s">
        <v>83</v>
      </c>
      <c r="AY192" s="246" t="s">
        <v>199</v>
      </c>
    </row>
    <row r="193" s="2" customFormat="1" ht="16.5" customHeight="1">
      <c r="A193" s="40"/>
      <c r="B193" s="41"/>
      <c r="C193" s="206" t="s">
        <v>384</v>
      </c>
      <c r="D193" s="206" t="s">
        <v>202</v>
      </c>
      <c r="E193" s="207" t="s">
        <v>385</v>
      </c>
      <c r="F193" s="208" t="s">
        <v>386</v>
      </c>
      <c r="G193" s="209" t="s">
        <v>222</v>
      </c>
      <c r="H193" s="210">
        <v>171.19999999999999</v>
      </c>
      <c r="I193" s="211"/>
      <c r="J193" s="212">
        <f>ROUND(I193*H193,2)</f>
        <v>0</v>
      </c>
      <c r="K193" s="208" t="s">
        <v>206</v>
      </c>
      <c r="L193" s="46"/>
      <c r="M193" s="213" t="s">
        <v>19</v>
      </c>
      <c r="N193" s="214" t="s">
        <v>46</v>
      </c>
      <c r="O193" s="86"/>
      <c r="P193" s="215">
        <f>O193*H193</f>
        <v>0</v>
      </c>
      <c r="Q193" s="215">
        <v>1.4935E-05</v>
      </c>
      <c r="R193" s="215">
        <f>Q193*H193</f>
        <v>0.002556872</v>
      </c>
      <c r="S193" s="215">
        <v>0</v>
      </c>
      <c r="T193" s="21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17" t="s">
        <v>128</v>
      </c>
      <c r="AT193" s="217" t="s">
        <v>202</v>
      </c>
      <c r="AU193" s="217" t="s">
        <v>85</v>
      </c>
      <c r="AY193" s="19" t="s">
        <v>199</v>
      </c>
      <c r="BE193" s="218">
        <f>IF(N193="základní",J193,0)</f>
        <v>0</v>
      </c>
      <c r="BF193" s="218">
        <f>IF(N193="snížená",J193,0)</f>
        <v>0</v>
      </c>
      <c r="BG193" s="218">
        <f>IF(N193="zákl. přenesená",J193,0)</f>
        <v>0</v>
      </c>
      <c r="BH193" s="218">
        <f>IF(N193="sníž. přenesená",J193,0)</f>
        <v>0</v>
      </c>
      <c r="BI193" s="218">
        <f>IF(N193="nulová",J193,0)</f>
        <v>0</v>
      </c>
      <c r="BJ193" s="19" t="s">
        <v>83</v>
      </c>
      <c r="BK193" s="218">
        <f>ROUND(I193*H193,2)</f>
        <v>0</v>
      </c>
      <c r="BL193" s="19" t="s">
        <v>128</v>
      </c>
      <c r="BM193" s="217" t="s">
        <v>387</v>
      </c>
    </row>
    <row r="194" s="2" customFormat="1">
      <c r="A194" s="40"/>
      <c r="B194" s="41"/>
      <c r="C194" s="42"/>
      <c r="D194" s="219" t="s">
        <v>209</v>
      </c>
      <c r="E194" s="42"/>
      <c r="F194" s="220" t="s">
        <v>388</v>
      </c>
      <c r="G194" s="42"/>
      <c r="H194" s="42"/>
      <c r="I194" s="221"/>
      <c r="J194" s="42"/>
      <c r="K194" s="42"/>
      <c r="L194" s="46"/>
      <c r="M194" s="222"/>
      <c r="N194" s="223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209</v>
      </c>
      <c r="AU194" s="19" t="s">
        <v>85</v>
      </c>
    </row>
    <row r="195" s="13" customFormat="1">
      <c r="A195" s="13"/>
      <c r="B195" s="224"/>
      <c r="C195" s="225"/>
      <c r="D195" s="226" t="s">
        <v>216</v>
      </c>
      <c r="E195" s="227" t="s">
        <v>19</v>
      </c>
      <c r="F195" s="228" t="s">
        <v>225</v>
      </c>
      <c r="G195" s="225"/>
      <c r="H195" s="229">
        <v>37.200000000000003</v>
      </c>
      <c r="I195" s="230"/>
      <c r="J195" s="225"/>
      <c r="K195" s="225"/>
      <c r="L195" s="231"/>
      <c r="M195" s="232"/>
      <c r="N195" s="233"/>
      <c r="O195" s="233"/>
      <c r="P195" s="233"/>
      <c r="Q195" s="233"/>
      <c r="R195" s="233"/>
      <c r="S195" s="233"/>
      <c r="T195" s="234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35" t="s">
        <v>216</v>
      </c>
      <c r="AU195" s="235" t="s">
        <v>85</v>
      </c>
      <c r="AV195" s="13" t="s">
        <v>85</v>
      </c>
      <c r="AW195" s="13" t="s">
        <v>37</v>
      </c>
      <c r="AX195" s="13" t="s">
        <v>75</v>
      </c>
      <c r="AY195" s="235" t="s">
        <v>199</v>
      </c>
    </row>
    <row r="196" s="13" customFormat="1">
      <c r="A196" s="13"/>
      <c r="B196" s="224"/>
      <c r="C196" s="225"/>
      <c r="D196" s="226" t="s">
        <v>216</v>
      </c>
      <c r="E196" s="227" t="s">
        <v>19</v>
      </c>
      <c r="F196" s="228" t="s">
        <v>226</v>
      </c>
      <c r="G196" s="225"/>
      <c r="H196" s="229">
        <v>27.100000000000001</v>
      </c>
      <c r="I196" s="230"/>
      <c r="J196" s="225"/>
      <c r="K196" s="225"/>
      <c r="L196" s="231"/>
      <c r="M196" s="232"/>
      <c r="N196" s="233"/>
      <c r="O196" s="233"/>
      <c r="P196" s="233"/>
      <c r="Q196" s="233"/>
      <c r="R196" s="233"/>
      <c r="S196" s="233"/>
      <c r="T196" s="234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35" t="s">
        <v>216</v>
      </c>
      <c r="AU196" s="235" t="s">
        <v>85</v>
      </c>
      <c r="AV196" s="13" t="s">
        <v>85</v>
      </c>
      <c r="AW196" s="13" t="s">
        <v>37</v>
      </c>
      <c r="AX196" s="13" t="s">
        <v>75</v>
      </c>
      <c r="AY196" s="235" t="s">
        <v>199</v>
      </c>
    </row>
    <row r="197" s="13" customFormat="1">
      <c r="A197" s="13"/>
      <c r="B197" s="224"/>
      <c r="C197" s="225"/>
      <c r="D197" s="226" t="s">
        <v>216</v>
      </c>
      <c r="E197" s="227" t="s">
        <v>19</v>
      </c>
      <c r="F197" s="228" t="s">
        <v>227</v>
      </c>
      <c r="G197" s="225"/>
      <c r="H197" s="229">
        <v>32.700000000000003</v>
      </c>
      <c r="I197" s="230"/>
      <c r="J197" s="225"/>
      <c r="K197" s="225"/>
      <c r="L197" s="231"/>
      <c r="M197" s="232"/>
      <c r="N197" s="233"/>
      <c r="O197" s="233"/>
      <c r="P197" s="233"/>
      <c r="Q197" s="233"/>
      <c r="R197" s="233"/>
      <c r="S197" s="233"/>
      <c r="T197" s="234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5" t="s">
        <v>216</v>
      </c>
      <c r="AU197" s="235" t="s">
        <v>85</v>
      </c>
      <c r="AV197" s="13" t="s">
        <v>85</v>
      </c>
      <c r="AW197" s="13" t="s">
        <v>37</v>
      </c>
      <c r="AX197" s="13" t="s">
        <v>75</v>
      </c>
      <c r="AY197" s="235" t="s">
        <v>199</v>
      </c>
    </row>
    <row r="198" s="13" customFormat="1">
      <c r="A198" s="13"/>
      <c r="B198" s="224"/>
      <c r="C198" s="225"/>
      <c r="D198" s="226" t="s">
        <v>216</v>
      </c>
      <c r="E198" s="227" t="s">
        <v>19</v>
      </c>
      <c r="F198" s="228" t="s">
        <v>228</v>
      </c>
      <c r="G198" s="225"/>
      <c r="H198" s="229">
        <v>51</v>
      </c>
      <c r="I198" s="230"/>
      <c r="J198" s="225"/>
      <c r="K198" s="225"/>
      <c r="L198" s="231"/>
      <c r="M198" s="232"/>
      <c r="N198" s="233"/>
      <c r="O198" s="233"/>
      <c r="P198" s="233"/>
      <c r="Q198" s="233"/>
      <c r="R198" s="233"/>
      <c r="S198" s="233"/>
      <c r="T198" s="234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5" t="s">
        <v>216</v>
      </c>
      <c r="AU198" s="235" t="s">
        <v>85</v>
      </c>
      <c r="AV198" s="13" t="s">
        <v>85</v>
      </c>
      <c r="AW198" s="13" t="s">
        <v>37</v>
      </c>
      <c r="AX198" s="13" t="s">
        <v>75</v>
      </c>
      <c r="AY198" s="235" t="s">
        <v>199</v>
      </c>
    </row>
    <row r="199" s="13" customFormat="1">
      <c r="A199" s="13"/>
      <c r="B199" s="224"/>
      <c r="C199" s="225"/>
      <c r="D199" s="226" t="s">
        <v>216</v>
      </c>
      <c r="E199" s="227" t="s">
        <v>19</v>
      </c>
      <c r="F199" s="228" t="s">
        <v>229</v>
      </c>
      <c r="G199" s="225"/>
      <c r="H199" s="229">
        <v>23.199999999999999</v>
      </c>
      <c r="I199" s="230"/>
      <c r="J199" s="225"/>
      <c r="K199" s="225"/>
      <c r="L199" s="231"/>
      <c r="M199" s="232"/>
      <c r="N199" s="233"/>
      <c r="O199" s="233"/>
      <c r="P199" s="233"/>
      <c r="Q199" s="233"/>
      <c r="R199" s="233"/>
      <c r="S199" s="233"/>
      <c r="T199" s="234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35" t="s">
        <v>216</v>
      </c>
      <c r="AU199" s="235" t="s">
        <v>85</v>
      </c>
      <c r="AV199" s="13" t="s">
        <v>85</v>
      </c>
      <c r="AW199" s="13" t="s">
        <v>37</v>
      </c>
      <c r="AX199" s="13" t="s">
        <v>75</v>
      </c>
      <c r="AY199" s="235" t="s">
        <v>199</v>
      </c>
    </row>
    <row r="200" s="14" customFormat="1">
      <c r="A200" s="14"/>
      <c r="B200" s="236"/>
      <c r="C200" s="237"/>
      <c r="D200" s="226" t="s">
        <v>216</v>
      </c>
      <c r="E200" s="238" t="s">
        <v>19</v>
      </c>
      <c r="F200" s="239" t="s">
        <v>218</v>
      </c>
      <c r="G200" s="237"/>
      <c r="H200" s="240">
        <v>171.19999999999999</v>
      </c>
      <c r="I200" s="241"/>
      <c r="J200" s="237"/>
      <c r="K200" s="237"/>
      <c r="L200" s="242"/>
      <c r="M200" s="243"/>
      <c r="N200" s="244"/>
      <c r="O200" s="244"/>
      <c r="P200" s="244"/>
      <c r="Q200" s="244"/>
      <c r="R200" s="244"/>
      <c r="S200" s="244"/>
      <c r="T200" s="245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46" t="s">
        <v>216</v>
      </c>
      <c r="AU200" s="246" t="s">
        <v>85</v>
      </c>
      <c r="AV200" s="14" t="s">
        <v>207</v>
      </c>
      <c r="AW200" s="14" t="s">
        <v>37</v>
      </c>
      <c r="AX200" s="14" t="s">
        <v>83</v>
      </c>
      <c r="AY200" s="246" t="s">
        <v>199</v>
      </c>
    </row>
    <row r="201" s="2" customFormat="1" ht="16.5" customHeight="1">
      <c r="A201" s="40"/>
      <c r="B201" s="41"/>
      <c r="C201" s="247" t="s">
        <v>290</v>
      </c>
      <c r="D201" s="247" t="s">
        <v>287</v>
      </c>
      <c r="E201" s="248" t="s">
        <v>389</v>
      </c>
      <c r="F201" s="249" t="s">
        <v>390</v>
      </c>
      <c r="G201" s="250" t="s">
        <v>222</v>
      </c>
      <c r="H201" s="251">
        <v>174.624</v>
      </c>
      <c r="I201" s="252"/>
      <c r="J201" s="253">
        <f>ROUND(I201*H201,2)</f>
        <v>0</v>
      </c>
      <c r="K201" s="249" t="s">
        <v>206</v>
      </c>
      <c r="L201" s="254"/>
      <c r="M201" s="255" t="s">
        <v>19</v>
      </c>
      <c r="N201" s="256" t="s">
        <v>46</v>
      </c>
      <c r="O201" s="86"/>
      <c r="P201" s="215">
        <f>O201*H201</f>
        <v>0</v>
      </c>
      <c r="Q201" s="215">
        <v>0.00035</v>
      </c>
      <c r="R201" s="215">
        <f>Q201*H201</f>
        <v>0.061118399999999996</v>
      </c>
      <c r="S201" s="215">
        <v>0</v>
      </c>
      <c r="T201" s="21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17" t="s">
        <v>290</v>
      </c>
      <c r="AT201" s="217" t="s">
        <v>287</v>
      </c>
      <c r="AU201" s="217" t="s">
        <v>85</v>
      </c>
      <c r="AY201" s="19" t="s">
        <v>199</v>
      </c>
      <c r="BE201" s="218">
        <f>IF(N201="základní",J201,0)</f>
        <v>0</v>
      </c>
      <c r="BF201" s="218">
        <f>IF(N201="snížená",J201,0)</f>
        <v>0</v>
      </c>
      <c r="BG201" s="218">
        <f>IF(N201="zákl. přenesená",J201,0)</f>
        <v>0</v>
      </c>
      <c r="BH201" s="218">
        <f>IF(N201="sníž. přenesená",J201,0)</f>
        <v>0</v>
      </c>
      <c r="BI201" s="218">
        <f>IF(N201="nulová",J201,0)</f>
        <v>0</v>
      </c>
      <c r="BJ201" s="19" t="s">
        <v>83</v>
      </c>
      <c r="BK201" s="218">
        <f>ROUND(I201*H201,2)</f>
        <v>0</v>
      </c>
      <c r="BL201" s="19" t="s">
        <v>128</v>
      </c>
      <c r="BM201" s="217" t="s">
        <v>391</v>
      </c>
    </row>
    <row r="202" s="13" customFormat="1">
      <c r="A202" s="13"/>
      <c r="B202" s="224"/>
      <c r="C202" s="225"/>
      <c r="D202" s="226" t="s">
        <v>216</v>
      </c>
      <c r="E202" s="227" t="s">
        <v>19</v>
      </c>
      <c r="F202" s="228" t="s">
        <v>348</v>
      </c>
      <c r="G202" s="225"/>
      <c r="H202" s="229">
        <v>174.624</v>
      </c>
      <c r="I202" s="230"/>
      <c r="J202" s="225"/>
      <c r="K202" s="225"/>
      <c r="L202" s="231"/>
      <c r="M202" s="232"/>
      <c r="N202" s="233"/>
      <c r="O202" s="233"/>
      <c r="P202" s="233"/>
      <c r="Q202" s="233"/>
      <c r="R202" s="233"/>
      <c r="S202" s="233"/>
      <c r="T202" s="234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5" t="s">
        <v>216</v>
      </c>
      <c r="AU202" s="235" t="s">
        <v>85</v>
      </c>
      <c r="AV202" s="13" t="s">
        <v>85</v>
      </c>
      <c r="AW202" s="13" t="s">
        <v>37</v>
      </c>
      <c r="AX202" s="13" t="s">
        <v>75</v>
      </c>
      <c r="AY202" s="235" t="s">
        <v>199</v>
      </c>
    </row>
    <row r="203" s="14" customFormat="1">
      <c r="A203" s="14"/>
      <c r="B203" s="236"/>
      <c r="C203" s="237"/>
      <c r="D203" s="226" t="s">
        <v>216</v>
      </c>
      <c r="E203" s="238" t="s">
        <v>19</v>
      </c>
      <c r="F203" s="239" t="s">
        <v>218</v>
      </c>
      <c r="G203" s="237"/>
      <c r="H203" s="240">
        <v>174.624</v>
      </c>
      <c r="I203" s="241"/>
      <c r="J203" s="237"/>
      <c r="K203" s="237"/>
      <c r="L203" s="242"/>
      <c r="M203" s="243"/>
      <c r="N203" s="244"/>
      <c r="O203" s="244"/>
      <c r="P203" s="244"/>
      <c r="Q203" s="244"/>
      <c r="R203" s="244"/>
      <c r="S203" s="244"/>
      <c r="T203" s="245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46" t="s">
        <v>216</v>
      </c>
      <c r="AU203" s="246" t="s">
        <v>85</v>
      </c>
      <c r="AV203" s="14" t="s">
        <v>207</v>
      </c>
      <c r="AW203" s="14" t="s">
        <v>37</v>
      </c>
      <c r="AX203" s="14" t="s">
        <v>83</v>
      </c>
      <c r="AY203" s="246" t="s">
        <v>199</v>
      </c>
    </row>
    <row r="204" s="2" customFormat="1" ht="16.5" customHeight="1">
      <c r="A204" s="40"/>
      <c r="B204" s="41"/>
      <c r="C204" s="206" t="s">
        <v>392</v>
      </c>
      <c r="D204" s="206" t="s">
        <v>202</v>
      </c>
      <c r="E204" s="207" t="s">
        <v>393</v>
      </c>
      <c r="F204" s="208" t="s">
        <v>394</v>
      </c>
      <c r="G204" s="209" t="s">
        <v>305</v>
      </c>
      <c r="H204" s="257"/>
      <c r="I204" s="211"/>
      <c r="J204" s="212">
        <f>ROUND(I204*H204,2)</f>
        <v>0</v>
      </c>
      <c r="K204" s="208" t="s">
        <v>206</v>
      </c>
      <c r="L204" s="46"/>
      <c r="M204" s="213" t="s">
        <v>19</v>
      </c>
      <c r="N204" s="214" t="s">
        <v>46</v>
      </c>
      <c r="O204" s="86"/>
      <c r="P204" s="215">
        <f>O204*H204</f>
        <v>0</v>
      </c>
      <c r="Q204" s="215">
        <v>0</v>
      </c>
      <c r="R204" s="215">
        <f>Q204*H204</f>
        <v>0</v>
      </c>
      <c r="S204" s="215">
        <v>0</v>
      </c>
      <c r="T204" s="216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17" t="s">
        <v>128</v>
      </c>
      <c r="AT204" s="217" t="s">
        <v>202</v>
      </c>
      <c r="AU204" s="217" t="s">
        <v>85</v>
      </c>
      <c r="AY204" s="19" t="s">
        <v>199</v>
      </c>
      <c r="BE204" s="218">
        <f>IF(N204="základní",J204,0)</f>
        <v>0</v>
      </c>
      <c r="BF204" s="218">
        <f>IF(N204="snížená",J204,0)</f>
        <v>0</v>
      </c>
      <c r="BG204" s="218">
        <f>IF(N204="zákl. přenesená",J204,0)</f>
        <v>0</v>
      </c>
      <c r="BH204" s="218">
        <f>IF(N204="sníž. přenesená",J204,0)</f>
        <v>0</v>
      </c>
      <c r="BI204" s="218">
        <f>IF(N204="nulová",J204,0)</f>
        <v>0</v>
      </c>
      <c r="BJ204" s="19" t="s">
        <v>83</v>
      </c>
      <c r="BK204" s="218">
        <f>ROUND(I204*H204,2)</f>
        <v>0</v>
      </c>
      <c r="BL204" s="19" t="s">
        <v>128</v>
      </c>
      <c r="BM204" s="217" t="s">
        <v>395</v>
      </c>
    </row>
    <row r="205" s="2" customFormat="1">
      <c r="A205" s="40"/>
      <c r="B205" s="41"/>
      <c r="C205" s="42"/>
      <c r="D205" s="219" t="s">
        <v>209</v>
      </c>
      <c r="E205" s="42"/>
      <c r="F205" s="220" t="s">
        <v>396</v>
      </c>
      <c r="G205" s="42"/>
      <c r="H205" s="42"/>
      <c r="I205" s="221"/>
      <c r="J205" s="42"/>
      <c r="K205" s="42"/>
      <c r="L205" s="46"/>
      <c r="M205" s="258"/>
      <c r="N205" s="259"/>
      <c r="O205" s="260"/>
      <c r="P205" s="260"/>
      <c r="Q205" s="260"/>
      <c r="R205" s="260"/>
      <c r="S205" s="260"/>
      <c r="T205" s="261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209</v>
      </c>
      <c r="AU205" s="19" t="s">
        <v>85</v>
      </c>
    </row>
    <row r="206" s="2" customFormat="1" ht="6.96" customHeight="1">
      <c r="A206" s="40"/>
      <c r="B206" s="61"/>
      <c r="C206" s="62"/>
      <c r="D206" s="62"/>
      <c r="E206" s="62"/>
      <c r="F206" s="62"/>
      <c r="G206" s="62"/>
      <c r="H206" s="62"/>
      <c r="I206" s="62"/>
      <c r="J206" s="62"/>
      <c r="K206" s="62"/>
      <c r="L206" s="46"/>
      <c r="M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</row>
  </sheetData>
  <sheetProtection sheet="1" autoFilter="0" formatColumns="0" formatRows="0" objects="1" scenarios="1" spinCount="100000" saltValue="YbAnmvUgV/QDB6KZrtVjLbz6EP4Iq36rHE44fJWWiJXQif8e95W4/cxhz4b5GAZ8pX/CoffZaR2/aZgM2AItgg==" hashValue="p4OWC1na6TfyY3MJRMBS5+8oSbqbXMIdmfVzCMDRvWtVNGnlFrd6HfLlxVVK0+vtIgn/3KtMFADVtZSp4vFiHw==" algorithmName="SHA-512" password="CC35"/>
  <autoFilter ref="C88:K205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5_02/631311115"/>
    <hyperlink ref="F95" r:id="rId2" display="https://podminky.urs.cz/item/CS_URS_2025_02/631362021"/>
    <hyperlink ref="F99" r:id="rId3" display="https://podminky.urs.cz/item/CS_URS_2025_02/634112117"/>
    <hyperlink ref="F108" r:id="rId4" display="https://podminky.urs.cz/item/CS_URS_2025_02/965082933"/>
    <hyperlink ref="F111" r:id="rId5" display="https://podminky.urs.cz/item/CS_URS_2025_02/997013152"/>
    <hyperlink ref="F115" r:id="rId6" display="https://podminky.urs.cz/item/CS_URS_2025_02/997013212"/>
    <hyperlink ref="F119" r:id="rId7" display="https://podminky.urs.cz/item/CS_URS_2025_02/997013501"/>
    <hyperlink ref="F123" r:id="rId8" display="https://podminky.urs.cz/item/CS_URS_2025_02/997013509"/>
    <hyperlink ref="F127" r:id="rId9" display="https://podminky.urs.cz/item/CS_URS_2025_02/997013631"/>
    <hyperlink ref="F131" r:id="rId10" display="https://podminky.urs.cz/item/CS_URS_2025_02/997013811"/>
    <hyperlink ref="F135" r:id="rId11" display="https://podminky.urs.cz/item/CS_URS_2025_02/997013821"/>
    <hyperlink ref="F141" r:id="rId12" display="https://podminky.urs.cz/item/CS_URS_2025_02/713121121"/>
    <hyperlink ref="F146" r:id="rId13" display="https://podminky.urs.cz/item/CS_URS_2025_02/713191132"/>
    <hyperlink ref="F151" r:id="rId14" display="https://podminky.urs.cz/item/CS_URS_2025_02/998713201"/>
    <hyperlink ref="F154" r:id="rId15" display="https://podminky.urs.cz/item/CS_URS_2025_02/762811811"/>
    <hyperlink ref="F157" r:id="rId16" display="https://podminky.urs.cz/item/CS_URS_2025_02/767995111"/>
    <hyperlink ref="F162" r:id="rId17" display="https://podminky.urs.cz/item/CS_URS_2025_02/998767201"/>
    <hyperlink ref="F165" r:id="rId18" display="https://podminky.urs.cz/item/CS_URS_2025_02/775521810"/>
    <hyperlink ref="F168" r:id="rId19" display="https://podminky.urs.cz/item/CS_URS_2025_02/776111411"/>
    <hyperlink ref="F179" r:id="rId20" display="https://podminky.urs.cz/item/CS_URS_2025_02/776201812"/>
    <hyperlink ref="F181" r:id="rId21" display="https://podminky.urs.cz/item/CS_URS_2025_02/776111112"/>
    <hyperlink ref="F183" r:id="rId22" display="https://podminky.urs.cz/item/CS_URS_2025_02/776111311"/>
    <hyperlink ref="F185" r:id="rId23" display="https://podminky.urs.cz/item/CS_URS_2025_02/776121112"/>
    <hyperlink ref="F187" r:id="rId24" display="https://podminky.urs.cz/item/CS_URS_2025_02/776141112"/>
    <hyperlink ref="F189" r:id="rId25" display="https://podminky.urs.cz/item/CS_URS_2025_02/776231111"/>
    <hyperlink ref="F194" r:id="rId26" display="https://podminky.urs.cz/item/CS_URS_2025_02/776411111"/>
    <hyperlink ref="F205" r:id="rId27" display="https://podminky.urs.cz/item/CS_URS_2025_02/998776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8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139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1660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ROUND(J98,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ROUND((SUM(BE98:BE453)),  2)</f>
        <v>0</v>
      </c>
      <c r="G33" s="40"/>
      <c r="H33" s="40"/>
      <c r="I33" s="150">
        <v>0.20999999999999999</v>
      </c>
      <c r="J33" s="149">
        <f>ROUND(((SUM(BE98:BE453))*I33),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ROUND((SUM(BF98:BF453)),  2)</f>
        <v>0</v>
      </c>
      <c r="G34" s="40"/>
      <c r="H34" s="40"/>
      <c r="I34" s="150">
        <v>0.12</v>
      </c>
      <c r="J34" s="149">
        <f>ROUND(((SUM(BF98:BF453))*I34),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ROUND((SUM(BG98:BG453)),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ROUND((SUM(BH98:BH453)),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ROUND((SUM(BI98:BI453)),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SO01 - Výtah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J98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J99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1215</v>
      </c>
      <c r="E61" s="176"/>
      <c r="F61" s="176"/>
      <c r="G61" s="176"/>
      <c r="H61" s="176"/>
      <c r="I61" s="176"/>
      <c r="J61" s="177">
        <f>J100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1216</v>
      </c>
      <c r="E62" s="176"/>
      <c r="F62" s="176"/>
      <c r="G62" s="176"/>
      <c r="H62" s="176"/>
      <c r="I62" s="176"/>
      <c r="J62" s="177">
        <f>J134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623</v>
      </c>
      <c r="E63" s="176"/>
      <c r="F63" s="176"/>
      <c r="G63" s="176"/>
      <c r="H63" s="176"/>
      <c r="I63" s="176"/>
      <c r="J63" s="177">
        <f>J157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1217</v>
      </c>
      <c r="E64" s="176"/>
      <c r="F64" s="176"/>
      <c r="G64" s="176"/>
      <c r="H64" s="176"/>
      <c r="I64" s="176"/>
      <c r="J64" s="177">
        <f>J187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175</v>
      </c>
      <c r="E65" s="176"/>
      <c r="F65" s="176"/>
      <c r="G65" s="176"/>
      <c r="H65" s="176"/>
      <c r="I65" s="176"/>
      <c r="J65" s="177">
        <f>J202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176</v>
      </c>
      <c r="E66" s="176"/>
      <c r="F66" s="176"/>
      <c r="G66" s="176"/>
      <c r="H66" s="176"/>
      <c r="I66" s="176"/>
      <c r="J66" s="177">
        <f>J221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177</v>
      </c>
      <c r="E67" s="176"/>
      <c r="F67" s="176"/>
      <c r="G67" s="176"/>
      <c r="H67" s="176"/>
      <c r="I67" s="176"/>
      <c r="J67" s="177">
        <f>J278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67"/>
      <c r="C68" s="168"/>
      <c r="D68" s="169" t="s">
        <v>178</v>
      </c>
      <c r="E68" s="170"/>
      <c r="F68" s="170"/>
      <c r="G68" s="170"/>
      <c r="H68" s="170"/>
      <c r="I68" s="170"/>
      <c r="J68" s="171">
        <f>J293</f>
        <v>0</v>
      </c>
      <c r="K68" s="168"/>
      <c r="L68" s="17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73"/>
      <c r="C69" s="174"/>
      <c r="D69" s="175" t="s">
        <v>1661</v>
      </c>
      <c r="E69" s="176"/>
      <c r="F69" s="176"/>
      <c r="G69" s="176"/>
      <c r="H69" s="176"/>
      <c r="I69" s="176"/>
      <c r="J69" s="177">
        <f>J294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1662</v>
      </c>
      <c r="E70" s="176"/>
      <c r="F70" s="176"/>
      <c r="G70" s="176"/>
      <c r="H70" s="176"/>
      <c r="I70" s="176"/>
      <c r="J70" s="177">
        <f>J326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179</v>
      </c>
      <c r="E71" s="176"/>
      <c r="F71" s="176"/>
      <c r="G71" s="176"/>
      <c r="H71" s="176"/>
      <c r="I71" s="176"/>
      <c r="J71" s="177">
        <f>J336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1663</v>
      </c>
      <c r="E72" s="176"/>
      <c r="F72" s="176"/>
      <c r="G72" s="176"/>
      <c r="H72" s="176"/>
      <c r="I72" s="176"/>
      <c r="J72" s="177">
        <f>J361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3"/>
      <c r="C73" s="174"/>
      <c r="D73" s="175" t="s">
        <v>1664</v>
      </c>
      <c r="E73" s="176"/>
      <c r="F73" s="176"/>
      <c r="G73" s="176"/>
      <c r="H73" s="176"/>
      <c r="I73" s="176"/>
      <c r="J73" s="177">
        <f>J367</f>
        <v>0</v>
      </c>
      <c r="K73" s="174"/>
      <c r="L73" s="17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73"/>
      <c r="C74" s="174"/>
      <c r="D74" s="175" t="s">
        <v>180</v>
      </c>
      <c r="E74" s="176"/>
      <c r="F74" s="176"/>
      <c r="G74" s="176"/>
      <c r="H74" s="176"/>
      <c r="I74" s="176"/>
      <c r="J74" s="177">
        <f>J371</f>
        <v>0</v>
      </c>
      <c r="K74" s="174"/>
      <c r="L74" s="178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73"/>
      <c r="C75" s="174"/>
      <c r="D75" s="175" t="s">
        <v>1520</v>
      </c>
      <c r="E75" s="176"/>
      <c r="F75" s="176"/>
      <c r="G75" s="176"/>
      <c r="H75" s="176"/>
      <c r="I75" s="176"/>
      <c r="J75" s="177">
        <f>J398</f>
        <v>0</v>
      </c>
      <c r="K75" s="174"/>
      <c r="L75" s="17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73"/>
      <c r="C76" s="174"/>
      <c r="D76" s="175" t="s">
        <v>1665</v>
      </c>
      <c r="E76" s="176"/>
      <c r="F76" s="176"/>
      <c r="G76" s="176"/>
      <c r="H76" s="176"/>
      <c r="I76" s="176"/>
      <c r="J76" s="177">
        <f>J413</f>
        <v>0</v>
      </c>
      <c r="K76" s="174"/>
      <c r="L76" s="178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73"/>
      <c r="C77" s="174"/>
      <c r="D77" s="175" t="s">
        <v>400</v>
      </c>
      <c r="E77" s="176"/>
      <c r="F77" s="176"/>
      <c r="G77" s="176"/>
      <c r="H77" s="176"/>
      <c r="I77" s="176"/>
      <c r="J77" s="177">
        <f>J423</f>
        <v>0</v>
      </c>
      <c r="K77" s="174"/>
      <c r="L77" s="178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73"/>
      <c r="C78" s="174"/>
      <c r="D78" s="175" t="s">
        <v>181</v>
      </c>
      <c r="E78" s="176"/>
      <c r="F78" s="176"/>
      <c r="G78" s="176"/>
      <c r="H78" s="176"/>
      <c r="I78" s="176"/>
      <c r="J78" s="177">
        <f>J440</f>
        <v>0</v>
      </c>
      <c r="K78" s="174"/>
      <c r="L78" s="178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2" customFormat="1" ht="21.84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61"/>
      <c r="C80" s="62"/>
      <c r="D80" s="62"/>
      <c r="E80" s="62"/>
      <c r="F80" s="62"/>
      <c r="G80" s="62"/>
      <c r="H80" s="62"/>
      <c r="I80" s="62"/>
      <c r="J80" s="62"/>
      <c r="K80" s="6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4" s="2" customFormat="1" ht="6.96" customHeight="1">
      <c r="A84" s="40"/>
      <c r="B84" s="63"/>
      <c r="C84" s="64"/>
      <c r="D84" s="64"/>
      <c r="E84" s="64"/>
      <c r="F84" s="64"/>
      <c r="G84" s="64"/>
      <c r="H84" s="64"/>
      <c r="I84" s="64"/>
      <c r="J84" s="64"/>
      <c r="K84" s="64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24.96" customHeight="1">
      <c r="A85" s="40"/>
      <c r="B85" s="41"/>
      <c r="C85" s="25" t="s">
        <v>184</v>
      </c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16</v>
      </c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6.5" customHeight="1">
      <c r="A88" s="40"/>
      <c r="B88" s="41"/>
      <c r="C88" s="42"/>
      <c r="D88" s="42"/>
      <c r="E88" s="162" t="str">
        <f>E7</f>
        <v>Gymnázium Náchod -bez vybavení</v>
      </c>
      <c r="F88" s="34"/>
      <c r="G88" s="34"/>
      <c r="H88" s="34"/>
      <c r="I88" s="42"/>
      <c r="J88" s="42"/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167</v>
      </c>
      <c r="D89" s="42"/>
      <c r="E89" s="42"/>
      <c r="F89" s="42"/>
      <c r="G89" s="42"/>
      <c r="H89" s="42"/>
      <c r="I89" s="42"/>
      <c r="J89" s="42"/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E9</f>
        <v>SO01 - Výtah</v>
      </c>
      <c r="F90" s="42"/>
      <c r="G90" s="42"/>
      <c r="H90" s="42"/>
      <c r="I90" s="42"/>
      <c r="J90" s="42"/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21</v>
      </c>
      <c r="D92" s="42"/>
      <c r="E92" s="42"/>
      <c r="F92" s="29" t="str">
        <f>F12</f>
        <v xml:space="preserve"> </v>
      </c>
      <c r="G92" s="42"/>
      <c r="H92" s="42"/>
      <c r="I92" s="34" t="s">
        <v>23</v>
      </c>
      <c r="J92" s="74" t="str">
        <f>IF(J12="","",J12)</f>
        <v>16. 9. 2025</v>
      </c>
      <c r="K92" s="42"/>
      <c r="L92" s="13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13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25</v>
      </c>
      <c r="D94" s="42"/>
      <c r="E94" s="42"/>
      <c r="F94" s="29" t="str">
        <f>E15</f>
        <v xml:space="preserve"> </v>
      </c>
      <c r="G94" s="42"/>
      <c r="H94" s="42"/>
      <c r="I94" s="34" t="s">
        <v>33</v>
      </c>
      <c r="J94" s="38" t="str">
        <f>E21</f>
        <v xml:space="preserve"> </v>
      </c>
      <c r="K94" s="42"/>
      <c r="L94" s="13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31</v>
      </c>
      <c r="D95" s="42"/>
      <c r="E95" s="42"/>
      <c r="F95" s="29" t="str">
        <f>IF(E18="","",E18)</f>
        <v>Vyplň údaj</v>
      </c>
      <c r="G95" s="42"/>
      <c r="H95" s="42"/>
      <c r="I95" s="34" t="s">
        <v>38</v>
      </c>
      <c r="J95" s="38" t="str">
        <f>E24</f>
        <v xml:space="preserve"> </v>
      </c>
      <c r="K95" s="42"/>
      <c r="L95" s="13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136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1" customFormat="1" ht="29.28" customHeight="1">
      <c r="A97" s="179"/>
      <c r="B97" s="180"/>
      <c r="C97" s="181" t="s">
        <v>185</v>
      </c>
      <c r="D97" s="182" t="s">
        <v>60</v>
      </c>
      <c r="E97" s="182" t="s">
        <v>56</v>
      </c>
      <c r="F97" s="182" t="s">
        <v>57</v>
      </c>
      <c r="G97" s="182" t="s">
        <v>186</v>
      </c>
      <c r="H97" s="182" t="s">
        <v>187</v>
      </c>
      <c r="I97" s="182" t="s">
        <v>188</v>
      </c>
      <c r="J97" s="182" t="s">
        <v>172</v>
      </c>
      <c r="K97" s="183" t="s">
        <v>189</v>
      </c>
      <c r="L97" s="184"/>
      <c r="M97" s="94" t="s">
        <v>19</v>
      </c>
      <c r="N97" s="95" t="s">
        <v>45</v>
      </c>
      <c r="O97" s="95" t="s">
        <v>190</v>
      </c>
      <c r="P97" s="95" t="s">
        <v>191</v>
      </c>
      <c r="Q97" s="95" t="s">
        <v>192</v>
      </c>
      <c r="R97" s="95" t="s">
        <v>193</v>
      </c>
      <c r="S97" s="95" t="s">
        <v>194</v>
      </c>
      <c r="T97" s="96" t="s">
        <v>195</v>
      </c>
      <c r="U97" s="179"/>
      <c r="V97" s="179"/>
      <c r="W97" s="179"/>
      <c r="X97" s="179"/>
      <c r="Y97" s="179"/>
      <c r="Z97" s="179"/>
      <c r="AA97" s="179"/>
      <c r="AB97" s="179"/>
      <c r="AC97" s="179"/>
      <c r="AD97" s="179"/>
      <c r="AE97" s="179"/>
    </row>
    <row r="98" s="2" customFormat="1" ht="22.8" customHeight="1">
      <c r="A98" s="40"/>
      <c r="B98" s="41"/>
      <c r="C98" s="101" t="s">
        <v>196</v>
      </c>
      <c r="D98" s="42"/>
      <c r="E98" s="42"/>
      <c r="F98" s="42"/>
      <c r="G98" s="42"/>
      <c r="H98" s="42"/>
      <c r="I98" s="42"/>
      <c r="J98" s="185">
        <f>BK98</f>
        <v>0</v>
      </c>
      <c r="K98" s="42"/>
      <c r="L98" s="46"/>
      <c r="M98" s="97"/>
      <c r="N98" s="186"/>
      <c r="O98" s="98"/>
      <c r="P98" s="187">
        <f>P99+P293</f>
        <v>0</v>
      </c>
      <c r="Q98" s="98"/>
      <c r="R98" s="187">
        <f>R99+R293</f>
        <v>136.78750290776856</v>
      </c>
      <c r="S98" s="98"/>
      <c r="T98" s="188">
        <f>T99+T293</f>
        <v>36.510400339999997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74</v>
      </c>
      <c r="AU98" s="19" t="s">
        <v>173</v>
      </c>
      <c r="BK98" s="189">
        <f>BK99+BK293</f>
        <v>0</v>
      </c>
    </row>
    <row r="99" s="12" customFormat="1" ht="25.92" customHeight="1">
      <c r="A99" s="12"/>
      <c r="B99" s="190"/>
      <c r="C99" s="191"/>
      <c r="D99" s="192" t="s">
        <v>74</v>
      </c>
      <c r="E99" s="193" t="s">
        <v>197</v>
      </c>
      <c r="F99" s="193" t="s">
        <v>198</v>
      </c>
      <c r="G99" s="191"/>
      <c r="H99" s="191"/>
      <c r="I99" s="194"/>
      <c r="J99" s="195">
        <f>BK99</f>
        <v>0</v>
      </c>
      <c r="K99" s="191"/>
      <c r="L99" s="196"/>
      <c r="M99" s="197"/>
      <c r="N99" s="198"/>
      <c r="O99" s="198"/>
      <c r="P99" s="199">
        <f>P100+P134+P157+P187+P202+P221+P278</f>
        <v>0</v>
      </c>
      <c r="Q99" s="198"/>
      <c r="R99" s="199">
        <f>R100+R134+R157+R187+R202+R221+R278</f>
        <v>133.18816105595604</v>
      </c>
      <c r="S99" s="198"/>
      <c r="T99" s="200">
        <f>T100+T134+T157+T187+T202+T221+T278</f>
        <v>35.985151999999999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1" t="s">
        <v>83</v>
      </c>
      <c r="AT99" s="202" t="s">
        <v>74</v>
      </c>
      <c r="AU99" s="202" t="s">
        <v>75</v>
      </c>
      <c r="AY99" s="201" t="s">
        <v>199</v>
      </c>
      <c r="BK99" s="203">
        <f>BK100+BK134+BK157+BK187+BK202+BK221+BK278</f>
        <v>0</v>
      </c>
    </row>
    <row r="100" s="12" customFormat="1" ht="22.8" customHeight="1">
      <c r="A100" s="12"/>
      <c r="B100" s="190"/>
      <c r="C100" s="191"/>
      <c r="D100" s="192" t="s">
        <v>74</v>
      </c>
      <c r="E100" s="204" t="s">
        <v>83</v>
      </c>
      <c r="F100" s="204" t="s">
        <v>1219</v>
      </c>
      <c r="G100" s="191"/>
      <c r="H100" s="191"/>
      <c r="I100" s="194"/>
      <c r="J100" s="205">
        <f>BK100</f>
        <v>0</v>
      </c>
      <c r="K100" s="191"/>
      <c r="L100" s="196"/>
      <c r="M100" s="197"/>
      <c r="N100" s="198"/>
      <c r="O100" s="198"/>
      <c r="P100" s="199">
        <f>SUM(P101:P133)</f>
        <v>0</v>
      </c>
      <c r="Q100" s="198"/>
      <c r="R100" s="199">
        <f>SUM(R101:R133)</f>
        <v>0.0250969136</v>
      </c>
      <c r="S100" s="198"/>
      <c r="T100" s="200">
        <f>SUM(T101:T133)</f>
        <v>4.079299999999999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1" t="s">
        <v>83</v>
      </c>
      <c r="AT100" s="202" t="s">
        <v>74</v>
      </c>
      <c r="AU100" s="202" t="s">
        <v>83</v>
      </c>
      <c r="AY100" s="201" t="s">
        <v>199</v>
      </c>
      <c r="BK100" s="203">
        <f>SUM(BK101:BK133)</f>
        <v>0</v>
      </c>
    </row>
    <row r="101" s="2" customFormat="1" ht="16.5" customHeight="1">
      <c r="A101" s="40"/>
      <c r="B101" s="41"/>
      <c r="C101" s="206" t="s">
        <v>83</v>
      </c>
      <c r="D101" s="206" t="s">
        <v>202</v>
      </c>
      <c r="E101" s="207" t="s">
        <v>1666</v>
      </c>
      <c r="F101" s="208" t="s">
        <v>1667</v>
      </c>
      <c r="G101" s="209" t="s">
        <v>205</v>
      </c>
      <c r="H101" s="210">
        <v>2.1469999999999998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1.8999999999999999</v>
      </c>
      <c r="T101" s="216">
        <f>S101*H101</f>
        <v>4.079299999999999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1668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1669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13" customFormat="1">
      <c r="A103" s="13"/>
      <c r="B103" s="224"/>
      <c r="C103" s="225"/>
      <c r="D103" s="226" t="s">
        <v>216</v>
      </c>
      <c r="E103" s="227" t="s">
        <v>19</v>
      </c>
      <c r="F103" s="228" t="s">
        <v>1670</v>
      </c>
      <c r="G103" s="225"/>
      <c r="H103" s="229">
        <v>2.1469999999999998</v>
      </c>
      <c r="I103" s="230"/>
      <c r="J103" s="225"/>
      <c r="K103" s="225"/>
      <c r="L103" s="231"/>
      <c r="M103" s="232"/>
      <c r="N103" s="233"/>
      <c r="O103" s="233"/>
      <c r="P103" s="233"/>
      <c r="Q103" s="233"/>
      <c r="R103" s="233"/>
      <c r="S103" s="233"/>
      <c r="T103" s="234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5" t="s">
        <v>216</v>
      </c>
      <c r="AU103" s="235" t="s">
        <v>85</v>
      </c>
      <c r="AV103" s="13" t="s">
        <v>85</v>
      </c>
      <c r="AW103" s="13" t="s">
        <v>37</v>
      </c>
      <c r="AX103" s="13" t="s">
        <v>75</v>
      </c>
      <c r="AY103" s="235" t="s">
        <v>199</v>
      </c>
    </row>
    <row r="104" s="14" customFormat="1">
      <c r="A104" s="14"/>
      <c r="B104" s="236"/>
      <c r="C104" s="237"/>
      <c r="D104" s="226" t="s">
        <v>216</v>
      </c>
      <c r="E104" s="238" t="s">
        <v>19</v>
      </c>
      <c r="F104" s="239" t="s">
        <v>218</v>
      </c>
      <c r="G104" s="237"/>
      <c r="H104" s="240">
        <v>2.1469999999999998</v>
      </c>
      <c r="I104" s="241"/>
      <c r="J104" s="237"/>
      <c r="K104" s="237"/>
      <c r="L104" s="242"/>
      <c r="M104" s="243"/>
      <c r="N104" s="244"/>
      <c r="O104" s="244"/>
      <c r="P104" s="244"/>
      <c r="Q104" s="244"/>
      <c r="R104" s="244"/>
      <c r="S104" s="244"/>
      <c r="T104" s="245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6" t="s">
        <v>216</v>
      </c>
      <c r="AU104" s="246" t="s">
        <v>85</v>
      </c>
      <c r="AV104" s="14" t="s">
        <v>207</v>
      </c>
      <c r="AW104" s="14" t="s">
        <v>37</v>
      </c>
      <c r="AX104" s="14" t="s">
        <v>83</v>
      </c>
      <c r="AY104" s="246" t="s">
        <v>199</v>
      </c>
    </row>
    <row r="105" s="2" customFormat="1" ht="21.75" customHeight="1">
      <c r="A105" s="40"/>
      <c r="B105" s="41"/>
      <c r="C105" s="206" t="s">
        <v>85</v>
      </c>
      <c r="D105" s="206" t="s">
        <v>202</v>
      </c>
      <c r="E105" s="207" t="s">
        <v>1220</v>
      </c>
      <c r="F105" s="208" t="s">
        <v>1221</v>
      </c>
      <c r="G105" s="209" t="s">
        <v>205</v>
      </c>
      <c r="H105" s="210">
        <v>1.6100000000000001</v>
      </c>
      <c r="I105" s="211"/>
      <c r="J105" s="212">
        <f>ROUND(I105*H105,2)</f>
        <v>0</v>
      </c>
      <c r="K105" s="208" t="s">
        <v>206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207</v>
      </c>
      <c r="AT105" s="217" t="s">
        <v>202</v>
      </c>
      <c r="AU105" s="217" t="s">
        <v>85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207</v>
      </c>
      <c r="BM105" s="217" t="s">
        <v>1671</v>
      </c>
    </row>
    <row r="106" s="2" customFormat="1">
      <c r="A106" s="40"/>
      <c r="B106" s="41"/>
      <c r="C106" s="42"/>
      <c r="D106" s="219" t="s">
        <v>209</v>
      </c>
      <c r="E106" s="42"/>
      <c r="F106" s="220" t="s">
        <v>1223</v>
      </c>
      <c r="G106" s="42"/>
      <c r="H106" s="42"/>
      <c r="I106" s="221"/>
      <c r="J106" s="42"/>
      <c r="K106" s="42"/>
      <c r="L106" s="46"/>
      <c r="M106" s="222"/>
      <c r="N106" s="22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209</v>
      </c>
      <c r="AU106" s="19" t="s">
        <v>85</v>
      </c>
    </row>
    <row r="107" s="13" customFormat="1">
      <c r="A107" s="13"/>
      <c r="B107" s="224"/>
      <c r="C107" s="225"/>
      <c r="D107" s="226" t="s">
        <v>216</v>
      </c>
      <c r="E107" s="227" t="s">
        <v>19</v>
      </c>
      <c r="F107" s="228" t="s">
        <v>1672</v>
      </c>
      <c r="G107" s="225"/>
      <c r="H107" s="229">
        <v>1.6100000000000001</v>
      </c>
      <c r="I107" s="230"/>
      <c r="J107" s="225"/>
      <c r="K107" s="225"/>
      <c r="L107" s="231"/>
      <c r="M107" s="232"/>
      <c r="N107" s="233"/>
      <c r="O107" s="233"/>
      <c r="P107" s="233"/>
      <c r="Q107" s="233"/>
      <c r="R107" s="233"/>
      <c r="S107" s="233"/>
      <c r="T107" s="234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5" t="s">
        <v>216</v>
      </c>
      <c r="AU107" s="235" t="s">
        <v>85</v>
      </c>
      <c r="AV107" s="13" t="s">
        <v>85</v>
      </c>
      <c r="AW107" s="13" t="s">
        <v>37</v>
      </c>
      <c r="AX107" s="13" t="s">
        <v>75</v>
      </c>
      <c r="AY107" s="235" t="s">
        <v>199</v>
      </c>
    </row>
    <row r="108" s="14" customFormat="1">
      <c r="A108" s="14"/>
      <c r="B108" s="236"/>
      <c r="C108" s="237"/>
      <c r="D108" s="226" t="s">
        <v>216</v>
      </c>
      <c r="E108" s="238" t="s">
        <v>19</v>
      </c>
      <c r="F108" s="239" t="s">
        <v>218</v>
      </c>
      <c r="G108" s="237"/>
      <c r="H108" s="240">
        <v>1.6100000000000001</v>
      </c>
      <c r="I108" s="241"/>
      <c r="J108" s="237"/>
      <c r="K108" s="237"/>
      <c r="L108" s="242"/>
      <c r="M108" s="243"/>
      <c r="N108" s="244"/>
      <c r="O108" s="244"/>
      <c r="P108" s="244"/>
      <c r="Q108" s="244"/>
      <c r="R108" s="244"/>
      <c r="S108" s="244"/>
      <c r="T108" s="245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46" t="s">
        <v>216</v>
      </c>
      <c r="AU108" s="246" t="s">
        <v>85</v>
      </c>
      <c r="AV108" s="14" t="s">
        <v>207</v>
      </c>
      <c r="AW108" s="14" t="s">
        <v>37</v>
      </c>
      <c r="AX108" s="14" t="s">
        <v>83</v>
      </c>
      <c r="AY108" s="246" t="s">
        <v>199</v>
      </c>
    </row>
    <row r="109" s="2" customFormat="1" ht="16.5" customHeight="1">
      <c r="A109" s="40"/>
      <c r="B109" s="41"/>
      <c r="C109" s="206" t="s">
        <v>219</v>
      </c>
      <c r="D109" s="206" t="s">
        <v>202</v>
      </c>
      <c r="E109" s="207" t="s">
        <v>1673</v>
      </c>
      <c r="F109" s="208" t="s">
        <v>1674</v>
      </c>
      <c r="G109" s="209" t="s">
        <v>205</v>
      </c>
      <c r="H109" s="210">
        <v>22.859999999999999</v>
      </c>
      <c r="I109" s="211"/>
      <c r="J109" s="212">
        <f>ROUND(I109*H109,2)</f>
        <v>0</v>
      </c>
      <c r="K109" s="208" t="s">
        <v>206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207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1675</v>
      </c>
    </row>
    <row r="110" s="2" customFormat="1">
      <c r="A110" s="40"/>
      <c r="B110" s="41"/>
      <c r="C110" s="42"/>
      <c r="D110" s="219" t="s">
        <v>209</v>
      </c>
      <c r="E110" s="42"/>
      <c r="F110" s="220" t="s">
        <v>1676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209</v>
      </c>
      <c r="AU110" s="19" t="s">
        <v>85</v>
      </c>
    </row>
    <row r="111" s="13" customFormat="1">
      <c r="A111" s="13"/>
      <c r="B111" s="224"/>
      <c r="C111" s="225"/>
      <c r="D111" s="226" t="s">
        <v>216</v>
      </c>
      <c r="E111" s="227" t="s">
        <v>19</v>
      </c>
      <c r="F111" s="228" t="s">
        <v>1677</v>
      </c>
      <c r="G111" s="225"/>
      <c r="H111" s="229">
        <v>22.859999999999999</v>
      </c>
      <c r="I111" s="230"/>
      <c r="J111" s="225"/>
      <c r="K111" s="225"/>
      <c r="L111" s="231"/>
      <c r="M111" s="232"/>
      <c r="N111" s="233"/>
      <c r="O111" s="233"/>
      <c r="P111" s="233"/>
      <c r="Q111" s="233"/>
      <c r="R111" s="233"/>
      <c r="S111" s="233"/>
      <c r="T111" s="234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5" t="s">
        <v>216</v>
      </c>
      <c r="AU111" s="235" t="s">
        <v>85</v>
      </c>
      <c r="AV111" s="13" t="s">
        <v>85</v>
      </c>
      <c r="AW111" s="13" t="s">
        <v>37</v>
      </c>
      <c r="AX111" s="13" t="s">
        <v>75</v>
      </c>
      <c r="AY111" s="235" t="s">
        <v>199</v>
      </c>
    </row>
    <row r="112" s="14" customFormat="1">
      <c r="A112" s="14"/>
      <c r="B112" s="236"/>
      <c r="C112" s="237"/>
      <c r="D112" s="226" t="s">
        <v>216</v>
      </c>
      <c r="E112" s="238" t="s">
        <v>19</v>
      </c>
      <c r="F112" s="239" t="s">
        <v>218</v>
      </c>
      <c r="G112" s="237"/>
      <c r="H112" s="240">
        <v>22.859999999999999</v>
      </c>
      <c r="I112" s="241"/>
      <c r="J112" s="237"/>
      <c r="K112" s="237"/>
      <c r="L112" s="242"/>
      <c r="M112" s="243"/>
      <c r="N112" s="244"/>
      <c r="O112" s="244"/>
      <c r="P112" s="244"/>
      <c r="Q112" s="244"/>
      <c r="R112" s="244"/>
      <c r="S112" s="244"/>
      <c r="T112" s="24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6" t="s">
        <v>216</v>
      </c>
      <c r="AU112" s="246" t="s">
        <v>85</v>
      </c>
      <c r="AV112" s="14" t="s">
        <v>207</v>
      </c>
      <c r="AW112" s="14" t="s">
        <v>37</v>
      </c>
      <c r="AX112" s="14" t="s">
        <v>83</v>
      </c>
      <c r="AY112" s="246" t="s">
        <v>199</v>
      </c>
    </row>
    <row r="113" s="2" customFormat="1" ht="16.5" customHeight="1">
      <c r="A113" s="40"/>
      <c r="B113" s="41"/>
      <c r="C113" s="206" t="s">
        <v>207</v>
      </c>
      <c r="D113" s="206" t="s">
        <v>202</v>
      </c>
      <c r="E113" s="207" t="s">
        <v>1678</v>
      </c>
      <c r="F113" s="208" t="s">
        <v>1679</v>
      </c>
      <c r="G113" s="209" t="s">
        <v>283</v>
      </c>
      <c r="H113" s="210">
        <v>29.48</v>
      </c>
      <c r="I113" s="211"/>
      <c r="J113" s="212">
        <f>ROUND(I113*H113,2)</f>
        <v>0</v>
      </c>
      <c r="K113" s="208" t="s">
        <v>206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0.00085132000000000003</v>
      </c>
      <c r="R113" s="215">
        <f>Q113*H113</f>
        <v>0.0250969136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207</v>
      </c>
      <c r="AT113" s="217" t="s">
        <v>202</v>
      </c>
      <c r="AU113" s="217" t="s">
        <v>85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207</v>
      </c>
      <c r="BM113" s="217" t="s">
        <v>1680</v>
      </c>
    </row>
    <row r="114" s="2" customFormat="1">
      <c r="A114" s="40"/>
      <c r="B114" s="41"/>
      <c r="C114" s="42"/>
      <c r="D114" s="219" t="s">
        <v>209</v>
      </c>
      <c r="E114" s="42"/>
      <c r="F114" s="220" t="s">
        <v>1681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209</v>
      </c>
      <c r="AU114" s="19" t="s">
        <v>85</v>
      </c>
    </row>
    <row r="115" s="13" customFormat="1">
      <c r="A115" s="13"/>
      <c r="B115" s="224"/>
      <c r="C115" s="225"/>
      <c r="D115" s="226" t="s">
        <v>216</v>
      </c>
      <c r="E115" s="227" t="s">
        <v>19</v>
      </c>
      <c r="F115" s="228" t="s">
        <v>1682</v>
      </c>
      <c r="G115" s="225"/>
      <c r="H115" s="229">
        <v>29.48</v>
      </c>
      <c r="I115" s="230"/>
      <c r="J115" s="225"/>
      <c r="K115" s="225"/>
      <c r="L115" s="231"/>
      <c r="M115" s="232"/>
      <c r="N115" s="233"/>
      <c r="O115" s="233"/>
      <c r="P115" s="233"/>
      <c r="Q115" s="233"/>
      <c r="R115" s="233"/>
      <c r="S115" s="233"/>
      <c r="T115" s="234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5" t="s">
        <v>216</v>
      </c>
      <c r="AU115" s="235" t="s">
        <v>85</v>
      </c>
      <c r="AV115" s="13" t="s">
        <v>85</v>
      </c>
      <c r="AW115" s="13" t="s">
        <v>37</v>
      </c>
      <c r="AX115" s="13" t="s">
        <v>75</v>
      </c>
      <c r="AY115" s="235" t="s">
        <v>199</v>
      </c>
    </row>
    <row r="116" s="14" customFormat="1">
      <c r="A116" s="14"/>
      <c r="B116" s="236"/>
      <c r="C116" s="237"/>
      <c r="D116" s="226" t="s">
        <v>216</v>
      </c>
      <c r="E116" s="238" t="s">
        <v>19</v>
      </c>
      <c r="F116" s="239" t="s">
        <v>218</v>
      </c>
      <c r="G116" s="237"/>
      <c r="H116" s="240">
        <v>29.48</v>
      </c>
      <c r="I116" s="241"/>
      <c r="J116" s="237"/>
      <c r="K116" s="237"/>
      <c r="L116" s="242"/>
      <c r="M116" s="243"/>
      <c r="N116" s="244"/>
      <c r="O116" s="244"/>
      <c r="P116" s="244"/>
      <c r="Q116" s="244"/>
      <c r="R116" s="244"/>
      <c r="S116" s="244"/>
      <c r="T116" s="245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6" t="s">
        <v>216</v>
      </c>
      <c r="AU116" s="246" t="s">
        <v>85</v>
      </c>
      <c r="AV116" s="14" t="s">
        <v>207</v>
      </c>
      <c r="AW116" s="14" t="s">
        <v>37</v>
      </c>
      <c r="AX116" s="14" t="s">
        <v>83</v>
      </c>
      <c r="AY116" s="246" t="s">
        <v>199</v>
      </c>
    </row>
    <row r="117" s="2" customFormat="1" ht="16.5" customHeight="1">
      <c r="A117" s="40"/>
      <c r="B117" s="41"/>
      <c r="C117" s="206" t="s">
        <v>238</v>
      </c>
      <c r="D117" s="206" t="s">
        <v>202</v>
      </c>
      <c r="E117" s="207" t="s">
        <v>1683</v>
      </c>
      <c r="F117" s="208" t="s">
        <v>1684</v>
      </c>
      <c r="G117" s="209" t="s">
        <v>283</v>
      </c>
      <c r="H117" s="210">
        <v>29.48</v>
      </c>
      <c r="I117" s="211"/>
      <c r="J117" s="212">
        <f>ROUND(I117*H117,2)</f>
        <v>0</v>
      </c>
      <c r="K117" s="208" t="s">
        <v>206</v>
      </c>
      <c r="L117" s="46"/>
      <c r="M117" s="213" t="s">
        <v>19</v>
      </c>
      <c r="N117" s="214" t="s">
        <v>46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207</v>
      </c>
      <c r="AT117" s="217" t="s">
        <v>202</v>
      </c>
      <c r="AU117" s="217" t="s">
        <v>85</v>
      </c>
      <c r="AY117" s="19" t="s">
        <v>199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83</v>
      </c>
      <c r="BK117" s="218">
        <f>ROUND(I117*H117,2)</f>
        <v>0</v>
      </c>
      <c r="BL117" s="19" t="s">
        <v>207</v>
      </c>
      <c r="BM117" s="217" t="s">
        <v>1685</v>
      </c>
    </row>
    <row r="118" s="2" customFormat="1">
      <c r="A118" s="40"/>
      <c r="B118" s="41"/>
      <c r="C118" s="42"/>
      <c r="D118" s="219" t="s">
        <v>209</v>
      </c>
      <c r="E118" s="42"/>
      <c r="F118" s="220" t="s">
        <v>1686</v>
      </c>
      <c r="G118" s="42"/>
      <c r="H118" s="42"/>
      <c r="I118" s="221"/>
      <c r="J118" s="42"/>
      <c r="K118" s="42"/>
      <c r="L118" s="46"/>
      <c r="M118" s="222"/>
      <c r="N118" s="22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209</v>
      </c>
      <c r="AU118" s="19" t="s">
        <v>85</v>
      </c>
    </row>
    <row r="119" s="2" customFormat="1" ht="21.75" customHeight="1">
      <c r="A119" s="40"/>
      <c r="B119" s="41"/>
      <c r="C119" s="206" t="s">
        <v>200</v>
      </c>
      <c r="D119" s="206" t="s">
        <v>202</v>
      </c>
      <c r="E119" s="207" t="s">
        <v>1237</v>
      </c>
      <c r="F119" s="208" t="s">
        <v>1238</v>
      </c>
      <c r="G119" s="209" t="s">
        <v>205</v>
      </c>
      <c r="H119" s="210">
        <v>26.617000000000001</v>
      </c>
      <c r="I119" s="211"/>
      <c r="J119" s="212">
        <f>ROUND(I119*H119,2)</f>
        <v>0</v>
      </c>
      <c r="K119" s="208" t="s">
        <v>206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207</v>
      </c>
      <c r="AT119" s="217" t="s">
        <v>202</v>
      </c>
      <c r="AU119" s="217" t="s">
        <v>85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207</v>
      </c>
      <c r="BM119" s="217" t="s">
        <v>1687</v>
      </c>
    </row>
    <row r="120" s="2" customFormat="1">
      <c r="A120" s="40"/>
      <c r="B120" s="41"/>
      <c r="C120" s="42"/>
      <c r="D120" s="219" t="s">
        <v>209</v>
      </c>
      <c r="E120" s="42"/>
      <c r="F120" s="220" t="s">
        <v>1240</v>
      </c>
      <c r="G120" s="42"/>
      <c r="H120" s="42"/>
      <c r="I120" s="221"/>
      <c r="J120" s="42"/>
      <c r="K120" s="42"/>
      <c r="L120" s="46"/>
      <c r="M120" s="222"/>
      <c r="N120" s="22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209</v>
      </c>
      <c r="AU120" s="19" t="s">
        <v>85</v>
      </c>
    </row>
    <row r="121" s="13" customFormat="1">
      <c r="A121" s="13"/>
      <c r="B121" s="224"/>
      <c r="C121" s="225"/>
      <c r="D121" s="226" t="s">
        <v>216</v>
      </c>
      <c r="E121" s="227" t="s">
        <v>19</v>
      </c>
      <c r="F121" s="228" t="s">
        <v>1688</v>
      </c>
      <c r="G121" s="225"/>
      <c r="H121" s="229">
        <v>26.617000000000001</v>
      </c>
      <c r="I121" s="230"/>
      <c r="J121" s="225"/>
      <c r="K121" s="225"/>
      <c r="L121" s="231"/>
      <c r="M121" s="232"/>
      <c r="N121" s="233"/>
      <c r="O121" s="233"/>
      <c r="P121" s="233"/>
      <c r="Q121" s="233"/>
      <c r="R121" s="233"/>
      <c r="S121" s="233"/>
      <c r="T121" s="234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5" t="s">
        <v>216</v>
      </c>
      <c r="AU121" s="235" t="s">
        <v>85</v>
      </c>
      <c r="AV121" s="13" t="s">
        <v>85</v>
      </c>
      <c r="AW121" s="13" t="s">
        <v>37</v>
      </c>
      <c r="AX121" s="13" t="s">
        <v>75</v>
      </c>
      <c r="AY121" s="235" t="s">
        <v>199</v>
      </c>
    </row>
    <row r="122" s="14" customFormat="1">
      <c r="A122" s="14"/>
      <c r="B122" s="236"/>
      <c r="C122" s="237"/>
      <c r="D122" s="226" t="s">
        <v>216</v>
      </c>
      <c r="E122" s="238" t="s">
        <v>19</v>
      </c>
      <c r="F122" s="239" t="s">
        <v>218</v>
      </c>
      <c r="G122" s="237"/>
      <c r="H122" s="240">
        <v>26.617000000000001</v>
      </c>
      <c r="I122" s="241"/>
      <c r="J122" s="237"/>
      <c r="K122" s="237"/>
      <c r="L122" s="242"/>
      <c r="M122" s="243"/>
      <c r="N122" s="244"/>
      <c r="O122" s="244"/>
      <c r="P122" s="244"/>
      <c r="Q122" s="244"/>
      <c r="R122" s="244"/>
      <c r="S122" s="244"/>
      <c r="T122" s="245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46" t="s">
        <v>216</v>
      </c>
      <c r="AU122" s="246" t="s">
        <v>85</v>
      </c>
      <c r="AV122" s="14" t="s">
        <v>207</v>
      </c>
      <c r="AW122" s="14" t="s">
        <v>37</v>
      </c>
      <c r="AX122" s="14" t="s">
        <v>83</v>
      </c>
      <c r="AY122" s="246" t="s">
        <v>199</v>
      </c>
    </row>
    <row r="123" s="2" customFormat="1" ht="24.15" customHeight="1">
      <c r="A123" s="40"/>
      <c r="B123" s="41"/>
      <c r="C123" s="206" t="s">
        <v>249</v>
      </c>
      <c r="D123" s="206" t="s">
        <v>202</v>
      </c>
      <c r="E123" s="207" t="s">
        <v>1242</v>
      </c>
      <c r="F123" s="208" t="s">
        <v>1243</v>
      </c>
      <c r="G123" s="209" t="s">
        <v>205</v>
      </c>
      <c r="H123" s="210">
        <v>266.17000000000002</v>
      </c>
      <c r="I123" s="211"/>
      <c r="J123" s="212">
        <f>ROUND(I123*H123,2)</f>
        <v>0</v>
      </c>
      <c r="K123" s="208" t="s">
        <v>206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207</v>
      </c>
      <c r="AT123" s="217" t="s">
        <v>202</v>
      </c>
      <c r="AU123" s="217" t="s">
        <v>85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207</v>
      </c>
      <c r="BM123" s="217" t="s">
        <v>1689</v>
      </c>
    </row>
    <row r="124" s="2" customFormat="1">
      <c r="A124" s="40"/>
      <c r="B124" s="41"/>
      <c r="C124" s="42"/>
      <c r="D124" s="219" t="s">
        <v>209</v>
      </c>
      <c r="E124" s="42"/>
      <c r="F124" s="220" t="s">
        <v>1245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209</v>
      </c>
      <c r="AU124" s="19" t="s">
        <v>85</v>
      </c>
    </row>
    <row r="125" s="13" customFormat="1">
      <c r="A125" s="13"/>
      <c r="B125" s="224"/>
      <c r="C125" s="225"/>
      <c r="D125" s="226" t="s">
        <v>216</v>
      </c>
      <c r="E125" s="227" t="s">
        <v>19</v>
      </c>
      <c r="F125" s="228" t="s">
        <v>1690</v>
      </c>
      <c r="G125" s="225"/>
      <c r="H125" s="229">
        <v>266.17000000000002</v>
      </c>
      <c r="I125" s="230"/>
      <c r="J125" s="225"/>
      <c r="K125" s="225"/>
      <c r="L125" s="231"/>
      <c r="M125" s="232"/>
      <c r="N125" s="233"/>
      <c r="O125" s="233"/>
      <c r="P125" s="233"/>
      <c r="Q125" s="233"/>
      <c r="R125" s="233"/>
      <c r="S125" s="233"/>
      <c r="T125" s="234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5" t="s">
        <v>216</v>
      </c>
      <c r="AU125" s="235" t="s">
        <v>85</v>
      </c>
      <c r="AV125" s="13" t="s">
        <v>85</v>
      </c>
      <c r="AW125" s="13" t="s">
        <v>37</v>
      </c>
      <c r="AX125" s="13" t="s">
        <v>75</v>
      </c>
      <c r="AY125" s="235" t="s">
        <v>199</v>
      </c>
    </row>
    <row r="126" s="14" customFormat="1">
      <c r="A126" s="14"/>
      <c r="B126" s="236"/>
      <c r="C126" s="237"/>
      <c r="D126" s="226" t="s">
        <v>216</v>
      </c>
      <c r="E126" s="238" t="s">
        <v>19</v>
      </c>
      <c r="F126" s="239" t="s">
        <v>218</v>
      </c>
      <c r="G126" s="237"/>
      <c r="H126" s="240">
        <v>266.17000000000002</v>
      </c>
      <c r="I126" s="241"/>
      <c r="J126" s="237"/>
      <c r="K126" s="237"/>
      <c r="L126" s="242"/>
      <c r="M126" s="243"/>
      <c r="N126" s="244"/>
      <c r="O126" s="244"/>
      <c r="P126" s="244"/>
      <c r="Q126" s="244"/>
      <c r="R126" s="244"/>
      <c r="S126" s="244"/>
      <c r="T126" s="245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46" t="s">
        <v>216</v>
      </c>
      <c r="AU126" s="246" t="s">
        <v>85</v>
      </c>
      <c r="AV126" s="14" t="s">
        <v>207</v>
      </c>
      <c r="AW126" s="14" t="s">
        <v>37</v>
      </c>
      <c r="AX126" s="14" t="s">
        <v>83</v>
      </c>
      <c r="AY126" s="246" t="s">
        <v>199</v>
      </c>
    </row>
    <row r="127" s="2" customFormat="1" ht="16.5" customHeight="1">
      <c r="A127" s="40"/>
      <c r="B127" s="41"/>
      <c r="C127" s="206" t="s">
        <v>254</v>
      </c>
      <c r="D127" s="206" t="s">
        <v>202</v>
      </c>
      <c r="E127" s="207" t="s">
        <v>1247</v>
      </c>
      <c r="F127" s="208" t="s">
        <v>1248</v>
      </c>
      <c r="G127" s="209" t="s">
        <v>213</v>
      </c>
      <c r="H127" s="210">
        <v>42.587000000000003</v>
      </c>
      <c r="I127" s="211"/>
      <c r="J127" s="212">
        <f>ROUND(I127*H127,2)</f>
        <v>0</v>
      </c>
      <c r="K127" s="208" t="s">
        <v>206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207</v>
      </c>
      <c r="AT127" s="217" t="s">
        <v>202</v>
      </c>
      <c r="AU127" s="217" t="s">
        <v>85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207</v>
      </c>
      <c r="BM127" s="217" t="s">
        <v>1691</v>
      </c>
    </row>
    <row r="128" s="2" customFormat="1">
      <c r="A128" s="40"/>
      <c r="B128" s="41"/>
      <c r="C128" s="42"/>
      <c r="D128" s="219" t="s">
        <v>209</v>
      </c>
      <c r="E128" s="42"/>
      <c r="F128" s="220" t="s">
        <v>1250</v>
      </c>
      <c r="G128" s="42"/>
      <c r="H128" s="42"/>
      <c r="I128" s="221"/>
      <c r="J128" s="42"/>
      <c r="K128" s="42"/>
      <c r="L128" s="46"/>
      <c r="M128" s="222"/>
      <c r="N128" s="223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209</v>
      </c>
      <c r="AU128" s="19" t="s">
        <v>85</v>
      </c>
    </row>
    <row r="129" s="2" customFormat="1" ht="16.5" customHeight="1">
      <c r="A129" s="40"/>
      <c r="B129" s="41"/>
      <c r="C129" s="206" t="s">
        <v>230</v>
      </c>
      <c r="D129" s="206" t="s">
        <v>202</v>
      </c>
      <c r="E129" s="207" t="s">
        <v>1692</v>
      </c>
      <c r="F129" s="208" t="s">
        <v>1693</v>
      </c>
      <c r="G129" s="209" t="s">
        <v>205</v>
      </c>
      <c r="H129" s="210">
        <v>7.3869999999999996</v>
      </c>
      <c r="I129" s="211"/>
      <c r="J129" s="212">
        <f>ROUND(I129*H129,2)</f>
        <v>0</v>
      </c>
      <c r="K129" s="208" t="s">
        <v>206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207</v>
      </c>
      <c r="AT129" s="217" t="s">
        <v>202</v>
      </c>
      <c r="AU129" s="217" t="s">
        <v>85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207</v>
      </c>
      <c r="BM129" s="217" t="s">
        <v>1694</v>
      </c>
    </row>
    <row r="130" s="2" customFormat="1">
      <c r="A130" s="40"/>
      <c r="B130" s="41"/>
      <c r="C130" s="42"/>
      <c r="D130" s="219" t="s">
        <v>209</v>
      </c>
      <c r="E130" s="42"/>
      <c r="F130" s="220" t="s">
        <v>1695</v>
      </c>
      <c r="G130" s="42"/>
      <c r="H130" s="42"/>
      <c r="I130" s="221"/>
      <c r="J130" s="42"/>
      <c r="K130" s="42"/>
      <c r="L130" s="46"/>
      <c r="M130" s="222"/>
      <c r="N130" s="22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209</v>
      </c>
      <c r="AU130" s="19" t="s">
        <v>85</v>
      </c>
    </row>
    <row r="131" s="13" customFormat="1">
      <c r="A131" s="13"/>
      <c r="B131" s="224"/>
      <c r="C131" s="225"/>
      <c r="D131" s="226" t="s">
        <v>216</v>
      </c>
      <c r="E131" s="227" t="s">
        <v>19</v>
      </c>
      <c r="F131" s="228" t="s">
        <v>1696</v>
      </c>
      <c r="G131" s="225"/>
      <c r="H131" s="229">
        <v>1.44</v>
      </c>
      <c r="I131" s="230"/>
      <c r="J131" s="225"/>
      <c r="K131" s="225"/>
      <c r="L131" s="231"/>
      <c r="M131" s="232"/>
      <c r="N131" s="233"/>
      <c r="O131" s="233"/>
      <c r="P131" s="233"/>
      <c r="Q131" s="233"/>
      <c r="R131" s="233"/>
      <c r="S131" s="233"/>
      <c r="T131" s="234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5" t="s">
        <v>216</v>
      </c>
      <c r="AU131" s="235" t="s">
        <v>85</v>
      </c>
      <c r="AV131" s="13" t="s">
        <v>85</v>
      </c>
      <c r="AW131" s="13" t="s">
        <v>37</v>
      </c>
      <c r="AX131" s="13" t="s">
        <v>75</v>
      </c>
      <c r="AY131" s="235" t="s">
        <v>199</v>
      </c>
    </row>
    <row r="132" s="13" customFormat="1">
      <c r="A132" s="13"/>
      <c r="B132" s="224"/>
      <c r="C132" s="225"/>
      <c r="D132" s="226" t="s">
        <v>216</v>
      </c>
      <c r="E132" s="227" t="s">
        <v>19</v>
      </c>
      <c r="F132" s="228" t="s">
        <v>1697</v>
      </c>
      <c r="G132" s="225"/>
      <c r="H132" s="229">
        <v>5.9470000000000001</v>
      </c>
      <c r="I132" s="230"/>
      <c r="J132" s="225"/>
      <c r="K132" s="225"/>
      <c r="L132" s="231"/>
      <c r="M132" s="232"/>
      <c r="N132" s="233"/>
      <c r="O132" s="233"/>
      <c r="P132" s="233"/>
      <c r="Q132" s="233"/>
      <c r="R132" s="233"/>
      <c r="S132" s="233"/>
      <c r="T132" s="234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5" t="s">
        <v>216</v>
      </c>
      <c r="AU132" s="235" t="s">
        <v>85</v>
      </c>
      <c r="AV132" s="13" t="s">
        <v>85</v>
      </c>
      <c r="AW132" s="13" t="s">
        <v>37</v>
      </c>
      <c r="AX132" s="13" t="s">
        <v>75</v>
      </c>
      <c r="AY132" s="235" t="s">
        <v>199</v>
      </c>
    </row>
    <row r="133" s="14" customFormat="1">
      <c r="A133" s="14"/>
      <c r="B133" s="236"/>
      <c r="C133" s="237"/>
      <c r="D133" s="226" t="s">
        <v>216</v>
      </c>
      <c r="E133" s="238" t="s">
        <v>19</v>
      </c>
      <c r="F133" s="239" t="s">
        <v>218</v>
      </c>
      <c r="G133" s="237"/>
      <c r="H133" s="240">
        <v>7.3870000000000005</v>
      </c>
      <c r="I133" s="241"/>
      <c r="J133" s="237"/>
      <c r="K133" s="237"/>
      <c r="L133" s="242"/>
      <c r="M133" s="243"/>
      <c r="N133" s="244"/>
      <c r="O133" s="244"/>
      <c r="P133" s="244"/>
      <c r="Q133" s="244"/>
      <c r="R133" s="244"/>
      <c r="S133" s="244"/>
      <c r="T133" s="245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6" t="s">
        <v>216</v>
      </c>
      <c r="AU133" s="246" t="s">
        <v>85</v>
      </c>
      <c r="AV133" s="14" t="s">
        <v>207</v>
      </c>
      <c r="AW133" s="14" t="s">
        <v>37</v>
      </c>
      <c r="AX133" s="14" t="s">
        <v>83</v>
      </c>
      <c r="AY133" s="246" t="s">
        <v>199</v>
      </c>
    </row>
    <row r="134" s="12" customFormat="1" ht="22.8" customHeight="1">
      <c r="A134" s="12"/>
      <c r="B134" s="190"/>
      <c r="C134" s="191"/>
      <c r="D134" s="192" t="s">
        <v>74</v>
      </c>
      <c r="E134" s="204" t="s">
        <v>85</v>
      </c>
      <c r="F134" s="204" t="s">
        <v>1259</v>
      </c>
      <c r="G134" s="191"/>
      <c r="H134" s="191"/>
      <c r="I134" s="194"/>
      <c r="J134" s="205">
        <f>BK134</f>
        <v>0</v>
      </c>
      <c r="K134" s="191"/>
      <c r="L134" s="196"/>
      <c r="M134" s="197"/>
      <c r="N134" s="198"/>
      <c r="O134" s="198"/>
      <c r="P134" s="199">
        <f>SUM(P135:P156)</f>
        <v>0</v>
      </c>
      <c r="Q134" s="198"/>
      <c r="R134" s="199">
        <f>SUM(R135:R156)</f>
        <v>20.808085552047999</v>
      </c>
      <c r="S134" s="198"/>
      <c r="T134" s="200">
        <f>SUM(T135:T156)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1" t="s">
        <v>83</v>
      </c>
      <c r="AT134" s="202" t="s">
        <v>74</v>
      </c>
      <c r="AU134" s="202" t="s">
        <v>83</v>
      </c>
      <c r="AY134" s="201" t="s">
        <v>199</v>
      </c>
      <c r="BK134" s="203">
        <f>SUM(BK135:BK156)</f>
        <v>0</v>
      </c>
    </row>
    <row r="135" s="2" customFormat="1" ht="16.5" customHeight="1">
      <c r="A135" s="40"/>
      <c r="B135" s="41"/>
      <c r="C135" s="206" t="s">
        <v>265</v>
      </c>
      <c r="D135" s="206" t="s">
        <v>202</v>
      </c>
      <c r="E135" s="207" t="s">
        <v>1260</v>
      </c>
      <c r="F135" s="208" t="s">
        <v>1261</v>
      </c>
      <c r="G135" s="209" t="s">
        <v>205</v>
      </c>
      <c r="H135" s="210">
        <v>0.48999999999999999</v>
      </c>
      <c r="I135" s="211"/>
      <c r="J135" s="212">
        <f>ROUND(I135*H135,2)</f>
        <v>0</v>
      </c>
      <c r="K135" s="208" t="s">
        <v>206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2.5018722040000001</v>
      </c>
      <c r="R135" s="215">
        <f>Q135*H135</f>
        <v>1.2259173799600001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207</v>
      </c>
      <c r="AT135" s="217" t="s">
        <v>202</v>
      </c>
      <c r="AU135" s="217" t="s">
        <v>85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207</v>
      </c>
      <c r="BM135" s="217" t="s">
        <v>1698</v>
      </c>
    </row>
    <row r="136" s="2" customFormat="1">
      <c r="A136" s="40"/>
      <c r="B136" s="41"/>
      <c r="C136" s="42"/>
      <c r="D136" s="219" t="s">
        <v>209</v>
      </c>
      <c r="E136" s="42"/>
      <c r="F136" s="220" t="s">
        <v>1263</v>
      </c>
      <c r="G136" s="42"/>
      <c r="H136" s="42"/>
      <c r="I136" s="221"/>
      <c r="J136" s="42"/>
      <c r="K136" s="42"/>
      <c r="L136" s="46"/>
      <c r="M136" s="222"/>
      <c r="N136" s="223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209</v>
      </c>
      <c r="AU136" s="19" t="s">
        <v>85</v>
      </c>
    </row>
    <row r="137" s="13" customFormat="1">
      <c r="A137" s="13"/>
      <c r="B137" s="224"/>
      <c r="C137" s="225"/>
      <c r="D137" s="226" t="s">
        <v>216</v>
      </c>
      <c r="E137" s="227" t="s">
        <v>19</v>
      </c>
      <c r="F137" s="228" t="s">
        <v>1699</v>
      </c>
      <c r="G137" s="225"/>
      <c r="H137" s="229">
        <v>0.48999999999999999</v>
      </c>
      <c r="I137" s="230"/>
      <c r="J137" s="225"/>
      <c r="K137" s="225"/>
      <c r="L137" s="231"/>
      <c r="M137" s="232"/>
      <c r="N137" s="233"/>
      <c r="O137" s="233"/>
      <c r="P137" s="233"/>
      <c r="Q137" s="233"/>
      <c r="R137" s="233"/>
      <c r="S137" s="233"/>
      <c r="T137" s="234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5" t="s">
        <v>216</v>
      </c>
      <c r="AU137" s="235" t="s">
        <v>85</v>
      </c>
      <c r="AV137" s="13" t="s">
        <v>85</v>
      </c>
      <c r="AW137" s="13" t="s">
        <v>37</v>
      </c>
      <c r="AX137" s="13" t="s">
        <v>75</v>
      </c>
      <c r="AY137" s="235" t="s">
        <v>199</v>
      </c>
    </row>
    <row r="138" s="14" customFormat="1">
      <c r="A138" s="14"/>
      <c r="B138" s="236"/>
      <c r="C138" s="237"/>
      <c r="D138" s="226" t="s">
        <v>216</v>
      </c>
      <c r="E138" s="238" t="s">
        <v>19</v>
      </c>
      <c r="F138" s="239" t="s">
        <v>218</v>
      </c>
      <c r="G138" s="237"/>
      <c r="H138" s="240">
        <v>0.48999999999999999</v>
      </c>
      <c r="I138" s="241"/>
      <c r="J138" s="237"/>
      <c r="K138" s="237"/>
      <c r="L138" s="242"/>
      <c r="M138" s="243"/>
      <c r="N138" s="244"/>
      <c r="O138" s="244"/>
      <c r="P138" s="244"/>
      <c r="Q138" s="244"/>
      <c r="R138" s="244"/>
      <c r="S138" s="244"/>
      <c r="T138" s="245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6" t="s">
        <v>216</v>
      </c>
      <c r="AU138" s="246" t="s">
        <v>85</v>
      </c>
      <c r="AV138" s="14" t="s">
        <v>207</v>
      </c>
      <c r="AW138" s="14" t="s">
        <v>37</v>
      </c>
      <c r="AX138" s="14" t="s">
        <v>83</v>
      </c>
      <c r="AY138" s="246" t="s">
        <v>199</v>
      </c>
    </row>
    <row r="139" s="2" customFormat="1" ht="16.5" customHeight="1">
      <c r="A139" s="40"/>
      <c r="B139" s="41"/>
      <c r="C139" s="206" t="s">
        <v>271</v>
      </c>
      <c r="D139" s="206" t="s">
        <v>202</v>
      </c>
      <c r="E139" s="207" t="s">
        <v>1700</v>
      </c>
      <c r="F139" s="208" t="s">
        <v>1701</v>
      </c>
      <c r="G139" s="209" t="s">
        <v>205</v>
      </c>
      <c r="H139" s="210">
        <v>4.2930000000000001</v>
      </c>
      <c r="I139" s="211"/>
      <c r="J139" s="212">
        <f>ROUND(I139*H139,2)</f>
        <v>0</v>
      </c>
      <c r="K139" s="208" t="s">
        <v>206</v>
      </c>
      <c r="L139" s="46"/>
      <c r="M139" s="213" t="s">
        <v>19</v>
      </c>
      <c r="N139" s="214" t="s">
        <v>46</v>
      </c>
      <c r="O139" s="86"/>
      <c r="P139" s="215">
        <f>O139*H139</f>
        <v>0</v>
      </c>
      <c r="Q139" s="215">
        <v>2.5018722040000001</v>
      </c>
      <c r="R139" s="215">
        <f>Q139*H139</f>
        <v>10.740537371772001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207</v>
      </c>
      <c r="AT139" s="217" t="s">
        <v>202</v>
      </c>
      <c r="AU139" s="217" t="s">
        <v>85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207</v>
      </c>
      <c r="BM139" s="217" t="s">
        <v>1702</v>
      </c>
    </row>
    <row r="140" s="2" customFormat="1">
      <c r="A140" s="40"/>
      <c r="B140" s="41"/>
      <c r="C140" s="42"/>
      <c r="D140" s="219" t="s">
        <v>209</v>
      </c>
      <c r="E140" s="42"/>
      <c r="F140" s="220" t="s">
        <v>1703</v>
      </c>
      <c r="G140" s="42"/>
      <c r="H140" s="42"/>
      <c r="I140" s="221"/>
      <c r="J140" s="42"/>
      <c r="K140" s="42"/>
      <c r="L140" s="46"/>
      <c r="M140" s="222"/>
      <c r="N140" s="223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209</v>
      </c>
      <c r="AU140" s="19" t="s">
        <v>85</v>
      </c>
    </row>
    <row r="141" s="13" customFormat="1">
      <c r="A141" s="13"/>
      <c r="B141" s="224"/>
      <c r="C141" s="225"/>
      <c r="D141" s="226" t="s">
        <v>216</v>
      </c>
      <c r="E141" s="227" t="s">
        <v>19</v>
      </c>
      <c r="F141" s="228" t="s">
        <v>1704</v>
      </c>
      <c r="G141" s="225"/>
      <c r="H141" s="229">
        <v>4.2930000000000001</v>
      </c>
      <c r="I141" s="230"/>
      <c r="J141" s="225"/>
      <c r="K141" s="225"/>
      <c r="L141" s="231"/>
      <c r="M141" s="232"/>
      <c r="N141" s="233"/>
      <c r="O141" s="233"/>
      <c r="P141" s="233"/>
      <c r="Q141" s="233"/>
      <c r="R141" s="233"/>
      <c r="S141" s="233"/>
      <c r="T141" s="234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5" t="s">
        <v>216</v>
      </c>
      <c r="AU141" s="235" t="s">
        <v>85</v>
      </c>
      <c r="AV141" s="13" t="s">
        <v>85</v>
      </c>
      <c r="AW141" s="13" t="s">
        <v>37</v>
      </c>
      <c r="AX141" s="13" t="s">
        <v>75</v>
      </c>
      <c r="AY141" s="235" t="s">
        <v>199</v>
      </c>
    </row>
    <row r="142" s="14" customFormat="1">
      <c r="A142" s="14"/>
      <c r="B142" s="236"/>
      <c r="C142" s="237"/>
      <c r="D142" s="226" t="s">
        <v>216</v>
      </c>
      <c r="E142" s="238" t="s">
        <v>19</v>
      </c>
      <c r="F142" s="239" t="s">
        <v>218</v>
      </c>
      <c r="G142" s="237"/>
      <c r="H142" s="240">
        <v>4.2930000000000001</v>
      </c>
      <c r="I142" s="241"/>
      <c r="J142" s="237"/>
      <c r="K142" s="237"/>
      <c r="L142" s="242"/>
      <c r="M142" s="243"/>
      <c r="N142" s="244"/>
      <c r="O142" s="244"/>
      <c r="P142" s="244"/>
      <c r="Q142" s="244"/>
      <c r="R142" s="244"/>
      <c r="S142" s="244"/>
      <c r="T142" s="245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46" t="s">
        <v>216</v>
      </c>
      <c r="AU142" s="246" t="s">
        <v>85</v>
      </c>
      <c r="AV142" s="14" t="s">
        <v>207</v>
      </c>
      <c r="AW142" s="14" t="s">
        <v>37</v>
      </c>
      <c r="AX142" s="14" t="s">
        <v>83</v>
      </c>
      <c r="AY142" s="246" t="s">
        <v>199</v>
      </c>
    </row>
    <row r="143" s="2" customFormat="1" ht="16.5" customHeight="1">
      <c r="A143" s="40"/>
      <c r="B143" s="41"/>
      <c r="C143" s="206" t="s">
        <v>8</v>
      </c>
      <c r="D143" s="206" t="s">
        <v>202</v>
      </c>
      <c r="E143" s="207" t="s">
        <v>1705</v>
      </c>
      <c r="F143" s="208" t="s">
        <v>1706</v>
      </c>
      <c r="G143" s="209" t="s">
        <v>213</v>
      </c>
      <c r="H143" s="210">
        <v>0.91800000000000004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1.0606207999999999</v>
      </c>
      <c r="R143" s="215">
        <f>Q143*H143</f>
        <v>0.97364989439999994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207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207</v>
      </c>
      <c r="BM143" s="217" t="s">
        <v>1707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1708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13" customFormat="1">
      <c r="A145" s="13"/>
      <c r="B145" s="224"/>
      <c r="C145" s="225"/>
      <c r="D145" s="226" t="s">
        <v>216</v>
      </c>
      <c r="E145" s="227" t="s">
        <v>19</v>
      </c>
      <c r="F145" s="228" t="s">
        <v>1709</v>
      </c>
      <c r="G145" s="225"/>
      <c r="H145" s="229">
        <v>0.91800000000000004</v>
      </c>
      <c r="I145" s="230"/>
      <c r="J145" s="225"/>
      <c r="K145" s="225"/>
      <c r="L145" s="231"/>
      <c r="M145" s="232"/>
      <c r="N145" s="233"/>
      <c r="O145" s="233"/>
      <c r="P145" s="233"/>
      <c r="Q145" s="233"/>
      <c r="R145" s="233"/>
      <c r="S145" s="233"/>
      <c r="T145" s="234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5" t="s">
        <v>216</v>
      </c>
      <c r="AU145" s="235" t="s">
        <v>85</v>
      </c>
      <c r="AV145" s="13" t="s">
        <v>85</v>
      </c>
      <c r="AW145" s="13" t="s">
        <v>37</v>
      </c>
      <c r="AX145" s="13" t="s">
        <v>75</v>
      </c>
      <c r="AY145" s="235" t="s">
        <v>199</v>
      </c>
    </row>
    <row r="146" s="14" customFormat="1">
      <c r="A146" s="14"/>
      <c r="B146" s="236"/>
      <c r="C146" s="237"/>
      <c r="D146" s="226" t="s">
        <v>216</v>
      </c>
      <c r="E146" s="238" t="s">
        <v>19</v>
      </c>
      <c r="F146" s="239" t="s">
        <v>218</v>
      </c>
      <c r="G146" s="237"/>
      <c r="H146" s="240">
        <v>0.91800000000000004</v>
      </c>
      <c r="I146" s="241"/>
      <c r="J146" s="237"/>
      <c r="K146" s="237"/>
      <c r="L146" s="242"/>
      <c r="M146" s="243"/>
      <c r="N146" s="244"/>
      <c r="O146" s="244"/>
      <c r="P146" s="244"/>
      <c r="Q146" s="244"/>
      <c r="R146" s="244"/>
      <c r="S146" s="244"/>
      <c r="T146" s="245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46" t="s">
        <v>216</v>
      </c>
      <c r="AU146" s="246" t="s">
        <v>85</v>
      </c>
      <c r="AV146" s="14" t="s">
        <v>207</v>
      </c>
      <c r="AW146" s="14" t="s">
        <v>37</v>
      </c>
      <c r="AX146" s="14" t="s">
        <v>83</v>
      </c>
      <c r="AY146" s="246" t="s">
        <v>199</v>
      </c>
    </row>
    <row r="147" s="2" customFormat="1" ht="16.5" customHeight="1">
      <c r="A147" s="40"/>
      <c r="B147" s="41"/>
      <c r="C147" s="206" t="s">
        <v>286</v>
      </c>
      <c r="D147" s="206" t="s">
        <v>202</v>
      </c>
      <c r="E147" s="207" t="s">
        <v>1710</v>
      </c>
      <c r="F147" s="208" t="s">
        <v>1711</v>
      </c>
      <c r="G147" s="209" t="s">
        <v>205</v>
      </c>
      <c r="H147" s="210">
        <v>3.0289999999999999</v>
      </c>
      <c r="I147" s="211"/>
      <c r="J147" s="212">
        <f>ROUND(I147*H147,2)</f>
        <v>0</v>
      </c>
      <c r="K147" s="208" t="s">
        <v>206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2.5018722040000001</v>
      </c>
      <c r="R147" s="215">
        <f>Q147*H147</f>
        <v>7.5781709059160001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207</v>
      </c>
      <c r="AT147" s="217" t="s">
        <v>202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207</v>
      </c>
      <c r="BM147" s="217" t="s">
        <v>1712</v>
      </c>
    </row>
    <row r="148" s="2" customFormat="1">
      <c r="A148" s="40"/>
      <c r="B148" s="41"/>
      <c r="C148" s="42"/>
      <c r="D148" s="219" t="s">
        <v>209</v>
      </c>
      <c r="E148" s="42"/>
      <c r="F148" s="220" t="s">
        <v>1713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209</v>
      </c>
      <c r="AU148" s="19" t="s">
        <v>85</v>
      </c>
    </row>
    <row r="149" s="13" customFormat="1">
      <c r="A149" s="13"/>
      <c r="B149" s="224"/>
      <c r="C149" s="225"/>
      <c r="D149" s="226" t="s">
        <v>216</v>
      </c>
      <c r="E149" s="227" t="s">
        <v>19</v>
      </c>
      <c r="F149" s="228" t="s">
        <v>1714</v>
      </c>
      <c r="G149" s="225"/>
      <c r="H149" s="229">
        <v>2.5880000000000001</v>
      </c>
      <c r="I149" s="230"/>
      <c r="J149" s="225"/>
      <c r="K149" s="225"/>
      <c r="L149" s="231"/>
      <c r="M149" s="232"/>
      <c r="N149" s="233"/>
      <c r="O149" s="233"/>
      <c r="P149" s="233"/>
      <c r="Q149" s="233"/>
      <c r="R149" s="233"/>
      <c r="S149" s="233"/>
      <c r="T149" s="234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5" t="s">
        <v>216</v>
      </c>
      <c r="AU149" s="235" t="s">
        <v>85</v>
      </c>
      <c r="AV149" s="13" t="s">
        <v>85</v>
      </c>
      <c r="AW149" s="13" t="s">
        <v>37</v>
      </c>
      <c r="AX149" s="13" t="s">
        <v>75</v>
      </c>
      <c r="AY149" s="235" t="s">
        <v>199</v>
      </c>
    </row>
    <row r="150" s="13" customFormat="1">
      <c r="A150" s="13"/>
      <c r="B150" s="224"/>
      <c r="C150" s="225"/>
      <c r="D150" s="226" t="s">
        <v>216</v>
      </c>
      <c r="E150" s="227" t="s">
        <v>19</v>
      </c>
      <c r="F150" s="228" t="s">
        <v>1715</v>
      </c>
      <c r="G150" s="225"/>
      <c r="H150" s="229">
        <v>0.441</v>
      </c>
      <c r="I150" s="230"/>
      <c r="J150" s="225"/>
      <c r="K150" s="225"/>
      <c r="L150" s="231"/>
      <c r="M150" s="232"/>
      <c r="N150" s="233"/>
      <c r="O150" s="233"/>
      <c r="P150" s="233"/>
      <c r="Q150" s="233"/>
      <c r="R150" s="233"/>
      <c r="S150" s="233"/>
      <c r="T150" s="234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5" t="s">
        <v>216</v>
      </c>
      <c r="AU150" s="235" t="s">
        <v>85</v>
      </c>
      <c r="AV150" s="13" t="s">
        <v>85</v>
      </c>
      <c r="AW150" s="13" t="s">
        <v>37</v>
      </c>
      <c r="AX150" s="13" t="s">
        <v>75</v>
      </c>
      <c r="AY150" s="235" t="s">
        <v>199</v>
      </c>
    </row>
    <row r="151" s="14" customFormat="1">
      <c r="A151" s="14"/>
      <c r="B151" s="236"/>
      <c r="C151" s="237"/>
      <c r="D151" s="226" t="s">
        <v>216</v>
      </c>
      <c r="E151" s="238" t="s">
        <v>19</v>
      </c>
      <c r="F151" s="239" t="s">
        <v>218</v>
      </c>
      <c r="G151" s="237"/>
      <c r="H151" s="240">
        <v>3.0289999999999999</v>
      </c>
      <c r="I151" s="241"/>
      <c r="J151" s="237"/>
      <c r="K151" s="237"/>
      <c r="L151" s="242"/>
      <c r="M151" s="243"/>
      <c r="N151" s="244"/>
      <c r="O151" s="244"/>
      <c r="P151" s="244"/>
      <c r="Q151" s="244"/>
      <c r="R151" s="244"/>
      <c r="S151" s="244"/>
      <c r="T151" s="245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6" t="s">
        <v>216</v>
      </c>
      <c r="AU151" s="246" t="s">
        <v>85</v>
      </c>
      <c r="AV151" s="14" t="s">
        <v>207</v>
      </c>
      <c r="AW151" s="14" t="s">
        <v>37</v>
      </c>
      <c r="AX151" s="14" t="s">
        <v>83</v>
      </c>
      <c r="AY151" s="246" t="s">
        <v>199</v>
      </c>
    </row>
    <row r="152" s="2" customFormat="1" ht="16.5" customHeight="1">
      <c r="A152" s="40"/>
      <c r="B152" s="41"/>
      <c r="C152" s="206" t="s">
        <v>293</v>
      </c>
      <c r="D152" s="206" t="s">
        <v>202</v>
      </c>
      <c r="E152" s="207" t="s">
        <v>1277</v>
      </c>
      <c r="F152" s="208" t="s">
        <v>1278</v>
      </c>
      <c r="G152" s="209" t="s">
        <v>283</v>
      </c>
      <c r="H152" s="210">
        <v>15.880000000000001</v>
      </c>
      <c r="I152" s="211"/>
      <c r="J152" s="212">
        <f>ROUND(I152*H152,2)</f>
        <v>0</v>
      </c>
      <c r="K152" s="208" t="s">
        <v>206</v>
      </c>
      <c r="L152" s="46"/>
      <c r="M152" s="213" t="s">
        <v>19</v>
      </c>
      <c r="N152" s="214" t="s">
        <v>46</v>
      </c>
      <c r="O152" s="86"/>
      <c r="P152" s="215">
        <f>O152*H152</f>
        <v>0</v>
      </c>
      <c r="Q152" s="215">
        <v>0.018249999999999999</v>
      </c>
      <c r="R152" s="215">
        <f>Q152*H152</f>
        <v>0.28981000000000001</v>
      </c>
      <c r="S152" s="215">
        <v>0</v>
      </c>
      <c r="T152" s="21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17" t="s">
        <v>207</v>
      </c>
      <c r="AT152" s="217" t="s">
        <v>202</v>
      </c>
      <c r="AU152" s="217" t="s">
        <v>85</v>
      </c>
      <c r="AY152" s="19" t="s">
        <v>199</v>
      </c>
      <c r="BE152" s="218">
        <f>IF(N152="základní",J152,0)</f>
        <v>0</v>
      </c>
      <c r="BF152" s="218">
        <f>IF(N152="snížená",J152,0)</f>
        <v>0</v>
      </c>
      <c r="BG152" s="218">
        <f>IF(N152="zákl. přenesená",J152,0)</f>
        <v>0</v>
      </c>
      <c r="BH152" s="218">
        <f>IF(N152="sníž. přenesená",J152,0)</f>
        <v>0</v>
      </c>
      <c r="BI152" s="218">
        <f>IF(N152="nulová",J152,0)</f>
        <v>0</v>
      </c>
      <c r="BJ152" s="19" t="s">
        <v>83</v>
      </c>
      <c r="BK152" s="218">
        <f>ROUND(I152*H152,2)</f>
        <v>0</v>
      </c>
      <c r="BL152" s="19" t="s">
        <v>207</v>
      </c>
      <c r="BM152" s="217" t="s">
        <v>1716</v>
      </c>
    </row>
    <row r="153" s="2" customFormat="1">
      <c r="A153" s="40"/>
      <c r="B153" s="41"/>
      <c r="C153" s="42"/>
      <c r="D153" s="219" t="s">
        <v>209</v>
      </c>
      <c r="E153" s="42"/>
      <c r="F153" s="220" t="s">
        <v>1280</v>
      </c>
      <c r="G153" s="42"/>
      <c r="H153" s="42"/>
      <c r="I153" s="221"/>
      <c r="J153" s="42"/>
      <c r="K153" s="42"/>
      <c r="L153" s="46"/>
      <c r="M153" s="222"/>
      <c r="N153" s="223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209</v>
      </c>
      <c r="AU153" s="19" t="s">
        <v>85</v>
      </c>
    </row>
    <row r="154" s="13" customFormat="1">
      <c r="A154" s="13"/>
      <c r="B154" s="224"/>
      <c r="C154" s="225"/>
      <c r="D154" s="226" t="s">
        <v>216</v>
      </c>
      <c r="E154" s="227" t="s">
        <v>19</v>
      </c>
      <c r="F154" s="228" t="s">
        <v>1717</v>
      </c>
      <c r="G154" s="225"/>
      <c r="H154" s="229">
        <v>12.94</v>
      </c>
      <c r="I154" s="230"/>
      <c r="J154" s="225"/>
      <c r="K154" s="225"/>
      <c r="L154" s="231"/>
      <c r="M154" s="232"/>
      <c r="N154" s="233"/>
      <c r="O154" s="233"/>
      <c r="P154" s="233"/>
      <c r="Q154" s="233"/>
      <c r="R154" s="233"/>
      <c r="S154" s="233"/>
      <c r="T154" s="234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35" t="s">
        <v>216</v>
      </c>
      <c r="AU154" s="235" t="s">
        <v>85</v>
      </c>
      <c r="AV154" s="13" t="s">
        <v>85</v>
      </c>
      <c r="AW154" s="13" t="s">
        <v>37</v>
      </c>
      <c r="AX154" s="13" t="s">
        <v>75</v>
      </c>
      <c r="AY154" s="235" t="s">
        <v>199</v>
      </c>
    </row>
    <row r="155" s="13" customFormat="1">
      <c r="A155" s="13"/>
      <c r="B155" s="224"/>
      <c r="C155" s="225"/>
      <c r="D155" s="226" t="s">
        <v>216</v>
      </c>
      <c r="E155" s="227" t="s">
        <v>19</v>
      </c>
      <c r="F155" s="228" t="s">
        <v>1718</v>
      </c>
      <c r="G155" s="225"/>
      <c r="H155" s="229">
        <v>2.9399999999999999</v>
      </c>
      <c r="I155" s="230"/>
      <c r="J155" s="225"/>
      <c r="K155" s="225"/>
      <c r="L155" s="231"/>
      <c r="M155" s="232"/>
      <c r="N155" s="233"/>
      <c r="O155" s="233"/>
      <c r="P155" s="233"/>
      <c r="Q155" s="233"/>
      <c r="R155" s="233"/>
      <c r="S155" s="233"/>
      <c r="T155" s="234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5" t="s">
        <v>216</v>
      </c>
      <c r="AU155" s="235" t="s">
        <v>85</v>
      </c>
      <c r="AV155" s="13" t="s">
        <v>85</v>
      </c>
      <c r="AW155" s="13" t="s">
        <v>37</v>
      </c>
      <c r="AX155" s="13" t="s">
        <v>75</v>
      </c>
      <c r="AY155" s="235" t="s">
        <v>199</v>
      </c>
    </row>
    <row r="156" s="14" customFormat="1">
      <c r="A156" s="14"/>
      <c r="B156" s="236"/>
      <c r="C156" s="237"/>
      <c r="D156" s="226" t="s">
        <v>216</v>
      </c>
      <c r="E156" s="238" t="s">
        <v>19</v>
      </c>
      <c r="F156" s="239" t="s">
        <v>218</v>
      </c>
      <c r="G156" s="237"/>
      <c r="H156" s="240">
        <v>15.879999999999999</v>
      </c>
      <c r="I156" s="241"/>
      <c r="J156" s="237"/>
      <c r="K156" s="237"/>
      <c r="L156" s="242"/>
      <c r="M156" s="243"/>
      <c r="N156" s="244"/>
      <c r="O156" s="244"/>
      <c r="P156" s="244"/>
      <c r="Q156" s="244"/>
      <c r="R156" s="244"/>
      <c r="S156" s="244"/>
      <c r="T156" s="245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46" t="s">
        <v>216</v>
      </c>
      <c r="AU156" s="246" t="s">
        <v>85</v>
      </c>
      <c r="AV156" s="14" t="s">
        <v>207</v>
      </c>
      <c r="AW156" s="14" t="s">
        <v>37</v>
      </c>
      <c r="AX156" s="14" t="s">
        <v>83</v>
      </c>
      <c r="AY156" s="246" t="s">
        <v>199</v>
      </c>
    </row>
    <row r="157" s="12" customFormat="1" ht="22.8" customHeight="1">
      <c r="A157" s="12"/>
      <c r="B157" s="190"/>
      <c r="C157" s="191"/>
      <c r="D157" s="192" t="s">
        <v>74</v>
      </c>
      <c r="E157" s="204" t="s">
        <v>219</v>
      </c>
      <c r="F157" s="204" t="s">
        <v>625</v>
      </c>
      <c r="G157" s="191"/>
      <c r="H157" s="191"/>
      <c r="I157" s="194"/>
      <c r="J157" s="205">
        <f>BK157</f>
        <v>0</v>
      </c>
      <c r="K157" s="191"/>
      <c r="L157" s="196"/>
      <c r="M157" s="197"/>
      <c r="N157" s="198"/>
      <c r="O157" s="198"/>
      <c r="P157" s="199">
        <f>SUM(P158:P186)</f>
        <v>0</v>
      </c>
      <c r="Q157" s="198"/>
      <c r="R157" s="199">
        <f>SUM(R158:R186)</f>
        <v>107.58147009414802</v>
      </c>
      <c r="S157" s="198"/>
      <c r="T157" s="200">
        <f>SUM(T158:T186)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01" t="s">
        <v>83</v>
      </c>
      <c r="AT157" s="202" t="s">
        <v>74</v>
      </c>
      <c r="AU157" s="202" t="s">
        <v>83</v>
      </c>
      <c r="AY157" s="201" t="s">
        <v>199</v>
      </c>
      <c r="BK157" s="203">
        <f>SUM(BK158:BK186)</f>
        <v>0</v>
      </c>
    </row>
    <row r="158" s="2" customFormat="1" ht="21.75" customHeight="1">
      <c r="A158" s="40"/>
      <c r="B158" s="41"/>
      <c r="C158" s="206" t="s">
        <v>298</v>
      </c>
      <c r="D158" s="206" t="s">
        <v>202</v>
      </c>
      <c r="E158" s="207" t="s">
        <v>1719</v>
      </c>
      <c r="F158" s="208" t="s">
        <v>1720</v>
      </c>
      <c r="G158" s="209" t="s">
        <v>283</v>
      </c>
      <c r="H158" s="210">
        <v>10.686</v>
      </c>
      <c r="I158" s="211"/>
      <c r="J158" s="212">
        <f>ROUND(I158*H158,2)</f>
        <v>0</v>
      </c>
      <c r="K158" s="208" t="s">
        <v>206</v>
      </c>
      <c r="L158" s="46"/>
      <c r="M158" s="213" t="s">
        <v>19</v>
      </c>
      <c r="N158" s="214" t="s">
        <v>46</v>
      </c>
      <c r="O158" s="86"/>
      <c r="P158" s="215">
        <f>O158*H158</f>
        <v>0</v>
      </c>
      <c r="Q158" s="215">
        <v>0.1807163</v>
      </c>
      <c r="R158" s="215">
        <f>Q158*H158</f>
        <v>1.9311343818</v>
      </c>
      <c r="S158" s="215">
        <v>0</v>
      </c>
      <c r="T158" s="21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17" t="s">
        <v>207</v>
      </c>
      <c r="AT158" s="217" t="s">
        <v>202</v>
      </c>
      <c r="AU158" s="217" t="s">
        <v>85</v>
      </c>
      <c r="AY158" s="19" t="s">
        <v>199</v>
      </c>
      <c r="BE158" s="218">
        <f>IF(N158="základní",J158,0)</f>
        <v>0</v>
      </c>
      <c r="BF158" s="218">
        <f>IF(N158="snížená",J158,0)</f>
        <v>0</v>
      </c>
      <c r="BG158" s="218">
        <f>IF(N158="zákl. přenesená",J158,0)</f>
        <v>0</v>
      </c>
      <c r="BH158" s="218">
        <f>IF(N158="sníž. přenesená",J158,0)</f>
        <v>0</v>
      </c>
      <c r="BI158" s="218">
        <f>IF(N158="nulová",J158,0)</f>
        <v>0</v>
      </c>
      <c r="BJ158" s="19" t="s">
        <v>83</v>
      </c>
      <c r="BK158" s="218">
        <f>ROUND(I158*H158,2)</f>
        <v>0</v>
      </c>
      <c r="BL158" s="19" t="s">
        <v>207</v>
      </c>
      <c r="BM158" s="217" t="s">
        <v>1721</v>
      </c>
    </row>
    <row r="159" s="2" customFormat="1">
      <c r="A159" s="40"/>
      <c r="B159" s="41"/>
      <c r="C159" s="42"/>
      <c r="D159" s="219" t="s">
        <v>209</v>
      </c>
      <c r="E159" s="42"/>
      <c r="F159" s="220" t="s">
        <v>1722</v>
      </c>
      <c r="G159" s="42"/>
      <c r="H159" s="42"/>
      <c r="I159" s="221"/>
      <c r="J159" s="42"/>
      <c r="K159" s="42"/>
      <c r="L159" s="46"/>
      <c r="M159" s="222"/>
      <c r="N159" s="223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209</v>
      </c>
      <c r="AU159" s="19" t="s">
        <v>85</v>
      </c>
    </row>
    <row r="160" s="13" customFormat="1">
      <c r="A160" s="13"/>
      <c r="B160" s="224"/>
      <c r="C160" s="225"/>
      <c r="D160" s="226" t="s">
        <v>216</v>
      </c>
      <c r="E160" s="227" t="s">
        <v>19</v>
      </c>
      <c r="F160" s="228" t="s">
        <v>1723</v>
      </c>
      <c r="G160" s="225"/>
      <c r="H160" s="229">
        <v>0.41999999999999998</v>
      </c>
      <c r="I160" s="230"/>
      <c r="J160" s="225"/>
      <c r="K160" s="225"/>
      <c r="L160" s="231"/>
      <c r="M160" s="232"/>
      <c r="N160" s="233"/>
      <c r="O160" s="233"/>
      <c r="P160" s="233"/>
      <c r="Q160" s="233"/>
      <c r="R160" s="233"/>
      <c r="S160" s="233"/>
      <c r="T160" s="234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5" t="s">
        <v>216</v>
      </c>
      <c r="AU160" s="235" t="s">
        <v>85</v>
      </c>
      <c r="AV160" s="13" t="s">
        <v>85</v>
      </c>
      <c r="AW160" s="13" t="s">
        <v>37</v>
      </c>
      <c r="AX160" s="13" t="s">
        <v>75</v>
      </c>
      <c r="AY160" s="235" t="s">
        <v>199</v>
      </c>
    </row>
    <row r="161" s="13" customFormat="1">
      <c r="A161" s="13"/>
      <c r="B161" s="224"/>
      <c r="C161" s="225"/>
      <c r="D161" s="226" t="s">
        <v>216</v>
      </c>
      <c r="E161" s="227" t="s">
        <v>19</v>
      </c>
      <c r="F161" s="228" t="s">
        <v>1724</v>
      </c>
      <c r="G161" s="225"/>
      <c r="H161" s="229">
        <v>3.4220000000000002</v>
      </c>
      <c r="I161" s="230"/>
      <c r="J161" s="225"/>
      <c r="K161" s="225"/>
      <c r="L161" s="231"/>
      <c r="M161" s="232"/>
      <c r="N161" s="233"/>
      <c r="O161" s="233"/>
      <c r="P161" s="233"/>
      <c r="Q161" s="233"/>
      <c r="R161" s="233"/>
      <c r="S161" s="233"/>
      <c r="T161" s="234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5" t="s">
        <v>216</v>
      </c>
      <c r="AU161" s="235" t="s">
        <v>85</v>
      </c>
      <c r="AV161" s="13" t="s">
        <v>85</v>
      </c>
      <c r="AW161" s="13" t="s">
        <v>37</v>
      </c>
      <c r="AX161" s="13" t="s">
        <v>75</v>
      </c>
      <c r="AY161" s="235" t="s">
        <v>199</v>
      </c>
    </row>
    <row r="162" s="13" customFormat="1">
      <c r="A162" s="13"/>
      <c r="B162" s="224"/>
      <c r="C162" s="225"/>
      <c r="D162" s="226" t="s">
        <v>216</v>
      </c>
      <c r="E162" s="227" t="s">
        <v>19</v>
      </c>
      <c r="F162" s="228" t="s">
        <v>1725</v>
      </c>
      <c r="G162" s="225"/>
      <c r="H162" s="229">
        <v>3.4220000000000002</v>
      </c>
      <c r="I162" s="230"/>
      <c r="J162" s="225"/>
      <c r="K162" s="225"/>
      <c r="L162" s="231"/>
      <c r="M162" s="232"/>
      <c r="N162" s="233"/>
      <c r="O162" s="233"/>
      <c r="P162" s="233"/>
      <c r="Q162" s="233"/>
      <c r="R162" s="233"/>
      <c r="S162" s="233"/>
      <c r="T162" s="234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5" t="s">
        <v>216</v>
      </c>
      <c r="AU162" s="235" t="s">
        <v>85</v>
      </c>
      <c r="AV162" s="13" t="s">
        <v>85</v>
      </c>
      <c r="AW162" s="13" t="s">
        <v>37</v>
      </c>
      <c r="AX162" s="13" t="s">
        <v>75</v>
      </c>
      <c r="AY162" s="235" t="s">
        <v>199</v>
      </c>
    </row>
    <row r="163" s="13" customFormat="1">
      <c r="A163" s="13"/>
      <c r="B163" s="224"/>
      <c r="C163" s="225"/>
      <c r="D163" s="226" t="s">
        <v>216</v>
      </c>
      <c r="E163" s="227" t="s">
        <v>19</v>
      </c>
      <c r="F163" s="228" t="s">
        <v>1726</v>
      </c>
      <c r="G163" s="225"/>
      <c r="H163" s="229">
        <v>3.4220000000000002</v>
      </c>
      <c r="I163" s="230"/>
      <c r="J163" s="225"/>
      <c r="K163" s="225"/>
      <c r="L163" s="231"/>
      <c r="M163" s="232"/>
      <c r="N163" s="233"/>
      <c r="O163" s="233"/>
      <c r="P163" s="233"/>
      <c r="Q163" s="233"/>
      <c r="R163" s="233"/>
      <c r="S163" s="233"/>
      <c r="T163" s="234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5" t="s">
        <v>216</v>
      </c>
      <c r="AU163" s="235" t="s">
        <v>85</v>
      </c>
      <c r="AV163" s="13" t="s">
        <v>85</v>
      </c>
      <c r="AW163" s="13" t="s">
        <v>37</v>
      </c>
      <c r="AX163" s="13" t="s">
        <v>75</v>
      </c>
      <c r="AY163" s="235" t="s">
        <v>199</v>
      </c>
    </row>
    <row r="164" s="14" customFormat="1">
      <c r="A164" s="14"/>
      <c r="B164" s="236"/>
      <c r="C164" s="237"/>
      <c r="D164" s="226" t="s">
        <v>216</v>
      </c>
      <c r="E164" s="238" t="s">
        <v>19</v>
      </c>
      <c r="F164" s="239" t="s">
        <v>218</v>
      </c>
      <c r="G164" s="237"/>
      <c r="H164" s="240">
        <v>10.686</v>
      </c>
      <c r="I164" s="241"/>
      <c r="J164" s="237"/>
      <c r="K164" s="237"/>
      <c r="L164" s="242"/>
      <c r="M164" s="243"/>
      <c r="N164" s="244"/>
      <c r="O164" s="244"/>
      <c r="P164" s="244"/>
      <c r="Q164" s="244"/>
      <c r="R164" s="244"/>
      <c r="S164" s="244"/>
      <c r="T164" s="245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46" t="s">
        <v>216</v>
      </c>
      <c r="AU164" s="246" t="s">
        <v>85</v>
      </c>
      <c r="AV164" s="14" t="s">
        <v>207</v>
      </c>
      <c r="AW164" s="14" t="s">
        <v>37</v>
      </c>
      <c r="AX164" s="14" t="s">
        <v>83</v>
      </c>
      <c r="AY164" s="246" t="s">
        <v>199</v>
      </c>
    </row>
    <row r="165" s="2" customFormat="1" ht="16.5" customHeight="1">
      <c r="A165" s="40"/>
      <c r="B165" s="41"/>
      <c r="C165" s="206" t="s">
        <v>128</v>
      </c>
      <c r="D165" s="206" t="s">
        <v>202</v>
      </c>
      <c r="E165" s="207" t="s">
        <v>1727</v>
      </c>
      <c r="F165" s="208" t="s">
        <v>1728</v>
      </c>
      <c r="G165" s="209" t="s">
        <v>205</v>
      </c>
      <c r="H165" s="210">
        <v>39.087000000000003</v>
      </c>
      <c r="I165" s="211"/>
      <c r="J165" s="212">
        <f>ROUND(I165*H165,2)</f>
        <v>0</v>
      </c>
      <c r="K165" s="208" t="s">
        <v>206</v>
      </c>
      <c r="L165" s="46"/>
      <c r="M165" s="213" t="s">
        <v>19</v>
      </c>
      <c r="N165" s="214" t="s">
        <v>46</v>
      </c>
      <c r="O165" s="86"/>
      <c r="P165" s="215">
        <f>O165*H165</f>
        <v>0</v>
      </c>
      <c r="Q165" s="215">
        <v>2.5018722040000001</v>
      </c>
      <c r="R165" s="215">
        <f>Q165*H165</f>
        <v>97.790678837748018</v>
      </c>
      <c r="S165" s="215">
        <v>0</v>
      </c>
      <c r="T165" s="21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17" t="s">
        <v>207</v>
      </c>
      <c r="AT165" s="217" t="s">
        <v>202</v>
      </c>
      <c r="AU165" s="217" t="s">
        <v>85</v>
      </c>
      <c r="AY165" s="19" t="s">
        <v>199</v>
      </c>
      <c r="BE165" s="218">
        <f>IF(N165="základní",J165,0)</f>
        <v>0</v>
      </c>
      <c r="BF165" s="218">
        <f>IF(N165="snížená",J165,0)</f>
        <v>0</v>
      </c>
      <c r="BG165" s="218">
        <f>IF(N165="zákl. přenesená",J165,0)</f>
        <v>0</v>
      </c>
      <c r="BH165" s="218">
        <f>IF(N165="sníž. přenesená",J165,0)</f>
        <v>0</v>
      </c>
      <c r="BI165" s="218">
        <f>IF(N165="nulová",J165,0)</f>
        <v>0</v>
      </c>
      <c r="BJ165" s="19" t="s">
        <v>83</v>
      </c>
      <c r="BK165" s="218">
        <f>ROUND(I165*H165,2)</f>
        <v>0</v>
      </c>
      <c r="BL165" s="19" t="s">
        <v>207</v>
      </c>
      <c r="BM165" s="217" t="s">
        <v>1729</v>
      </c>
    </row>
    <row r="166" s="2" customFormat="1">
      <c r="A166" s="40"/>
      <c r="B166" s="41"/>
      <c r="C166" s="42"/>
      <c r="D166" s="219" t="s">
        <v>209</v>
      </c>
      <c r="E166" s="42"/>
      <c r="F166" s="220" t="s">
        <v>1730</v>
      </c>
      <c r="G166" s="42"/>
      <c r="H166" s="42"/>
      <c r="I166" s="221"/>
      <c r="J166" s="42"/>
      <c r="K166" s="42"/>
      <c r="L166" s="46"/>
      <c r="M166" s="222"/>
      <c r="N166" s="223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209</v>
      </c>
      <c r="AU166" s="19" t="s">
        <v>85</v>
      </c>
    </row>
    <row r="167" s="13" customFormat="1">
      <c r="A167" s="13"/>
      <c r="B167" s="224"/>
      <c r="C167" s="225"/>
      <c r="D167" s="226" t="s">
        <v>216</v>
      </c>
      <c r="E167" s="227" t="s">
        <v>19</v>
      </c>
      <c r="F167" s="228" t="s">
        <v>1731</v>
      </c>
      <c r="G167" s="225"/>
      <c r="H167" s="229">
        <v>39.087000000000003</v>
      </c>
      <c r="I167" s="230"/>
      <c r="J167" s="225"/>
      <c r="K167" s="225"/>
      <c r="L167" s="231"/>
      <c r="M167" s="232"/>
      <c r="N167" s="233"/>
      <c r="O167" s="233"/>
      <c r="P167" s="233"/>
      <c r="Q167" s="233"/>
      <c r="R167" s="233"/>
      <c r="S167" s="233"/>
      <c r="T167" s="234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35" t="s">
        <v>216</v>
      </c>
      <c r="AU167" s="235" t="s">
        <v>85</v>
      </c>
      <c r="AV167" s="13" t="s">
        <v>85</v>
      </c>
      <c r="AW167" s="13" t="s">
        <v>37</v>
      </c>
      <c r="AX167" s="13" t="s">
        <v>75</v>
      </c>
      <c r="AY167" s="235" t="s">
        <v>199</v>
      </c>
    </row>
    <row r="168" s="14" customFormat="1">
      <c r="A168" s="14"/>
      <c r="B168" s="236"/>
      <c r="C168" s="237"/>
      <c r="D168" s="226" t="s">
        <v>216</v>
      </c>
      <c r="E168" s="238" t="s">
        <v>19</v>
      </c>
      <c r="F168" s="239" t="s">
        <v>218</v>
      </c>
      <c r="G168" s="237"/>
      <c r="H168" s="240">
        <v>39.087000000000003</v>
      </c>
      <c r="I168" s="241"/>
      <c r="J168" s="237"/>
      <c r="K168" s="237"/>
      <c r="L168" s="242"/>
      <c r="M168" s="243"/>
      <c r="N168" s="244"/>
      <c r="O168" s="244"/>
      <c r="P168" s="244"/>
      <c r="Q168" s="244"/>
      <c r="R168" s="244"/>
      <c r="S168" s="244"/>
      <c r="T168" s="245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46" t="s">
        <v>216</v>
      </c>
      <c r="AU168" s="246" t="s">
        <v>85</v>
      </c>
      <c r="AV168" s="14" t="s">
        <v>207</v>
      </c>
      <c r="AW168" s="14" t="s">
        <v>37</v>
      </c>
      <c r="AX168" s="14" t="s">
        <v>83</v>
      </c>
      <c r="AY168" s="246" t="s">
        <v>199</v>
      </c>
    </row>
    <row r="169" s="2" customFormat="1" ht="16.5" customHeight="1">
      <c r="A169" s="40"/>
      <c r="B169" s="41"/>
      <c r="C169" s="206" t="s">
        <v>131</v>
      </c>
      <c r="D169" s="206" t="s">
        <v>202</v>
      </c>
      <c r="E169" s="207" t="s">
        <v>1732</v>
      </c>
      <c r="F169" s="208" t="s">
        <v>1733</v>
      </c>
      <c r="G169" s="209" t="s">
        <v>213</v>
      </c>
      <c r="H169" s="210">
        <v>5.2969999999999997</v>
      </c>
      <c r="I169" s="211"/>
      <c r="J169" s="212">
        <f>ROUND(I169*H169,2)</f>
        <v>0</v>
      </c>
      <c r="K169" s="208" t="s">
        <v>206</v>
      </c>
      <c r="L169" s="46"/>
      <c r="M169" s="213" t="s">
        <v>19</v>
      </c>
      <c r="N169" s="214" t="s">
        <v>46</v>
      </c>
      <c r="O169" s="86"/>
      <c r="P169" s="215">
        <f>O169*H169</f>
        <v>0</v>
      </c>
      <c r="Q169" s="215">
        <v>1.0492218</v>
      </c>
      <c r="R169" s="215">
        <f>Q169*H169</f>
        <v>5.5577278745999994</v>
      </c>
      <c r="S169" s="215">
        <v>0</v>
      </c>
      <c r="T169" s="216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17" t="s">
        <v>207</v>
      </c>
      <c r="AT169" s="217" t="s">
        <v>202</v>
      </c>
      <c r="AU169" s="217" t="s">
        <v>85</v>
      </c>
      <c r="AY169" s="19" t="s">
        <v>199</v>
      </c>
      <c r="BE169" s="218">
        <f>IF(N169="základní",J169,0)</f>
        <v>0</v>
      </c>
      <c r="BF169" s="218">
        <f>IF(N169="snížená",J169,0)</f>
        <v>0</v>
      </c>
      <c r="BG169" s="218">
        <f>IF(N169="zákl. přenesená",J169,0)</f>
        <v>0</v>
      </c>
      <c r="BH169" s="218">
        <f>IF(N169="sníž. přenesená",J169,0)</f>
        <v>0</v>
      </c>
      <c r="BI169" s="218">
        <f>IF(N169="nulová",J169,0)</f>
        <v>0</v>
      </c>
      <c r="BJ169" s="19" t="s">
        <v>83</v>
      </c>
      <c r="BK169" s="218">
        <f>ROUND(I169*H169,2)</f>
        <v>0</v>
      </c>
      <c r="BL169" s="19" t="s">
        <v>207</v>
      </c>
      <c r="BM169" s="217" t="s">
        <v>1734</v>
      </c>
    </row>
    <row r="170" s="2" customFormat="1">
      <c r="A170" s="40"/>
      <c r="B170" s="41"/>
      <c r="C170" s="42"/>
      <c r="D170" s="219" t="s">
        <v>209</v>
      </c>
      <c r="E170" s="42"/>
      <c r="F170" s="220" t="s">
        <v>1735</v>
      </c>
      <c r="G170" s="42"/>
      <c r="H170" s="42"/>
      <c r="I170" s="221"/>
      <c r="J170" s="42"/>
      <c r="K170" s="42"/>
      <c r="L170" s="46"/>
      <c r="M170" s="222"/>
      <c r="N170" s="223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209</v>
      </c>
      <c r="AU170" s="19" t="s">
        <v>85</v>
      </c>
    </row>
    <row r="171" s="13" customFormat="1">
      <c r="A171" s="13"/>
      <c r="B171" s="224"/>
      <c r="C171" s="225"/>
      <c r="D171" s="226" t="s">
        <v>216</v>
      </c>
      <c r="E171" s="227" t="s">
        <v>19</v>
      </c>
      <c r="F171" s="228" t="s">
        <v>1736</v>
      </c>
      <c r="G171" s="225"/>
      <c r="H171" s="229">
        <v>5.2969999999999997</v>
      </c>
      <c r="I171" s="230"/>
      <c r="J171" s="225"/>
      <c r="K171" s="225"/>
      <c r="L171" s="231"/>
      <c r="M171" s="232"/>
      <c r="N171" s="233"/>
      <c r="O171" s="233"/>
      <c r="P171" s="233"/>
      <c r="Q171" s="233"/>
      <c r="R171" s="233"/>
      <c r="S171" s="233"/>
      <c r="T171" s="234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5" t="s">
        <v>216</v>
      </c>
      <c r="AU171" s="235" t="s">
        <v>85</v>
      </c>
      <c r="AV171" s="13" t="s">
        <v>85</v>
      </c>
      <c r="AW171" s="13" t="s">
        <v>37</v>
      </c>
      <c r="AX171" s="13" t="s">
        <v>75</v>
      </c>
      <c r="AY171" s="235" t="s">
        <v>199</v>
      </c>
    </row>
    <row r="172" s="14" customFormat="1">
      <c r="A172" s="14"/>
      <c r="B172" s="236"/>
      <c r="C172" s="237"/>
      <c r="D172" s="226" t="s">
        <v>216</v>
      </c>
      <c r="E172" s="238" t="s">
        <v>19</v>
      </c>
      <c r="F172" s="239" t="s">
        <v>218</v>
      </c>
      <c r="G172" s="237"/>
      <c r="H172" s="240">
        <v>5.2969999999999997</v>
      </c>
      <c r="I172" s="241"/>
      <c r="J172" s="237"/>
      <c r="K172" s="237"/>
      <c r="L172" s="242"/>
      <c r="M172" s="243"/>
      <c r="N172" s="244"/>
      <c r="O172" s="244"/>
      <c r="P172" s="244"/>
      <c r="Q172" s="244"/>
      <c r="R172" s="244"/>
      <c r="S172" s="244"/>
      <c r="T172" s="245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46" t="s">
        <v>216</v>
      </c>
      <c r="AU172" s="246" t="s">
        <v>85</v>
      </c>
      <c r="AV172" s="14" t="s">
        <v>207</v>
      </c>
      <c r="AW172" s="14" t="s">
        <v>37</v>
      </c>
      <c r="AX172" s="14" t="s">
        <v>83</v>
      </c>
      <c r="AY172" s="246" t="s">
        <v>199</v>
      </c>
    </row>
    <row r="173" s="2" customFormat="1" ht="16.5" customHeight="1">
      <c r="A173" s="40"/>
      <c r="B173" s="41"/>
      <c r="C173" s="206" t="s">
        <v>134</v>
      </c>
      <c r="D173" s="206" t="s">
        <v>202</v>
      </c>
      <c r="E173" s="207" t="s">
        <v>1737</v>
      </c>
      <c r="F173" s="208" t="s">
        <v>1738</v>
      </c>
      <c r="G173" s="209" t="s">
        <v>417</v>
      </c>
      <c r="H173" s="210">
        <v>8</v>
      </c>
      <c r="I173" s="211"/>
      <c r="J173" s="212">
        <f>ROUND(I173*H173,2)</f>
        <v>0</v>
      </c>
      <c r="K173" s="208" t="s">
        <v>19</v>
      </c>
      <c r="L173" s="46"/>
      <c r="M173" s="213" t="s">
        <v>19</v>
      </c>
      <c r="N173" s="214" t="s">
        <v>46</v>
      </c>
      <c r="O173" s="86"/>
      <c r="P173" s="215">
        <f>O173*H173</f>
        <v>0</v>
      </c>
      <c r="Q173" s="215">
        <v>0</v>
      </c>
      <c r="R173" s="215">
        <f>Q173*H173</f>
        <v>0</v>
      </c>
      <c r="S173" s="215">
        <v>0</v>
      </c>
      <c r="T173" s="21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207</v>
      </c>
      <c r="AT173" s="217" t="s">
        <v>202</v>
      </c>
      <c r="AU173" s="217" t="s">
        <v>85</v>
      </c>
      <c r="AY173" s="19" t="s">
        <v>199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83</v>
      </c>
      <c r="BK173" s="218">
        <f>ROUND(I173*H173,2)</f>
        <v>0</v>
      </c>
      <c r="BL173" s="19" t="s">
        <v>207</v>
      </c>
      <c r="BM173" s="217" t="s">
        <v>1739</v>
      </c>
    </row>
    <row r="174" s="13" customFormat="1">
      <c r="A174" s="13"/>
      <c r="B174" s="224"/>
      <c r="C174" s="225"/>
      <c r="D174" s="226" t="s">
        <v>216</v>
      </c>
      <c r="E174" s="227" t="s">
        <v>19</v>
      </c>
      <c r="F174" s="228" t="s">
        <v>1740</v>
      </c>
      <c r="G174" s="225"/>
      <c r="H174" s="229">
        <v>8</v>
      </c>
      <c r="I174" s="230"/>
      <c r="J174" s="225"/>
      <c r="K174" s="225"/>
      <c r="L174" s="231"/>
      <c r="M174" s="232"/>
      <c r="N174" s="233"/>
      <c r="O174" s="233"/>
      <c r="P174" s="233"/>
      <c r="Q174" s="233"/>
      <c r="R174" s="233"/>
      <c r="S174" s="233"/>
      <c r="T174" s="234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5" t="s">
        <v>216</v>
      </c>
      <c r="AU174" s="235" t="s">
        <v>85</v>
      </c>
      <c r="AV174" s="13" t="s">
        <v>85</v>
      </c>
      <c r="AW174" s="13" t="s">
        <v>37</v>
      </c>
      <c r="AX174" s="13" t="s">
        <v>75</v>
      </c>
      <c r="AY174" s="235" t="s">
        <v>199</v>
      </c>
    </row>
    <row r="175" s="14" customFormat="1">
      <c r="A175" s="14"/>
      <c r="B175" s="236"/>
      <c r="C175" s="237"/>
      <c r="D175" s="226" t="s">
        <v>216</v>
      </c>
      <c r="E175" s="238" t="s">
        <v>19</v>
      </c>
      <c r="F175" s="239" t="s">
        <v>218</v>
      </c>
      <c r="G175" s="237"/>
      <c r="H175" s="240">
        <v>8</v>
      </c>
      <c r="I175" s="241"/>
      <c r="J175" s="237"/>
      <c r="K175" s="237"/>
      <c r="L175" s="242"/>
      <c r="M175" s="243"/>
      <c r="N175" s="244"/>
      <c r="O175" s="244"/>
      <c r="P175" s="244"/>
      <c r="Q175" s="244"/>
      <c r="R175" s="244"/>
      <c r="S175" s="244"/>
      <c r="T175" s="245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46" t="s">
        <v>216</v>
      </c>
      <c r="AU175" s="246" t="s">
        <v>85</v>
      </c>
      <c r="AV175" s="14" t="s">
        <v>207</v>
      </c>
      <c r="AW175" s="14" t="s">
        <v>37</v>
      </c>
      <c r="AX175" s="14" t="s">
        <v>83</v>
      </c>
      <c r="AY175" s="246" t="s">
        <v>199</v>
      </c>
    </row>
    <row r="176" s="2" customFormat="1" ht="16.5" customHeight="1">
      <c r="A176" s="40"/>
      <c r="B176" s="41"/>
      <c r="C176" s="206" t="s">
        <v>322</v>
      </c>
      <c r="D176" s="206" t="s">
        <v>202</v>
      </c>
      <c r="E176" s="207" t="s">
        <v>1741</v>
      </c>
      <c r="F176" s="208" t="s">
        <v>1742</v>
      </c>
      <c r="G176" s="209" t="s">
        <v>417</v>
      </c>
      <c r="H176" s="210">
        <v>6</v>
      </c>
      <c r="I176" s="211"/>
      <c r="J176" s="212">
        <f>ROUND(I176*H176,2)</f>
        <v>0</v>
      </c>
      <c r="K176" s="208" t="s">
        <v>206</v>
      </c>
      <c r="L176" s="46"/>
      <c r="M176" s="213" t="s">
        <v>19</v>
      </c>
      <c r="N176" s="214" t="s">
        <v>46</v>
      </c>
      <c r="O176" s="86"/>
      <c r="P176" s="215">
        <f>O176*H176</f>
        <v>0</v>
      </c>
      <c r="Q176" s="215">
        <v>0.033520000000000001</v>
      </c>
      <c r="R176" s="215">
        <f>Q176*H176</f>
        <v>0.20112000000000002</v>
      </c>
      <c r="S176" s="215">
        <v>0</v>
      </c>
      <c r="T176" s="216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17" t="s">
        <v>207</v>
      </c>
      <c r="AT176" s="217" t="s">
        <v>202</v>
      </c>
      <c r="AU176" s="217" t="s">
        <v>85</v>
      </c>
      <c r="AY176" s="19" t="s">
        <v>199</v>
      </c>
      <c r="BE176" s="218">
        <f>IF(N176="základní",J176,0)</f>
        <v>0</v>
      </c>
      <c r="BF176" s="218">
        <f>IF(N176="snížená",J176,0)</f>
        <v>0</v>
      </c>
      <c r="BG176" s="218">
        <f>IF(N176="zákl. přenesená",J176,0)</f>
        <v>0</v>
      </c>
      <c r="BH176" s="218">
        <f>IF(N176="sníž. přenesená",J176,0)</f>
        <v>0</v>
      </c>
      <c r="BI176" s="218">
        <f>IF(N176="nulová",J176,0)</f>
        <v>0</v>
      </c>
      <c r="BJ176" s="19" t="s">
        <v>83</v>
      </c>
      <c r="BK176" s="218">
        <f>ROUND(I176*H176,2)</f>
        <v>0</v>
      </c>
      <c r="BL176" s="19" t="s">
        <v>207</v>
      </c>
      <c r="BM176" s="217" t="s">
        <v>1743</v>
      </c>
    </row>
    <row r="177" s="2" customFormat="1">
      <c r="A177" s="40"/>
      <c r="B177" s="41"/>
      <c r="C177" s="42"/>
      <c r="D177" s="219" t="s">
        <v>209</v>
      </c>
      <c r="E177" s="42"/>
      <c r="F177" s="220" t="s">
        <v>1744</v>
      </c>
      <c r="G177" s="42"/>
      <c r="H177" s="42"/>
      <c r="I177" s="221"/>
      <c r="J177" s="42"/>
      <c r="K177" s="42"/>
      <c r="L177" s="46"/>
      <c r="M177" s="222"/>
      <c r="N177" s="223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209</v>
      </c>
      <c r="AU177" s="19" t="s">
        <v>85</v>
      </c>
    </row>
    <row r="178" s="13" customFormat="1">
      <c r="A178" s="13"/>
      <c r="B178" s="224"/>
      <c r="C178" s="225"/>
      <c r="D178" s="226" t="s">
        <v>216</v>
      </c>
      <c r="E178" s="227" t="s">
        <v>19</v>
      </c>
      <c r="F178" s="228" t="s">
        <v>1745</v>
      </c>
      <c r="G178" s="225"/>
      <c r="H178" s="229">
        <v>6</v>
      </c>
      <c r="I178" s="230"/>
      <c r="J178" s="225"/>
      <c r="K178" s="225"/>
      <c r="L178" s="231"/>
      <c r="M178" s="232"/>
      <c r="N178" s="233"/>
      <c r="O178" s="233"/>
      <c r="P178" s="233"/>
      <c r="Q178" s="233"/>
      <c r="R178" s="233"/>
      <c r="S178" s="233"/>
      <c r="T178" s="234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5" t="s">
        <v>216</v>
      </c>
      <c r="AU178" s="235" t="s">
        <v>85</v>
      </c>
      <c r="AV178" s="13" t="s">
        <v>85</v>
      </c>
      <c r="AW178" s="13" t="s">
        <v>37</v>
      </c>
      <c r="AX178" s="13" t="s">
        <v>75</v>
      </c>
      <c r="AY178" s="235" t="s">
        <v>199</v>
      </c>
    </row>
    <row r="179" s="14" customFormat="1">
      <c r="A179" s="14"/>
      <c r="B179" s="236"/>
      <c r="C179" s="237"/>
      <c r="D179" s="226" t="s">
        <v>216</v>
      </c>
      <c r="E179" s="238" t="s">
        <v>19</v>
      </c>
      <c r="F179" s="239" t="s">
        <v>218</v>
      </c>
      <c r="G179" s="237"/>
      <c r="H179" s="240">
        <v>6</v>
      </c>
      <c r="I179" s="241"/>
      <c r="J179" s="237"/>
      <c r="K179" s="237"/>
      <c r="L179" s="242"/>
      <c r="M179" s="243"/>
      <c r="N179" s="244"/>
      <c r="O179" s="244"/>
      <c r="P179" s="244"/>
      <c r="Q179" s="244"/>
      <c r="R179" s="244"/>
      <c r="S179" s="244"/>
      <c r="T179" s="245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46" t="s">
        <v>216</v>
      </c>
      <c r="AU179" s="246" t="s">
        <v>85</v>
      </c>
      <c r="AV179" s="14" t="s">
        <v>207</v>
      </c>
      <c r="AW179" s="14" t="s">
        <v>37</v>
      </c>
      <c r="AX179" s="14" t="s">
        <v>83</v>
      </c>
      <c r="AY179" s="246" t="s">
        <v>199</v>
      </c>
    </row>
    <row r="180" s="2" customFormat="1" ht="16.5" customHeight="1">
      <c r="A180" s="40"/>
      <c r="B180" s="41"/>
      <c r="C180" s="206" t="s">
        <v>326</v>
      </c>
      <c r="D180" s="206" t="s">
        <v>202</v>
      </c>
      <c r="E180" s="207" t="s">
        <v>1746</v>
      </c>
      <c r="F180" s="208" t="s">
        <v>1747</v>
      </c>
      <c r="G180" s="209" t="s">
        <v>417</v>
      </c>
      <c r="H180" s="210">
        <v>3</v>
      </c>
      <c r="I180" s="211"/>
      <c r="J180" s="212">
        <f>ROUND(I180*H180,2)</f>
        <v>0</v>
      </c>
      <c r="K180" s="208" t="s">
        <v>19</v>
      </c>
      <c r="L180" s="46"/>
      <c r="M180" s="213" t="s">
        <v>19</v>
      </c>
      <c r="N180" s="214" t="s">
        <v>46</v>
      </c>
      <c r="O180" s="86"/>
      <c r="P180" s="215">
        <f>O180*H180</f>
        <v>0</v>
      </c>
      <c r="Q180" s="215">
        <v>0</v>
      </c>
      <c r="R180" s="215">
        <f>Q180*H180</f>
        <v>0</v>
      </c>
      <c r="S180" s="215">
        <v>0</v>
      </c>
      <c r="T180" s="21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17" t="s">
        <v>207</v>
      </c>
      <c r="AT180" s="217" t="s">
        <v>202</v>
      </c>
      <c r="AU180" s="217" t="s">
        <v>85</v>
      </c>
      <c r="AY180" s="19" t="s">
        <v>199</v>
      </c>
      <c r="BE180" s="218">
        <f>IF(N180="základní",J180,0)</f>
        <v>0</v>
      </c>
      <c r="BF180" s="218">
        <f>IF(N180="snížená",J180,0)</f>
        <v>0</v>
      </c>
      <c r="BG180" s="218">
        <f>IF(N180="zákl. přenesená",J180,0)</f>
        <v>0</v>
      </c>
      <c r="BH180" s="218">
        <f>IF(N180="sníž. přenesená",J180,0)</f>
        <v>0</v>
      </c>
      <c r="BI180" s="218">
        <f>IF(N180="nulová",J180,0)</f>
        <v>0</v>
      </c>
      <c r="BJ180" s="19" t="s">
        <v>83</v>
      </c>
      <c r="BK180" s="218">
        <f>ROUND(I180*H180,2)</f>
        <v>0</v>
      </c>
      <c r="BL180" s="19" t="s">
        <v>207</v>
      </c>
      <c r="BM180" s="217" t="s">
        <v>1748</v>
      </c>
    </row>
    <row r="181" s="13" customFormat="1">
      <c r="A181" s="13"/>
      <c r="B181" s="224"/>
      <c r="C181" s="225"/>
      <c r="D181" s="226" t="s">
        <v>216</v>
      </c>
      <c r="E181" s="227" t="s">
        <v>19</v>
      </c>
      <c r="F181" s="228" t="s">
        <v>1749</v>
      </c>
      <c r="G181" s="225"/>
      <c r="H181" s="229">
        <v>3</v>
      </c>
      <c r="I181" s="230"/>
      <c r="J181" s="225"/>
      <c r="K181" s="225"/>
      <c r="L181" s="231"/>
      <c r="M181" s="232"/>
      <c r="N181" s="233"/>
      <c r="O181" s="233"/>
      <c r="P181" s="233"/>
      <c r="Q181" s="233"/>
      <c r="R181" s="233"/>
      <c r="S181" s="233"/>
      <c r="T181" s="234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5" t="s">
        <v>216</v>
      </c>
      <c r="AU181" s="235" t="s">
        <v>85</v>
      </c>
      <c r="AV181" s="13" t="s">
        <v>85</v>
      </c>
      <c r="AW181" s="13" t="s">
        <v>37</v>
      </c>
      <c r="AX181" s="13" t="s">
        <v>75</v>
      </c>
      <c r="AY181" s="235" t="s">
        <v>199</v>
      </c>
    </row>
    <row r="182" s="14" customFormat="1">
      <c r="A182" s="14"/>
      <c r="B182" s="236"/>
      <c r="C182" s="237"/>
      <c r="D182" s="226" t="s">
        <v>216</v>
      </c>
      <c r="E182" s="238" t="s">
        <v>19</v>
      </c>
      <c r="F182" s="239" t="s">
        <v>218</v>
      </c>
      <c r="G182" s="237"/>
      <c r="H182" s="240">
        <v>3</v>
      </c>
      <c r="I182" s="241"/>
      <c r="J182" s="237"/>
      <c r="K182" s="237"/>
      <c r="L182" s="242"/>
      <c r="M182" s="243"/>
      <c r="N182" s="244"/>
      <c r="O182" s="244"/>
      <c r="P182" s="244"/>
      <c r="Q182" s="244"/>
      <c r="R182" s="244"/>
      <c r="S182" s="244"/>
      <c r="T182" s="245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46" t="s">
        <v>216</v>
      </c>
      <c r="AU182" s="246" t="s">
        <v>85</v>
      </c>
      <c r="AV182" s="14" t="s">
        <v>207</v>
      </c>
      <c r="AW182" s="14" t="s">
        <v>37</v>
      </c>
      <c r="AX182" s="14" t="s">
        <v>83</v>
      </c>
      <c r="AY182" s="246" t="s">
        <v>199</v>
      </c>
    </row>
    <row r="183" s="2" customFormat="1" ht="16.5" customHeight="1">
      <c r="A183" s="40"/>
      <c r="B183" s="41"/>
      <c r="C183" s="206" t="s">
        <v>7</v>
      </c>
      <c r="D183" s="206" t="s">
        <v>202</v>
      </c>
      <c r="E183" s="207" t="s">
        <v>1750</v>
      </c>
      <c r="F183" s="208" t="s">
        <v>1751</v>
      </c>
      <c r="G183" s="209" t="s">
        <v>283</v>
      </c>
      <c r="H183" s="210">
        <v>12.94</v>
      </c>
      <c r="I183" s="211"/>
      <c r="J183" s="212">
        <f>ROUND(I183*H183,2)</f>
        <v>0</v>
      </c>
      <c r="K183" s="208" t="s">
        <v>206</v>
      </c>
      <c r="L183" s="46"/>
      <c r="M183" s="213" t="s">
        <v>19</v>
      </c>
      <c r="N183" s="214" t="s">
        <v>46</v>
      </c>
      <c r="O183" s="86"/>
      <c r="P183" s="215">
        <f>O183*H183</f>
        <v>0</v>
      </c>
      <c r="Q183" s="215">
        <v>0.16234999999999999</v>
      </c>
      <c r="R183" s="215">
        <f>Q183*H183</f>
        <v>2.1008089999999999</v>
      </c>
      <c r="S183" s="215">
        <v>0</v>
      </c>
      <c r="T183" s="21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7" t="s">
        <v>207</v>
      </c>
      <c r="AT183" s="217" t="s">
        <v>202</v>
      </c>
      <c r="AU183" s="217" t="s">
        <v>85</v>
      </c>
      <c r="AY183" s="19" t="s">
        <v>199</v>
      </c>
      <c r="BE183" s="218">
        <f>IF(N183="základní",J183,0)</f>
        <v>0</v>
      </c>
      <c r="BF183" s="218">
        <f>IF(N183="snížená",J183,0)</f>
        <v>0</v>
      </c>
      <c r="BG183" s="218">
        <f>IF(N183="zákl. přenesená",J183,0)</f>
        <v>0</v>
      </c>
      <c r="BH183" s="218">
        <f>IF(N183="sníž. přenesená",J183,0)</f>
        <v>0</v>
      </c>
      <c r="BI183" s="218">
        <f>IF(N183="nulová",J183,0)</f>
        <v>0</v>
      </c>
      <c r="BJ183" s="19" t="s">
        <v>83</v>
      </c>
      <c r="BK183" s="218">
        <f>ROUND(I183*H183,2)</f>
        <v>0</v>
      </c>
      <c r="BL183" s="19" t="s">
        <v>207</v>
      </c>
      <c r="BM183" s="217" t="s">
        <v>1752</v>
      </c>
    </row>
    <row r="184" s="2" customFormat="1">
      <c r="A184" s="40"/>
      <c r="B184" s="41"/>
      <c r="C184" s="42"/>
      <c r="D184" s="219" t="s">
        <v>209</v>
      </c>
      <c r="E184" s="42"/>
      <c r="F184" s="220" t="s">
        <v>1753</v>
      </c>
      <c r="G184" s="42"/>
      <c r="H184" s="42"/>
      <c r="I184" s="221"/>
      <c r="J184" s="42"/>
      <c r="K184" s="42"/>
      <c r="L184" s="46"/>
      <c r="M184" s="222"/>
      <c r="N184" s="223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209</v>
      </c>
      <c r="AU184" s="19" t="s">
        <v>85</v>
      </c>
    </row>
    <row r="185" s="13" customFormat="1">
      <c r="A185" s="13"/>
      <c r="B185" s="224"/>
      <c r="C185" s="225"/>
      <c r="D185" s="226" t="s">
        <v>216</v>
      </c>
      <c r="E185" s="227" t="s">
        <v>19</v>
      </c>
      <c r="F185" s="228" t="s">
        <v>1754</v>
      </c>
      <c r="G185" s="225"/>
      <c r="H185" s="229">
        <v>12.94</v>
      </c>
      <c r="I185" s="230"/>
      <c r="J185" s="225"/>
      <c r="K185" s="225"/>
      <c r="L185" s="231"/>
      <c r="M185" s="232"/>
      <c r="N185" s="233"/>
      <c r="O185" s="233"/>
      <c r="P185" s="233"/>
      <c r="Q185" s="233"/>
      <c r="R185" s="233"/>
      <c r="S185" s="233"/>
      <c r="T185" s="234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5" t="s">
        <v>216</v>
      </c>
      <c r="AU185" s="235" t="s">
        <v>85</v>
      </c>
      <c r="AV185" s="13" t="s">
        <v>85</v>
      </c>
      <c r="AW185" s="13" t="s">
        <v>37</v>
      </c>
      <c r="AX185" s="13" t="s">
        <v>75</v>
      </c>
      <c r="AY185" s="235" t="s">
        <v>199</v>
      </c>
    </row>
    <row r="186" s="14" customFormat="1">
      <c r="A186" s="14"/>
      <c r="B186" s="236"/>
      <c r="C186" s="237"/>
      <c r="D186" s="226" t="s">
        <v>216</v>
      </c>
      <c r="E186" s="238" t="s">
        <v>19</v>
      </c>
      <c r="F186" s="239" t="s">
        <v>218</v>
      </c>
      <c r="G186" s="237"/>
      <c r="H186" s="240">
        <v>12.94</v>
      </c>
      <c r="I186" s="241"/>
      <c r="J186" s="237"/>
      <c r="K186" s="237"/>
      <c r="L186" s="242"/>
      <c r="M186" s="243"/>
      <c r="N186" s="244"/>
      <c r="O186" s="244"/>
      <c r="P186" s="244"/>
      <c r="Q186" s="244"/>
      <c r="R186" s="244"/>
      <c r="S186" s="244"/>
      <c r="T186" s="245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46" t="s">
        <v>216</v>
      </c>
      <c r="AU186" s="246" t="s">
        <v>85</v>
      </c>
      <c r="AV186" s="14" t="s">
        <v>207</v>
      </c>
      <c r="AW186" s="14" t="s">
        <v>37</v>
      </c>
      <c r="AX186" s="14" t="s">
        <v>83</v>
      </c>
      <c r="AY186" s="246" t="s">
        <v>199</v>
      </c>
    </row>
    <row r="187" s="12" customFormat="1" ht="22.8" customHeight="1">
      <c r="A187" s="12"/>
      <c r="B187" s="190"/>
      <c r="C187" s="191"/>
      <c r="D187" s="192" t="s">
        <v>74</v>
      </c>
      <c r="E187" s="204" t="s">
        <v>207</v>
      </c>
      <c r="F187" s="204" t="s">
        <v>1334</v>
      </c>
      <c r="G187" s="191"/>
      <c r="H187" s="191"/>
      <c r="I187" s="194"/>
      <c r="J187" s="205">
        <f>BK187</f>
        <v>0</v>
      </c>
      <c r="K187" s="191"/>
      <c r="L187" s="196"/>
      <c r="M187" s="197"/>
      <c r="N187" s="198"/>
      <c r="O187" s="198"/>
      <c r="P187" s="199">
        <f>SUM(P188:P201)</f>
        <v>0</v>
      </c>
      <c r="Q187" s="198"/>
      <c r="R187" s="199">
        <f>SUM(R188:R201)</f>
        <v>2.7701971801599994</v>
      </c>
      <c r="S187" s="198"/>
      <c r="T187" s="200">
        <f>SUM(T188:T201)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01" t="s">
        <v>83</v>
      </c>
      <c r="AT187" s="202" t="s">
        <v>74</v>
      </c>
      <c r="AU187" s="202" t="s">
        <v>83</v>
      </c>
      <c r="AY187" s="201" t="s">
        <v>199</v>
      </c>
      <c r="BK187" s="203">
        <f>SUM(BK188:BK201)</f>
        <v>0</v>
      </c>
    </row>
    <row r="188" s="2" customFormat="1" ht="16.5" customHeight="1">
      <c r="A188" s="40"/>
      <c r="B188" s="41"/>
      <c r="C188" s="206" t="s">
        <v>339</v>
      </c>
      <c r="D188" s="206" t="s">
        <v>202</v>
      </c>
      <c r="E188" s="207" t="s">
        <v>1755</v>
      </c>
      <c r="F188" s="208" t="s">
        <v>1756</v>
      </c>
      <c r="G188" s="209" t="s">
        <v>205</v>
      </c>
      <c r="H188" s="210">
        <v>1.0109999999999999</v>
      </c>
      <c r="I188" s="211"/>
      <c r="J188" s="212">
        <f>ROUND(I188*H188,2)</f>
        <v>0</v>
      </c>
      <c r="K188" s="208" t="s">
        <v>206</v>
      </c>
      <c r="L188" s="46"/>
      <c r="M188" s="213" t="s">
        <v>19</v>
      </c>
      <c r="N188" s="214" t="s">
        <v>46</v>
      </c>
      <c r="O188" s="86"/>
      <c r="P188" s="215">
        <f>O188*H188</f>
        <v>0</v>
      </c>
      <c r="Q188" s="215">
        <v>2.5020099999999998</v>
      </c>
      <c r="R188" s="215">
        <f>Q188*H188</f>
        <v>2.5295321099999994</v>
      </c>
      <c r="S188" s="215">
        <v>0</v>
      </c>
      <c r="T188" s="21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7" t="s">
        <v>207</v>
      </c>
      <c r="AT188" s="217" t="s">
        <v>202</v>
      </c>
      <c r="AU188" s="217" t="s">
        <v>85</v>
      </c>
      <c r="AY188" s="19" t="s">
        <v>199</v>
      </c>
      <c r="BE188" s="218">
        <f>IF(N188="základní",J188,0)</f>
        <v>0</v>
      </c>
      <c r="BF188" s="218">
        <f>IF(N188="snížená",J188,0)</f>
        <v>0</v>
      </c>
      <c r="BG188" s="218">
        <f>IF(N188="zákl. přenesená",J188,0)</f>
        <v>0</v>
      </c>
      <c r="BH188" s="218">
        <f>IF(N188="sníž. přenesená",J188,0)</f>
        <v>0</v>
      </c>
      <c r="BI188" s="218">
        <f>IF(N188="nulová",J188,0)</f>
        <v>0</v>
      </c>
      <c r="BJ188" s="19" t="s">
        <v>83</v>
      </c>
      <c r="BK188" s="218">
        <f>ROUND(I188*H188,2)</f>
        <v>0</v>
      </c>
      <c r="BL188" s="19" t="s">
        <v>207</v>
      </c>
      <c r="BM188" s="217" t="s">
        <v>1757</v>
      </c>
    </row>
    <row r="189" s="2" customFormat="1">
      <c r="A189" s="40"/>
      <c r="B189" s="41"/>
      <c r="C189" s="42"/>
      <c r="D189" s="219" t="s">
        <v>209</v>
      </c>
      <c r="E189" s="42"/>
      <c r="F189" s="220" t="s">
        <v>1758</v>
      </c>
      <c r="G189" s="42"/>
      <c r="H189" s="42"/>
      <c r="I189" s="221"/>
      <c r="J189" s="42"/>
      <c r="K189" s="42"/>
      <c r="L189" s="46"/>
      <c r="M189" s="222"/>
      <c r="N189" s="223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209</v>
      </c>
      <c r="AU189" s="19" t="s">
        <v>85</v>
      </c>
    </row>
    <row r="190" s="13" customFormat="1">
      <c r="A190" s="13"/>
      <c r="B190" s="224"/>
      <c r="C190" s="225"/>
      <c r="D190" s="226" t="s">
        <v>216</v>
      </c>
      <c r="E190" s="227" t="s">
        <v>19</v>
      </c>
      <c r="F190" s="228" t="s">
        <v>1759</v>
      </c>
      <c r="G190" s="225"/>
      <c r="H190" s="229">
        <v>1.0109999999999999</v>
      </c>
      <c r="I190" s="230"/>
      <c r="J190" s="225"/>
      <c r="K190" s="225"/>
      <c r="L190" s="231"/>
      <c r="M190" s="232"/>
      <c r="N190" s="233"/>
      <c r="O190" s="233"/>
      <c r="P190" s="233"/>
      <c r="Q190" s="233"/>
      <c r="R190" s="233"/>
      <c r="S190" s="233"/>
      <c r="T190" s="234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5" t="s">
        <v>216</v>
      </c>
      <c r="AU190" s="235" t="s">
        <v>85</v>
      </c>
      <c r="AV190" s="13" t="s">
        <v>85</v>
      </c>
      <c r="AW190" s="13" t="s">
        <v>37</v>
      </c>
      <c r="AX190" s="13" t="s">
        <v>75</v>
      </c>
      <c r="AY190" s="235" t="s">
        <v>199</v>
      </c>
    </row>
    <row r="191" s="14" customFormat="1">
      <c r="A191" s="14"/>
      <c r="B191" s="236"/>
      <c r="C191" s="237"/>
      <c r="D191" s="226" t="s">
        <v>216</v>
      </c>
      <c r="E191" s="238" t="s">
        <v>19</v>
      </c>
      <c r="F191" s="239" t="s">
        <v>218</v>
      </c>
      <c r="G191" s="237"/>
      <c r="H191" s="240">
        <v>1.0109999999999999</v>
      </c>
      <c r="I191" s="241"/>
      <c r="J191" s="237"/>
      <c r="K191" s="237"/>
      <c r="L191" s="242"/>
      <c r="M191" s="243"/>
      <c r="N191" s="244"/>
      <c r="O191" s="244"/>
      <c r="P191" s="244"/>
      <c r="Q191" s="244"/>
      <c r="R191" s="244"/>
      <c r="S191" s="244"/>
      <c r="T191" s="245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46" t="s">
        <v>216</v>
      </c>
      <c r="AU191" s="246" t="s">
        <v>85</v>
      </c>
      <c r="AV191" s="14" t="s">
        <v>207</v>
      </c>
      <c r="AW191" s="14" t="s">
        <v>37</v>
      </c>
      <c r="AX191" s="14" t="s">
        <v>83</v>
      </c>
      <c r="AY191" s="246" t="s">
        <v>199</v>
      </c>
    </row>
    <row r="192" s="2" customFormat="1" ht="16.5" customHeight="1">
      <c r="A192" s="40"/>
      <c r="B192" s="41"/>
      <c r="C192" s="206" t="s">
        <v>344</v>
      </c>
      <c r="D192" s="206" t="s">
        <v>202</v>
      </c>
      <c r="E192" s="207" t="s">
        <v>1760</v>
      </c>
      <c r="F192" s="208" t="s">
        <v>1761</v>
      </c>
      <c r="G192" s="209" t="s">
        <v>283</v>
      </c>
      <c r="H192" s="210">
        <v>6.7380000000000004</v>
      </c>
      <c r="I192" s="211"/>
      <c r="J192" s="212">
        <f>ROUND(I192*H192,2)</f>
        <v>0</v>
      </c>
      <c r="K192" s="208" t="s">
        <v>206</v>
      </c>
      <c r="L192" s="46"/>
      <c r="M192" s="213" t="s">
        <v>19</v>
      </c>
      <c r="N192" s="214" t="s">
        <v>46</v>
      </c>
      <c r="O192" s="86"/>
      <c r="P192" s="215">
        <f>O192*H192</f>
        <v>0</v>
      </c>
      <c r="Q192" s="215">
        <v>0.0053261999999999997</v>
      </c>
      <c r="R192" s="215">
        <f>Q192*H192</f>
        <v>0.035887935599999997</v>
      </c>
      <c r="S192" s="215">
        <v>0</v>
      </c>
      <c r="T192" s="216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17" t="s">
        <v>207</v>
      </c>
      <c r="AT192" s="217" t="s">
        <v>202</v>
      </c>
      <c r="AU192" s="217" t="s">
        <v>85</v>
      </c>
      <c r="AY192" s="19" t="s">
        <v>199</v>
      </c>
      <c r="BE192" s="218">
        <f>IF(N192="základní",J192,0)</f>
        <v>0</v>
      </c>
      <c r="BF192" s="218">
        <f>IF(N192="snížená",J192,0)</f>
        <v>0</v>
      </c>
      <c r="BG192" s="218">
        <f>IF(N192="zákl. přenesená",J192,0)</f>
        <v>0</v>
      </c>
      <c r="BH192" s="218">
        <f>IF(N192="sníž. přenesená",J192,0)</f>
        <v>0</v>
      </c>
      <c r="BI192" s="218">
        <f>IF(N192="nulová",J192,0)</f>
        <v>0</v>
      </c>
      <c r="BJ192" s="19" t="s">
        <v>83</v>
      </c>
      <c r="BK192" s="218">
        <f>ROUND(I192*H192,2)</f>
        <v>0</v>
      </c>
      <c r="BL192" s="19" t="s">
        <v>207</v>
      </c>
      <c r="BM192" s="217" t="s">
        <v>1762</v>
      </c>
    </row>
    <row r="193" s="2" customFormat="1">
      <c r="A193" s="40"/>
      <c r="B193" s="41"/>
      <c r="C193" s="42"/>
      <c r="D193" s="219" t="s">
        <v>209</v>
      </c>
      <c r="E193" s="42"/>
      <c r="F193" s="220" t="s">
        <v>1763</v>
      </c>
      <c r="G193" s="42"/>
      <c r="H193" s="42"/>
      <c r="I193" s="221"/>
      <c r="J193" s="42"/>
      <c r="K193" s="42"/>
      <c r="L193" s="46"/>
      <c r="M193" s="222"/>
      <c r="N193" s="223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209</v>
      </c>
      <c r="AU193" s="19" t="s">
        <v>85</v>
      </c>
    </row>
    <row r="194" s="13" customFormat="1">
      <c r="A194" s="13"/>
      <c r="B194" s="224"/>
      <c r="C194" s="225"/>
      <c r="D194" s="226" t="s">
        <v>216</v>
      </c>
      <c r="E194" s="227" t="s">
        <v>19</v>
      </c>
      <c r="F194" s="228" t="s">
        <v>1764</v>
      </c>
      <c r="G194" s="225"/>
      <c r="H194" s="229">
        <v>6.7380000000000004</v>
      </c>
      <c r="I194" s="230"/>
      <c r="J194" s="225"/>
      <c r="K194" s="225"/>
      <c r="L194" s="231"/>
      <c r="M194" s="232"/>
      <c r="N194" s="233"/>
      <c r="O194" s="233"/>
      <c r="P194" s="233"/>
      <c r="Q194" s="233"/>
      <c r="R194" s="233"/>
      <c r="S194" s="233"/>
      <c r="T194" s="234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5" t="s">
        <v>216</v>
      </c>
      <c r="AU194" s="235" t="s">
        <v>85</v>
      </c>
      <c r="AV194" s="13" t="s">
        <v>85</v>
      </c>
      <c r="AW194" s="13" t="s">
        <v>37</v>
      </c>
      <c r="AX194" s="13" t="s">
        <v>75</v>
      </c>
      <c r="AY194" s="235" t="s">
        <v>199</v>
      </c>
    </row>
    <row r="195" s="14" customFormat="1">
      <c r="A195" s="14"/>
      <c r="B195" s="236"/>
      <c r="C195" s="237"/>
      <c r="D195" s="226" t="s">
        <v>216</v>
      </c>
      <c r="E195" s="238" t="s">
        <v>19</v>
      </c>
      <c r="F195" s="239" t="s">
        <v>218</v>
      </c>
      <c r="G195" s="237"/>
      <c r="H195" s="240">
        <v>6.7380000000000004</v>
      </c>
      <c r="I195" s="241"/>
      <c r="J195" s="237"/>
      <c r="K195" s="237"/>
      <c r="L195" s="242"/>
      <c r="M195" s="243"/>
      <c r="N195" s="244"/>
      <c r="O195" s="244"/>
      <c r="P195" s="244"/>
      <c r="Q195" s="244"/>
      <c r="R195" s="244"/>
      <c r="S195" s="244"/>
      <c r="T195" s="245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6" t="s">
        <v>216</v>
      </c>
      <c r="AU195" s="246" t="s">
        <v>85</v>
      </c>
      <c r="AV195" s="14" t="s">
        <v>207</v>
      </c>
      <c r="AW195" s="14" t="s">
        <v>37</v>
      </c>
      <c r="AX195" s="14" t="s">
        <v>83</v>
      </c>
      <c r="AY195" s="246" t="s">
        <v>199</v>
      </c>
    </row>
    <row r="196" s="2" customFormat="1" ht="16.5" customHeight="1">
      <c r="A196" s="40"/>
      <c r="B196" s="41"/>
      <c r="C196" s="206" t="s">
        <v>349</v>
      </c>
      <c r="D196" s="206" t="s">
        <v>202</v>
      </c>
      <c r="E196" s="207" t="s">
        <v>1765</v>
      </c>
      <c r="F196" s="208" t="s">
        <v>1766</v>
      </c>
      <c r="G196" s="209" t="s">
        <v>283</v>
      </c>
      <c r="H196" s="210">
        <v>6.7380000000000004</v>
      </c>
      <c r="I196" s="211"/>
      <c r="J196" s="212">
        <f>ROUND(I196*H196,2)</f>
        <v>0</v>
      </c>
      <c r="K196" s="208" t="s">
        <v>206</v>
      </c>
      <c r="L196" s="46"/>
      <c r="M196" s="213" t="s">
        <v>19</v>
      </c>
      <c r="N196" s="214" t="s">
        <v>46</v>
      </c>
      <c r="O196" s="86"/>
      <c r="P196" s="215">
        <f>O196*H196</f>
        <v>0</v>
      </c>
      <c r="Q196" s="215">
        <v>0</v>
      </c>
      <c r="R196" s="215">
        <f>Q196*H196</f>
        <v>0</v>
      </c>
      <c r="S196" s="215">
        <v>0</v>
      </c>
      <c r="T196" s="21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17" t="s">
        <v>207</v>
      </c>
      <c r="AT196" s="217" t="s">
        <v>202</v>
      </c>
      <c r="AU196" s="217" t="s">
        <v>85</v>
      </c>
      <c r="AY196" s="19" t="s">
        <v>199</v>
      </c>
      <c r="BE196" s="218">
        <f>IF(N196="základní",J196,0)</f>
        <v>0</v>
      </c>
      <c r="BF196" s="218">
        <f>IF(N196="snížená",J196,0)</f>
        <v>0</v>
      </c>
      <c r="BG196" s="218">
        <f>IF(N196="zákl. přenesená",J196,0)</f>
        <v>0</v>
      </c>
      <c r="BH196" s="218">
        <f>IF(N196="sníž. přenesená",J196,0)</f>
        <v>0</v>
      </c>
      <c r="BI196" s="218">
        <f>IF(N196="nulová",J196,0)</f>
        <v>0</v>
      </c>
      <c r="BJ196" s="19" t="s">
        <v>83</v>
      </c>
      <c r="BK196" s="218">
        <f>ROUND(I196*H196,2)</f>
        <v>0</v>
      </c>
      <c r="BL196" s="19" t="s">
        <v>207</v>
      </c>
      <c r="BM196" s="217" t="s">
        <v>1767</v>
      </c>
    </row>
    <row r="197" s="2" customFormat="1">
      <c r="A197" s="40"/>
      <c r="B197" s="41"/>
      <c r="C197" s="42"/>
      <c r="D197" s="219" t="s">
        <v>209</v>
      </c>
      <c r="E197" s="42"/>
      <c r="F197" s="220" t="s">
        <v>1768</v>
      </c>
      <c r="G197" s="42"/>
      <c r="H197" s="42"/>
      <c r="I197" s="221"/>
      <c r="J197" s="42"/>
      <c r="K197" s="42"/>
      <c r="L197" s="46"/>
      <c r="M197" s="222"/>
      <c r="N197" s="223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209</v>
      </c>
      <c r="AU197" s="19" t="s">
        <v>85</v>
      </c>
    </row>
    <row r="198" s="2" customFormat="1" ht="16.5" customHeight="1">
      <c r="A198" s="40"/>
      <c r="B198" s="41"/>
      <c r="C198" s="206" t="s">
        <v>354</v>
      </c>
      <c r="D198" s="206" t="s">
        <v>202</v>
      </c>
      <c r="E198" s="207" t="s">
        <v>1769</v>
      </c>
      <c r="F198" s="208" t="s">
        <v>1770</v>
      </c>
      <c r="G198" s="209" t="s">
        <v>213</v>
      </c>
      <c r="H198" s="210">
        <v>0.19400000000000001</v>
      </c>
      <c r="I198" s="211"/>
      <c r="J198" s="212">
        <f>ROUND(I198*H198,2)</f>
        <v>0</v>
      </c>
      <c r="K198" s="208" t="s">
        <v>206</v>
      </c>
      <c r="L198" s="46"/>
      <c r="M198" s="213" t="s">
        <v>19</v>
      </c>
      <c r="N198" s="214" t="s">
        <v>46</v>
      </c>
      <c r="O198" s="86"/>
      <c r="P198" s="215">
        <f>O198*H198</f>
        <v>0</v>
      </c>
      <c r="Q198" s="215">
        <v>1.0555522399999999</v>
      </c>
      <c r="R198" s="215">
        <f>Q198*H198</f>
        <v>0.20477713455999999</v>
      </c>
      <c r="S198" s="215">
        <v>0</v>
      </c>
      <c r="T198" s="216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17" t="s">
        <v>207</v>
      </c>
      <c r="AT198" s="217" t="s">
        <v>202</v>
      </c>
      <c r="AU198" s="217" t="s">
        <v>85</v>
      </c>
      <c r="AY198" s="19" t="s">
        <v>199</v>
      </c>
      <c r="BE198" s="218">
        <f>IF(N198="základní",J198,0)</f>
        <v>0</v>
      </c>
      <c r="BF198" s="218">
        <f>IF(N198="snížená",J198,0)</f>
        <v>0</v>
      </c>
      <c r="BG198" s="218">
        <f>IF(N198="zákl. přenesená",J198,0)</f>
        <v>0</v>
      </c>
      <c r="BH198" s="218">
        <f>IF(N198="sníž. přenesená",J198,0)</f>
        <v>0</v>
      </c>
      <c r="BI198" s="218">
        <f>IF(N198="nulová",J198,0)</f>
        <v>0</v>
      </c>
      <c r="BJ198" s="19" t="s">
        <v>83</v>
      </c>
      <c r="BK198" s="218">
        <f>ROUND(I198*H198,2)</f>
        <v>0</v>
      </c>
      <c r="BL198" s="19" t="s">
        <v>207</v>
      </c>
      <c r="BM198" s="217" t="s">
        <v>1771</v>
      </c>
    </row>
    <row r="199" s="2" customFormat="1">
      <c r="A199" s="40"/>
      <c r="B199" s="41"/>
      <c r="C199" s="42"/>
      <c r="D199" s="219" t="s">
        <v>209</v>
      </c>
      <c r="E199" s="42"/>
      <c r="F199" s="220" t="s">
        <v>1772</v>
      </c>
      <c r="G199" s="42"/>
      <c r="H199" s="42"/>
      <c r="I199" s="221"/>
      <c r="J199" s="42"/>
      <c r="K199" s="42"/>
      <c r="L199" s="46"/>
      <c r="M199" s="222"/>
      <c r="N199" s="223"/>
      <c r="O199" s="86"/>
      <c r="P199" s="86"/>
      <c r="Q199" s="86"/>
      <c r="R199" s="86"/>
      <c r="S199" s="86"/>
      <c r="T199" s="87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19" t="s">
        <v>209</v>
      </c>
      <c r="AU199" s="19" t="s">
        <v>85</v>
      </c>
    </row>
    <row r="200" s="13" customFormat="1">
      <c r="A200" s="13"/>
      <c r="B200" s="224"/>
      <c r="C200" s="225"/>
      <c r="D200" s="226" t="s">
        <v>216</v>
      </c>
      <c r="E200" s="227" t="s">
        <v>19</v>
      </c>
      <c r="F200" s="228" t="s">
        <v>1773</v>
      </c>
      <c r="G200" s="225"/>
      <c r="H200" s="229">
        <v>0.19400000000000001</v>
      </c>
      <c r="I200" s="230"/>
      <c r="J200" s="225"/>
      <c r="K200" s="225"/>
      <c r="L200" s="231"/>
      <c r="M200" s="232"/>
      <c r="N200" s="233"/>
      <c r="O200" s="233"/>
      <c r="P200" s="233"/>
      <c r="Q200" s="233"/>
      <c r="R200" s="233"/>
      <c r="S200" s="233"/>
      <c r="T200" s="234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35" t="s">
        <v>216</v>
      </c>
      <c r="AU200" s="235" t="s">
        <v>85</v>
      </c>
      <c r="AV200" s="13" t="s">
        <v>85</v>
      </c>
      <c r="AW200" s="13" t="s">
        <v>37</v>
      </c>
      <c r="AX200" s="13" t="s">
        <v>75</v>
      </c>
      <c r="AY200" s="235" t="s">
        <v>199</v>
      </c>
    </row>
    <row r="201" s="14" customFormat="1">
      <c r="A201" s="14"/>
      <c r="B201" s="236"/>
      <c r="C201" s="237"/>
      <c r="D201" s="226" t="s">
        <v>216</v>
      </c>
      <c r="E201" s="238" t="s">
        <v>19</v>
      </c>
      <c r="F201" s="239" t="s">
        <v>218</v>
      </c>
      <c r="G201" s="237"/>
      <c r="H201" s="240">
        <v>0.19400000000000001</v>
      </c>
      <c r="I201" s="241"/>
      <c r="J201" s="237"/>
      <c r="K201" s="237"/>
      <c r="L201" s="242"/>
      <c r="M201" s="243"/>
      <c r="N201" s="244"/>
      <c r="O201" s="244"/>
      <c r="P201" s="244"/>
      <c r="Q201" s="244"/>
      <c r="R201" s="244"/>
      <c r="S201" s="244"/>
      <c r="T201" s="245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46" t="s">
        <v>216</v>
      </c>
      <c r="AU201" s="246" t="s">
        <v>85</v>
      </c>
      <c r="AV201" s="14" t="s">
        <v>207</v>
      </c>
      <c r="AW201" s="14" t="s">
        <v>37</v>
      </c>
      <c r="AX201" s="14" t="s">
        <v>83</v>
      </c>
      <c r="AY201" s="246" t="s">
        <v>199</v>
      </c>
    </row>
    <row r="202" s="12" customFormat="1" ht="22.8" customHeight="1">
      <c r="A202" s="12"/>
      <c r="B202" s="190"/>
      <c r="C202" s="191"/>
      <c r="D202" s="192" t="s">
        <v>74</v>
      </c>
      <c r="E202" s="204" t="s">
        <v>200</v>
      </c>
      <c r="F202" s="204" t="s">
        <v>201</v>
      </c>
      <c r="G202" s="191"/>
      <c r="H202" s="191"/>
      <c r="I202" s="194"/>
      <c r="J202" s="205">
        <f>BK202</f>
        <v>0</v>
      </c>
      <c r="K202" s="191"/>
      <c r="L202" s="196"/>
      <c r="M202" s="197"/>
      <c r="N202" s="198"/>
      <c r="O202" s="198"/>
      <c r="P202" s="199">
        <f>SUM(P203:P220)</f>
        <v>0</v>
      </c>
      <c r="Q202" s="198"/>
      <c r="R202" s="199">
        <f>SUM(R203:R220)</f>
        <v>2.0009863159999997</v>
      </c>
      <c r="S202" s="198"/>
      <c r="T202" s="200">
        <f>SUM(T203:T220)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01" t="s">
        <v>83</v>
      </c>
      <c r="AT202" s="202" t="s">
        <v>74</v>
      </c>
      <c r="AU202" s="202" t="s">
        <v>83</v>
      </c>
      <c r="AY202" s="201" t="s">
        <v>199</v>
      </c>
      <c r="BK202" s="203">
        <f>SUM(BK203:BK220)</f>
        <v>0</v>
      </c>
    </row>
    <row r="203" s="2" customFormat="1" ht="16.5" customHeight="1">
      <c r="A203" s="40"/>
      <c r="B203" s="41"/>
      <c r="C203" s="206" t="s">
        <v>359</v>
      </c>
      <c r="D203" s="206" t="s">
        <v>202</v>
      </c>
      <c r="E203" s="207" t="s">
        <v>1774</v>
      </c>
      <c r="F203" s="208" t="s">
        <v>1775</v>
      </c>
      <c r="G203" s="209" t="s">
        <v>283</v>
      </c>
      <c r="H203" s="210">
        <v>13.709</v>
      </c>
      <c r="I203" s="211"/>
      <c r="J203" s="212">
        <f>ROUND(I203*H203,2)</f>
        <v>0</v>
      </c>
      <c r="K203" s="208" t="s">
        <v>206</v>
      </c>
      <c r="L203" s="46"/>
      <c r="M203" s="213" t="s">
        <v>19</v>
      </c>
      <c r="N203" s="214" t="s">
        <v>46</v>
      </c>
      <c r="O203" s="86"/>
      <c r="P203" s="215">
        <f>O203*H203</f>
        <v>0</v>
      </c>
      <c r="Q203" s="215">
        <v>0.0063</v>
      </c>
      <c r="R203" s="215">
        <f>Q203*H203</f>
        <v>0.086366700000000005</v>
      </c>
      <c r="S203" s="215">
        <v>0</v>
      </c>
      <c r="T203" s="21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17" t="s">
        <v>207</v>
      </c>
      <c r="AT203" s="217" t="s">
        <v>202</v>
      </c>
      <c r="AU203" s="217" t="s">
        <v>85</v>
      </c>
      <c r="AY203" s="19" t="s">
        <v>199</v>
      </c>
      <c r="BE203" s="218">
        <f>IF(N203="základní",J203,0)</f>
        <v>0</v>
      </c>
      <c r="BF203" s="218">
        <f>IF(N203="snížená",J203,0)</f>
        <v>0</v>
      </c>
      <c r="BG203" s="218">
        <f>IF(N203="zákl. přenesená",J203,0)</f>
        <v>0</v>
      </c>
      <c r="BH203" s="218">
        <f>IF(N203="sníž. přenesená",J203,0)</f>
        <v>0</v>
      </c>
      <c r="BI203" s="218">
        <f>IF(N203="nulová",J203,0)</f>
        <v>0</v>
      </c>
      <c r="BJ203" s="19" t="s">
        <v>83</v>
      </c>
      <c r="BK203" s="218">
        <f>ROUND(I203*H203,2)</f>
        <v>0</v>
      </c>
      <c r="BL203" s="19" t="s">
        <v>207</v>
      </c>
      <c r="BM203" s="217" t="s">
        <v>1776</v>
      </c>
    </row>
    <row r="204" s="2" customFormat="1">
      <c r="A204" s="40"/>
      <c r="B204" s="41"/>
      <c r="C204" s="42"/>
      <c r="D204" s="219" t="s">
        <v>209</v>
      </c>
      <c r="E204" s="42"/>
      <c r="F204" s="220" t="s">
        <v>1777</v>
      </c>
      <c r="G204" s="42"/>
      <c r="H204" s="42"/>
      <c r="I204" s="221"/>
      <c r="J204" s="42"/>
      <c r="K204" s="42"/>
      <c r="L204" s="46"/>
      <c r="M204" s="222"/>
      <c r="N204" s="223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209</v>
      </c>
      <c r="AU204" s="19" t="s">
        <v>85</v>
      </c>
    </row>
    <row r="205" s="13" customFormat="1">
      <c r="A205" s="13"/>
      <c r="B205" s="224"/>
      <c r="C205" s="225"/>
      <c r="D205" s="226" t="s">
        <v>216</v>
      </c>
      <c r="E205" s="227" t="s">
        <v>19</v>
      </c>
      <c r="F205" s="228" t="s">
        <v>1778</v>
      </c>
      <c r="G205" s="225"/>
      <c r="H205" s="229">
        <v>13.709</v>
      </c>
      <c r="I205" s="230"/>
      <c r="J205" s="225"/>
      <c r="K205" s="225"/>
      <c r="L205" s="231"/>
      <c r="M205" s="232"/>
      <c r="N205" s="233"/>
      <c r="O205" s="233"/>
      <c r="P205" s="233"/>
      <c r="Q205" s="233"/>
      <c r="R205" s="233"/>
      <c r="S205" s="233"/>
      <c r="T205" s="234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5" t="s">
        <v>216</v>
      </c>
      <c r="AU205" s="235" t="s">
        <v>85</v>
      </c>
      <c r="AV205" s="13" t="s">
        <v>85</v>
      </c>
      <c r="AW205" s="13" t="s">
        <v>37</v>
      </c>
      <c r="AX205" s="13" t="s">
        <v>75</v>
      </c>
      <c r="AY205" s="235" t="s">
        <v>199</v>
      </c>
    </row>
    <row r="206" s="14" customFormat="1">
      <c r="A206" s="14"/>
      <c r="B206" s="236"/>
      <c r="C206" s="237"/>
      <c r="D206" s="226" t="s">
        <v>216</v>
      </c>
      <c r="E206" s="238" t="s">
        <v>19</v>
      </c>
      <c r="F206" s="239" t="s">
        <v>218</v>
      </c>
      <c r="G206" s="237"/>
      <c r="H206" s="240">
        <v>13.709</v>
      </c>
      <c r="I206" s="241"/>
      <c r="J206" s="237"/>
      <c r="K206" s="237"/>
      <c r="L206" s="242"/>
      <c r="M206" s="243"/>
      <c r="N206" s="244"/>
      <c r="O206" s="244"/>
      <c r="P206" s="244"/>
      <c r="Q206" s="244"/>
      <c r="R206" s="244"/>
      <c r="S206" s="244"/>
      <c r="T206" s="245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46" t="s">
        <v>216</v>
      </c>
      <c r="AU206" s="246" t="s">
        <v>85</v>
      </c>
      <c r="AV206" s="14" t="s">
        <v>207</v>
      </c>
      <c r="AW206" s="14" t="s">
        <v>37</v>
      </c>
      <c r="AX206" s="14" t="s">
        <v>83</v>
      </c>
      <c r="AY206" s="246" t="s">
        <v>199</v>
      </c>
    </row>
    <row r="207" s="2" customFormat="1" ht="16.5" customHeight="1">
      <c r="A207" s="40"/>
      <c r="B207" s="41"/>
      <c r="C207" s="206" t="s">
        <v>364</v>
      </c>
      <c r="D207" s="206" t="s">
        <v>202</v>
      </c>
      <c r="E207" s="207" t="s">
        <v>1779</v>
      </c>
      <c r="F207" s="208" t="s">
        <v>1780</v>
      </c>
      <c r="G207" s="209" t="s">
        <v>283</v>
      </c>
      <c r="H207" s="210">
        <v>13.709</v>
      </c>
      <c r="I207" s="211"/>
      <c r="J207" s="212">
        <f>ROUND(I207*H207,2)</f>
        <v>0</v>
      </c>
      <c r="K207" s="208" t="s">
        <v>206</v>
      </c>
      <c r="L207" s="46"/>
      <c r="M207" s="213" t="s">
        <v>19</v>
      </c>
      <c r="N207" s="214" t="s">
        <v>46</v>
      </c>
      <c r="O207" s="86"/>
      <c r="P207" s="215">
        <f>O207*H207</f>
        <v>0</v>
      </c>
      <c r="Q207" s="215">
        <v>0.0080000000000000002</v>
      </c>
      <c r="R207" s="215">
        <f>Q207*H207</f>
        <v>0.10967200000000001</v>
      </c>
      <c r="S207" s="215">
        <v>0</v>
      </c>
      <c r="T207" s="216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17" t="s">
        <v>207</v>
      </c>
      <c r="AT207" s="217" t="s">
        <v>202</v>
      </c>
      <c r="AU207" s="217" t="s">
        <v>85</v>
      </c>
      <c r="AY207" s="19" t="s">
        <v>199</v>
      </c>
      <c r="BE207" s="218">
        <f>IF(N207="základní",J207,0)</f>
        <v>0</v>
      </c>
      <c r="BF207" s="218">
        <f>IF(N207="snížená",J207,0)</f>
        <v>0</v>
      </c>
      <c r="BG207" s="218">
        <f>IF(N207="zákl. přenesená",J207,0)</f>
        <v>0</v>
      </c>
      <c r="BH207" s="218">
        <f>IF(N207="sníž. přenesená",J207,0)</f>
        <v>0</v>
      </c>
      <c r="BI207" s="218">
        <f>IF(N207="nulová",J207,0)</f>
        <v>0</v>
      </c>
      <c r="BJ207" s="19" t="s">
        <v>83</v>
      </c>
      <c r="BK207" s="218">
        <f>ROUND(I207*H207,2)</f>
        <v>0</v>
      </c>
      <c r="BL207" s="19" t="s">
        <v>207</v>
      </c>
      <c r="BM207" s="217" t="s">
        <v>1781</v>
      </c>
    </row>
    <row r="208" s="2" customFormat="1">
      <c r="A208" s="40"/>
      <c r="B208" s="41"/>
      <c r="C208" s="42"/>
      <c r="D208" s="219" t="s">
        <v>209</v>
      </c>
      <c r="E208" s="42"/>
      <c r="F208" s="220" t="s">
        <v>1782</v>
      </c>
      <c r="G208" s="42"/>
      <c r="H208" s="42"/>
      <c r="I208" s="221"/>
      <c r="J208" s="42"/>
      <c r="K208" s="42"/>
      <c r="L208" s="46"/>
      <c r="M208" s="222"/>
      <c r="N208" s="223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209</v>
      </c>
      <c r="AU208" s="19" t="s">
        <v>85</v>
      </c>
    </row>
    <row r="209" s="2" customFormat="1" ht="16.5" customHeight="1">
      <c r="A209" s="40"/>
      <c r="B209" s="41"/>
      <c r="C209" s="206" t="s">
        <v>369</v>
      </c>
      <c r="D209" s="206" t="s">
        <v>202</v>
      </c>
      <c r="E209" s="207" t="s">
        <v>1783</v>
      </c>
      <c r="F209" s="208" t="s">
        <v>1784</v>
      </c>
      <c r="G209" s="209" t="s">
        <v>283</v>
      </c>
      <c r="H209" s="210">
        <v>13.709</v>
      </c>
      <c r="I209" s="211"/>
      <c r="J209" s="212">
        <f>ROUND(I209*H209,2)</f>
        <v>0</v>
      </c>
      <c r="K209" s="208" t="s">
        <v>206</v>
      </c>
      <c r="L209" s="46"/>
      <c r="M209" s="213" t="s">
        <v>19</v>
      </c>
      <c r="N209" s="214" t="s">
        <v>46</v>
      </c>
      <c r="O209" s="86"/>
      <c r="P209" s="215">
        <f>O209*H209</f>
        <v>0</v>
      </c>
      <c r="Q209" s="215">
        <v>0.0043839999999999999</v>
      </c>
      <c r="R209" s="215">
        <f>Q209*H209</f>
        <v>0.060100255999999998</v>
      </c>
      <c r="S209" s="215">
        <v>0</v>
      </c>
      <c r="T209" s="216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17" t="s">
        <v>207</v>
      </c>
      <c r="AT209" s="217" t="s">
        <v>202</v>
      </c>
      <c r="AU209" s="217" t="s">
        <v>85</v>
      </c>
      <c r="AY209" s="19" t="s">
        <v>199</v>
      </c>
      <c r="BE209" s="218">
        <f>IF(N209="základní",J209,0)</f>
        <v>0</v>
      </c>
      <c r="BF209" s="218">
        <f>IF(N209="snížená",J209,0)</f>
        <v>0</v>
      </c>
      <c r="BG209" s="218">
        <f>IF(N209="zákl. přenesená",J209,0)</f>
        <v>0</v>
      </c>
      <c r="BH209" s="218">
        <f>IF(N209="sníž. přenesená",J209,0)</f>
        <v>0</v>
      </c>
      <c r="BI209" s="218">
        <f>IF(N209="nulová",J209,0)</f>
        <v>0</v>
      </c>
      <c r="BJ209" s="19" t="s">
        <v>83</v>
      </c>
      <c r="BK209" s="218">
        <f>ROUND(I209*H209,2)</f>
        <v>0</v>
      </c>
      <c r="BL209" s="19" t="s">
        <v>207</v>
      </c>
      <c r="BM209" s="217" t="s">
        <v>1785</v>
      </c>
    </row>
    <row r="210" s="2" customFormat="1">
      <c r="A210" s="40"/>
      <c r="B210" s="41"/>
      <c r="C210" s="42"/>
      <c r="D210" s="219" t="s">
        <v>209</v>
      </c>
      <c r="E210" s="42"/>
      <c r="F210" s="220" t="s">
        <v>1786</v>
      </c>
      <c r="G210" s="42"/>
      <c r="H210" s="42"/>
      <c r="I210" s="221"/>
      <c r="J210" s="42"/>
      <c r="K210" s="42"/>
      <c r="L210" s="46"/>
      <c r="M210" s="222"/>
      <c r="N210" s="223"/>
      <c r="O210" s="86"/>
      <c r="P210" s="86"/>
      <c r="Q210" s="86"/>
      <c r="R210" s="86"/>
      <c r="S210" s="86"/>
      <c r="T210" s="87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19" t="s">
        <v>209</v>
      </c>
      <c r="AU210" s="19" t="s">
        <v>85</v>
      </c>
    </row>
    <row r="211" s="2" customFormat="1" ht="16.5" customHeight="1">
      <c r="A211" s="40"/>
      <c r="B211" s="41"/>
      <c r="C211" s="206" t="s">
        <v>374</v>
      </c>
      <c r="D211" s="206" t="s">
        <v>202</v>
      </c>
      <c r="E211" s="207" t="s">
        <v>1787</v>
      </c>
      <c r="F211" s="208" t="s">
        <v>1788</v>
      </c>
      <c r="G211" s="209" t="s">
        <v>283</v>
      </c>
      <c r="H211" s="210">
        <v>13.709</v>
      </c>
      <c r="I211" s="211"/>
      <c r="J211" s="212">
        <f>ROUND(I211*H211,2)</f>
        <v>0</v>
      </c>
      <c r="K211" s="208" t="s">
        <v>206</v>
      </c>
      <c r="L211" s="46"/>
      <c r="M211" s="213" t="s">
        <v>19</v>
      </c>
      <c r="N211" s="214" t="s">
        <v>46</v>
      </c>
      <c r="O211" s="86"/>
      <c r="P211" s="215">
        <f>O211*H211</f>
        <v>0</v>
      </c>
      <c r="Q211" s="215">
        <v>0.0040000000000000001</v>
      </c>
      <c r="R211" s="215">
        <f>Q211*H211</f>
        <v>0.054836000000000003</v>
      </c>
      <c r="S211" s="215">
        <v>0</v>
      </c>
      <c r="T211" s="21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17" t="s">
        <v>207</v>
      </c>
      <c r="AT211" s="217" t="s">
        <v>202</v>
      </c>
      <c r="AU211" s="217" t="s">
        <v>85</v>
      </c>
      <c r="AY211" s="19" t="s">
        <v>199</v>
      </c>
      <c r="BE211" s="218">
        <f>IF(N211="základní",J211,0)</f>
        <v>0</v>
      </c>
      <c r="BF211" s="218">
        <f>IF(N211="snížená",J211,0)</f>
        <v>0</v>
      </c>
      <c r="BG211" s="218">
        <f>IF(N211="zákl. přenesená",J211,0)</f>
        <v>0</v>
      </c>
      <c r="BH211" s="218">
        <f>IF(N211="sníž. přenesená",J211,0)</f>
        <v>0</v>
      </c>
      <c r="BI211" s="218">
        <f>IF(N211="nulová",J211,0)</f>
        <v>0</v>
      </c>
      <c r="BJ211" s="19" t="s">
        <v>83</v>
      </c>
      <c r="BK211" s="218">
        <f>ROUND(I211*H211,2)</f>
        <v>0</v>
      </c>
      <c r="BL211" s="19" t="s">
        <v>207</v>
      </c>
      <c r="BM211" s="217" t="s">
        <v>1789</v>
      </c>
    </row>
    <row r="212" s="2" customFormat="1">
      <c r="A212" s="40"/>
      <c r="B212" s="41"/>
      <c r="C212" s="42"/>
      <c r="D212" s="219" t="s">
        <v>209</v>
      </c>
      <c r="E212" s="42"/>
      <c r="F212" s="220" t="s">
        <v>1790</v>
      </c>
      <c r="G212" s="42"/>
      <c r="H212" s="42"/>
      <c r="I212" s="221"/>
      <c r="J212" s="42"/>
      <c r="K212" s="42"/>
      <c r="L212" s="46"/>
      <c r="M212" s="222"/>
      <c r="N212" s="22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209</v>
      </c>
      <c r="AU212" s="19" t="s">
        <v>85</v>
      </c>
    </row>
    <row r="213" s="2" customFormat="1" ht="16.5" customHeight="1">
      <c r="A213" s="40"/>
      <c r="B213" s="41"/>
      <c r="C213" s="206" t="s">
        <v>379</v>
      </c>
      <c r="D213" s="206" t="s">
        <v>202</v>
      </c>
      <c r="E213" s="207" t="s">
        <v>1791</v>
      </c>
      <c r="F213" s="208" t="s">
        <v>1792</v>
      </c>
      <c r="G213" s="209" t="s">
        <v>283</v>
      </c>
      <c r="H213" s="210">
        <v>104.04000000000001</v>
      </c>
      <c r="I213" s="211"/>
      <c r="J213" s="212">
        <f>ROUND(I213*H213,2)</f>
        <v>0</v>
      </c>
      <c r="K213" s="208" t="s">
        <v>206</v>
      </c>
      <c r="L213" s="46"/>
      <c r="M213" s="213" t="s">
        <v>19</v>
      </c>
      <c r="N213" s="214" t="s">
        <v>46</v>
      </c>
      <c r="O213" s="86"/>
      <c r="P213" s="215">
        <f>O213*H213</f>
        <v>0</v>
      </c>
      <c r="Q213" s="215">
        <v>0.0089999999999999993</v>
      </c>
      <c r="R213" s="215">
        <f>Q213*H213</f>
        <v>0.93635999999999997</v>
      </c>
      <c r="S213" s="215">
        <v>0</v>
      </c>
      <c r="T213" s="216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17" t="s">
        <v>207</v>
      </c>
      <c r="AT213" s="217" t="s">
        <v>202</v>
      </c>
      <c r="AU213" s="217" t="s">
        <v>85</v>
      </c>
      <c r="AY213" s="19" t="s">
        <v>199</v>
      </c>
      <c r="BE213" s="218">
        <f>IF(N213="základní",J213,0)</f>
        <v>0</v>
      </c>
      <c r="BF213" s="218">
        <f>IF(N213="snížená",J213,0)</f>
        <v>0</v>
      </c>
      <c r="BG213" s="218">
        <f>IF(N213="zákl. přenesená",J213,0)</f>
        <v>0</v>
      </c>
      <c r="BH213" s="218">
        <f>IF(N213="sníž. přenesená",J213,0)</f>
        <v>0</v>
      </c>
      <c r="BI213" s="218">
        <f>IF(N213="nulová",J213,0)</f>
        <v>0</v>
      </c>
      <c r="BJ213" s="19" t="s">
        <v>83</v>
      </c>
      <c r="BK213" s="218">
        <f>ROUND(I213*H213,2)</f>
        <v>0</v>
      </c>
      <c r="BL213" s="19" t="s">
        <v>207</v>
      </c>
      <c r="BM213" s="217" t="s">
        <v>1793</v>
      </c>
    </row>
    <row r="214" s="2" customFormat="1">
      <c r="A214" s="40"/>
      <c r="B214" s="41"/>
      <c r="C214" s="42"/>
      <c r="D214" s="219" t="s">
        <v>209</v>
      </c>
      <c r="E214" s="42"/>
      <c r="F214" s="220" t="s">
        <v>1794</v>
      </c>
      <c r="G214" s="42"/>
      <c r="H214" s="42"/>
      <c r="I214" s="221"/>
      <c r="J214" s="42"/>
      <c r="K214" s="42"/>
      <c r="L214" s="46"/>
      <c r="M214" s="222"/>
      <c r="N214" s="223"/>
      <c r="O214" s="86"/>
      <c r="P214" s="86"/>
      <c r="Q214" s="86"/>
      <c r="R214" s="86"/>
      <c r="S214" s="86"/>
      <c r="T214" s="87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19" t="s">
        <v>209</v>
      </c>
      <c r="AU214" s="19" t="s">
        <v>85</v>
      </c>
    </row>
    <row r="215" s="13" customFormat="1">
      <c r="A215" s="13"/>
      <c r="B215" s="224"/>
      <c r="C215" s="225"/>
      <c r="D215" s="226" t="s">
        <v>216</v>
      </c>
      <c r="E215" s="227" t="s">
        <v>19</v>
      </c>
      <c r="F215" s="228" t="s">
        <v>1795</v>
      </c>
      <c r="G215" s="225"/>
      <c r="H215" s="229">
        <v>104.04000000000001</v>
      </c>
      <c r="I215" s="230"/>
      <c r="J215" s="225"/>
      <c r="K215" s="225"/>
      <c r="L215" s="231"/>
      <c r="M215" s="232"/>
      <c r="N215" s="233"/>
      <c r="O215" s="233"/>
      <c r="P215" s="233"/>
      <c r="Q215" s="233"/>
      <c r="R215" s="233"/>
      <c r="S215" s="233"/>
      <c r="T215" s="234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35" t="s">
        <v>216</v>
      </c>
      <c r="AU215" s="235" t="s">
        <v>85</v>
      </c>
      <c r="AV215" s="13" t="s">
        <v>85</v>
      </c>
      <c r="AW215" s="13" t="s">
        <v>37</v>
      </c>
      <c r="AX215" s="13" t="s">
        <v>75</v>
      </c>
      <c r="AY215" s="235" t="s">
        <v>199</v>
      </c>
    </row>
    <row r="216" s="14" customFormat="1">
      <c r="A216" s="14"/>
      <c r="B216" s="236"/>
      <c r="C216" s="237"/>
      <c r="D216" s="226" t="s">
        <v>216</v>
      </c>
      <c r="E216" s="238" t="s">
        <v>19</v>
      </c>
      <c r="F216" s="239" t="s">
        <v>218</v>
      </c>
      <c r="G216" s="237"/>
      <c r="H216" s="240">
        <v>104.04000000000001</v>
      </c>
      <c r="I216" s="241"/>
      <c r="J216" s="237"/>
      <c r="K216" s="237"/>
      <c r="L216" s="242"/>
      <c r="M216" s="243"/>
      <c r="N216" s="244"/>
      <c r="O216" s="244"/>
      <c r="P216" s="244"/>
      <c r="Q216" s="244"/>
      <c r="R216" s="244"/>
      <c r="S216" s="244"/>
      <c r="T216" s="245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46" t="s">
        <v>216</v>
      </c>
      <c r="AU216" s="246" t="s">
        <v>85</v>
      </c>
      <c r="AV216" s="14" t="s">
        <v>207</v>
      </c>
      <c r="AW216" s="14" t="s">
        <v>37</v>
      </c>
      <c r="AX216" s="14" t="s">
        <v>83</v>
      </c>
      <c r="AY216" s="246" t="s">
        <v>199</v>
      </c>
    </row>
    <row r="217" s="2" customFormat="1" ht="16.5" customHeight="1">
      <c r="A217" s="40"/>
      <c r="B217" s="41"/>
      <c r="C217" s="206" t="s">
        <v>384</v>
      </c>
      <c r="D217" s="206" t="s">
        <v>202</v>
      </c>
      <c r="E217" s="207" t="s">
        <v>1796</v>
      </c>
      <c r="F217" s="208" t="s">
        <v>1797</v>
      </c>
      <c r="G217" s="209" t="s">
        <v>283</v>
      </c>
      <c r="H217" s="210">
        <v>104.04000000000001</v>
      </c>
      <c r="I217" s="211"/>
      <c r="J217" s="212">
        <f>ROUND(I217*H217,2)</f>
        <v>0</v>
      </c>
      <c r="K217" s="208" t="s">
        <v>206</v>
      </c>
      <c r="L217" s="46"/>
      <c r="M217" s="213" t="s">
        <v>19</v>
      </c>
      <c r="N217" s="214" t="s">
        <v>46</v>
      </c>
      <c r="O217" s="86"/>
      <c r="P217" s="215">
        <f>O217*H217</f>
        <v>0</v>
      </c>
      <c r="Q217" s="215">
        <v>0.0043839999999999999</v>
      </c>
      <c r="R217" s="215">
        <f>Q217*H217</f>
        <v>0.45611136000000002</v>
      </c>
      <c r="S217" s="215">
        <v>0</v>
      </c>
      <c r="T217" s="21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7" t="s">
        <v>207</v>
      </c>
      <c r="AT217" s="217" t="s">
        <v>202</v>
      </c>
      <c r="AU217" s="217" t="s">
        <v>85</v>
      </c>
      <c r="AY217" s="19" t="s">
        <v>199</v>
      </c>
      <c r="BE217" s="218">
        <f>IF(N217="základní",J217,0)</f>
        <v>0</v>
      </c>
      <c r="BF217" s="218">
        <f>IF(N217="snížená",J217,0)</f>
        <v>0</v>
      </c>
      <c r="BG217" s="218">
        <f>IF(N217="zákl. přenesená",J217,0)</f>
        <v>0</v>
      </c>
      <c r="BH217" s="218">
        <f>IF(N217="sníž. přenesená",J217,0)</f>
        <v>0</v>
      </c>
      <c r="BI217" s="218">
        <f>IF(N217="nulová",J217,0)</f>
        <v>0</v>
      </c>
      <c r="BJ217" s="19" t="s">
        <v>83</v>
      </c>
      <c r="BK217" s="218">
        <f>ROUND(I217*H217,2)</f>
        <v>0</v>
      </c>
      <c r="BL217" s="19" t="s">
        <v>207</v>
      </c>
      <c r="BM217" s="217" t="s">
        <v>1798</v>
      </c>
    </row>
    <row r="218" s="2" customFormat="1">
      <c r="A218" s="40"/>
      <c r="B218" s="41"/>
      <c r="C218" s="42"/>
      <c r="D218" s="219" t="s">
        <v>209</v>
      </c>
      <c r="E218" s="42"/>
      <c r="F218" s="220" t="s">
        <v>1799</v>
      </c>
      <c r="G218" s="42"/>
      <c r="H218" s="42"/>
      <c r="I218" s="221"/>
      <c r="J218" s="42"/>
      <c r="K218" s="42"/>
      <c r="L218" s="46"/>
      <c r="M218" s="222"/>
      <c r="N218" s="22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209</v>
      </c>
      <c r="AU218" s="19" t="s">
        <v>85</v>
      </c>
    </row>
    <row r="219" s="2" customFormat="1" ht="16.5" customHeight="1">
      <c r="A219" s="40"/>
      <c r="B219" s="41"/>
      <c r="C219" s="206" t="s">
        <v>290</v>
      </c>
      <c r="D219" s="206" t="s">
        <v>202</v>
      </c>
      <c r="E219" s="207" t="s">
        <v>1800</v>
      </c>
      <c r="F219" s="208" t="s">
        <v>1801</v>
      </c>
      <c r="G219" s="209" t="s">
        <v>283</v>
      </c>
      <c r="H219" s="210">
        <v>104.40000000000001</v>
      </c>
      <c r="I219" s="211"/>
      <c r="J219" s="212">
        <f>ROUND(I219*H219,2)</f>
        <v>0</v>
      </c>
      <c r="K219" s="208" t="s">
        <v>206</v>
      </c>
      <c r="L219" s="46"/>
      <c r="M219" s="213" t="s">
        <v>19</v>
      </c>
      <c r="N219" s="214" t="s">
        <v>46</v>
      </c>
      <c r="O219" s="86"/>
      <c r="P219" s="215">
        <f>O219*H219</f>
        <v>0</v>
      </c>
      <c r="Q219" s="215">
        <v>0.0028500000000000001</v>
      </c>
      <c r="R219" s="215">
        <f>Q219*H219</f>
        <v>0.29754000000000003</v>
      </c>
      <c r="S219" s="215">
        <v>0</v>
      </c>
      <c r="T219" s="216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17" t="s">
        <v>207</v>
      </c>
      <c r="AT219" s="217" t="s">
        <v>202</v>
      </c>
      <c r="AU219" s="217" t="s">
        <v>85</v>
      </c>
      <c r="AY219" s="19" t="s">
        <v>199</v>
      </c>
      <c r="BE219" s="218">
        <f>IF(N219="základní",J219,0)</f>
        <v>0</v>
      </c>
      <c r="BF219" s="218">
        <f>IF(N219="snížená",J219,0)</f>
        <v>0</v>
      </c>
      <c r="BG219" s="218">
        <f>IF(N219="zákl. přenesená",J219,0)</f>
        <v>0</v>
      </c>
      <c r="BH219" s="218">
        <f>IF(N219="sníž. přenesená",J219,0)</f>
        <v>0</v>
      </c>
      <c r="BI219" s="218">
        <f>IF(N219="nulová",J219,0)</f>
        <v>0</v>
      </c>
      <c r="BJ219" s="19" t="s">
        <v>83</v>
      </c>
      <c r="BK219" s="218">
        <f>ROUND(I219*H219,2)</f>
        <v>0</v>
      </c>
      <c r="BL219" s="19" t="s">
        <v>207</v>
      </c>
      <c r="BM219" s="217" t="s">
        <v>1802</v>
      </c>
    </row>
    <row r="220" s="2" customFormat="1">
      <c r="A220" s="40"/>
      <c r="B220" s="41"/>
      <c r="C220" s="42"/>
      <c r="D220" s="219" t="s">
        <v>209</v>
      </c>
      <c r="E220" s="42"/>
      <c r="F220" s="220" t="s">
        <v>1803</v>
      </c>
      <c r="G220" s="42"/>
      <c r="H220" s="42"/>
      <c r="I220" s="221"/>
      <c r="J220" s="42"/>
      <c r="K220" s="42"/>
      <c r="L220" s="46"/>
      <c r="M220" s="222"/>
      <c r="N220" s="223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209</v>
      </c>
      <c r="AU220" s="19" t="s">
        <v>85</v>
      </c>
    </row>
    <row r="221" s="12" customFormat="1" ht="22.8" customHeight="1">
      <c r="A221" s="12"/>
      <c r="B221" s="190"/>
      <c r="C221" s="191"/>
      <c r="D221" s="192" t="s">
        <v>74</v>
      </c>
      <c r="E221" s="204" t="s">
        <v>230</v>
      </c>
      <c r="F221" s="204" t="s">
        <v>231</v>
      </c>
      <c r="G221" s="191"/>
      <c r="H221" s="191"/>
      <c r="I221" s="194"/>
      <c r="J221" s="205">
        <f>BK221</f>
        <v>0</v>
      </c>
      <c r="K221" s="191"/>
      <c r="L221" s="196"/>
      <c r="M221" s="197"/>
      <c r="N221" s="198"/>
      <c r="O221" s="198"/>
      <c r="P221" s="199">
        <f>SUM(P222:P277)</f>
        <v>0</v>
      </c>
      <c r="Q221" s="198"/>
      <c r="R221" s="199">
        <f>SUM(R222:R277)</f>
        <v>0.0023249999999999998</v>
      </c>
      <c r="S221" s="198"/>
      <c r="T221" s="200">
        <f>SUM(T222:T277)</f>
        <v>31.905852000000003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01" t="s">
        <v>83</v>
      </c>
      <c r="AT221" s="202" t="s">
        <v>74</v>
      </c>
      <c r="AU221" s="202" t="s">
        <v>83</v>
      </c>
      <c r="AY221" s="201" t="s">
        <v>199</v>
      </c>
      <c r="BK221" s="203">
        <f>SUM(BK222:BK277)</f>
        <v>0</v>
      </c>
    </row>
    <row r="222" s="2" customFormat="1" ht="24.15" customHeight="1">
      <c r="A222" s="40"/>
      <c r="B222" s="41"/>
      <c r="C222" s="206" t="s">
        <v>392</v>
      </c>
      <c r="D222" s="206" t="s">
        <v>202</v>
      </c>
      <c r="E222" s="207" t="s">
        <v>1804</v>
      </c>
      <c r="F222" s="208" t="s">
        <v>1805</v>
      </c>
      <c r="G222" s="209" t="s">
        <v>283</v>
      </c>
      <c r="H222" s="210">
        <v>231</v>
      </c>
      <c r="I222" s="211"/>
      <c r="J222" s="212">
        <f>ROUND(I222*H222,2)</f>
        <v>0</v>
      </c>
      <c r="K222" s="208" t="s">
        <v>206</v>
      </c>
      <c r="L222" s="46"/>
      <c r="M222" s="213" t="s">
        <v>19</v>
      </c>
      <c r="N222" s="214" t="s">
        <v>46</v>
      </c>
      <c r="O222" s="86"/>
      <c r="P222" s="215">
        <f>O222*H222</f>
        <v>0</v>
      </c>
      <c r="Q222" s="215">
        <v>0</v>
      </c>
      <c r="R222" s="215">
        <f>Q222*H222</f>
        <v>0</v>
      </c>
      <c r="S222" s="215">
        <v>0</v>
      </c>
      <c r="T222" s="216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17" t="s">
        <v>207</v>
      </c>
      <c r="AT222" s="217" t="s">
        <v>202</v>
      </c>
      <c r="AU222" s="217" t="s">
        <v>85</v>
      </c>
      <c r="AY222" s="19" t="s">
        <v>199</v>
      </c>
      <c r="BE222" s="218">
        <f>IF(N222="základní",J222,0)</f>
        <v>0</v>
      </c>
      <c r="BF222" s="218">
        <f>IF(N222="snížená",J222,0)</f>
        <v>0</v>
      </c>
      <c r="BG222" s="218">
        <f>IF(N222="zákl. přenesená",J222,0)</f>
        <v>0</v>
      </c>
      <c r="BH222" s="218">
        <f>IF(N222="sníž. přenesená",J222,0)</f>
        <v>0</v>
      </c>
      <c r="BI222" s="218">
        <f>IF(N222="nulová",J222,0)</f>
        <v>0</v>
      </c>
      <c r="BJ222" s="19" t="s">
        <v>83</v>
      </c>
      <c r="BK222" s="218">
        <f>ROUND(I222*H222,2)</f>
        <v>0</v>
      </c>
      <c r="BL222" s="19" t="s">
        <v>207</v>
      </c>
      <c r="BM222" s="217" t="s">
        <v>1806</v>
      </c>
    </row>
    <row r="223" s="2" customFormat="1">
      <c r="A223" s="40"/>
      <c r="B223" s="41"/>
      <c r="C223" s="42"/>
      <c r="D223" s="219" t="s">
        <v>209</v>
      </c>
      <c r="E223" s="42"/>
      <c r="F223" s="220" t="s">
        <v>1807</v>
      </c>
      <c r="G223" s="42"/>
      <c r="H223" s="42"/>
      <c r="I223" s="221"/>
      <c r="J223" s="42"/>
      <c r="K223" s="42"/>
      <c r="L223" s="46"/>
      <c r="M223" s="222"/>
      <c r="N223" s="223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209</v>
      </c>
      <c r="AU223" s="19" t="s">
        <v>85</v>
      </c>
    </row>
    <row r="224" s="13" customFormat="1">
      <c r="A224" s="13"/>
      <c r="B224" s="224"/>
      <c r="C224" s="225"/>
      <c r="D224" s="226" t="s">
        <v>216</v>
      </c>
      <c r="E224" s="227" t="s">
        <v>19</v>
      </c>
      <c r="F224" s="228" t="s">
        <v>1808</v>
      </c>
      <c r="G224" s="225"/>
      <c r="H224" s="229">
        <v>231</v>
      </c>
      <c r="I224" s="230"/>
      <c r="J224" s="225"/>
      <c r="K224" s="225"/>
      <c r="L224" s="231"/>
      <c r="M224" s="232"/>
      <c r="N224" s="233"/>
      <c r="O224" s="233"/>
      <c r="P224" s="233"/>
      <c r="Q224" s="233"/>
      <c r="R224" s="233"/>
      <c r="S224" s="233"/>
      <c r="T224" s="234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5" t="s">
        <v>216</v>
      </c>
      <c r="AU224" s="235" t="s">
        <v>85</v>
      </c>
      <c r="AV224" s="13" t="s">
        <v>85</v>
      </c>
      <c r="AW224" s="13" t="s">
        <v>37</v>
      </c>
      <c r="AX224" s="13" t="s">
        <v>75</v>
      </c>
      <c r="AY224" s="235" t="s">
        <v>199</v>
      </c>
    </row>
    <row r="225" s="14" customFormat="1">
      <c r="A225" s="14"/>
      <c r="B225" s="236"/>
      <c r="C225" s="237"/>
      <c r="D225" s="226" t="s">
        <v>216</v>
      </c>
      <c r="E225" s="238" t="s">
        <v>19</v>
      </c>
      <c r="F225" s="239" t="s">
        <v>218</v>
      </c>
      <c r="G225" s="237"/>
      <c r="H225" s="240">
        <v>231</v>
      </c>
      <c r="I225" s="241"/>
      <c r="J225" s="237"/>
      <c r="K225" s="237"/>
      <c r="L225" s="242"/>
      <c r="M225" s="243"/>
      <c r="N225" s="244"/>
      <c r="O225" s="244"/>
      <c r="P225" s="244"/>
      <c r="Q225" s="244"/>
      <c r="R225" s="244"/>
      <c r="S225" s="244"/>
      <c r="T225" s="245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46" t="s">
        <v>216</v>
      </c>
      <c r="AU225" s="246" t="s">
        <v>85</v>
      </c>
      <c r="AV225" s="14" t="s">
        <v>207</v>
      </c>
      <c r="AW225" s="14" t="s">
        <v>37</v>
      </c>
      <c r="AX225" s="14" t="s">
        <v>83</v>
      </c>
      <c r="AY225" s="246" t="s">
        <v>199</v>
      </c>
    </row>
    <row r="226" s="2" customFormat="1" ht="21.75" customHeight="1">
      <c r="A226" s="40"/>
      <c r="B226" s="41"/>
      <c r="C226" s="206" t="s">
        <v>516</v>
      </c>
      <c r="D226" s="206" t="s">
        <v>202</v>
      </c>
      <c r="E226" s="207" t="s">
        <v>1809</v>
      </c>
      <c r="F226" s="208" t="s">
        <v>1810</v>
      </c>
      <c r="G226" s="209" t="s">
        <v>283</v>
      </c>
      <c r="H226" s="210">
        <v>6930</v>
      </c>
      <c r="I226" s="211"/>
      <c r="J226" s="212">
        <f>ROUND(I226*H226,2)</f>
        <v>0</v>
      </c>
      <c r="K226" s="208" t="s">
        <v>206</v>
      </c>
      <c r="L226" s="46"/>
      <c r="M226" s="213" t="s">
        <v>19</v>
      </c>
      <c r="N226" s="214" t="s">
        <v>46</v>
      </c>
      <c r="O226" s="86"/>
      <c r="P226" s="215">
        <f>O226*H226</f>
        <v>0</v>
      </c>
      <c r="Q226" s="215">
        <v>0</v>
      </c>
      <c r="R226" s="215">
        <f>Q226*H226</f>
        <v>0</v>
      </c>
      <c r="S226" s="215">
        <v>0</v>
      </c>
      <c r="T226" s="216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17" t="s">
        <v>207</v>
      </c>
      <c r="AT226" s="217" t="s">
        <v>202</v>
      </c>
      <c r="AU226" s="217" t="s">
        <v>85</v>
      </c>
      <c r="AY226" s="19" t="s">
        <v>199</v>
      </c>
      <c r="BE226" s="218">
        <f>IF(N226="základní",J226,0)</f>
        <v>0</v>
      </c>
      <c r="BF226" s="218">
        <f>IF(N226="snížená",J226,0)</f>
        <v>0</v>
      </c>
      <c r="BG226" s="218">
        <f>IF(N226="zákl. přenesená",J226,0)</f>
        <v>0</v>
      </c>
      <c r="BH226" s="218">
        <f>IF(N226="sníž. přenesená",J226,0)</f>
        <v>0</v>
      </c>
      <c r="BI226" s="218">
        <f>IF(N226="nulová",J226,0)</f>
        <v>0</v>
      </c>
      <c r="BJ226" s="19" t="s">
        <v>83</v>
      </c>
      <c r="BK226" s="218">
        <f>ROUND(I226*H226,2)</f>
        <v>0</v>
      </c>
      <c r="BL226" s="19" t="s">
        <v>207</v>
      </c>
      <c r="BM226" s="217" t="s">
        <v>1811</v>
      </c>
    </row>
    <row r="227" s="2" customFormat="1">
      <c r="A227" s="40"/>
      <c r="B227" s="41"/>
      <c r="C227" s="42"/>
      <c r="D227" s="219" t="s">
        <v>209</v>
      </c>
      <c r="E227" s="42"/>
      <c r="F227" s="220" t="s">
        <v>1812</v>
      </c>
      <c r="G227" s="42"/>
      <c r="H227" s="42"/>
      <c r="I227" s="221"/>
      <c r="J227" s="42"/>
      <c r="K227" s="42"/>
      <c r="L227" s="46"/>
      <c r="M227" s="222"/>
      <c r="N227" s="223"/>
      <c r="O227" s="86"/>
      <c r="P227" s="86"/>
      <c r="Q227" s="86"/>
      <c r="R227" s="86"/>
      <c r="S227" s="86"/>
      <c r="T227" s="87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209</v>
      </c>
      <c r="AU227" s="19" t="s">
        <v>85</v>
      </c>
    </row>
    <row r="228" s="13" customFormat="1">
      <c r="A228" s="13"/>
      <c r="B228" s="224"/>
      <c r="C228" s="225"/>
      <c r="D228" s="226" t="s">
        <v>216</v>
      </c>
      <c r="E228" s="227" t="s">
        <v>19</v>
      </c>
      <c r="F228" s="228" t="s">
        <v>1813</v>
      </c>
      <c r="G228" s="225"/>
      <c r="H228" s="229">
        <v>6930</v>
      </c>
      <c r="I228" s="230"/>
      <c r="J228" s="225"/>
      <c r="K228" s="225"/>
      <c r="L228" s="231"/>
      <c r="M228" s="232"/>
      <c r="N228" s="233"/>
      <c r="O228" s="233"/>
      <c r="P228" s="233"/>
      <c r="Q228" s="233"/>
      <c r="R228" s="233"/>
      <c r="S228" s="233"/>
      <c r="T228" s="234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5" t="s">
        <v>216</v>
      </c>
      <c r="AU228" s="235" t="s">
        <v>85</v>
      </c>
      <c r="AV228" s="13" t="s">
        <v>85</v>
      </c>
      <c r="AW228" s="13" t="s">
        <v>37</v>
      </c>
      <c r="AX228" s="13" t="s">
        <v>75</v>
      </c>
      <c r="AY228" s="235" t="s">
        <v>199</v>
      </c>
    </row>
    <row r="229" s="14" customFormat="1">
      <c r="A229" s="14"/>
      <c r="B229" s="236"/>
      <c r="C229" s="237"/>
      <c r="D229" s="226" t="s">
        <v>216</v>
      </c>
      <c r="E229" s="238" t="s">
        <v>19</v>
      </c>
      <c r="F229" s="239" t="s">
        <v>218</v>
      </c>
      <c r="G229" s="237"/>
      <c r="H229" s="240">
        <v>6930</v>
      </c>
      <c r="I229" s="241"/>
      <c r="J229" s="237"/>
      <c r="K229" s="237"/>
      <c r="L229" s="242"/>
      <c r="M229" s="243"/>
      <c r="N229" s="244"/>
      <c r="O229" s="244"/>
      <c r="P229" s="244"/>
      <c r="Q229" s="244"/>
      <c r="R229" s="244"/>
      <c r="S229" s="244"/>
      <c r="T229" s="245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46" t="s">
        <v>216</v>
      </c>
      <c r="AU229" s="246" t="s">
        <v>85</v>
      </c>
      <c r="AV229" s="14" t="s">
        <v>207</v>
      </c>
      <c r="AW229" s="14" t="s">
        <v>37</v>
      </c>
      <c r="AX229" s="14" t="s">
        <v>83</v>
      </c>
      <c r="AY229" s="246" t="s">
        <v>199</v>
      </c>
    </row>
    <row r="230" s="2" customFormat="1" ht="24.15" customHeight="1">
      <c r="A230" s="40"/>
      <c r="B230" s="41"/>
      <c r="C230" s="206" t="s">
        <v>521</v>
      </c>
      <c r="D230" s="206" t="s">
        <v>202</v>
      </c>
      <c r="E230" s="207" t="s">
        <v>1814</v>
      </c>
      <c r="F230" s="208" t="s">
        <v>1815</v>
      </c>
      <c r="G230" s="209" t="s">
        <v>283</v>
      </c>
      <c r="H230" s="210">
        <v>231</v>
      </c>
      <c r="I230" s="211"/>
      <c r="J230" s="212">
        <f>ROUND(I230*H230,2)</f>
        <v>0</v>
      </c>
      <c r="K230" s="208" t="s">
        <v>206</v>
      </c>
      <c r="L230" s="46"/>
      <c r="M230" s="213" t="s">
        <v>19</v>
      </c>
      <c r="N230" s="214" t="s">
        <v>46</v>
      </c>
      <c r="O230" s="86"/>
      <c r="P230" s="215">
        <f>O230*H230</f>
        <v>0</v>
      </c>
      <c r="Q230" s="215">
        <v>0</v>
      </c>
      <c r="R230" s="215">
        <f>Q230*H230</f>
        <v>0</v>
      </c>
      <c r="S230" s="215">
        <v>0</v>
      </c>
      <c r="T230" s="216">
        <f>S230*H230</f>
        <v>0</v>
      </c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R230" s="217" t="s">
        <v>207</v>
      </c>
      <c r="AT230" s="217" t="s">
        <v>202</v>
      </c>
      <c r="AU230" s="217" t="s">
        <v>85</v>
      </c>
      <c r="AY230" s="19" t="s">
        <v>199</v>
      </c>
      <c r="BE230" s="218">
        <f>IF(N230="základní",J230,0)</f>
        <v>0</v>
      </c>
      <c r="BF230" s="218">
        <f>IF(N230="snížená",J230,0)</f>
        <v>0</v>
      </c>
      <c r="BG230" s="218">
        <f>IF(N230="zákl. přenesená",J230,0)</f>
        <v>0</v>
      </c>
      <c r="BH230" s="218">
        <f>IF(N230="sníž. přenesená",J230,0)</f>
        <v>0</v>
      </c>
      <c r="BI230" s="218">
        <f>IF(N230="nulová",J230,0)</f>
        <v>0</v>
      </c>
      <c r="BJ230" s="19" t="s">
        <v>83</v>
      </c>
      <c r="BK230" s="218">
        <f>ROUND(I230*H230,2)</f>
        <v>0</v>
      </c>
      <c r="BL230" s="19" t="s">
        <v>207</v>
      </c>
      <c r="BM230" s="217" t="s">
        <v>1816</v>
      </c>
    </row>
    <row r="231" s="2" customFormat="1">
      <c r="A231" s="40"/>
      <c r="B231" s="41"/>
      <c r="C231" s="42"/>
      <c r="D231" s="219" t="s">
        <v>209</v>
      </c>
      <c r="E231" s="42"/>
      <c r="F231" s="220" t="s">
        <v>1817</v>
      </c>
      <c r="G231" s="42"/>
      <c r="H231" s="42"/>
      <c r="I231" s="221"/>
      <c r="J231" s="42"/>
      <c r="K231" s="42"/>
      <c r="L231" s="46"/>
      <c r="M231" s="222"/>
      <c r="N231" s="223"/>
      <c r="O231" s="86"/>
      <c r="P231" s="86"/>
      <c r="Q231" s="86"/>
      <c r="R231" s="86"/>
      <c r="S231" s="86"/>
      <c r="T231" s="87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T231" s="19" t="s">
        <v>209</v>
      </c>
      <c r="AU231" s="19" t="s">
        <v>85</v>
      </c>
    </row>
    <row r="232" s="2" customFormat="1" ht="16.5" customHeight="1">
      <c r="A232" s="40"/>
      <c r="B232" s="41"/>
      <c r="C232" s="206" t="s">
        <v>526</v>
      </c>
      <c r="D232" s="206" t="s">
        <v>202</v>
      </c>
      <c r="E232" s="207" t="s">
        <v>1818</v>
      </c>
      <c r="F232" s="208" t="s">
        <v>1819</v>
      </c>
      <c r="G232" s="209" t="s">
        <v>222</v>
      </c>
      <c r="H232" s="210">
        <v>90.450000000000003</v>
      </c>
      <c r="I232" s="211"/>
      <c r="J232" s="212">
        <f>ROUND(I232*H232,2)</f>
        <v>0</v>
      </c>
      <c r="K232" s="208" t="s">
        <v>206</v>
      </c>
      <c r="L232" s="46"/>
      <c r="M232" s="213" t="s">
        <v>19</v>
      </c>
      <c r="N232" s="214" t="s">
        <v>46</v>
      </c>
      <c r="O232" s="86"/>
      <c r="P232" s="215">
        <f>O232*H232</f>
        <v>0</v>
      </c>
      <c r="Q232" s="215">
        <v>0</v>
      </c>
      <c r="R232" s="215">
        <f>Q232*H232</f>
        <v>0</v>
      </c>
      <c r="S232" s="215">
        <v>0</v>
      </c>
      <c r="T232" s="216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17" t="s">
        <v>207</v>
      </c>
      <c r="AT232" s="217" t="s">
        <v>202</v>
      </c>
      <c r="AU232" s="217" t="s">
        <v>85</v>
      </c>
      <c r="AY232" s="19" t="s">
        <v>199</v>
      </c>
      <c r="BE232" s="218">
        <f>IF(N232="základní",J232,0)</f>
        <v>0</v>
      </c>
      <c r="BF232" s="218">
        <f>IF(N232="snížená",J232,0)</f>
        <v>0</v>
      </c>
      <c r="BG232" s="218">
        <f>IF(N232="zákl. přenesená",J232,0)</f>
        <v>0</v>
      </c>
      <c r="BH232" s="218">
        <f>IF(N232="sníž. přenesená",J232,0)</f>
        <v>0</v>
      </c>
      <c r="BI232" s="218">
        <f>IF(N232="nulová",J232,0)</f>
        <v>0</v>
      </c>
      <c r="BJ232" s="19" t="s">
        <v>83</v>
      </c>
      <c r="BK232" s="218">
        <f>ROUND(I232*H232,2)</f>
        <v>0</v>
      </c>
      <c r="BL232" s="19" t="s">
        <v>207</v>
      </c>
      <c r="BM232" s="217" t="s">
        <v>1820</v>
      </c>
    </row>
    <row r="233" s="2" customFormat="1">
      <c r="A233" s="40"/>
      <c r="B233" s="41"/>
      <c r="C233" s="42"/>
      <c r="D233" s="219" t="s">
        <v>209</v>
      </c>
      <c r="E233" s="42"/>
      <c r="F233" s="220" t="s">
        <v>1821</v>
      </c>
      <c r="G233" s="42"/>
      <c r="H233" s="42"/>
      <c r="I233" s="221"/>
      <c r="J233" s="42"/>
      <c r="K233" s="42"/>
      <c r="L233" s="46"/>
      <c r="M233" s="222"/>
      <c r="N233" s="223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209</v>
      </c>
      <c r="AU233" s="19" t="s">
        <v>85</v>
      </c>
    </row>
    <row r="234" s="13" customFormat="1">
      <c r="A234" s="13"/>
      <c r="B234" s="224"/>
      <c r="C234" s="225"/>
      <c r="D234" s="226" t="s">
        <v>216</v>
      </c>
      <c r="E234" s="227" t="s">
        <v>19</v>
      </c>
      <c r="F234" s="228" t="s">
        <v>1822</v>
      </c>
      <c r="G234" s="225"/>
      <c r="H234" s="229">
        <v>90.450000000000003</v>
      </c>
      <c r="I234" s="230"/>
      <c r="J234" s="225"/>
      <c r="K234" s="225"/>
      <c r="L234" s="231"/>
      <c r="M234" s="232"/>
      <c r="N234" s="233"/>
      <c r="O234" s="233"/>
      <c r="P234" s="233"/>
      <c r="Q234" s="233"/>
      <c r="R234" s="233"/>
      <c r="S234" s="233"/>
      <c r="T234" s="234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5" t="s">
        <v>216</v>
      </c>
      <c r="AU234" s="235" t="s">
        <v>85</v>
      </c>
      <c r="AV234" s="13" t="s">
        <v>85</v>
      </c>
      <c r="AW234" s="13" t="s">
        <v>37</v>
      </c>
      <c r="AX234" s="13" t="s">
        <v>75</v>
      </c>
      <c r="AY234" s="235" t="s">
        <v>199</v>
      </c>
    </row>
    <row r="235" s="14" customFormat="1">
      <c r="A235" s="14"/>
      <c r="B235" s="236"/>
      <c r="C235" s="237"/>
      <c r="D235" s="226" t="s">
        <v>216</v>
      </c>
      <c r="E235" s="238" t="s">
        <v>19</v>
      </c>
      <c r="F235" s="239" t="s">
        <v>218</v>
      </c>
      <c r="G235" s="237"/>
      <c r="H235" s="240">
        <v>90.450000000000003</v>
      </c>
      <c r="I235" s="241"/>
      <c r="J235" s="237"/>
      <c r="K235" s="237"/>
      <c r="L235" s="242"/>
      <c r="M235" s="243"/>
      <c r="N235" s="244"/>
      <c r="O235" s="244"/>
      <c r="P235" s="244"/>
      <c r="Q235" s="244"/>
      <c r="R235" s="244"/>
      <c r="S235" s="244"/>
      <c r="T235" s="245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6" t="s">
        <v>216</v>
      </c>
      <c r="AU235" s="246" t="s">
        <v>85</v>
      </c>
      <c r="AV235" s="14" t="s">
        <v>207</v>
      </c>
      <c r="AW235" s="14" t="s">
        <v>37</v>
      </c>
      <c r="AX235" s="14" t="s">
        <v>83</v>
      </c>
      <c r="AY235" s="246" t="s">
        <v>199</v>
      </c>
    </row>
    <row r="236" s="2" customFormat="1" ht="16.5" customHeight="1">
      <c r="A236" s="40"/>
      <c r="B236" s="41"/>
      <c r="C236" s="206" t="s">
        <v>531</v>
      </c>
      <c r="D236" s="206" t="s">
        <v>202</v>
      </c>
      <c r="E236" s="207" t="s">
        <v>1823</v>
      </c>
      <c r="F236" s="208" t="s">
        <v>1824</v>
      </c>
      <c r="G236" s="209" t="s">
        <v>222</v>
      </c>
      <c r="H236" s="210">
        <v>2713.5</v>
      </c>
      <c r="I236" s="211"/>
      <c r="J236" s="212">
        <f>ROUND(I236*H236,2)</f>
        <v>0</v>
      </c>
      <c r="K236" s="208" t="s">
        <v>206</v>
      </c>
      <c r="L236" s="46"/>
      <c r="M236" s="213" t="s">
        <v>19</v>
      </c>
      <c r="N236" s="214" t="s">
        <v>46</v>
      </c>
      <c r="O236" s="86"/>
      <c r="P236" s="215">
        <f>O236*H236</f>
        <v>0</v>
      </c>
      <c r="Q236" s="215">
        <v>0</v>
      </c>
      <c r="R236" s="215">
        <f>Q236*H236</f>
        <v>0</v>
      </c>
      <c r="S236" s="215">
        <v>0</v>
      </c>
      <c r="T236" s="216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217" t="s">
        <v>207</v>
      </c>
      <c r="AT236" s="217" t="s">
        <v>202</v>
      </c>
      <c r="AU236" s="217" t="s">
        <v>85</v>
      </c>
      <c r="AY236" s="19" t="s">
        <v>199</v>
      </c>
      <c r="BE236" s="218">
        <f>IF(N236="základní",J236,0)</f>
        <v>0</v>
      </c>
      <c r="BF236" s="218">
        <f>IF(N236="snížená",J236,0)</f>
        <v>0</v>
      </c>
      <c r="BG236" s="218">
        <f>IF(N236="zákl. přenesená",J236,0)</f>
        <v>0</v>
      </c>
      <c r="BH236" s="218">
        <f>IF(N236="sníž. přenesená",J236,0)</f>
        <v>0</v>
      </c>
      <c r="BI236" s="218">
        <f>IF(N236="nulová",J236,0)</f>
        <v>0</v>
      </c>
      <c r="BJ236" s="19" t="s">
        <v>83</v>
      </c>
      <c r="BK236" s="218">
        <f>ROUND(I236*H236,2)</f>
        <v>0</v>
      </c>
      <c r="BL236" s="19" t="s">
        <v>207</v>
      </c>
      <c r="BM236" s="217" t="s">
        <v>1825</v>
      </c>
    </row>
    <row r="237" s="2" customFormat="1">
      <c r="A237" s="40"/>
      <c r="B237" s="41"/>
      <c r="C237" s="42"/>
      <c r="D237" s="219" t="s">
        <v>209</v>
      </c>
      <c r="E237" s="42"/>
      <c r="F237" s="220" t="s">
        <v>1826</v>
      </c>
      <c r="G237" s="42"/>
      <c r="H237" s="42"/>
      <c r="I237" s="221"/>
      <c r="J237" s="42"/>
      <c r="K237" s="42"/>
      <c r="L237" s="46"/>
      <c r="M237" s="222"/>
      <c r="N237" s="223"/>
      <c r="O237" s="86"/>
      <c r="P237" s="86"/>
      <c r="Q237" s="86"/>
      <c r="R237" s="86"/>
      <c r="S237" s="86"/>
      <c r="T237" s="87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T237" s="19" t="s">
        <v>209</v>
      </c>
      <c r="AU237" s="19" t="s">
        <v>85</v>
      </c>
    </row>
    <row r="238" s="13" customFormat="1">
      <c r="A238" s="13"/>
      <c r="B238" s="224"/>
      <c r="C238" s="225"/>
      <c r="D238" s="226" t="s">
        <v>216</v>
      </c>
      <c r="E238" s="227" t="s">
        <v>19</v>
      </c>
      <c r="F238" s="228" t="s">
        <v>1827</v>
      </c>
      <c r="G238" s="225"/>
      <c r="H238" s="229">
        <v>2713.5</v>
      </c>
      <c r="I238" s="230"/>
      <c r="J238" s="225"/>
      <c r="K238" s="225"/>
      <c r="L238" s="231"/>
      <c r="M238" s="232"/>
      <c r="N238" s="233"/>
      <c r="O238" s="233"/>
      <c r="P238" s="233"/>
      <c r="Q238" s="233"/>
      <c r="R238" s="233"/>
      <c r="S238" s="233"/>
      <c r="T238" s="234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5" t="s">
        <v>216</v>
      </c>
      <c r="AU238" s="235" t="s">
        <v>85</v>
      </c>
      <c r="AV238" s="13" t="s">
        <v>85</v>
      </c>
      <c r="AW238" s="13" t="s">
        <v>37</v>
      </c>
      <c r="AX238" s="13" t="s">
        <v>75</v>
      </c>
      <c r="AY238" s="235" t="s">
        <v>199</v>
      </c>
    </row>
    <row r="239" s="14" customFormat="1">
      <c r="A239" s="14"/>
      <c r="B239" s="236"/>
      <c r="C239" s="237"/>
      <c r="D239" s="226" t="s">
        <v>216</v>
      </c>
      <c r="E239" s="238" t="s">
        <v>19</v>
      </c>
      <c r="F239" s="239" t="s">
        <v>218</v>
      </c>
      <c r="G239" s="237"/>
      <c r="H239" s="240">
        <v>2713.5</v>
      </c>
      <c r="I239" s="241"/>
      <c r="J239" s="237"/>
      <c r="K239" s="237"/>
      <c r="L239" s="242"/>
      <c r="M239" s="243"/>
      <c r="N239" s="244"/>
      <c r="O239" s="244"/>
      <c r="P239" s="244"/>
      <c r="Q239" s="244"/>
      <c r="R239" s="244"/>
      <c r="S239" s="244"/>
      <c r="T239" s="245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46" t="s">
        <v>216</v>
      </c>
      <c r="AU239" s="246" t="s">
        <v>85</v>
      </c>
      <c r="AV239" s="14" t="s">
        <v>207</v>
      </c>
      <c r="AW239" s="14" t="s">
        <v>37</v>
      </c>
      <c r="AX239" s="14" t="s">
        <v>83</v>
      </c>
      <c r="AY239" s="246" t="s">
        <v>199</v>
      </c>
    </row>
    <row r="240" s="2" customFormat="1" ht="16.5" customHeight="1">
      <c r="A240" s="40"/>
      <c r="B240" s="41"/>
      <c r="C240" s="206" t="s">
        <v>536</v>
      </c>
      <c r="D240" s="206" t="s">
        <v>202</v>
      </c>
      <c r="E240" s="207" t="s">
        <v>1828</v>
      </c>
      <c r="F240" s="208" t="s">
        <v>1829</v>
      </c>
      <c r="G240" s="209" t="s">
        <v>222</v>
      </c>
      <c r="H240" s="210">
        <v>90.450000000000003</v>
      </c>
      <c r="I240" s="211"/>
      <c r="J240" s="212">
        <f>ROUND(I240*H240,2)</f>
        <v>0</v>
      </c>
      <c r="K240" s="208" t="s">
        <v>206</v>
      </c>
      <c r="L240" s="46"/>
      <c r="M240" s="213" t="s">
        <v>19</v>
      </c>
      <c r="N240" s="214" t="s">
        <v>46</v>
      </c>
      <c r="O240" s="86"/>
      <c r="P240" s="215">
        <f>O240*H240</f>
        <v>0</v>
      </c>
      <c r="Q240" s="215">
        <v>0</v>
      </c>
      <c r="R240" s="215">
        <f>Q240*H240</f>
        <v>0</v>
      </c>
      <c r="S240" s="215">
        <v>0</v>
      </c>
      <c r="T240" s="216">
        <f>S240*H240</f>
        <v>0</v>
      </c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R240" s="217" t="s">
        <v>207</v>
      </c>
      <c r="AT240" s="217" t="s">
        <v>202</v>
      </c>
      <c r="AU240" s="217" t="s">
        <v>85</v>
      </c>
      <c r="AY240" s="19" t="s">
        <v>199</v>
      </c>
      <c r="BE240" s="218">
        <f>IF(N240="základní",J240,0)</f>
        <v>0</v>
      </c>
      <c r="BF240" s="218">
        <f>IF(N240="snížená",J240,0)</f>
        <v>0</v>
      </c>
      <c r="BG240" s="218">
        <f>IF(N240="zákl. přenesená",J240,0)</f>
        <v>0</v>
      </c>
      <c r="BH240" s="218">
        <f>IF(N240="sníž. přenesená",J240,0)</f>
        <v>0</v>
      </c>
      <c r="BI240" s="218">
        <f>IF(N240="nulová",J240,0)</f>
        <v>0</v>
      </c>
      <c r="BJ240" s="19" t="s">
        <v>83</v>
      </c>
      <c r="BK240" s="218">
        <f>ROUND(I240*H240,2)</f>
        <v>0</v>
      </c>
      <c r="BL240" s="19" t="s">
        <v>207</v>
      </c>
      <c r="BM240" s="217" t="s">
        <v>1830</v>
      </c>
    </row>
    <row r="241" s="2" customFormat="1">
      <c r="A241" s="40"/>
      <c r="B241" s="41"/>
      <c r="C241" s="42"/>
      <c r="D241" s="219" t="s">
        <v>209</v>
      </c>
      <c r="E241" s="42"/>
      <c r="F241" s="220" t="s">
        <v>1831</v>
      </c>
      <c r="G241" s="42"/>
      <c r="H241" s="42"/>
      <c r="I241" s="221"/>
      <c r="J241" s="42"/>
      <c r="K241" s="42"/>
      <c r="L241" s="46"/>
      <c r="M241" s="222"/>
      <c r="N241" s="223"/>
      <c r="O241" s="86"/>
      <c r="P241" s="86"/>
      <c r="Q241" s="86"/>
      <c r="R241" s="86"/>
      <c r="S241" s="86"/>
      <c r="T241" s="87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T241" s="19" t="s">
        <v>209</v>
      </c>
      <c r="AU241" s="19" t="s">
        <v>85</v>
      </c>
    </row>
    <row r="242" s="2" customFormat="1" ht="16.5" customHeight="1">
      <c r="A242" s="40"/>
      <c r="B242" s="41"/>
      <c r="C242" s="206" t="s">
        <v>543</v>
      </c>
      <c r="D242" s="206" t="s">
        <v>202</v>
      </c>
      <c r="E242" s="207" t="s">
        <v>1832</v>
      </c>
      <c r="F242" s="208" t="s">
        <v>1833</v>
      </c>
      <c r="G242" s="209" t="s">
        <v>283</v>
      </c>
      <c r="H242" s="210">
        <v>231</v>
      </c>
      <c r="I242" s="211"/>
      <c r="J242" s="212">
        <f>ROUND(I242*H242,2)</f>
        <v>0</v>
      </c>
      <c r="K242" s="208" t="s">
        <v>206</v>
      </c>
      <c r="L242" s="46"/>
      <c r="M242" s="213" t="s">
        <v>19</v>
      </c>
      <c r="N242" s="214" t="s">
        <v>46</v>
      </c>
      <c r="O242" s="86"/>
      <c r="P242" s="215">
        <f>O242*H242</f>
        <v>0</v>
      </c>
      <c r="Q242" s="215">
        <v>0</v>
      </c>
      <c r="R242" s="215">
        <f>Q242*H242</f>
        <v>0</v>
      </c>
      <c r="S242" s="215">
        <v>0</v>
      </c>
      <c r="T242" s="216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217" t="s">
        <v>207</v>
      </c>
      <c r="AT242" s="217" t="s">
        <v>202</v>
      </c>
      <c r="AU242" s="217" t="s">
        <v>85</v>
      </c>
      <c r="AY242" s="19" t="s">
        <v>199</v>
      </c>
      <c r="BE242" s="218">
        <f>IF(N242="základní",J242,0)</f>
        <v>0</v>
      </c>
      <c r="BF242" s="218">
        <f>IF(N242="snížená",J242,0)</f>
        <v>0</v>
      </c>
      <c r="BG242" s="218">
        <f>IF(N242="zákl. přenesená",J242,0)</f>
        <v>0</v>
      </c>
      <c r="BH242" s="218">
        <f>IF(N242="sníž. přenesená",J242,0)</f>
        <v>0</v>
      </c>
      <c r="BI242" s="218">
        <f>IF(N242="nulová",J242,0)</f>
        <v>0</v>
      </c>
      <c r="BJ242" s="19" t="s">
        <v>83</v>
      </c>
      <c r="BK242" s="218">
        <f>ROUND(I242*H242,2)</f>
        <v>0</v>
      </c>
      <c r="BL242" s="19" t="s">
        <v>207</v>
      </c>
      <c r="BM242" s="217" t="s">
        <v>1834</v>
      </c>
    </row>
    <row r="243" s="2" customFormat="1">
      <c r="A243" s="40"/>
      <c r="B243" s="41"/>
      <c r="C243" s="42"/>
      <c r="D243" s="219" t="s">
        <v>209</v>
      </c>
      <c r="E243" s="42"/>
      <c r="F243" s="220" t="s">
        <v>1835</v>
      </c>
      <c r="G243" s="42"/>
      <c r="H243" s="42"/>
      <c r="I243" s="221"/>
      <c r="J243" s="42"/>
      <c r="K243" s="42"/>
      <c r="L243" s="46"/>
      <c r="M243" s="222"/>
      <c r="N243" s="223"/>
      <c r="O243" s="86"/>
      <c r="P243" s="86"/>
      <c r="Q243" s="86"/>
      <c r="R243" s="86"/>
      <c r="S243" s="86"/>
      <c r="T243" s="87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19" t="s">
        <v>209</v>
      </c>
      <c r="AU243" s="19" t="s">
        <v>85</v>
      </c>
    </row>
    <row r="244" s="2" customFormat="1" ht="16.5" customHeight="1">
      <c r="A244" s="40"/>
      <c r="B244" s="41"/>
      <c r="C244" s="206" t="s">
        <v>548</v>
      </c>
      <c r="D244" s="206" t="s">
        <v>202</v>
      </c>
      <c r="E244" s="207" t="s">
        <v>1836</v>
      </c>
      <c r="F244" s="208" t="s">
        <v>1837</v>
      </c>
      <c r="G244" s="209" t="s">
        <v>283</v>
      </c>
      <c r="H244" s="210">
        <v>231</v>
      </c>
      <c r="I244" s="211"/>
      <c r="J244" s="212">
        <f>ROUND(I244*H244,2)</f>
        <v>0</v>
      </c>
      <c r="K244" s="208" t="s">
        <v>206</v>
      </c>
      <c r="L244" s="46"/>
      <c r="M244" s="213" t="s">
        <v>19</v>
      </c>
      <c r="N244" s="214" t="s">
        <v>46</v>
      </c>
      <c r="O244" s="86"/>
      <c r="P244" s="215">
        <f>O244*H244</f>
        <v>0</v>
      </c>
      <c r="Q244" s="215">
        <v>0</v>
      </c>
      <c r="R244" s="215">
        <f>Q244*H244</f>
        <v>0</v>
      </c>
      <c r="S244" s="215">
        <v>0</v>
      </c>
      <c r="T244" s="216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217" t="s">
        <v>207</v>
      </c>
      <c r="AT244" s="217" t="s">
        <v>202</v>
      </c>
      <c r="AU244" s="217" t="s">
        <v>85</v>
      </c>
      <c r="AY244" s="19" t="s">
        <v>199</v>
      </c>
      <c r="BE244" s="218">
        <f>IF(N244="základní",J244,0)</f>
        <v>0</v>
      </c>
      <c r="BF244" s="218">
        <f>IF(N244="snížená",J244,0)</f>
        <v>0</v>
      </c>
      <c r="BG244" s="218">
        <f>IF(N244="zákl. přenesená",J244,0)</f>
        <v>0</v>
      </c>
      <c r="BH244" s="218">
        <f>IF(N244="sníž. přenesená",J244,0)</f>
        <v>0</v>
      </c>
      <c r="BI244" s="218">
        <f>IF(N244="nulová",J244,0)</f>
        <v>0</v>
      </c>
      <c r="BJ244" s="19" t="s">
        <v>83</v>
      </c>
      <c r="BK244" s="218">
        <f>ROUND(I244*H244,2)</f>
        <v>0</v>
      </c>
      <c r="BL244" s="19" t="s">
        <v>207</v>
      </c>
      <c r="BM244" s="217" t="s">
        <v>1838</v>
      </c>
    </row>
    <row r="245" s="2" customFormat="1">
      <c r="A245" s="40"/>
      <c r="B245" s="41"/>
      <c r="C245" s="42"/>
      <c r="D245" s="219" t="s">
        <v>209</v>
      </c>
      <c r="E245" s="42"/>
      <c r="F245" s="220" t="s">
        <v>1839</v>
      </c>
      <c r="G245" s="42"/>
      <c r="H245" s="42"/>
      <c r="I245" s="221"/>
      <c r="J245" s="42"/>
      <c r="K245" s="42"/>
      <c r="L245" s="46"/>
      <c r="M245" s="222"/>
      <c r="N245" s="223"/>
      <c r="O245" s="86"/>
      <c r="P245" s="86"/>
      <c r="Q245" s="86"/>
      <c r="R245" s="86"/>
      <c r="S245" s="86"/>
      <c r="T245" s="87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T245" s="19" t="s">
        <v>209</v>
      </c>
      <c r="AU245" s="19" t="s">
        <v>85</v>
      </c>
    </row>
    <row r="246" s="2" customFormat="1" ht="16.5" customHeight="1">
      <c r="A246" s="40"/>
      <c r="B246" s="41"/>
      <c r="C246" s="206" t="s">
        <v>553</v>
      </c>
      <c r="D246" s="206" t="s">
        <v>202</v>
      </c>
      <c r="E246" s="207" t="s">
        <v>1840</v>
      </c>
      <c r="F246" s="208" t="s">
        <v>1841</v>
      </c>
      <c r="G246" s="209" t="s">
        <v>461</v>
      </c>
      <c r="H246" s="210">
        <v>1</v>
      </c>
      <c r="I246" s="211"/>
      <c r="J246" s="212">
        <f>ROUND(I246*H246,2)</f>
        <v>0</v>
      </c>
      <c r="K246" s="208" t="s">
        <v>19</v>
      </c>
      <c r="L246" s="46"/>
      <c r="M246" s="213" t="s">
        <v>19</v>
      </c>
      <c r="N246" s="214" t="s">
        <v>46</v>
      </c>
      <c r="O246" s="86"/>
      <c r="P246" s="215">
        <f>O246*H246</f>
        <v>0</v>
      </c>
      <c r="Q246" s="215">
        <v>0</v>
      </c>
      <c r="R246" s="215">
        <f>Q246*H246</f>
        <v>0</v>
      </c>
      <c r="S246" s="215">
        <v>0</v>
      </c>
      <c r="T246" s="216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217" t="s">
        <v>207</v>
      </c>
      <c r="AT246" s="217" t="s">
        <v>202</v>
      </c>
      <c r="AU246" s="217" t="s">
        <v>85</v>
      </c>
      <c r="AY246" s="19" t="s">
        <v>199</v>
      </c>
      <c r="BE246" s="218">
        <f>IF(N246="základní",J246,0)</f>
        <v>0</v>
      </c>
      <c r="BF246" s="218">
        <f>IF(N246="snížená",J246,0)</f>
        <v>0</v>
      </c>
      <c r="BG246" s="218">
        <f>IF(N246="zákl. přenesená",J246,0)</f>
        <v>0</v>
      </c>
      <c r="BH246" s="218">
        <f>IF(N246="sníž. přenesená",J246,0)</f>
        <v>0</v>
      </c>
      <c r="BI246" s="218">
        <f>IF(N246="nulová",J246,0)</f>
        <v>0</v>
      </c>
      <c r="BJ246" s="19" t="s">
        <v>83</v>
      </c>
      <c r="BK246" s="218">
        <f>ROUND(I246*H246,2)</f>
        <v>0</v>
      </c>
      <c r="BL246" s="19" t="s">
        <v>207</v>
      </c>
      <c r="BM246" s="217" t="s">
        <v>1842</v>
      </c>
    </row>
    <row r="247" s="2" customFormat="1" ht="16.5" customHeight="1">
      <c r="A247" s="40"/>
      <c r="B247" s="41"/>
      <c r="C247" s="206" t="s">
        <v>558</v>
      </c>
      <c r="D247" s="206" t="s">
        <v>202</v>
      </c>
      <c r="E247" s="207" t="s">
        <v>1843</v>
      </c>
      <c r="F247" s="208" t="s">
        <v>1844</v>
      </c>
      <c r="G247" s="209" t="s">
        <v>205</v>
      </c>
      <c r="H247" s="210">
        <v>5</v>
      </c>
      <c r="I247" s="211"/>
      <c r="J247" s="212">
        <f>ROUND(I247*H247,2)</f>
        <v>0</v>
      </c>
      <c r="K247" s="208" t="s">
        <v>206</v>
      </c>
      <c r="L247" s="46"/>
      <c r="M247" s="213" t="s">
        <v>19</v>
      </c>
      <c r="N247" s="214" t="s">
        <v>46</v>
      </c>
      <c r="O247" s="86"/>
      <c r="P247" s="215">
        <f>O247*H247</f>
        <v>0</v>
      </c>
      <c r="Q247" s="215">
        <v>0</v>
      </c>
      <c r="R247" s="215">
        <f>Q247*H247</f>
        <v>0</v>
      </c>
      <c r="S247" s="215">
        <v>2.3999999999999999</v>
      </c>
      <c r="T247" s="216">
        <f>S247*H247</f>
        <v>12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17" t="s">
        <v>207</v>
      </c>
      <c r="AT247" s="217" t="s">
        <v>202</v>
      </c>
      <c r="AU247" s="217" t="s">
        <v>85</v>
      </c>
      <c r="AY247" s="19" t="s">
        <v>199</v>
      </c>
      <c r="BE247" s="218">
        <f>IF(N247="základní",J247,0)</f>
        <v>0</v>
      </c>
      <c r="BF247" s="218">
        <f>IF(N247="snížená",J247,0)</f>
        <v>0</v>
      </c>
      <c r="BG247" s="218">
        <f>IF(N247="zákl. přenesená",J247,0)</f>
        <v>0</v>
      </c>
      <c r="BH247" s="218">
        <f>IF(N247="sníž. přenesená",J247,0)</f>
        <v>0</v>
      </c>
      <c r="BI247" s="218">
        <f>IF(N247="nulová",J247,0)</f>
        <v>0</v>
      </c>
      <c r="BJ247" s="19" t="s">
        <v>83</v>
      </c>
      <c r="BK247" s="218">
        <f>ROUND(I247*H247,2)</f>
        <v>0</v>
      </c>
      <c r="BL247" s="19" t="s">
        <v>207</v>
      </c>
      <c r="BM247" s="217" t="s">
        <v>1845</v>
      </c>
    </row>
    <row r="248" s="2" customFormat="1">
      <c r="A248" s="40"/>
      <c r="B248" s="41"/>
      <c r="C248" s="42"/>
      <c r="D248" s="219" t="s">
        <v>209</v>
      </c>
      <c r="E248" s="42"/>
      <c r="F248" s="220" t="s">
        <v>1846</v>
      </c>
      <c r="G248" s="42"/>
      <c r="H248" s="42"/>
      <c r="I248" s="221"/>
      <c r="J248" s="42"/>
      <c r="K248" s="42"/>
      <c r="L248" s="46"/>
      <c r="M248" s="222"/>
      <c r="N248" s="223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209</v>
      </c>
      <c r="AU248" s="19" t="s">
        <v>85</v>
      </c>
    </row>
    <row r="249" s="13" customFormat="1">
      <c r="A249" s="13"/>
      <c r="B249" s="224"/>
      <c r="C249" s="225"/>
      <c r="D249" s="226" t="s">
        <v>216</v>
      </c>
      <c r="E249" s="227" t="s">
        <v>19</v>
      </c>
      <c r="F249" s="228" t="s">
        <v>1847</v>
      </c>
      <c r="G249" s="225"/>
      <c r="H249" s="229">
        <v>5</v>
      </c>
      <c r="I249" s="230"/>
      <c r="J249" s="225"/>
      <c r="K249" s="225"/>
      <c r="L249" s="231"/>
      <c r="M249" s="232"/>
      <c r="N249" s="233"/>
      <c r="O249" s="233"/>
      <c r="P249" s="233"/>
      <c r="Q249" s="233"/>
      <c r="R249" s="233"/>
      <c r="S249" s="233"/>
      <c r="T249" s="234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35" t="s">
        <v>216</v>
      </c>
      <c r="AU249" s="235" t="s">
        <v>85</v>
      </c>
      <c r="AV249" s="13" t="s">
        <v>85</v>
      </c>
      <c r="AW249" s="13" t="s">
        <v>37</v>
      </c>
      <c r="AX249" s="13" t="s">
        <v>75</v>
      </c>
      <c r="AY249" s="235" t="s">
        <v>199</v>
      </c>
    </row>
    <row r="250" s="14" customFormat="1">
      <c r="A250" s="14"/>
      <c r="B250" s="236"/>
      <c r="C250" s="237"/>
      <c r="D250" s="226" t="s">
        <v>216</v>
      </c>
      <c r="E250" s="238" t="s">
        <v>19</v>
      </c>
      <c r="F250" s="239" t="s">
        <v>218</v>
      </c>
      <c r="G250" s="237"/>
      <c r="H250" s="240">
        <v>5</v>
      </c>
      <c r="I250" s="241"/>
      <c r="J250" s="237"/>
      <c r="K250" s="237"/>
      <c r="L250" s="242"/>
      <c r="M250" s="243"/>
      <c r="N250" s="244"/>
      <c r="O250" s="244"/>
      <c r="P250" s="244"/>
      <c r="Q250" s="244"/>
      <c r="R250" s="244"/>
      <c r="S250" s="244"/>
      <c r="T250" s="245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46" t="s">
        <v>216</v>
      </c>
      <c r="AU250" s="246" t="s">
        <v>85</v>
      </c>
      <c r="AV250" s="14" t="s">
        <v>207</v>
      </c>
      <c r="AW250" s="14" t="s">
        <v>37</v>
      </c>
      <c r="AX250" s="14" t="s">
        <v>83</v>
      </c>
      <c r="AY250" s="246" t="s">
        <v>199</v>
      </c>
    </row>
    <row r="251" s="2" customFormat="1" ht="16.5" customHeight="1">
      <c r="A251" s="40"/>
      <c r="B251" s="41"/>
      <c r="C251" s="206" t="s">
        <v>563</v>
      </c>
      <c r="D251" s="206" t="s">
        <v>202</v>
      </c>
      <c r="E251" s="207" t="s">
        <v>1848</v>
      </c>
      <c r="F251" s="208" t="s">
        <v>1849</v>
      </c>
      <c r="G251" s="209" t="s">
        <v>205</v>
      </c>
      <c r="H251" s="210">
        <v>9.0440000000000005</v>
      </c>
      <c r="I251" s="211"/>
      <c r="J251" s="212">
        <f>ROUND(I251*H251,2)</f>
        <v>0</v>
      </c>
      <c r="K251" s="208" t="s">
        <v>206</v>
      </c>
      <c r="L251" s="46"/>
      <c r="M251" s="213" t="s">
        <v>19</v>
      </c>
      <c r="N251" s="214" t="s">
        <v>46</v>
      </c>
      <c r="O251" s="86"/>
      <c r="P251" s="215">
        <f>O251*H251</f>
        <v>0</v>
      </c>
      <c r="Q251" s="215">
        <v>0</v>
      </c>
      <c r="R251" s="215">
        <f>Q251*H251</f>
        <v>0</v>
      </c>
      <c r="S251" s="215">
        <v>1.95</v>
      </c>
      <c r="T251" s="216">
        <f>S251*H251</f>
        <v>17.6358</v>
      </c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R251" s="217" t="s">
        <v>207</v>
      </c>
      <c r="AT251" s="217" t="s">
        <v>202</v>
      </c>
      <c r="AU251" s="217" t="s">
        <v>85</v>
      </c>
      <c r="AY251" s="19" t="s">
        <v>199</v>
      </c>
      <c r="BE251" s="218">
        <f>IF(N251="základní",J251,0)</f>
        <v>0</v>
      </c>
      <c r="BF251" s="218">
        <f>IF(N251="snížená",J251,0)</f>
        <v>0</v>
      </c>
      <c r="BG251" s="218">
        <f>IF(N251="zákl. přenesená",J251,0)</f>
        <v>0</v>
      </c>
      <c r="BH251" s="218">
        <f>IF(N251="sníž. přenesená",J251,0)</f>
        <v>0</v>
      </c>
      <c r="BI251" s="218">
        <f>IF(N251="nulová",J251,0)</f>
        <v>0</v>
      </c>
      <c r="BJ251" s="19" t="s">
        <v>83</v>
      </c>
      <c r="BK251" s="218">
        <f>ROUND(I251*H251,2)</f>
        <v>0</v>
      </c>
      <c r="BL251" s="19" t="s">
        <v>207</v>
      </c>
      <c r="BM251" s="217" t="s">
        <v>1850</v>
      </c>
    </row>
    <row r="252" s="2" customFormat="1">
      <c r="A252" s="40"/>
      <c r="B252" s="41"/>
      <c r="C252" s="42"/>
      <c r="D252" s="219" t="s">
        <v>209</v>
      </c>
      <c r="E252" s="42"/>
      <c r="F252" s="220" t="s">
        <v>1851</v>
      </c>
      <c r="G252" s="42"/>
      <c r="H252" s="42"/>
      <c r="I252" s="221"/>
      <c r="J252" s="42"/>
      <c r="K252" s="42"/>
      <c r="L252" s="46"/>
      <c r="M252" s="222"/>
      <c r="N252" s="223"/>
      <c r="O252" s="86"/>
      <c r="P252" s="86"/>
      <c r="Q252" s="86"/>
      <c r="R252" s="86"/>
      <c r="S252" s="86"/>
      <c r="T252" s="87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T252" s="19" t="s">
        <v>209</v>
      </c>
      <c r="AU252" s="19" t="s">
        <v>85</v>
      </c>
    </row>
    <row r="253" s="13" customFormat="1">
      <c r="A253" s="13"/>
      <c r="B253" s="224"/>
      <c r="C253" s="225"/>
      <c r="D253" s="226" t="s">
        <v>216</v>
      </c>
      <c r="E253" s="227" t="s">
        <v>19</v>
      </c>
      <c r="F253" s="228" t="s">
        <v>1852</v>
      </c>
      <c r="G253" s="225"/>
      <c r="H253" s="229">
        <v>2.3319999999999999</v>
      </c>
      <c r="I253" s="230"/>
      <c r="J253" s="225"/>
      <c r="K253" s="225"/>
      <c r="L253" s="231"/>
      <c r="M253" s="232"/>
      <c r="N253" s="233"/>
      <c r="O253" s="233"/>
      <c r="P253" s="233"/>
      <c r="Q253" s="233"/>
      <c r="R253" s="233"/>
      <c r="S253" s="233"/>
      <c r="T253" s="234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35" t="s">
        <v>216</v>
      </c>
      <c r="AU253" s="235" t="s">
        <v>85</v>
      </c>
      <c r="AV253" s="13" t="s">
        <v>85</v>
      </c>
      <c r="AW253" s="13" t="s">
        <v>37</v>
      </c>
      <c r="AX253" s="13" t="s">
        <v>75</v>
      </c>
      <c r="AY253" s="235" t="s">
        <v>199</v>
      </c>
    </row>
    <row r="254" s="13" customFormat="1">
      <c r="A254" s="13"/>
      <c r="B254" s="224"/>
      <c r="C254" s="225"/>
      <c r="D254" s="226" t="s">
        <v>216</v>
      </c>
      <c r="E254" s="227" t="s">
        <v>19</v>
      </c>
      <c r="F254" s="228" t="s">
        <v>1853</v>
      </c>
      <c r="G254" s="225"/>
      <c r="H254" s="229">
        <v>1.1200000000000001</v>
      </c>
      <c r="I254" s="230"/>
      <c r="J254" s="225"/>
      <c r="K254" s="225"/>
      <c r="L254" s="231"/>
      <c r="M254" s="232"/>
      <c r="N254" s="233"/>
      <c r="O254" s="233"/>
      <c r="P254" s="233"/>
      <c r="Q254" s="233"/>
      <c r="R254" s="233"/>
      <c r="S254" s="233"/>
      <c r="T254" s="234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35" t="s">
        <v>216</v>
      </c>
      <c r="AU254" s="235" t="s">
        <v>85</v>
      </c>
      <c r="AV254" s="13" t="s">
        <v>85</v>
      </c>
      <c r="AW254" s="13" t="s">
        <v>37</v>
      </c>
      <c r="AX254" s="13" t="s">
        <v>75</v>
      </c>
      <c r="AY254" s="235" t="s">
        <v>199</v>
      </c>
    </row>
    <row r="255" s="13" customFormat="1">
      <c r="A255" s="13"/>
      <c r="B255" s="224"/>
      <c r="C255" s="225"/>
      <c r="D255" s="226" t="s">
        <v>216</v>
      </c>
      <c r="E255" s="227" t="s">
        <v>19</v>
      </c>
      <c r="F255" s="228" t="s">
        <v>1854</v>
      </c>
      <c r="G255" s="225"/>
      <c r="H255" s="229">
        <v>1.1200000000000001</v>
      </c>
      <c r="I255" s="230"/>
      <c r="J255" s="225"/>
      <c r="K255" s="225"/>
      <c r="L255" s="231"/>
      <c r="M255" s="232"/>
      <c r="N255" s="233"/>
      <c r="O255" s="233"/>
      <c r="P255" s="233"/>
      <c r="Q255" s="233"/>
      <c r="R255" s="233"/>
      <c r="S255" s="233"/>
      <c r="T255" s="234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35" t="s">
        <v>216</v>
      </c>
      <c r="AU255" s="235" t="s">
        <v>85</v>
      </c>
      <c r="AV255" s="13" t="s">
        <v>85</v>
      </c>
      <c r="AW255" s="13" t="s">
        <v>37</v>
      </c>
      <c r="AX255" s="13" t="s">
        <v>75</v>
      </c>
      <c r="AY255" s="235" t="s">
        <v>199</v>
      </c>
    </row>
    <row r="256" s="13" customFormat="1">
      <c r="A256" s="13"/>
      <c r="B256" s="224"/>
      <c r="C256" s="225"/>
      <c r="D256" s="226" t="s">
        <v>216</v>
      </c>
      <c r="E256" s="227" t="s">
        <v>19</v>
      </c>
      <c r="F256" s="228" t="s">
        <v>1855</v>
      </c>
      <c r="G256" s="225"/>
      <c r="H256" s="229">
        <v>1.1200000000000001</v>
      </c>
      <c r="I256" s="230"/>
      <c r="J256" s="225"/>
      <c r="K256" s="225"/>
      <c r="L256" s="231"/>
      <c r="M256" s="232"/>
      <c r="N256" s="233"/>
      <c r="O256" s="233"/>
      <c r="P256" s="233"/>
      <c r="Q256" s="233"/>
      <c r="R256" s="233"/>
      <c r="S256" s="233"/>
      <c r="T256" s="234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5" t="s">
        <v>216</v>
      </c>
      <c r="AU256" s="235" t="s">
        <v>85</v>
      </c>
      <c r="AV256" s="13" t="s">
        <v>85</v>
      </c>
      <c r="AW256" s="13" t="s">
        <v>37</v>
      </c>
      <c r="AX256" s="13" t="s">
        <v>75</v>
      </c>
      <c r="AY256" s="235" t="s">
        <v>199</v>
      </c>
    </row>
    <row r="257" s="13" customFormat="1">
      <c r="A257" s="13"/>
      <c r="B257" s="224"/>
      <c r="C257" s="225"/>
      <c r="D257" s="226" t="s">
        <v>216</v>
      </c>
      <c r="E257" s="227" t="s">
        <v>19</v>
      </c>
      <c r="F257" s="228" t="s">
        <v>1856</v>
      </c>
      <c r="G257" s="225"/>
      <c r="H257" s="229">
        <v>3.3519999999999999</v>
      </c>
      <c r="I257" s="230"/>
      <c r="J257" s="225"/>
      <c r="K257" s="225"/>
      <c r="L257" s="231"/>
      <c r="M257" s="232"/>
      <c r="N257" s="233"/>
      <c r="O257" s="233"/>
      <c r="P257" s="233"/>
      <c r="Q257" s="233"/>
      <c r="R257" s="233"/>
      <c r="S257" s="233"/>
      <c r="T257" s="234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5" t="s">
        <v>216</v>
      </c>
      <c r="AU257" s="235" t="s">
        <v>85</v>
      </c>
      <c r="AV257" s="13" t="s">
        <v>85</v>
      </c>
      <c r="AW257" s="13" t="s">
        <v>37</v>
      </c>
      <c r="AX257" s="13" t="s">
        <v>75</v>
      </c>
      <c r="AY257" s="235" t="s">
        <v>199</v>
      </c>
    </row>
    <row r="258" s="14" customFormat="1">
      <c r="A258" s="14"/>
      <c r="B258" s="236"/>
      <c r="C258" s="237"/>
      <c r="D258" s="226" t="s">
        <v>216</v>
      </c>
      <c r="E258" s="238" t="s">
        <v>19</v>
      </c>
      <c r="F258" s="239" t="s">
        <v>218</v>
      </c>
      <c r="G258" s="237"/>
      <c r="H258" s="240">
        <v>9.0440000000000005</v>
      </c>
      <c r="I258" s="241"/>
      <c r="J258" s="237"/>
      <c r="K258" s="237"/>
      <c r="L258" s="242"/>
      <c r="M258" s="243"/>
      <c r="N258" s="244"/>
      <c r="O258" s="244"/>
      <c r="P258" s="244"/>
      <c r="Q258" s="244"/>
      <c r="R258" s="244"/>
      <c r="S258" s="244"/>
      <c r="T258" s="245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46" t="s">
        <v>216</v>
      </c>
      <c r="AU258" s="246" t="s">
        <v>85</v>
      </c>
      <c r="AV258" s="14" t="s">
        <v>207</v>
      </c>
      <c r="AW258" s="14" t="s">
        <v>37</v>
      </c>
      <c r="AX258" s="14" t="s">
        <v>83</v>
      </c>
      <c r="AY258" s="246" t="s">
        <v>199</v>
      </c>
    </row>
    <row r="259" s="2" customFormat="1" ht="16.5" customHeight="1">
      <c r="A259" s="40"/>
      <c r="B259" s="41"/>
      <c r="C259" s="206" t="s">
        <v>570</v>
      </c>
      <c r="D259" s="206" t="s">
        <v>202</v>
      </c>
      <c r="E259" s="207" t="s">
        <v>1857</v>
      </c>
      <c r="F259" s="208" t="s">
        <v>1858</v>
      </c>
      <c r="G259" s="209" t="s">
        <v>283</v>
      </c>
      <c r="H259" s="210">
        <v>10.733000000000001</v>
      </c>
      <c r="I259" s="211"/>
      <c r="J259" s="212">
        <f>ROUND(I259*H259,2)</f>
        <v>0</v>
      </c>
      <c r="K259" s="208" t="s">
        <v>206</v>
      </c>
      <c r="L259" s="46"/>
      <c r="M259" s="213" t="s">
        <v>19</v>
      </c>
      <c r="N259" s="214" t="s">
        <v>46</v>
      </c>
      <c r="O259" s="86"/>
      <c r="P259" s="215">
        <f>O259*H259</f>
        <v>0</v>
      </c>
      <c r="Q259" s="215">
        <v>0</v>
      </c>
      <c r="R259" s="215">
        <f>Q259*H259</f>
        <v>0</v>
      </c>
      <c r="S259" s="215">
        <v>0.044999999999999998</v>
      </c>
      <c r="T259" s="216">
        <f>S259*H259</f>
        <v>0.482985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17" t="s">
        <v>207</v>
      </c>
      <c r="AT259" s="217" t="s">
        <v>202</v>
      </c>
      <c r="AU259" s="217" t="s">
        <v>85</v>
      </c>
      <c r="AY259" s="19" t="s">
        <v>199</v>
      </c>
      <c r="BE259" s="218">
        <f>IF(N259="základní",J259,0)</f>
        <v>0</v>
      </c>
      <c r="BF259" s="218">
        <f>IF(N259="snížená",J259,0)</f>
        <v>0</v>
      </c>
      <c r="BG259" s="218">
        <f>IF(N259="zákl. přenesená",J259,0)</f>
        <v>0</v>
      </c>
      <c r="BH259" s="218">
        <f>IF(N259="sníž. přenesená",J259,0)</f>
        <v>0</v>
      </c>
      <c r="BI259" s="218">
        <f>IF(N259="nulová",J259,0)</f>
        <v>0</v>
      </c>
      <c r="BJ259" s="19" t="s">
        <v>83</v>
      </c>
      <c r="BK259" s="218">
        <f>ROUND(I259*H259,2)</f>
        <v>0</v>
      </c>
      <c r="BL259" s="19" t="s">
        <v>207</v>
      </c>
      <c r="BM259" s="217" t="s">
        <v>1859</v>
      </c>
    </row>
    <row r="260" s="2" customFormat="1">
      <c r="A260" s="40"/>
      <c r="B260" s="41"/>
      <c r="C260" s="42"/>
      <c r="D260" s="219" t="s">
        <v>209</v>
      </c>
      <c r="E260" s="42"/>
      <c r="F260" s="220" t="s">
        <v>1860</v>
      </c>
      <c r="G260" s="42"/>
      <c r="H260" s="42"/>
      <c r="I260" s="221"/>
      <c r="J260" s="42"/>
      <c r="K260" s="42"/>
      <c r="L260" s="46"/>
      <c r="M260" s="222"/>
      <c r="N260" s="223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209</v>
      </c>
      <c r="AU260" s="19" t="s">
        <v>85</v>
      </c>
    </row>
    <row r="261" s="13" customFormat="1">
      <c r="A261" s="13"/>
      <c r="B261" s="224"/>
      <c r="C261" s="225"/>
      <c r="D261" s="226" t="s">
        <v>216</v>
      </c>
      <c r="E261" s="227" t="s">
        <v>19</v>
      </c>
      <c r="F261" s="228" t="s">
        <v>1861</v>
      </c>
      <c r="G261" s="225"/>
      <c r="H261" s="229">
        <v>10.733000000000001</v>
      </c>
      <c r="I261" s="230"/>
      <c r="J261" s="225"/>
      <c r="K261" s="225"/>
      <c r="L261" s="231"/>
      <c r="M261" s="232"/>
      <c r="N261" s="233"/>
      <c r="O261" s="233"/>
      <c r="P261" s="233"/>
      <c r="Q261" s="233"/>
      <c r="R261" s="233"/>
      <c r="S261" s="233"/>
      <c r="T261" s="234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35" t="s">
        <v>216</v>
      </c>
      <c r="AU261" s="235" t="s">
        <v>85</v>
      </c>
      <c r="AV261" s="13" t="s">
        <v>85</v>
      </c>
      <c r="AW261" s="13" t="s">
        <v>37</v>
      </c>
      <c r="AX261" s="13" t="s">
        <v>75</v>
      </c>
      <c r="AY261" s="235" t="s">
        <v>199</v>
      </c>
    </row>
    <row r="262" s="14" customFormat="1">
      <c r="A262" s="14"/>
      <c r="B262" s="236"/>
      <c r="C262" s="237"/>
      <c r="D262" s="226" t="s">
        <v>216</v>
      </c>
      <c r="E262" s="238" t="s">
        <v>19</v>
      </c>
      <c r="F262" s="239" t="s">
        <v>218</v>
      </c>
      <c r="G262" s="237"/>
      <c r="H262" s="240">
        <v>10.733000000000001</v>
      </c>
      <c r="I262" s="241"/>
      <c r="J262" s="237"/>
      <c r="K262" s="237"/>
      <c r="L262" s="242"/>
      <c r="M262" s="243"/>
      <c r="N262" s="244"/>
      <c r="O262" s="244"/>
      <c r="P262" s="244"/>
      <c r="Q262" s="244"/>
      <c r="R262" s="244"/>
      <c r="S262" s="244"/>
      <c r="T262" s="245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46" t="s">
        <v>216</v>
      </c>
      <c r="AU262" s="246" t="s">
        <v>85</v>
      </c>
      <c r="AV262" s="14" t="s">
        <v>207</v>
      </c>
      <c r="AW262" s="14" t="s">
        <v>37</v>
      </c>
      <c r="AX262" s="14" t="s">
        <v>83</v>
      </c>
      <c r="AY262" s="246" t="s">
        <v>199</v>
      </c>
    </row>
    <row r="263" s="2" customFormat="1" ht="16.5" customHeight="1">
      <c r="A263" s="40"/>
      <c r="B263" s="41"/>
      <c r="C263" s="206" t="s">
        <v>575</v>
      </c>
      <c r="D263" s="206" t="s">
        <v>202</v>
      </c>
      <c r="E263" s="207" t="s">
        <v>1862</v>
      </c>
      <c r="F263" s="208" t="s">
        <v>1863</v>
      </c>
      <c r="G263" s="209" t="s">
        <v>222</v>
      </c>
      <c r="H263" s="210">
        <v>7.3499999999999996</v>
      </c>
      <c r="I263" s="211"/>
      <c r="J263" s="212">
        <f>ROUND(I263*H263,2)</f>
        <v>0</v>
      </c>
      <c r="K263" s="208" t="s">
        <v>206</v>
      </c>
      <c r="L263" s="46"/>
      <c r="M263" s="213" t="s">
        <v>19</v>
      </c>
      <c r="N263" s="214" t="s">
        <v>46</v>
      </c>
      <c r="O263" s="86"/>
      <c r="P263" s="215">
        <f>O263*H263</f>
        <v>0</v>
      </c>
      <c r="Q263" s="215">
        <v>0</v>
      </c>
      <c r="R263" s="215">
        <f>Q263*H263</f>
        <v>0</v>
      </c>
      <c r="S263" s="215">
        <v>0.11</v>
      </c>
      <c r="T263" s="216">
        <f>S263*H263</f>
        <v>0.8085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17" t="s">
        <v>207</v>
      </c>
      <c r="AT263" s="217" t="s">
        <v>202</v>
      </c>
      <c r="AU263" s="217" t="s">
        <v>85</v>
      </c>
      <c r="AY263" s="19" t="s">
        <v>199</v>
      </c>
      <c r="BE263" s="218">
        <f>IF(N263="základní",J263,0)</f>
        <v>0</v>
      </c>
      <c r="BF263" s="218">
        <f>IF(N263="snížená",J263,0)</f>
        <v>0</v>
      </c>
      <c r="BG263" s="218">
        <f>IF(N263="zákl. přenesená",J263,0)</f>
        <v>0</v>
      </c>
      <c r="BH263" s="218">
        <f>IF(N263="sníž. přenesená",J263,0)</f>
        <v>0</v>
      </c>
      <c r="BI263" s="218">
        <f>IF(N263="nulová",J263,0)</f>
        <v>0</v>
      </c>
      <c r="BJ263" s="19" t="s">
        <v>83</v>
      </c>
      <c r="BK263" s="218">
        <f>ROUND(I263*H263,2)</f>
        <v>0</v>
      </c>
      <c r="BL263" s="19" t="s">
        <v>207</v>
      </c>
      <c r="BM263" s="217" t="s">
        <v>1864</v>
      </c>
    </row>
    <row r="264" s="2" customFormat="1">
      <c r="A264" s="40"/>
      <c r="B264" s="41"/>
      <c r="C264" s="42"/>
      <c r="D264" s="219" t="s">
        <v>209</v>
      </c>
      <c r="E264" s="42"/>
      <c r="F264" s="220" t="s">
        <v>1865</v>
      </c>
      <c r="G264" s="42"/>
      <c r="H264" s="42"/>
      <c r="I264" s="221"/>
      <c r="J264" s="42"/>
      <c r="K264" s="42"/>
      <c r="L264" s="46"/>
      <c r="M264" s="222"/>
      <c r="N264" s="223"/>
      <c r="O264" s="86"/>
      <c r="P264" s="86"/>
      <c r="Q264" s="86"/>
      <c r="R264" s="86"/>
      <c r="S264" s="86"/>
      <c r="T264" s="87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19" t="s">
        <v>209</v>
      </c>
      <c r="AU264" s="19" t="s">
        <v>85</v>
      </c>
    </row>
    <row r="265" s="13" customFormat="1">
      <c r="A265" s="13"/>
      <c r="B265" s="224"/>
      <c r="C265" s="225"/>
      <c r="D265" s="226" t="s">
        <v>216</v>
      </c>
      <c r="E265" s="227" t="s">
        <v>19</v>
      </c>
      <c r="F265" s="228" t="s">
        <v>1866</v>
      </c>
      <c r="G265" s="225"/>
      <c r="H265" s="229">
        <v>2.4500000000000002</v>
      </c>
      <c r="I265" s="230"/>
      <c r="J265" s="225"/>
      <c r="K265" s="225"/>
      <c r="L265" s="231"/>
      <c r="M265" s="232"/>
      <c r="N265" s="233"/>
      <c r="O265" s="233"/>
      <c r="P265" s="233"/>
      <c r="Q265" s="233"/>
      <c r="R265" s="233"/>
      <c r="S265" s="233"/>
      <c r="T265" s="234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5" t="s">
        <v>216</v>
      </c>
      <c r="AU265" s="235" t="s">
        <v>85</v>
      </c>
      <c r="AV265" s="13" t="s">
        <v>85</v>
      </c>
      <c r="AW265" s="13" t="s">
        <v>37</v>
      </c>
      <c r="AX265" s="13" t="s">
        <v>75</v>
      </c>
      <c r="AY265" s="235" t="s">
        <v>199</v>
      </c>
    </row>
    <row r="266" s="13" customFormat="1">
      <c r="A266" s="13"/>
      <c r="B266" s="224"/>
      <c r="C266" s="225"/>
      <c r="D266" s="226" t="s">
        <v>216</v>
      </c>
      <c r="E266" s="227" t="s">
        <v>19</v>
      </c>
      <c r="F266" s="228" t="s">
        <v>1867</v>
      </c>
      <c r="G266" s="225"/>
      <c r="H266" s="229">
        <v>2.4500000000000002</v>
      </c>
      <c r="I266" s="230"/>
      <c r="J266" s="225"/>
      <c r="K266" s="225"/>
      <c r="L266" s="231"/>
      <c r="M266" s="232"/>
      <c r="N266" s="233"/>
      <c r="O266" s="233"/>
      <c r="P266" s="233"/>
      <c r="Q266" s="233"/>
      <c r="R266" s="233"/>
      <c r="S266" s="233"/>
      <c r="T266" s="234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35" t="s">
        <v>216</v>
      </c>
      <c r="AU266" s="235" t="s">
        <v>85</v>
      </c>
      <c r="AV266" s="13" t="s">
        <v>85</v>
      </c>
      <c r="AW266" s="13" t="s">
        <v>37</v>
      </c>
      <c r="AX266" s="13" t="s">
        <v>75</v>
      </c>
      <c r="AY266" s="235" t="s">
        <v>199</v>
      </c>
    </row>
    <row r="267" s="13" customFormat="1">
      <c r="A267" s="13"/>
      <c r="B267" s="224"/>
      <c r="C267" s="225"/>
      <c r="D267" s="226" t="s">
        <v>216</v>
      </c>
      <c r="E267" s="227" t="s">
        <v>19</v>
      </c>
      <c r="F267" s="228" t="s">
        <v>1868</v>
      </c>
      <c r="G267" s="225"/>
      <c r="H267" s="229">
        <v>2.4500000000000002</v>
      </c>
      <c r="I267" s="230"/>
      <c r="J267" s="225"/>
      <c r="K267" s="225"/>
      <c r="L267" s="231"/>
      <c r="M267" s="232"/>
      <c r="N267" s="233"/>
      <c r="O267" s="233"/>
      <c r="P267" s="233"/>
      <c r="Q267" s="233"/>
      <c r="R267" s="233"/>
      <c r="S267" s="233"/>
      <c r="T267" s="234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35" t="s">
        <v>216</v>
      </c>
      <c r="AU267" s="235" t="s">
        <v>85</v>
      </c>
      <c r="AV267" s="13" t="s">
        <v>85</v>
      </c>
      <c r="AW267" s="13" t="s">
        <v>37</v>
      </c>
      <c r="AX267" s="13" t="s">
        <v>75</v>
      </c>
      <c r="AY267" s="235" t="s">
        <v>199</v>
      </c>
    </row>
    <row r="268" s="14" customFormat="1">
      <c r="A268" s="14"/>
      <c r="B268" s="236"/>
      <c r="C268" s="237"/>
      <c r="D268" s="226" t="s">
        <v>216</v>
      </c>
      <c r="E268" s="238" t="s">
        <v>19</v>
      </c>
      <c r="F268" s="239" t="s">
        <v>218</v>
      </c>
      <c r="G268" s="237"/>
      <c r="H268" s="240">
        <v>7.3500000000000005</v>
      </c>
      <c r="I268" s="241"/>
      <c r="J268" s="237"/>
      <c r="K268" s="237"/>
      <c r="L268" s="242"/>
      <c r="M268" s="243"/>
      <c r="N268" s="244"/>
      <c r="O268" s="244"/>
      <c r="P268" s="244"/>
      <c r="Q268" s="244"/>
      <c r="R268" s="244"/>
      <c r="S268" s="244"/>
      <c r="T268" s="245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46" t="s">
        <v>216</v>
      </c>
      <c r="AU268" s="246" t="s">
        <v>85</v>
      </c>
      <c r="AV268" s="14" t="s">
        <v>207</v>
      </c>
      <c r="AW268" s="14" t="s">
        <v>37</v>
      </c>
      <c r="AX268" s="14" t="s">
        <v>83</v>
      </c>
      <c r="AY268" s="246" t="s">
        <v>199</v>
      </c>
    </row>
    <row r="269" s="2" customFormat="1" ht="16.5" customHeight="1">
      <c r="A269" s="40"/>
      <c r="B269" s="41"/>
      <c r="C269" s="206" t="s">
        <v>580</v>
      </c>
      <c r="D269" s="206" t="s">
        <v>202</v>
      </c>
      <c r="E269" s="207" t="s">
        <v>1869</v>
      </c>
      <c r="F269" s="208" t="s">
        <v>1870</v>
      </c>
      <c r="G269" s="209" t="s">
        <v>283</v>
      </c>
      <c r="H269" s="210">
        <v>11.679</v>
      </c>
      <c r="I269" s="211"/>
      <c r="J269" s="212">
        <f>ROUND(I269*H269,2)</f>
        <v>0</v>
      </c>
      <c r="K269" s="208" t="s">
        <v>206</v>
      </c>
      <c r="L269" s="46"/>
      <c r="M269" s="213" t="s">
        <v>19</v>
      </c>
      <c r="N269" s="214" t="s">
        <v>46</v>
      </c>
      <c r="O269" s="86"/>
      <c r="P269" s="215">
        <f>O269*H269</f>
        <v>0</v>
      </c>
      <c r="Q269" s="215">
        <v>0</v>
      </c>
      <c r="R269" s="215">
        <f>Q269*H269</f>
        <v>0</v>
      </c>
      <c r="S269" s="215">
        <v>0.072999999999999995</v>
      </c>
      <c r="T269" s="216">
        <f>S269*H269</f>
        <v>0.85256699999999996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217" t="s">
        <v>207</v>
      </c>
      <c r="AT269" s="217" t="s">
        <v>202</v>
      </c>
      <c r="AU269" s="217" t="s">
        <v>85</v>
      </c>
      <c r="AY269" s="19" t="s">
        <v>199</v>
      </c>
      <c r="BE269" s="218">
        <f>IF(N269="základní",J269,0)</f>
        <v>0</v>
      </c>
      <c r="BF269" s="218">
        <f>IF(N269="snížená",J269,0)</f>
        <v>0</v>
      </c>
      <c r="BG269" s="218">
        <f>IF(N269="zákl. přenesená",J269,0)</f>
        <v>0</v>
      </c>
      <c r="BH269" s="218">
        <f>IF(N269="sníž. přenesená",J269,0)</f>
        <v>0</v>
      </c>
      <c r="BI269" s="218">
        <f>IF(N269="nulová",J269,0)</f>
        <v>0</v>
      </c>
      <c r="BJ269" s="19" t="s">
        <v>83</v>
      </c>
      <c r="BK269" s="218">
        <f>ROUND(I269*H269,2)</f>
        <v>0</v>
      </c>
      <c r="BL269" s="19" t="s">
        <v>207</v>
      </c>
      <c r="BM269" s="217" t="s">
        <v>1871</v>
      </c>
    </row>
    <row r="270" s="2" customFormat="1">
      <c r="A270" s="40"/>
      <c r="B270" s="41"/>
      <c r="C270" s="42"/>
      <c r="D270" s="219" t="s">
        <v>209</v>
      </c>
      <c r="E270" s="42"/>
      <c r="F270" s="220" t="s">
        <v>1872</v>
      </c>
      <c r="G270" s="42"/>
      <c r="H270" s="42"/>
      <c r="I270" s="221"/>
      <c r="J270" s="42"/>
      <c r="K270" s="42"/>
      <c r="L270" s="46"/>
      <c r="M270" s="222"/>
      <c r="N270" s="223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209</v>
      </c>
      <c r="AU270" s="19" t="s">
        <v>85</v>
      </c>
    </row>
    <row r="271" s="13" customFormat="1">
      <c r="A271" s="13"/>
      <c r="B271" s="224"/>
      <c r="C271" s="225"/>
      <c r="D271" s="226" t="s">
        <v>216</v>
      </c>
      <c r="E271" s="227" t="s">
        <v>19</v>
      </c>
      <c r="F271" s="228" t="s">
        <v>1873</v>
      </c>
      <c r="G271" s="225"/>
      <c r="H271" s="229">
        <v>0.91200000000000003</v>
      </c>
      <c r="I271" s="230"/>
      <c r="J271" s="225"/>
      <c r="K271" s="225"/>
      <c r="L271" s="231"/>
      <c r="M271" s="232"/>
      <c r="N271" s="233"/>
      <c r="O271" s="233"/>
      <c r="P271" s="233"/>
      <c r="Q271" s="233"/>
      <c r="R271" s="233"/>
      <c r="S271" s="233"/>
      <c r="T271" s="234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35" t="s">
        <v>216</v>
      </c>
      <c r="AU271" s="235" t="s">
        <v>85</v>
      </c>
      <c r="AV271" s="13" t="s">
        <v>85</v>
      </c>
      <c r="AW271" s="13" t="s">
        <v>37</v>
      </c>
      <c r="AX271" s="13" t="s">
        <v>75</v>
      </c>
      <c r="AY271" s="235" t="s">
        <v>199</v>
      </c>
    </row>
    <row r="272" s="13" customFormat="1">
      <c r="A272" s="13"/>
      <c r="B272" s="224"/>
      <c r="C272" s="225"/>
      <c r="D272" s="226" t="s">
        <v>216</v>
      </c>
      <c r="E272" s="227" t="s">
        <v>19</v>
      </c>
      <c r="F272" s="228" t="s">
        <v>1874</v>
      </c>
      <c r="G272" s="225"/>
      <c r="H272" s="229">
        <v>3.589</v>
      </c>
      <c r="I272" s="230"/>
      <c r="J272" s="225"/>
      <c r="K272" s="225"/>
      <c r="L272" s="231"/>
      <c r="M272" s="232"/>
      <c r="N272" s="233"/>
      <c r="O272" s="233"/>
      <c r="P272" s="233"/>
      <c r="Q272" s="233"/>
      <c r="R272" s="233"/>
      <c r="S272" s="233"/>
      <c r="T272" s="234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5" t="s">
        <v>216</v>
      </c>
      <c r="AU272" s="235" t="s">
        <v>85</v>
      </c>
      <c r="AV272" s="13" t="s">
        <v>85</v>
      </c>
      <c r="AW272" s="13" t="s">
        <v>37</v>
      </c>
      <c r="AX272" s="13" t="s">
        <v>75</v>
      </c>
      <c r="AY272" s="235" t="s">
        <v>199</v>
      </c>
    </row>
    <row r="273" s="13" customFormat="1">
      <c r="A273" s="13"/>
      <c r="B273" s="224"/>
      <c r="C273" s="225"/>
      <c r="D273" s="226" t="s">
        <v>216</v>
      </c>
      <c r="E273" s="227" t="s">
        <v>19</v>
      </c>
      <c r="F273" s="228" t="s">
        <v>1875</v>
      </c>
      <c r="G273" s="225"/>
      <c r="H273" s="229">
        <v>3.589</v>
      </c>
      <c r="I273" s="230"/>
      <c r="J273" s="225"/>
      <c r="K273" s="225"/>
      <c r="L273" s="231"/>
      <c r="M273" s="232"/>
      <c r="N273" s="233"/>
      <c r="O273" s="233"/>
      <c r="P273" s="233"/>
      <c r="Q273" s="233"/>
      <c r="R273" s="233"/>
      <c r="S273" s="233"/>
      <c r="T273" s="234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35" t="s">
        <v>216</v>
      </c>
      <c r="AU273" s="235" t="s">
        <v>85</v>
      </c>
      <c r="AV273" s="13" t="s">
        <v>85</v>
      </c>
      <c r="AW273" s="13" t="s">
        <v>37</v>
      </c>
      <c r="AX273" s="13" t="s">
        <v>75</v>
      </c>
      <c r="AY273" s="235" t="s">
        <v>199</v>
      </c>
    </row>
    <row r="274" s="13" customFormat="1">
      <c r="A274" s="13"/>
      <c r="B274" s="224"/>
      <c r="C274" s="225"/>
      <c r="D274" s="226" t="s">
        <v>216</v>
      </c>
      <c r="E274" s="227" t="s">
        <v>19</v>
      </c>
      <c r="F274" s="228" t="s">
        <v>1876</v>
      </c>
      <c r="G274" s="225"/>
      <c r="H274" s="229">
        <v>3.589</v>
      </c>
      <c r="I274" s="230"/>
      <c r="J274" s="225"/>
      <c r="K274" s="225"/>
      <c r="L274" s="231"/>
      <c r="M274" s="232"/>
      <c r="N274" s="233"/>
      <c r="O274" s="233"/>
      <c r="P274" s="233"/>
      <c r="Q274" s="233"/>
      <c r="R274" s="233"/>
      <c r="S274" s="233"/>
      <c r="T274" s="234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35" t="s">
        <v>216</v>
      </c>
      <c r="AU274" s="235" t="s">
        <v>85</v>
      </c>
      <c r="AV274" s="13" t="s">
        <v>85</v>
      </c>
      <c r="AW274" s="13" t="s">
        <v>37</v>
      </c>
      <c r="AX274" s="13" t="s">
        <v>75</v>
      </c>
      <c r="AY274" s="235" t="s">
        <v>199</v>
      </c>
    </row>
    <row r="275" s="14" customFormat="1">
      <c r="A275" s="14"/>
      <c r="B275" s="236"/>
      <c r="C275" s="237"/>
      <c r="D275" s="226" t="s">
        <v>216</v>
      </c>
      <c r="E275" s="238" t="s">
        <v>19</v>
      </c>
      <c r="F275" s="239" t="s">
        <v>218</v>
      </c>
      <c r="G275" s="237"/>
      <c r="H275" s="240">
        <v>11.679</v>
      </c>
      <c r="I275" s="241"/>
      <c r="J275" s="237"/>
      <c r="K275" s="237"/>
      <c r="L275" s="242"/>
      <c r="M275" s="243"/>
      <c r="N275" s="244"/>
      <c r="O275" s="244"/>
      <c r="P275" s="244"/>
      <c r="Q275" s="244"/>
      <c r="R275" s="244"/>
      <c r="S275" s="244"/>
      <c r="T275" s="245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46" t="s">
        <v>216</v>
      </c>
      <c r="AU275" s="246" t="s">
        <v>85</v>
      </c>
      <c r="AV275" s="14" t="s">
        <v>207</v>
      </c>
      <c r="AW275" s="14" t="s">
        <v>37</v>
      </c>
      <c r="AX275" s="14" t="s">
        <v>83</v>
      </c>
      <c r="AY275" s="246" t="s">
        <v>199</v>
      </c>
    </row>
    <row r="276" s="2" customFormat="1" ht="16.5" customHeight="1">
      <c r="A276" s="40"/>
      <c r="B276" s="41"/>
      <c r="C276" s="206" t="s">
        <v>585</v>
      </c>
      <c r="D276" s="206" t="s">
        <v>202</v>
      </c>
      <c r="E276" s="207" t="s">
        <v>1877</v>
      </c>
      <c r="F276" s="208" t="s">
        <v>1878</v>
      </c>
      <c r="G276" s="209" t="s">
        <v>222</v>
      </c>
      <c r="H276" s="210">
        <v>0.59999999999999998</v>
      </c>
      <c r="I276" s="211"/>
      <c r="J276" s="212">
        <f>ROUND(I276*H276,2)</f>
        <v>0</v>
      </c>
      <c r="K276" s="208" t="s">
        <v>206</v>
      </c>
      <c r="L276" s="46"/>
      <c r="M276" s="213" t="s">
        <v>19</v>
      </c>
      <c r="N276" s="214" t="s">
        <v>46</v>
      </c>
      <c r="O276" s="86"/>
      <c r="P276" s="215">
        <f>O276*H276</f>
        <v>0</v>
      </c>
      <c r="Q276" s="215">
        <v>0.003875</v>
      </c>
      <c r="R276" s="215">
        <f>Q276*H276</f>
        <v>0.0023249999999999998</v>
      </c>
      <c r="S276" s="215">
        <v>0.20999999999999999</v>
      </c>
      <c r="T276" s="216">
        <f>S276*H276</f>
        <v>0.126</v>
      </c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R276" s="217" t="s">
        <v>207</v>
      </c>
      <c r="AT276" s="217" t="s">
        <v>202</v>
      </c>
      <c r="AU276" s="217" t="s">
        <v>85</v>
      </c>
      <c r="AY276" s="19" t="s">
        <v>199</v>
      </c>
      <c r="BE276" s="218">
        <f>IF(N276="základní",J276,0)</f>
        <v>0</v>
      </c>
      <c r="BF276" s="218">
        <f>IF(N276="snížená",J276,0)</f>
        <v>0</v>
      </c>
      <c r="BG276" s="218">
        <f>IF(N276="zákl. přenesená",J276,0)</f>
        <v>0</v>
      </c>
      <c r="BH276" s="218">
        <f>IF(N276="sníž. přenesená",J276,0)</f>
        <v>0</v>
      </c>
      <c r="BI276" s="218">
        <f>IF(N276="nulová",J276,0)</f>
        <v>0</v>
      </c>
      <c r="BJ276" s="19" t="s">
        <v>83</v>
      </c>
      <c r="BK276" s="218">
        <f>ROUND(I276*H276,2)</f>
        <v>0</v>
      </c>
      <c r="BL276" s="19" t="s">
        <v>207</v>
      </c>
      <c r="BM276" s="217" t="s">
        <v>1879</v>
      </c>
    </row>
    <row r="277" s="2" customFormat="1">
      <c r="A277" s="40"/>
      <c r="B277" s="41"/>
      <c r="C277" s="42"/>
      <c r="D277" s="219" t="s">
        <v>209</v>
      </c>
      <c r="E277" s="42"/>
      <c r="F277" s="220" t="s">
        <v>1880</v>
      </c>
      <c r="G277" s="42"/>
      <c r="H277" s="42"/>
      <c r="I277" s="221"/>
      <c r="J277" s="42"/>
      <c r="K277" s="42"/>
      <c r="L277" s="46"/>
      <c r="M277" s="222"/>
      <c r="N277" s="223"/>
      <c r="O277" s="86"/>
      <c r="P277" s="86"/>
      <c r="Q277" s="86"/>
      <c r="R277" s="86"/>
      <c r="S277" s="86"/>
      <c r="T277" s="87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T277" s="19" t="s">
        <v>209</v>
      </c>
      <c r="AU277" s="19" t="s">
        <v>85</v>
      </c>
    </row>
    <row r="278" s="12" customFormat="1" ht="22.8" customHeight="1">
      <c r="A278" s="12"/>
      <c r="B278" s="190"/>
      <c r="C278" s="191"/>
      <c r="D278" s="192" t="s">
        <v>74</v>
      </c>
      <c r="E278" s="204" t="s">
        <v>236</v>
      </c>
      <c r="F278" s="204" t="s">
        <v>237</v>
      </c>
      <c r="G278" s="191"/>
      <c r="H278" s="191"/>
      <c r="I278" s="194"/>
      <c r="J278" s="205">
        <f>BK278</f>
        <v>0</v>
      </c>
      <c r="K278" s="191"/>
      <c r="L278" s="196"/>
      <c r="M278" s="197"/>
      <c r="N278" s="198"/>
      <c r="O278" s="198"/>
      <c r="P278" s="199">
        <f>SUM(P279:P292)</f>
        <v>0</v>
      </c>
      <c r="Q278" s="198"/>
      <c r="R278" s="199">
        <f>SUM(R279:R292)</f>
        <v>0</v>
      </c>
      <c r="S278" s="198"/>
      <c r="T278" s="200">
        <f>SUM(T279:T292)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01" t="s">
        <v>83</v>
      </c>
      <c r="AT278" s="202" t="s">
        <v>74</v>
      </c>
      <c r="AU278" s="202" t="s">
        <v>83</v>
      </c>
      <c r="AY278" s="201" t="s">
        <v>199</v>
      </c>
      <c r="BK278" s="203">
        <f>SUM(BK279:BK292)</f>
        <v>0</v>
      </c>
    </row>
    <row r="279" s="2" customFormat="1" ht="21.75" customHeight="1">
      <c r="A279" s="40"/>
      <c r="B279" s="41"/>
      <c r="C279" s="206" t="s">
        <v>592</v>
      </c>
      <c r="D279" s="206" t="s">
        <v>202</v>
      </c>
      <c r="E279" s="207" t="s">
        <v>1881</v>
      </c>
      <c r="F279" s="208" t="s">
        <v>1882</v>
      </c>
      <c r="G279" s="209" t="s">
        <v>213</v>
      </c>
      <c r="H279" s="210">
        <v>36.521999999999998</v>
      </c>
      <c r="I279" s="211"/>
      <c r="J279" s="212">
        <f>ROUND(I279*H279,2)</f>
        <v>0</v>
      </c>
      <c r="K279" s="208" t="s">
        <v>206</v>
      </c>
      <c r="L279" s="46"/>
      <c r="M279" s="213" t="s">
        <v>19</v>
      </c>
      <c r="N279" s="214" t="s">
        <v>46</v>
      </c>
      <c r="O279" s="86"/>
      <c r="P279" s="215">
        <f>O279*H279</f>
        <v>0</v>
      </c>
      <c r="Q279" s="215">
        <v>0</v>
      </c>
      <c r="R279" s="215">
        <f>Q279*H279</f>
        <v>0</v>
      </c>
      <c r="S279" s="215">
        <v>0</v>
      </c>
      <c r="T279" s="216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17" t="s">
        <v>207</v>
      </c>
      <c r="AT279" s="217" t="s">
        <v>202</v>
      </c>
      <c r="AU279" s="217" t="s">
        <v>85</v>
      </c>
      <c r="AY279" s="19" t="s">
        <v>199</v>
      </c>
      <c r="BE279" s="218">
        <f>IF(N279="základní",J279,0)</f>
        <v>0</v>
      </c>
      <c r="BF279" s="218">
        <f>IF(N279="snížená",J279,0)</f>
        <v>0</v>
      </c>
      <c r="BG279" s="218">
        <f>IF(N279="zákl. přenesená",J279,0)</f>
        <v>0</v>
      </c>
      <c r="BH279" s="218">
        <f>IF(N279="sníž. přenesená",J279,0)</f>
        <v>0</v>
      </c>
      <c r="BI279" s="218">
        <f>IF(N279="nulová",J279,0)</f>
        <v>0</v>
      </c>
      <c r="BJ279" s="19" t="s">
        <v>83</v>
      </c>
      <c r="BK279" s="218">
        <f>ROUND(I279*H279,2)</f>
        <v>0</v>
      </c>
      <c r="BL279" s="19" t="s">
        <v>207</v>
      </c>
      <c r="BM279" s="217" t="s">
        <v>1883</v>
      </c>
    </row>
    <row r="280" s="2" customFormat="1">
      <c r="A280" s="40"/>
      <c r="B280" s="41"/>
      <c r="C280" s="42"/>
      <c r="D280" s="219" t="s">
        <v>209</v>
      </c>
      <c r="E280" s="42"/>
      <c r="F280" s="220" t="s">
        <v>1884</v>
      </c>
      <c r="G280" s="42"/>
      <c r="H280" s="42"/>
      <c r="I280" s="221"/>
      <c r="J280" s="42"/>
      <c r="K280" s="42"/>
      <c r="L280" s="46"/>
      <c r="M280" s="222"/>
      <c r="N280" s="223"/>
      <c r="O280" s="86"/>
      <c r="P280" s="86"/>
      <c r="Q280" s="86"/>
      <c r="R280" s="86"/>
      <c r="S280" s="86"/>
      <c r="T280" s="87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19" t="s">
        <v>209</v>
      </c>
      <c r="AU280" s="19" t="s">
        <v>85</v>
      </c>
    </row>
    <row r="281" s="2" customFormat="1" ht="16.5" customHeight="1">
      <c r="A281" s="40"/>
      <c r="B281" s="41"/>
      <c r="C281" s="206" t="s">
        <v>597</v>
      </c>
      <c r="D281" s="206" t="s">
        <v>202</v>
      </c>
      <c r="E281" s="207" t="s">
        <v>1885</v>
      </c>
      <c r="F281" s="208" t="s">
        <v>1886</v>
      </c>
      <c r="G281" s="209" t="s">
        <v>222</v>
      </c>
      <c r="H281" s="210">
        <v>22</v>
      </c>
      <c r="I281" s="211"/>
      <c r="J281" s="212">
        <f>ROUND(I281*H281,2)</f>
        <v>0</v>
      </c>
      <c r="K281" s="208" t="s">
        <v>206</v>
      </c>
      <c r="L281" s="46"/>
      <c r="M281" s="213" t="s">
        <v>19</v>
      </c>
      <c r="N281" s="214" t="s">
        <v>46</v>
      </c>
      <c r="O281" s="86"/>
      <c r="P281" s="215">
        <f>O281*H281</f>
        <v>0</v>
      </c>
      <c r="Q281" s="215">
        <v>0</v>
      </c>
      <c r="R281" s="215">
        <f>Q281*H281</f>
        <v>0</v>
      </c>
      <c r="S281" s="215">
        <v>0</v>
      </c>
      <c r="T281" s="216">
        <f>S281*H281</f>
        <v>0</v>
      </c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R281" s="217" t="s">
        <v>207</v>
      </c>
      <c r="AT281" s="217" t="s">
        <v>202</v>
      </c>
      <c r="AU281" s="217" t="s">
        <v>85</v>
      </c>
      <c r="AY281" s="19" t="s">
        <v>199</v>
      </c>
      <c r="BE281" s="218">
        <f>IF(N281="základní",J281,0)</f>
        <v>0</v>
      </c>
      <c r="BF281" s="218">
        <f>IF(N281="snížená",J281,0)</f>
        <v>0</v>
      </c>
      <c r="BG281" s="218">
        <f>IF(N281="zákl. přenesená",J281,0)</f>
        <v>0</v>
      </c>
      <c r="BH281" s="218">
        <f>IF(N281="sníž. přenesená",J281,0)</f>
        <v>0</v>
      </c>
      <c r="BI281" s="218">
        <f>IF(N281="nulová",J281,0)</f>
        <v>0</v>
      </c>
      <c r="BJ281" s="19" t="s">
        <v>83</v>
      </c>
      <c r="BK281" s="218">
        <f>ROUND(I281*H281,2)</f>
        <v>0</v>
      </c>
      <c r="BL281" s="19" t="s">
        <v>207</v>
      </c>
      <c r="BM281" s="217" t="s">
        <v>1887</v>
      </c>
    </row>
    <row r="282" s="2" customFormat="1">
      <c r="A282" s="40"/>
      <c r="B282" s="41"/>
      <c r="C282" s="42"/>
      <c r="D282" s="219" t="s">
        <v>209</v>
      </c>
      <c r="E282" s="42"/>
      <c r="F282" s="220" t="s">
        <v>1888</v>
      </c>
      <c r="G282" s="42"/>
      <c r="H282" s="42"/>
      <c r="I282" s="221"/>
      <c r="J282" s="42"/>
      <c r="K282" s="42"/>
      <c r="L282" s="46"/>
      <c r="M282" s="222"/>
      <c r="N282" s="223"/>
      <c r="O282" s="86"/>
      <c r="P282" s="86"/>
      <c r="Q282" s="86"/>
      <c r="R282" s="86"/>
      <c r="S282" s="86"/>
      <c r="T282" s="87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T282" s="19" t="s">
        <v>209</v>
      </c>
      <c r="AU282" s="19" t="s">
        <v>85</v>
      </c>
    </row>
    <row r="283" s="2" customFormat="1" ht="16.5" customHeight="1">
      <c r="A283" s="40"/>
      <c r="B283" s="41"/>
      <c r="C283" s="206" t="s">
        <v>602</v>
      </c>
      <c r="D283" s="206" t="s">
        <v>202</v>
      </c>
      <c r="E283" s="207" t="s">
        <v>250</v>
      </c>
      <c r="F283" s="208" t="s">
        <v>251</v>
      </c>
      <c r="G283" s="209" t="s">
        <v>213</v>
      </c>
      <c r="H283" s="210">
        <v>36.521999999999998</v>
      </c>
      <c r="I283" s="211"/>
      <c r="J283" s="212">
        <f>ROUND(I283*H283,2)</f>
        <v>0</v>
      </c>
      <c r="K283" s="208" t="s">
        <v>206</v>
      </c>
      <c r="L283" s="46"/>
      <c r="M283" s="213" t="s">
        <v>19</v>
      </c>
      <c r="N283" s="214" t="s">
        <v>46</v>
      </c>
      <c r="O283" s="86"/>
      <c r="P283" s="215">
        <f>O283*H283</f>
        <v>0</v>
      </c>
      <c r="Q283" s="215">
        <v>0</v>
      </c>
      <c r="R283" s="215">
        <f>Q283*H283</f>
        <v>0</v>
      </c>
      <c r="S283" s="215">
        <v>0</v>
      </c>
      <c r="T283" s="216">
        <f>S283*H283</f>
        <v>0</v>
      </c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R283" s="217" t="s">
        <v>207</v>
      </c>
      <c r="AT283" s="217" t="s">
        <v>202</v>
      </c>
      <c r="AU283" s="217" t="s">
        <v>85</v>
      </c>
      <c r="AY283" s="19" t="s">
        <v>199</v>
      </c>
      <c r="BE283" s="218">
        <f>IF(N283="základní",J283,0)</f>
        <v>0</v>
      </c>
      <c r="BF283" s="218">
        <f>IF(N283="snížená",J283,0)</f>
        <v>0</v>
      </c>
      <c r="BG283" s="218">
        <f>IF(N283="zákl. přenesená",J283,0)</f>
        <v>0</v>
      </c>
      <c r="BH283" s="218">
        <f>IF(N283="sníž. přenesená",J283,0)</f>
        <v>0</v>
      </c>
      <c r="BI283" s="218">
        <f>IF(N283="nulová",J283,0)</f>
        <v>0</v>
      </c>
      <c r="BJ283" s="19" t="s">
        <v>83</v>
      </c>
      <c r="BK283" s="218">
        <f>ROUND(I283*H283,2)</f>
        <v>0</v>
      </c>
      <c r="BL283" s="19" t="s">
        <v>207</v>
      </c>
      <c r="BM283" s="217" t="s">
        <v>1889</v>
      </c>
    </row>
    <row r="284" s="2" customFormat="1">
      <c r="A284" s="40"/>
      <c r="B284" s="41"/>
      <c r="C284" s="42"/>
      <c r="D284" s="219" t="s">
        <v>209</v>
      </c>
      <c r="E284" s="42"/>
      <c r="F284" s="220" t="s">
        <v>253</v>
      </c>
      <c r="G284" s="42"/>
      <c r="H284" s="42"/>
      <c r="I284" s="221"/>
      <c r="J284" s="42"/>
      <c r="K284" s="42"/>
      <c r="L284" s="46"/>
      <c r="M284" s="222"/>
      <c r="N284" s="223"/>
      <c r="O284" s="86"/>
      <c r="P284" s="86"/>
      <c r="Q284" s="86"/>
      <c r="R284" s="86"/>
      <c r="S284" s="86"/>
      <c r="T284" s="87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T284" s="19" t="s">
        <v>209</v>
      </c>
      <c r="AU284" s="19" t="s">
        <v>85</v>
      </c>
    </row>
    <row r="285" s="2" customFormat="1" ht="16.5" customHeight="1">
      <c r="A285" s="40"/>
      <c r="B285" s="41"/>
      <c r="C285" s="206" t="s">
        <v>606</v>
      </c>
      <c r="D285" s="206" t="s">
        <v>202</v>
      </c>
      <c r="E285" s="207" t="s">
        <v>255</v>
      </c>
      <c r="F285" s="208" t="s">
        <v>256</v>
      </c>
      <c r="G285" s="209" t="s">
        <v>213</v>
      </c>
      <c r="H285" s="210">
        <v>730.44000000000005</v>
      </c>
      <c r="I285" s="211"/>
      <c r="J285" s="212">
        <f>ROUND(I285*H285,2)</f>
        <v>0</v>
      </c>
      <c r="K285" s="208" t="s">
        <v>206</v>
      </c>
      <c r="L285" s="46"/>
      <c r="M285" s="213" t="s">
        <v>19</v>
      </c>
      <c r="N285" s="214" t="s">
        <v>46</v>
      </c>
      <c r="O285" s="86"/>
      <c r="P285" s="215">
        <f>O285*H285</f>
        <v>0</v>
      </c>
      <c r="Q285" s="215">
        <v>0</v>
      </c>
      <c r="R285" s="215">
        <f>Q285*H285</f>
        <v>0</v>
      </c>
      <c r="S285" s="215">
        <v>0</v>
      </c>
      <c r="T285" s="216">
        <f>S285*H285</f>
        <v>0</v>
      </c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R285" s="217" t="s">
        <v>207</v>
      </c>
      <c r="AT285" s="217" t="s">
        <v>202</v>
      </c>
      <c r="AU285" s="217" t="s">
        <v>85</v>
      </c>
      <c r="AY285" s="19" t="s">
        <v>199</v>
      </c>
      <c r="BE285" s="218">
        <f>IF(N285="základní",J285,0)</f>
        <v>0</v>
      </c>
      <c r="BF285" s="218">
        <f>IF(N285="snížená",J285,0)</f>
        <v>0</v>
      </c>
      <c r="BG285" s="218">
        <f>IF(N285="zákl. přenesená",J285,0)</f>
        <v>0</v>
      </c>
      <c r="BH285" s="218">
        <f>IF(N285="sníž. přenesená",J285,0)</f>
        <v>0</v>
      </c>
      <c r="BI285" s="218">
        <f>IF(N285="nulová",J285,0)</f>
        <v>0</v>
      </c>
      <c r="BJ285" s="19" t="s">
        <v>83</v>
      </c>
      <c r="BK285" s="218">
        <f>ROUND(I285*H285,2)</f>
        <v>0</v>
      </c>
      <c r="BL285" s="19" t="s">
        <v>207</v>
      </c>
      <c r="BM285" s="217" t="s">
        <v>1890</v>
      </c>
    </row>
    <row r="286" s="2" customFormat="1">
      <c r="A286" s="40"/>
      <c r="B286" s="41"/>
      <c r="C286" s="42"/>
      <c r="D286" s="219" t="s">
        <v>209</v>
      </c>
      <c r="E286" s="42"/>
      <c r="F286" s="220" t="s">
        <v>258</v>
      </c>
      <c r="G286" s="42"/>
      <c r="H286" s="42"/>
      <c r="I286" s="221"/>
      <c r="J286" s="42"/>
      <c r="K286" s="42"/>
      <c r="L286" s="46"/>
      <c r="M286" s="222"/>
      <c r="N286" s="223"/>
      <c r="O286" s="86"/>
      <c r="P286" s="86"/>
      <c r="Q286" s="86"/>
      <c r="R286" s="86"/>
      <c r="S286" s="86"/>
      <c r="T286" s="87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T286" s="19" t="s">
        <v>209</v>
      </c>
      <c r="AU286" s="19" t="s">
        <v>85</v>
      </c>
    </row>
    <row r="287" s="13" customFormat="1">
      <c r="A287" s="13"/>
      <c r="B287" s="224"/>
      <c r="C287" s="225"/>
      <c r="D287" s="226" t="s">
        <v>216</v>
      </c>
      <c r="E287" s="227" t="s">
        <v>19</v>
      </c>
      <c r="F287" s="228" t="s">
        <v>1891</v>
      </c>
      <c r="G287" s="225"/>
      <c r="H287" s="229">
        <v>730.44000000000005</v>
      </c>
      <c r="I287" s="230"/>
      <c r="J287" s="225"/>
      <c r="K287" s="225"/>
      <c r="L287" s="231"/>
      <c r="M287" s="232"/>
      <c r="N287" s="233"/>
      <c r="O287" s="233"/>
      <c r="P287" s="233"/>
      <c r="Q287" s="233"/>
      <c r="R287" s="233"/>
      <c r="S287" s="233"/>
      <c r="T287" s="234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35" t="s">
        <v>216</v>
      </c>
      <c r="AU287" s="235" t="s">
        <v>85</v>
      </c>
      <c r="AV287" s="13" t="s">
        <v>85</v>
      </c>
      <c r="AW287" s="13" t="s">
        <v>37</v>
      </c>
      <c r="AX287" s="13" t="s">
        <v>75</v>
      </c>
      <c r="AY287" s="235" t="s">
        <v>199</v>
      </c>
    </row>
    <row r="288" s="14" customFormat="1">
      <c r="A288" s="14"/>
      <c r="B288" s="236"/>
      <c r="C288" s="237"/>
      <c r="D288" s="226" t="s">
        <v>216</v>
      </c>
      <c r="E288" s="238" t="s">
        <v>19</v>
      </c>
      <c r="F288" s="239" t="s">
        <v>218</v>
      </c>
      <c r="G288" s="237"/>
      <c r="H288" s="240">
        <v>730.44000000000005</v>
      </c>
      <c r="I288" s="241"/>
      <c r="J288" s="237"/>
      <c r="K288" s="237"/>
      <c r="L288" s="242"/>
      <c r="M288" s="243"/>
      <c r="N288" s="244"/>
      <c r="O288" s="244"/>
      <c r="P288" s="244"/>
      <c r="Q288" s="244"/>
      <c r="R288" s="244"/>
      <c r="S288" s="244"/>
      <c r="T288" s="245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46" t="s">
        <v>216</v>
      </c>
      <c r="AU288" s="246" t="s">
        <v>85</v>
      </c>
      <c r="AV288" s="14" t="s">
        <v>207</v>
      </c>
      <c r="AW288" s="14" t="s">
        <v>37</v>
      </c>
      <c r="AX288" s="14" t="s">
        <v>83</v>
      </c>
      <c r="AY288" s="246" t="s">
        <v>199</v>
      </c>
    </row>
    <row r="289" s="2" customFormat="1" ht="24.15" customHeight="1">
      <c r="A289" s="40"/>
      <c r="B289" s="41"/>
      <c r="C289" s="206" t="s">
        <v>613</v>
      </c>
      <c r="D289" s="206" t="s">
        <v>202</v>
      </c>
      <c r="E289" s="207" t="s">
        <v>1413</v>
      </c>
      <c r="F289" s="208" t="s">
        <v>1414</v>
      </c>
      <c r="G289" s="209" t="s">
        <v>213</v>
      </c>
      <c r="H289" s="210">
        <v>36.521999999999998</v>
      </c>
      <c r="I289" s="211"/>
      <c r="J289" s="212">
        <f>ROUND(I289*H289,2)</f>
        <v>0</v>
      </c>
      <c r="K289" s="208" t="s">
        <v>206</v>
      </c>
      <c r="L289" s="46"/>
      <c r="M289" s="213" t="s">
        <v>19</v>
      </c>
      <c r="N289" s="214" t="s">
        <v>46</v>
      </c>
      <c r="O289" s="86"/>
      <c r="P289" s="215">
        <f>O289*H289</f>
        <v>0</v>
      </c>
      <c r="Q289" s="215">
        <v>0</v>
      </c>
      <c r="R289" s="215">
        <f>Q289*H289</f>
        <v>0</v>
      </c>
      <c r="S289" s="215">
        <v>0</v>
      </c>
      <c r="T289" s="216">
        <f>S289*H289</f>
        <v>0</v>
      </c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R289" s="217" t="s">
        <v>207</v>
      </c>
      <c r="AT289" s="217" t="s">
        <v>202</v>
      </c>
      <c r="AU289" s="217" t="s">
        <v>85</v>
      </c>
      <c r="AY289" s="19" t="s">
        <v>199</v>
      </c>
      <c r="BE289" s="218">
        <f>IF(N289="základní",J289,0)</f>
        <v>0</v>
      </c>
      <c r="BF289" s="218">
        <f>IF(N289="snížená",J289,0)</f>
        <v>0</v>
      </c>
      <c r="BG289" s="218">
        <f>IF(N289="zákl. přenesená",J289,0)</f>
        <v>0</v>
      </c>
      <c r="BH289" s="218">
        <f>IF(N289="sníž. přenesená",J289,0)</f>
        <v>0</v>
      </c>
      <c r="BI289" s="218">
        <f>IF(N289="nulová",J289,0)</f>
        <v>0</v>
      </c>
      <c r="BJ289" s="19" t="s">
        <v>83</v>
      </c>
      <c r="BK289" s="218">
        <f>ROUND(I289*H289,2)</f>
        <v>0</v>
      </c>
      <c r="BL289" s="19" t="s">
        <v>207</v>
      </c>
      <c r="BM289" s="217" t="s">
        <v>1892</v>
      </c>
    </row>
    <row r="290" s="2" customFormat="1">
      <c r="A290" s="40"/>
      <c r="B290" s="41"/>
      <c r="C290" s="42"/>
      <c r="D290" s="219" t="s">
        <v>209</v>
      </c>
      <c r="E290" s="42"/>
      <c r="F290" s="220" t="s">
        <v>1416</v>
      </c>
      <c r="G290" s="42"/>
      <c r="H290" s="42"/>
      <c r="I290" s="221"/>
      <c r="J290" s="42"/>
      <c r="K290" s="42"/>
      <c r="L290" s="46"/>
      <c r="M290" s="222"/>
      <c r="N290" s="223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209</v>
      </c>
      <c r="AU290" s="19" t="s">
        <v>85</v>
      </c>
    </row>
    <row r="291" s="2" customFormat="1" ht="21.75" customHeight="1">
      <c r="A291" s="40"/>
      <c r="B291" s="41"/>
      <c r="C291" s="206" t="s">
        <v>1132</v>
      </c>
      <c r="D291" s="206" t="s">
        <v>202</v>
      </c>
      <c r="E291" s="207" t="s">
        <v>266</v>
      </c>
      <c r="F291" s="208" t="s">
        <v>267</v>
      </c>
      <c r="G291" s="209" t="s">
        <v>213</v>
      </c>
      <c r="H291" s="210">
        <v>0.5</v>
      </c>
      <c r="I291" s="211"/>
      <c r="J291" s="212">
        <f>ROUND(I291*H291,2)</f>
        <v>0</v>
      </c>
      <c r="K291" s="208" t="s">
        <v>206</v>
      </c>
      <c r="L291" s="46"/>
      <c r="M291" s="213" t="s">
        <v>19</v>
      </c>
      <c r="N291" s="214" t="s">
        <v>46</v>
      </c>
      <c r="O291" s="86"/>
      <c r="P291" s="215">
        <f>O291*H291</f>
        <v>0</v>
      </c>
      <c r="Q291" s="215">
        <v>0</v>
      </c>
      <c r="R291" s="215">
        <f>Q291*H291</f>
        <v>0</v>
      </c>
      <c r="S291" s="215">
        <v>0</v>
      </c>
      <c r="T291" s="216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17" t="s">
        <v>207</v>
      </c>
      <c r="AT291" s="217" t="s">
        <v>202</v>
      </c>
      <c r="AU291" s="217" t="s">
        <v>85</v>
      </c>
      <c r="AY291" s="19" t="s">
        <v>199</v>
      </c>
      <c r="BE291" s="218">
        <f>IF(N291="základní",J291,0)</f>
        <v>0</v>
      </c>
      <c r="BF291" s="218">
        <f>IF(N291="snížená",J291,0)</f>
        <v>0</v>
      </c>
      <c r="BG291" s="218">
        <f>IF(N291="zákl. přenesená",J291,0)</f>
        <v>0</v>
      </c>
      <c r="BH291" s="218">
        <f>IF(N291="sníž. přenesená",J291,0)</f>
        <v>0</v>
      </c>
      <c r="BI291" s="218">
        <f>IF(N291="nulová",J291,0)</f>
        <v>0</v>
      </c>
      <c r="BJ291" s="19" t="s">
        <v>83</v>
      </c>
      <c r="BK291" s="218">
        <f>ROUND(I291*H291,2)</f>
        <v>0</v>
      </c>
      <c r="BL291" s="19" t="s">
        <v>207</v>
      </c>
      <c r="BM291" s="217" t="s">
        <v>1893</v>
      </c>
    </row>
    <row r="292" s="2" customFormat="1">
      <c r="A292" s="40"/>
      <c r="B292" s="41"/>
      <c r="C292" s="42"/>
      <c r="D292" s="219" t="s">
        <v>209</v>
      </c>
      <c r="E292" s="42"/>
      <c r="F292" s="220" t="s">
        <v>269</v>
      </c>
      <c r="G292" s="42"/>
      <c r="H292" s="42"/>
      <c r="I292" s="221"/>
      <c r="J292" s="42"/>
      <c r="K292" s="42"/>
      <c r="L292" s="46"/>
      <c r="M292" s="222"/>
      <c r="N292" s="223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209</v>
      </c>
      <c r="AU292" s="19" t="s">
        <v>85</v>
      </c>
    </row>
    <row r="293" s="12" customFormat="1" ht="25.92" customHeight="1">
      <c r="A293" s="12"/>
      <c r="B293" s="190"/>
      <c r="C293" s="191"/>
      <c r="D293" s="192" t="s">
        <v>74</v>
      </c>
      <c r="E293" s="193" t="s">
        <v>277</v>
      </c>
      <c r="F293" s="193" t="s">
        <v>278</v>
      </c>
      <c r="G293" s="191"/>
      <c r="H293" s="191"/>
      <c r="I293" s="194"/>
      <c r="J293" s="195">
        <f>BK293</f>
        <v>0</v>
      </c>
      <c r="K293" s="191"/>
      <c r="L293" s="196"/>
      <c r="M293" s="197"/>
      <c r="N293" s="198"/>
      <c r="O293" s="198"/>
      <c r="P293" s="199">
        <f>P294+P326+P336+P361+P367+P371+P398+P413+P423+P440</f>
        <v>0</v>
      </c>
      <c r="Q293" s="198"/>
      <c r="R293" s="199">
        <f>R294+R326+R336+R361+R367+R371+R398+R413+R423+R440</f>
        <v>3.5993418518125</v>
      </c>
      <c r="S293" s="198"/>
      <c r="T293" s="200">
        <f>T294+T326+T336+T361+T367+T371+T398+T413+T423+T440</f>
        <v>0.52524833999999998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01" t="s">
        <v>85</v>
      </c>
      <c r="AT293" s="202" t="s">
        <v>74</v>
      </c>
      <c r="AU293" s="202" t="s">
        <v>75</v>
      </c>
      <c r="AY293" s="201" t="s">
        <v>199</v>
      </c>
      <c r="BK293" s="203">
        <f>BK294+BK326+BK336+BK361+BK367+BK371+BK398+BK413+BK423+BK440</f>
        <v>0</v>
      </c>
    </row>
    <row r="294" s="12" customFormat="1" ht="22.8" customHeight="1">
      <c r="A294" s="12"/>
      <c r="B294" s="190"/>
      <c r="C294" s="191"/>
      <c r="D294" s="192" t="s">
        <v>74</v>
      </c>
      <c r="E294" s="204" t="s">
        <v>1894</v>
      </c>
      <c r="F294" s="204" t="s">
        <v>1895</v>
      </c>
      <c r="G294" s="191"/>
      <c r="H294" s="191"/>
      <c r="I294" s="194"/>
      <c r="J294" s="205">
        <f>BK294</f>
        <v>0</v>
      </c>
      <c r="K294" s="191"/>
      <c r="L294" s="196"/>
      <c r="M294" s="197"/>
      <c r="N294" s="198"/>
      <c r="O294" s="198"/>
      <c r="P294" s="199">
        <f>SUM(P295:P325)</f>
        <v>0</v>
      </c>
      <c r="Q294" s="198"/>
      <c r="R294" s="199">
        <f>SUM(R295:R325)</f>
        <v>0.28438277000000001</v>
      </c>
      <c r="S294" s="198"/>
      <c r="T294" s="200">
        <f>SUM(T295:T325)</f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R294" s="201" t="s">
        <v>85</v>
      </c>
      <c r="AT294" s="202" t="s">
        <v>74</v>
      </c>
      <c r="AU294" s="202" t="s">
        <v>83</v>
      </c>
      <c r="AY294" s="201" t="s">
        <v>199</v>
      </c>
      <c r="BK294" s="203">
        <f>SUM(BK295:BK325)</f>
        <v>0</v>
      </c>
    </row>
    <row r="295" s="2" customFormat="1" ht="16.5" customHeight="1">
      <c r="A295" s="40"/>
      <c r="B295" s="41"/>
      <c r="C295" s="206" t="s">
        <v>1134</v>
      </c>
      <c r="D295" s="206" t="s">
        <v>202</v>
      </c>
      <c r="E295" s="207" t="s">
        <v>1896</v>
      </c>
      <c r="F295" s="208" t="s">
        <v>1897</v>
      </c>
      <c r="G295" s="209" t="s">
        <v>283</v>
      </c>
      <c r="H295" s="210">
        <v>39.552999999999997</v>
      </c>
      <c r="I295" s="211"/>
      <c r="J295" s="212">
        <f>ROUND(I295*H295,2)</f>
        <v>0</v>
      </c>
      <c r="K295" s="208" t="s">
        <v>206</v>
      </c>
      <c r="L295" s="46"/>
      <c r="M295" s="213" t="s">
        <v>19</v>
      </c>
      <c r="N295" s="214" t="s">
        <v>46</v>
      </c>
      <c r="O295" s="86"/>
      <c r="P295" s="215">
        <f>O295*H295</f>
        <v>0</v>
      </c>
      <c r="Q295" s="215">
        <v>0</v>
      </c>
      <c r="R295" s="215">
        <f>Q295*H295</f>
        <v>0</v>
      </c>
      <c r="S295" s="215">
        <v>0</v>
      </c>
      <c r="T295" s="216">
        <f>S295*H295</f>
        <v>0</v>
      </c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R295" s="217" t="s">
        <v>128</v>
      </c>
      <c r="AT295" s="217" t="s">
        <v>202</v>
      </c>
      <c r="AU295" s="217" t="s">
        <v>85</v>
      </c>
      <c r="AY295" s="19" t="s">
        <v>199</v>
      </c>
      <c r="BE295" s="218">
        <f>IF(N295="základní",J295,0)</f>
        <v>0</v>
      </c>
      <c r="BF295" s="218">
        <f>IF(N295="snížená",J295,0)</f>
        <v>0</v>
      </c>
      <c r="BG295" s="218">
        <f>IF(N295="zákl. přenesená",J295,0)</f>
        <v>0</v>
      </c>
      <c r="BH295" s="218">
        <f>IF(N295="sníž. přenesená",J295,0)</f>
        <v>0</v>
      </c>
      <c r="BI295" s="218">
        <f>IF(N295="nulová",J295,0)</f>
        <v>0</v>
      </c>
      <c r="BJ295" s="19" t="s">
        <v>83</v>
      </c>
      <c r="BK295" s="218">
        <f>ROUND(I295*H295,2)</f>
        <v>0</v>
      </c>
      <c r="BL295" s="19" t="s">
        <v>128</v>
      </c>
      <c r="BM295" s="217" t="s">
        <v>1898</v>
      </c>
    </row>
    <row r="296" s="2" customFormat="1">
      <c r="A296" s="40"/>
      <c r="B296" s="41"/>
      <c r="C296" s="42"/>
      <c r="D296" s="219" t="s">
        <v>209</v>
      </c>
      <c r="E296" s="42"/>
      <c r="F296" s="220" t="s">
        <v>1899</v>
      </c>
      <c r="G296" s="42"/>
      <c r="H296" s="42"/>
      <c r="I296" s="221"/>
      <c r="J296" s="42"/>
      <c r="K296" s="42"/>
      <c r="L296" s="46"/>
      <c r="M296" s="222"/>
      <c r="N296" s="223"/>
      <c r="O296" s="86"/>
      <c r="P296" s="86"/>
      <c r="Q296" s="86"/>
      <c r="R296" s="86"/>
      <c r="S296" s="86"/>
      <c r="T296" s="87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T296" s="19" t="s">
        <v>209</v>
      </c>
      <c r="AU296" s="19" t="s">
        <v>85</v>
      </c>
    </row>
    <row r="297" s="13" customFormat="1">
      <c r="A297" s="13"/>
      <c r="B297" s="224"/>
      <c r="C297" s="225"/>
      <c r="D297" s="226" t="s">
        <v>216</v>
      </c>
      <c r="E297" s="227" t="s">
        <v>19</v>
      </c>
      <c r="F297" s="228" t="s">
        <v>1900</v>
      </c>
      <c r="G297" s="225"/>
      <c r="H297" s="229">
        <v>10.733000000000001</v>
      </c>
      <c r="I297" s="230"/>
      <c r="J297" s="225"/>
      <c r="K297" s="225"/>
      <c r="L297" s="231"/>
      <c r="M297" s="232"/>
      <c r="N297" s="233"/>
      <c r="O297" s="233"/>
      <c r="P297" s="233"/>
      <c r="Q297" s="233"/>
      <c r="R297" s="233"/>
      <c r="S297" s="233"/>
      <c r="T297" s="234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35" t="s">
        <v>216</v>
      </c>
      <c r="AU297" s="235" t="s">
        <v>85</v>
      </c>
      <c r="AV297" s="13" t="s">
        <v>85</v>
      </c>
      <c r="AW297" s="13" t="s">
        <v>37</v>
      </c>
      <c r="AX297" s="13" t="s">
        <v>75</v>
      </c>
      <c r="AY297" s="235" t="s">
        <v>199</v>
      </c>
    </row>
    <row r="298" s="13" customFormat="1">
      <c r="A298" s="13"/>
      <c r="B298" s="224"/>
      <c r="C298" s="225"/>
      <c r="D298" s="226" t="s">
        <v>216</v>
      </c>
      <c r="E298" s="227" t="s">
        <v>19</v>
      </c>
      <c r="F298" s="228" t="s">
        <v>1901</v>
      </c>
      <c r="G298" s="225"/>
      <c r="H298" s="229">
        <v>25.879999999999999</v>
      </c>
      <c r="I298" s="230"/>
      <c r="J298" s="225"/>
      <c r="K298" s="225"/>
      <c r="L298" s="231"/>
      <c r="M298" s="232"/>
      <c r="N298" s="233"/>
      <c r="O298" s="233"/>
      <c r="P298" s="233"/>
      <c r="Q298" s="233"/>
      <c r="R298" s="233"/>
      <c r="S298" s="233"/>
      <c r="T298" s="234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35" t="s">
        <v>216</v>
      </c>
      <c r="AU298" s="235" t="s">
        <v>85</v>
      </c>
      <c r="AV298" s="13" t="s">
        <v>85</v>
      </c>
      <c r="AW298" s="13" t="s">
        <v>37</v>
      </c>
      <c r="AX298" s="13" t="s">
        <v>75</v>
      </c>
      <c r="AY298" s="235" t="s">
        <v>199</v>
      </c>
    </row>
    <row r="299" s="13" customFormat="1">
      <c r="A299" s="13"/>
      <c r="B299" s="224"/>
      <c r="C299" s="225"/>
      <c r="D299" s="226" t="s">
        <v>216</v>
      </c>
      <c r="E299" s="227" t="s">
        <v>19</v>
      </c>
      <c r="F299" s="228" t="s">
        <v>1902</v>
      </c>
      <c r="G299" s="225"/>
      <c r="H299" s="229">
        <v>2.9399999999999999</v>
      </c>
      <c r="I299" s="230"/>
      <c r="J299" s="225"/>
      <c r="K299" s="225"/>
      <c r="L299" s="231"/>
      <c r="M299" s="232"/>
      <c r="N299" s="233"/>
      <c r="O299" s="233"/>
      <c r="P299" s="233"/>
      <c r="Q299" s="233"/>
      <c r="R299" s="233"/>
      <c r="S299" s="233"/>
      <c r="T299" s="234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35" t="s">
        <v>216</v>
      </c>
      <c r="AU299" s="235" t="s">
        <v>85</v>
      </c>
      <c r="AV299" s="13" t="s">
        <v>85</v>
      </c>
      <c r="AW299" s="13" t="s">
        <v>37</v>
      </c>
      <c r="AX299" s="13" t="s">
        <v>75</v>
      </c>
      <c r="AY299" s="235" t="s">
        <v>199</v>
      </c>
    </row>
    <row r="300" s="14" customFormat="1">
      <c r="A300" s="14"/>
      <c r="B300" s="236"/>
      <c r="C300" s="237"/>
      <c r="D300" s="226" t="s">
        <v>216</v>
      </c>
      <c r="E300" s="238" t="s">
        <v>19</v>
      </c>
      <c r="F300" s="239" t="s">
        <v>218</v>
      </c>
      <c r="G300" s="237"/>
      <c r="H300" s="240">
        <v>39.552999999999997</v>
      </c>
      <c r="I300" s="241"/>
      <c r="J300" s="237"/>
      <c r="K300" s="237"/>
      <c r="L300" s="242"/>
      <c r="M300" s="243"/>
      <c r="N300" s="244"/>
      <c r="O300" s="244"/>
      <c r="P300" s="244"/>
      <c r="Q300" s="244"/>
      <c r="R300" s="244"/>
      <c r="S300" s="244"/>
      <c r="T300" s="245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46" t="s">
        <v>216</v>
      </c>
      <c r="AU300" s="246" t="s">
        <v>85</v>
      </c>
      <c r="AV300" s="14" t="s">
        <v>207</v>
      </c>
      <c r="AW300" s="14" t="s">
        <v>37</v>
      </c>
      <c r="AX300" s="14" t="s">
        <v>83</v>
      </c>
      <c r="AY300" s="246" t="s">
        <v>199</v>
      </c>
    </row>
    <row r="301" s="2" customFormat="1" ht="16.5" customHeight="1">
      <c r="A301" s="40"/>
      <c r="B301" s="41"/>
      <c r="C301" s="247" t="s">
        <v>1455</v>
      </c>
      <c r="D301" s="247" t="s">
        <v>287</v>
      </c>
      <c r="E301" s="248" t="s">
        <v>1903</v>
      </c>
      <c r="F301" s="249" t="s">
        <v>1904</v>
      </c>
      <c r="G301" s="250" t="s">
        <v>213</v>
      </c>
      <c r="H301" s="251">
        <v>0.111</v>
      </c>
      <c r="I301" s="252"/>
      <c r="J301" s="253">
        <f>ROUND(I301*H301,2)</f>
        <v>0</v>
      </c>
      <c r="K301" s="249" t="s">
        <v>206</v>
      </c>
      <c r="L301" s="254"/>
      <c r="M301" s="255" t="s">
        <v>19</v>
      </c>
      <c r="N301" s="256" t="s">
        <v>46</v>
      </c>
      <c r="O301" s="86"/>
      <c r="P301" s="215">
        <f>O301*H301</f>
        <v>0</v>
      </c>
      <c r="Q301" s="215">
        <v>1</v>
      </c>
      <c r="R301" s="215">
        <f>Q301*H301</f>
        <v>0.111</v>
      </c>
      <c r="S301" s="215">
        <v>0</v>
      </c>
      <c r="T301" s="216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17" t="s">
        <v>290</v>
      </c>
      <c r="AT301" s="217" t="s">
        <v>287</v>
      </c>
      <c r="AU301" s="217" t="s">
        <v>85</v>
      </c>
      <c r="AY301" s="19" t="s">
        <v>199</v>
      </c>
      <c r="BE301" s="218">
        <f>IF(N301="základní",J301,0)</f>
        <v>0</v>
      </c>
      <c r="BF301" s="218">
        <f>IF(N301="snížená",J301,0)</f>
        <v>0</v>
      </c>
      <c r="BG301" s="218">
        <f>IF(N301="zákl. přenesená",J301,0)</f>
        <v>0</v>
      </c>
      <c r="BH301" s="218">
        <f>IF(N301="sníž. přenesená",J301,0)</f>
        <v>0</v>
      </c>
      <c r="BI301" s="218">
        <f>IF(N301="nulová",J301,0)</f>
        <v>0</v>
      </c>
      <c r="BJ301" s="19" t="s">
        <v>83</v>
      </c>
      <c r="BK301" s="218">
        <f>ROUND(I301*H301,2)</f>
        <v>0</v>
      </c>
      <c r="BL301" s="19" t="s">
        <v>128</v>
      </c>
      <c r="BM301" s="217" t="s">
        <v>1905</v>
      </c>
    </row>
    <row r="302" s="13" customFormat="1">
      <c r="A302" s="13"/>
      <c r="B302" s="224"/>
      <c r="C302" s="225"/>
      <c r="D302" s="226" t="s">
        <v>216</v>
      </c>
      <c r="E302" s="227" t="s">
        <v>19</v>
      </c>
      <c r="F302" s="228" t="s">
        <v>1906</v>
      </c>
      <c r="G302" s="225"/>
      <c r="H302" s="229">
        <v>0.111</v>
      </c>
      <c r="I302" s="230"/>
      <c r="J302" s="225"/>
      <c r="K302" s="225"/>
      <c r="L302" s="231"/>
      <c r="M302" s="232"/>
      <c r="N302" s="233"/>
      <c r="O302" s="233"/>
      <c r="P302" s="233"/>
      <c r="Q302" s="233"/>
      <c r="R302" s="233"/>
      <c r="S302" s="233"/>
      <c r="T302" s="234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35" t="s">
        <v>216</v>
      </c>
      <c r="AU302" s="235" t="s">
        <v>85</v>
      </c>
      <c r="AV302" s="13" t="s">
        <v>85</v>
      </c>
      <c r="AW302" s="13" t="s">
        <v>37</v>
      </c>
      <c r="AX302" s="13" t="s">
        <v>75</v>
      </c>
      <c r="AY302" s="235" t="s">
        <v>199</v>
      </c>
    </row>
    <row r="303" s="14" customFormat="1">
      <c r="A303" s="14"/>
      <c r="B303" s="236"/>
      <c r="C303" s="237"/>
      <c r="D303" s="226" t="s">
        <v>216</v>
      </c>
      <c r="E303" s="238" t="s">
        <v>19</v>
      </c>
      <c r="F303" s="239" t="s">
        <v>218</v>
      </c>
      <c r="G303" s="237"/>
      <c r="H303" s="240">
        <v>0.111</v>
      </c>
      <c r="I303" s="241"/>
      <c r="J303" s="237"/>
      <c r="K303" s="237"/>
      <c r="L303" s="242"/>
      <c r="M303" s="243"/>
      <c r="N303" s="244"/>
      <c r="O303" s="244"/>
      <c r="P303" s="244"/>
      <c r="Q303" s="244"/>
      <c r="R303" s="244"/>
      <c r="S303" s="244"/>
      <c r="T303" s="245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46" t="s">
        <v>216</v>
      </c>
      <c r="AU303" s="246" t="s">
        <v>85</v>
      </c>
      <c r="AV303" s="14" t="s">
        <v>207</v>
      </c>
      <c r="AW303" s="14" t="s">
        <v>37</v>
      </c>
      <c r="AX303" s="14" t="s">
        <v>83</v>
      </c>
      <c r="AY303" s="246" t="s">
        <v>199</v>
      </c>
    </row>
    <row r="304" s="2" customFormat="1" ht="16.5" customHeight="1">
      <c r="A304" s="40"/>
      <c r="B304" s="41"/>
      <c r="C304" s="206" t="s">
        <v>1457</v>
      </c>
      <c r="D304" s="206" t="s">
        <v>202</v>
      </c>
      <c r="E304" s="207" t="s">
        <v>1907</v>
      </c>
      <c r="F304" s="208" t="s">
        <v>1908</v>
      </c>
      <c r="G304" s="209" t="s">
        <v>283</v>
      </c>
      <c r="H304" s="210">
        <v>40.088000000000001</v>
      </c>
      <c r="I304" s="211"/>
      <c r="J304" s="212">
        <f>ROUND(I304*H304,2)</f>
        <v>0</v>
      </c>
      <c r="K304" s="208" t="s">
        <v>206</v>
      </c>
      <c r="L304" s="46"/>
      <c r="M304" s="213" t="s">
        <v>19</v>
      </c>
      <c r="N304" s="214" t="s">
        <v>46</v>
      </c>
      <c r="O304" s="86"/>
      <c r="P304" s="215">
        <f>O304*H304</f>
        <v>0</v>
      </c>
      <c r="Q304" s="215">
        <v>0</v>
      </c>
      <c r="R304" s="215">
        <f>Q304*H304</f>
        <v>0</v>
      </c>
      <c r="S304" s="215">
        <v>0</v>
      </c>
      <c r="T304" s="216">
        <f>S304*H304</f>
        <v>0</v>
      </c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R304" s="217" t="s">
        <v>128</v>
      </c>
      <c r="AT304" s="217" t="s">
        <v>202</v>
      </c>
      <c r="AU304" s="217" t="s">
        <v>85</v>
      </c>
      <c r="AY304" s="19" t="s">
        <v>199</v>
      </c>
      <c r="BE304" s="218">
        <f>IF(N304="základní",J304,0)</f>
        <v>0</v>
      </c>
      <c r="BF304" s="218">
        <f>IF(N304="snížená",J304,0)</f>
        <v>0</v>
      </c>
      <c r="BG304" s="218">
        <f>IF(N304="zákl. přenesená",J304,0)</f>
        <v>0</v>
      </c>
      <c r="BH304" s="218">
        <f>IF(N304="sníž. přenesená",J304,0)</f>
        <v>0</v>
      </c>
      <c r="BI304" s="218">
        <f>IF(N304="nulová",J304,0)</f>
        <v>0</v>
      </c>
      <c r="BJ304" s="19" t="s">
        <v>83</v>
      </c>
      <c r="BK304" s="218">
        <f>ROUND(I304*H304,2)</f>
        <v>0</v>
      </c>
      <c r="BL304" s="19" t="s">
        <v>128</v>
      </c>
      <c r="BM304" s="217" t="s">
        <v>1909</v>
      </c>
    </row>
    <row r="305" s="2" customFormat="1">
      <c r="A305" s="40"/>
      <c r="B305" s="41"/>
      <c r="C305" s="42"/>
      <c r="D305" s="219" t="s">
        <v>209</v>
      </c>
      <c r="E305" s="42"/>
      <c r="F305" s="220" t="s">
        <v>1910</v>
      </c>
      <c r="G305" s="42"/>
      <c r="H305" s="42"/>
      <c r="I305" s="221"/>
      <c r="J305" s="42"/>
      <c r="K305" s="42"/>
      <c r="L305" s="46"/>
      <c r="M305" s="222"/>
      <c r="N305" s="223"/>
      <c r="O305" s="86"/>
      <c r="P305" s="86"/>
      <c r="Q305" s="86"/>
      <c r="R305" s="86"/>
      <c r="S305" s="86"/>
      <c r="T305" s="87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T305" s="19" t="s">
        <v>209</v>
      </c>
      <c r="AU305" s="19" t="s">
        <v>85</v>
      </c>
    </row>
    <row r="306" s="13" customFormat="1">
      <c r="A306" s="13"/>
      <c r="B306" s="224"/>
      <c r="C306" s="225"/>
      <c r="D306" s="226" t="s">
        <v>216</v>
      </c>
      <c r="E306" s="227" t="s">
        <v>19</v>
      </c>
      <c r="F306" s="228" t="s">
        <v>1911</v>
      </c>
      <c r="G306" s="225"/>
      <c r="H306" s="229">
        <v>13.475</v>
      </c>
      <c r="I306" s="230"/>
      <c r="J306" s="225"/>
      <c r="K306" s="225"/>
      <c r="L306" s="231"/>
      <c r="M306" s="232"/>
      <c r="N306" s="233"/>
      <c r="O306" s="233"/>
      <c r="P306" s="233"/>
      <c r="Q306" s="233"/>
      <c r="R306" s="233"/>
      <c r="S306" s="233"/>
      <c r="T306" s="234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35" t="s">
        <v>216</v>
      </c>
      <c r="AU306" s="235" t="s">
        <v>85</v>
      </c>
      <c r="AV306" s="13" t="s">
        <v>85</v>
      </c>
      <c r="AW306" s="13" t="s">
        <v>37</v>
      </c>
      <c r="AX306" s="13" t="s">
        <v>75</v>
      </c>
      <c r="AY306" s="235" t="s">
        <v>199</v>
      </c>
    </row>
    <row r="307" s="13" customFormat="1">
      <c r="A307" s="13"/>
      <c r="B307" s="224"/>
      <c r="C307" s="225"/>
      <c r="D307" s="226" t="s">
        <v>216</v>
      </c>
      <c r="E307" s="227" t="s">
        <v>19</v>
      </c>
      <c r="F307" s="228" t="s">
        <v>1912</v>
      </c>
      <c r="G307" s="225"/>
      <c r="H307" s="229">
        <v>10.733000000000001</v>
      </c>
      <c r="I307" s="230"/>
      <c r="J307" s="225"/>
      <c r="K307" s="225"/>
      <c r="L307" s="231"/>
      <c r="M307" s="232"/>
      <c r="N307" s="233"/>
      <c r="O307" s="233"/>
      <c r="P307" s="233"/>
      <c r="Q307" s="233"/>
      <c r="R307" s="233"/>
      <c r="S307" s="233"/>
      <c r="T307" s="234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35" t="s">
        <v>216</v>
      </c>
      <c r="AU307" s="235" t="s">
        <v>85</v>
      </c>
      <c r="AV307" s="13" t="s">
        <v>85</v>
      </c>
      <c r="AW307" s="13" t="s">
        <v>37</v>
      </c>
      <c r="AX307" s="13" t="s">
        <v>75</v>
      </c>
      <c r="AY307" s="235" t="s">
        <v>199</v>
      </c>
    </row>
    <row r="308" s="13" customFormat="1">
      <c r="A308" s="13"/>
      <c r="B308" s="224"/>
      <c r="C308" s="225"/>
      <c r="D308" s="226" t="s">
        <v>216</v>
      </c>
      <c r="E308" s="227" t="s">
        <v>19</v>
      </c>
      <c r="F308" s="228" t="s">
        <v>1754</v>
      </c>
      <c r="G308" s="225"/>
      <c r="H308" s="229">
        <v>12.94</v>
      </c>
      <c r="I308" s="230"/>
      <c r="J308" s="225"/>
      <c r="K308" s="225"/>
      <c r="L308" s="231"/>
      <c r="M308" s="232"/>
      <c r="N308" s="233"/>
      <c r="O308" s="233"/>
      <c r="P308" s="233"/>
      <c r="Q308" s="233"/>
      <c r="R308" s="233"/>
      <c r="S308" s="233"/>
      <c r="T308" s="234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35" t="s">
        <v>216</v>
      </c>
      <c r="AU308" s="235" t="s">
        <v>85</v>
      </c>
      <c r="AV308" s="13" t="s">
        <v>85</v>
      </c>
      <c r="AW308" s="13" t="s">
        <v>37</v>
      </c>
      <c r="AX308" s="13" t="s">
        <v>75</v>
      </c>
      <c r="AY308" s="235" t="s">
        <v>199</v>
      </c>
    </row>
    <row r="309" s="13" customFormat="1">
      <c r="A309" s="13"/>
      <c r="B309" s="224"/>
      <c r="C309" s="225"/>
      <c r="D309" s="226" t="s">
        <v>216</v>
      </c>
      <c r="E309" s="227" t="s">
        <v>19</v>
      </c>
      <c r="F309" s="228" t="s">
        <v>1902</v>
      </c>
      <c r="G309" s="225"/>
      <c r="H309" s="229">
        <v>2.9399999999999999</v>
      </c>
      <c r="I309" s="230"/>
      <c r="J309" s="225"/>
      <c r="K309" s="225"/>
      <c r="L309" s="231"/>
      <c r="M309" s="232"/>
      <c r="N309" s="233"/>
      <c r="O309" s="233"/>
      <c r="P309" s="233"/>
      <c r="Q309" s="233"/>
      <c r="R309" s="233"/>
      <c r="S309" s="233"/>
      <c r="T309" s="234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35" t="s">
        <v>216</v>
      </c>
      <c r="AU309" s="235" t="s">
        <v>85</v>
      </c>
      <c r="AV309" s="13" t="s">
        <v>85</v>
      </c>
      <c r="AW309" s="13" t="s">
        <v>37</v>
      </c>
      <c r="AX309" s="13" t="s">
        <v>75</v>
      </c>
      <c r="AY309" s="235" t="s">
        <v>199</v>
      </c>
    </row>
    <row r="310" s="14" customFormat="1">
      <c r="A310" s="14"/>
      <c r="B310" s="236"/>
      <c r="C310" s="237"/>
      <c r="D310" s="226" t="s">
        <v>216</v>
      </c>
      <c r="E310" s="238" t="s">
        <v>19</v>
      </c>
      <c r="F310" s="239" t="s">
        <v>218</v>
      </c>
      <c r="G310" s="237"/>
      <c r="H310" s="240">
        <v>40.087999999999994</v>
      </c>
      <c r="I310" s="241"/>
      <c r="J310" s="237"/>
      <c r="K310" s="237"/>
      <c r="L310" s="242"/>
      <c r="M310" s="243"/>
      <c r="N310" s="244"/>
      <c r="O310" s="244"/>
      <c r="P310" s="244"/>
      <c r="Q310" s="244"/>
      <c r="R310" s="244"/>
      <c r="S310" s="244"/>
      <c r="T310" s="245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46" t="s">
        <v>216</v>
      </c>
      <c r="AU310" s="246" t="s">
        <v>85</v>
      </c>
      <c r="AV310" s="14" t="s">
        <v>207</v>
      </c>
      <c r="AW310" s="14" t="s">
        <v>37</v>
      </c>
      <c r="AX310" s="14" t="s">
        <v>83</v>
      </c>
      <c r="AY310" s="246" t="s">
        <v>199</v>
      </c>
    </row>
    <row r="311" s="2" customFormat="1" ht="24.15" customHeight="1">
      <c r="A311" s="40"/>
      <c r="B311" s="41"/>
      <c r="C311" s="247" t="s">
        <v>1463</v>
      </c>
      <c r="D311" s="247" t="s">
        <v>287</v>
      </c>
      <c r="E311" s="248" t="s">
        <v>1913</v>
      </c>
      <c r="F311" s="249" t="s">
        <v>1914</v>
      </c>
      <c r="G311" s="250" t="s">
        <v>283</v>
      </c>
      <c r="H311" s="251">
        <v>31.016999999999999</v>
      </c>
      <c r="I311" s="252"/>
      <c r="J311" s="253">
        <f>ROUND(I311*H311,2)</f>
        <v>0</v>
      </c>
      <c r="K311" s="249" t="s">
        <v>206</v>
      </c>
      <c r="L311" s="254"/>
      <c r="M311" s="255" t="s">
        <v>19</v>
      </c>
      <c r="N311" s="256" t="s">
        <v>46</v>
      </c>
      <c r="O311" s="86"/>
      <c r="P311" s="215">
        <f>O311*H311</f>
        <v>0</v>
      </c>
      <c r="Q311" s="215">
        <v>0.0032100000000000002</v>
      </c>
      <c r="R311" s="215">
        <f>Q311*H311</f>
        <v>0.099564570000000005</v>
      </c>
      <c r="S311" s="215">
        <v>0</v>
      </c>
      <c r="T311" s="216">
        <f>S311*H311</f>
        <v>0</v>
      </c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R311" s="217" t="s">
        <v>290</v>
      </c>
      <c r="AT311" s="217" t="s">
        <v>287</v>
      </c>
      <c r="AU311" s="217" t="s">
        <v>85</v>
      </c>
      <c r="AY311" s="19" t="s">
        <v>199</v>
      </c>
      <c r="BE311" s="218">
        <f>IF(N311="základní",J311,0)</f>
        <v>0</v>
      </c>
      <c r="BF311" s="218">
        <f>IF(N311="snížená",J311,0)</f>
        <v>0</v>
      </c>
      <c r="BG311" s="218">
        <f>IF(N311="zákl. přenesená",J311,0)</f>
        <v>0</v>
      </c>
      <c r="BH311" s="218">
        <f>IF(N311="sníž. přenesená",J311,0)</f>
        <v>0</v>
      </c>
      <c r="BI311" s="218">
        <f>IF(N311="nulová",J311,0)</f>
        <v>0</v>
      </c>
      <c r="BJ311" s="19" t="s">
        <v>83</v>
      </c>
      <c r="BK311" s="218">
        <f>ROUND(I311*H311,2)</f>
        <v>0</v>
      </c>
      <c r="BL311" s="19" t="s">
        <v>128</v>
      </c>
      <c r="BM311" s="217" t="s">
        <v>1915</v>
      </c>
    </row>
    <row r="312" s="13" customFormat="1">
      <c r="A312" s="13"/>
      <c r="B312" s="224"/>
      <c r="C312" s="225"/>
      <c r="D312" s="226" t="s">
        <v>216</v>
      </c>
      <c r="E312" s="227" t="s">
        <v>19</v>
      </c>
      <c r="F312" s="228" t="s">
        <v>1912</v>
      </c>
      <c r="G312" s="225"/>
      <c r="H312" s="229">
        <v>10.733000000000001</v>
      </c>
      <c r="I312" s="230"/>
      <c r="J312" s="225"/>
      <c r="K312" s="225"/>
      <c r="L312" s="231"/>
      <c r="M312" s="232"/>
      <c r="N312" s="233"/>
      <c r="O312" s="233"/>
      <c r="P312" s="233"/>
      <c r="Q312" s="233"/>
      <c r="R312" s="233"/>
      <c r="S312" s="233"/>
      <c r="T312" s="234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35" t="s">
        <v>216</v>
      </c>
      <c r="AU312" s="235" t="s">
        <v>85</v>
      </c>
      <c r="AV312" s="13" t="s">
        <v>85</v>
      </c>
      <c r="AW312" s="13" t="s">
        <v>37</v>
      </c>
      <c r="AX312" s="13" t="s">
        <v>75</v>
      </c>
      <c r="AY312" s="235" t="s">
        <v>199</v>
      </c>
    </row>
    <row r="313" s="13" customFormat="1">
      <c r="A313" s="13"/>
      <c r="B313" s="224"/>
      <c r="C313" s="225"/>
      <c r="D313" s="226" t="s">
        <v>216</v>
      </c>
      <c r="E313" s="227" t="s">
        <v>19</v>
      </c>
      <c r="F313" s="228" t="s">
        <v>1754</v>
      </c>
      <c r="G313" s="225"/>
      <c r="H313" s="229">
        <v>12.94</v>
      </c>
      <c r="I313" s="230"/>
      <c r="J313" s="225"/>
      <c r="K313" s="225"/>
      <c r="L313" s="231"/>
      <c r="M313" s="232"/>
      <c r="N313" s="233"/>
      <c r="O313" s="233"/>
      <c r="P313" s="233"/>
      <c r="Q313" s="233"/>
      <c r="R313" s="233"/>
      <c r="S313" s="233"/>
      <c r="T313" s="234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35" t="s">
        <v>216</v>
      </c>
      <c r="AU313" s="235" t="s">
        <v>85</v>
      </c>
      <c r="AV313" s="13" t="s">
        <v>85</v>
      </c>
      <c r="AW313" s="13" t="s">
        <v>37</v>
      </c>
      <c r="AX313" s="13" t="s">
        <v>75</v>
      </c>
      <c r="AY313" s="235" t="s">
        <v>199</v>
      </c>
    </row>
    <row r="314" s="13" customFormat="1">
      <c r="A314" s="13"/>
      <c r="B314" s="224"/>
      <c r="C314" s="225"/>
      <c r="D314" s="226" t="s">
        <v>216</v>
      </c>
      <c r="E314" s="227" t="s">
        <v>19</v>
      </c>
      <c r="F314" s="228" t="s">
        <v>1902</v>
      </c>
      <c r="G314" s="225"/>
      <c r="H314" s="229">
        <v>2.9399999999999999</v>
      </c>
      <c r="I314" s="230"/>
      <c r="J314" s="225"/>
      <c r="K314" s="225"/>
      <c r="L314" s="231"/>
      <c r="M314" s="232"/>
      <c r="N314" s="233"/>
      <c r="O314" s="233"/>
      <c r="P314" s="233"/>
      <c r="Q314" s="233"/>
      <c r="R314" s="233"/>
      <c r="S314" s="233"/>
      <c r="T314" s="234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35" t="s">
        <v>216</v>
      </c>
      <c r="AU314" s="235" t="s">
        <v>85</v>
      </c>
      <c r="AV314" s="13" t="s">
        <v>85</v>
      </c>
      <c r="AW314" s="13" t="s">
        <v>37</v>
      </c>
      <c r="AX314" s="13" t="s">
        <v>75</v>
      </c>
      <c r="AY314" s="235" t="s">
        <v>199</v>
      </c>
    </row>
    <row r="315" s="14" customFormat="1">
      <c r="A315" s="14"/>
      <c r="B315" s="236"/>
      <c r="C315" s="237"/>
      <c r="D315" s="226" t="s">
        <v>216</v>
      </c>
      <c r="E315" s="238" t="s">
        <v>19</v>
      </c>
      <c r="F315" s="239" t="s">
        <v>218</v>
      </c>
      <c r="G315" s="237"/>
      <c r="H315" s="240">
        <v>26.613000000000003</v>
      </c>
      <c r="I315" s="241"/>
      <c r="J315" s="237"/>
      <c r="K315" s="237"/>
      <c r="L315" s="242"/>
      <c r="M315" s="243"/>
      <c r="N315" s="244"/>
      <c r="O315" s="244"/>
      <c r="P315" s="244"/>
      <c r="Q315" s="244"/>
      <c r="R315" s="244"/>
      <c r="S315" s="244"/>
      <c r="T315" s="245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46" t="s">
        <v>216</v>
      </c>
      <c r="AU315" s="246" t="s">
        <v>85</v>
      </c>
      <c r="AV315" s="14" t="s">
        <v>207</v>
      </c>
      <c r="AW315" s="14" t="s">
        <v>37</v>
      </c>
      <c r="AX315" s="14" t="s">
        <v>75</v>
      </c>
      <c r="AY315" s="246" t="s">
        <v>199</v>
      </c>
    </row>
    <row r="316" s="13" customFormat="1">
      <c r="A316" s="13"/>
      <c r="B316" s="224"/>
      <c r="C316" s="225"/>
      <c r="D316" s="226" t="s">
        <v>216</v>
      </c>
      <c r="E316" s="227" t="s">
        <v>19</v>
      </c>
      <c r="F316" s="228" t="s">
        <v>1916</v>
      </c>
      <c r="G316" s="225"/>
      <c r="H316" s="229">
        <v>31.016999999999999</v>
      </c>
      <c r="I316" s="230"/>
      <c r="J316" s="225"/>
      <c r="K316" s="225"/>
      <c r="L316" s="231"/>
      <c r="M316" s="232"/>
      <c r="N316" s="233"/>
      <c r="O316" s="233"/>
      <c r="P316" s="233"/>
      <c r="Q316" s="233"/>
      <c r="R316" s="233"/>
      <c r="S316" s="233"/>
      <c r="T316" s="234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35" t="s">
        <v>216</v>
      </c>
      <c r="AU316" s="235" t="s">
        <v>85</v>
      </c>
      <c r="AV316" s="13" t="s">
        <v>85</v>
      </c>
      <c r="AW316" s="13" t="s">
        <v>37</v>
      </c>
      <c r="AX316" s="13" t="s">
        <v>75</v>
      </c>
      <c r="AY316" s="235" t="s">
        <v>199</v>
      </c>
    </row>
    <row r="317" s="14" customFormat="1">
      <c r="A317" s="14"/>
      <c r="B317" s="236"/>
      <c r="C317" s="237"/>
      <c r="D317" s="226" t="s">
        <v>216</v>
      </c>
      <c r="E317" s="238" t="s">
        <v>19</v>
      </c>
      <c r="F317" s="239" t="s">
        <v>218</v>
      </c>
      <c r="G317" s="237"/>
      <c r="H317" s="240">
        <v>31.016999999999999</v>
      </c>
      <c r="I317" s="241"/>
      <c r="J317" s="237"/>
      <c r="K317" s="237"/>
      <c r="L317" s="242"/>
      <c r="M317" s="243"/>
      <c r="N317" s="244"/>
      <c r="O317" s="244"/>
      <c r="P317" s="244"/>
      <c r="Q317" s="244"/>
      <c r="R317" s="244"/>
      <c r="S317" s="244"/>
      <c r="T317" s="245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46" t="s">
        <v>216</v>
      </c>
      <c r="AU317" s="246" t="s">
        <v>85</v>
      </c>
      <c r="AV317" s="14" t="s">
        <v>207</v>
      </c>
      <c r="AW317" s="14" t="s">
        <v>37</v>
      </c>
      <c r="AX317" s="14" t="s">
        <v>83</v>
      </c>
      <c r="AY317" s="246" t="s">
        <v>199</v>
      </c>
    </row>
    <row r="318" s="2" customFormat="1" ht="24.15" customHeight="1">
      <c r="A318" s="40"/>
      <c r="B318" s="41"/>
      <c r="C318" s="247" t="s">
        <v>1469</v>
      </c>
      <c r="D318" s="247" t="s">
        <v>287</v>
      </c>
      <c r="E318" s="248" t="s">
        <v>1917</v>
      </c>
      <c r="F318" s="249" t="s">
        <v>1918</v>
      </c>
      <c r="G318" s="250" t="s">
        <v>283</v>
      </c>
      <c r="H318" s="251">
        <v>7.8529999999999998</v>
      </c>
      <c r="I318" s="252"/>
      <c r="J318" s="253">
        <f>ROUND(I318*H318,2)</f>
        <v>0</v>
      </c>
      <c r="K318" s="249" t="s">
        <v>206</v>
      </c>
      <c r="L318" s="254"/>
      <c r="M318" s="255" t="s">
        <v>19</v>
      </c>
      <c r="N318" s="256" t="s">
        <v>46</v>
      </c>
      <c r="O318" s="86"/>
      <c r="P318" s="215">
        <f>O318*H318</f>
        <v>0</v>
      </c>
      <c r="Q318" s="215">
        <v>0.0054000000000000003</v>
      </c>
      <c r="R318" s="215">
        <f>Q318*H318</f>
        <v>0.042406199999999998</v>
      </c>
      <c r="S318" s="215">
        <v>0</v>
      </c>
      <c r="T318" s="216">
        <f>S318*H318</f>
        <v>0</v>
      </c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R318" s="217" t="s">
        <v>290</v>
      </c>
      <c r="AT318" s="217" t="s">
        <v>287</v>
      </c>
      <c r="AU318" s="217" t="s">
        <v>85</v>
      </c>
      <c r="AY318" s="19" t="s">
        <v>199</v>
      </c>
      <c r="BE318" s="218">
        <f>IF(N318="základní",J318,0)</f>
        <v>0</v>
      </c>
      <c r="BF318" s="218">
        <f>IF(N318="snížená",J318,0)</f>
        <v>0</v>
      </c>
      <c r="BG318" s="218">
        <f>IF(N318="zákl. přenesená",J318,0)</f>
        <v>0</v>
      </c>
      <c r="BH318" s="218">
        <f>IF(N318="sníž. přenesená",J318,0)</f>
        <v>0</v>
      </c>
      <c r="BI318" s="218">
        <f>IF(N318="nulová",J318,0)</f>
        <v>0</v>
      </c>
      <c r="BJ318" s="19" t="s">
        <v>83</v>
      </c>
      <c r="BK318" s="218">
        <f>ROUND(I318*H318,2)</f>
        <v>0</v>
      </c>
      <c r="BL318" s="19" t="s">
        <v>128</v>
      </c>
      <c r="BM318" s="217" t="s">
        <v>1919</v>
      </c>
    </row>
    <row r="319" s="13" customFormat="1">
      <c r="A319" s="13"/>
      <c r="B319" s="224"/>
      <c r="C319" s="225"/>
      <c r="D319" s="226" t="s">
        <v>216</v>
      </c>
      <c r="E319" s="227" t="s">
        <v>19</v>
      </c>
      <c r="F319" s="228" t="s">
        <v>1920</v>
      </c>
      <c r="G319" s="225"/>
      <c r="H319" s="229">
        <v>7.8529999999999998</v>
      </c>
      <c r="I319" s="230"/>
      <c r="J319" s="225"/>
      <c r="K319" s="225"/>
      <c r="L319" s="231"/>
      <c r="M319" s="232"/>
      <c r="N319" s="233"/>
      <c r="O319" s="233"/>
      <c r="P319" s="233"/>
      <c r="Q319" s="233"/>
      <c r="R319" s="233"/>
      <c r="S319" s="233"/>
      <c r="T319" s="234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35" t="s">
        <v>216</v>
      </c>
      <c r="AU319" s="235" t="s">
        <v>85</v>
      </c>
      <c r="AV319" s="13" t="s">
        <v>85</v>
      </c>
      <c r="AW319" s="13" t="s">
        <v>37</v>
      </c>
      <c r="AX319" s="13" t="s">
        <v>75</v>
      </c>
      <c r="AY319" s="235" t="s">
        <v>199</v>
      </c>
    </row>
    <row r="320" s="14" customFormat="1">
      <c r="A320" s="14"/>
      <c r="B320" s="236"/>
      <c r="C320" s="237"/>
      <c r="D320" s="226" t="s">
        <v>216</v>
      </c>
      <c r="E320" s="238" t="s">
        <v>19</v>
      </c>
      <c r="F320" s="239" t="s">
        <v>218</v>
      </c>
      <c r="G320" s="237"/>
      <c r="H320" s="240">
        <v>7.8529999999999998</v>
      </c>
      <c r="I320" s="241"/>
      <c r="J320" s="237"/>
      <c r="K320" s="237"/>
      <c r="L320" s="242"/>
      <c r="M320" s="243"/>
      <c r="N320" s="244"/>
      <c r="O320" s="244"/>
      <c r="P320" s="244"/>
      <c r="Q320" s="244"/>
      <c r="R320" s="244"/>
      <c r="S320" s="244"/>
      <c r="T320" s="245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46" t="s">
        <v>216</v>
      </c>
      <c r="AU320" s="246" t="s">
        <v>85</v>
      </c>
      <c r="AV320" s="14" t="s">
        <v>207</v>
      </c>
      <c r="AW320" s="14" t="s">
        <v>37</v>
      </c>
      <c r="AX320" s="14" t="s">
        <v>83</v>
      </c>
      <c r="AY320" s="246" t="s">
        <v>199</v>
      </c>
    </row>
    <row r="321" s="2" customFormat="1" ht="24.15" customHeight="1">
      <c r="A321" s="40"/>
      <c r="B321" s="41"/>
      <c r="C321" s="247" t="s">
        <v>1472</v>
      </c>
      <c r="D321" s="247" t="s">
        <v>287</v>
      </c>
      <c r="E321" s="248" t="s">
        <v>1921</v>
      </c>
      <c r="F321" s="249" t="s">
        <v>1922</v>
      </c>
      <c r="G321" s="250" t="s">
        <v>283</v>
      </c>
      <c r="H321" s="251">
        <v>7.8529999999999998</v>
      </c>
      <c r="I321" s="252"/>
      <c r="J321" s="253">
        <f>ROUND(I321*H321,2)</f>
        <v>0</v>
      </c>
      <c r="K321" s="249" t="s">
        <v>206</v>
      </c>
      <c r="L321" s="254"/>
      <c r="M321" s="255" t="s">
        <v>19</v>
      </c>
      <c r="N321" s="256" t="s">
        <v>46</v>
      </c>
      <c r="O321" s="86"/>
      <c r="P321" s="215">
        <f>O321*H321</f>
        <v>0</v>
      </c>
      <c r="Q321" s="215">
        <v>0.0040000000000000001</v>
      </c>
      <c r="R321" s="215">
        <f>Q321*H321</f>
        <v>0.031412000000000002</v>
      </c>
      <c r="S321" s="215">
        <v>0</v>
      </c>
      <c r="T321" s="216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17" t="s">
        <v>290</v>
      </c>
      <c r="AT321" s="217" t="s">
        <v>287</v>
      </c>
      <c r="AU321" s="217" t="s">
        <v>85</v>
      </c>
      <c r="AY321" s="19" t="s">
        <v>199</v>
      </c>
      <c r="BE321" s="218">
        <f>IF(N321="základní",J321,0)</f>
        <v>0</v>
      </c>
      <c r="BF321" s="218">
        <f>IF(N321="snížená",J321,0)</f>
        <v>0</v>
      </c>
      <c r="BG321" s="218">
        <f>IF(N321="zákl. přenesená",J321,0)</f>
        <v>0</v>
      </c>
      <c r="BH321" s="218">
        <f>IF(N321="sníž. přenesená",J321,0)</f>
        <v>0</v>
      </c>
      <c r="BI321" s="218">
        <f>IF(N321="nulová",J321,0)</f>
        <v>0</v>
      </c>
      <c r="BJ321" s="19" t="s">
        <v>83</v>
      </c>
      <c r="BK321" s="218">
        <f>ROUND(I321*H321,2)</f>
        <v>0</v>
      </c>
      <c r="BL321" s="19" t="s">
        <v>128</v>
      </c>
      <c r="BM321" s="217" t="s">
        <v>1923</v>
      </c>
    </row>
    <row r="322" s="13" customFormat="1">
      <c r="A322" s="13"/>
      <c r="B322" s="224"/>
      <c r="C322" s="225"/>
      <c r="D322" s="226" t="s">
        <v>216</v>
      </c>
      <c r="E322" s="227" t="s">
        <v>19</v>
      </c>
      <c r="F322" s="228" t="s">
        <v>1920</v>
      </c>
      <c r="G322" s="225"/>
      <c r="H322" s="229">
        <v>7.8529999999999998</v>
      </c>
      <c r="I322" s="230"/>
      <c r="J322" s="225"/>
      <c r="K322" s="225"/>
      <c r="L322" s="231"/>
      <c r="M322" s="232"/>
      <c r="N322" s="233"/>
      <c r="O322" s="233"/>
      <c r="P322" s="233"/>
      <c r="Q322" s="233"/>
      <c r="R322" s="233"/>
      <c r="S322" s="233"/>
      <c r="T322" s="234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35" t="s">
        <v>216</v>
      </c>
      <c r="AU322" s="235" t="s">
        <v>85</v>
      </c>
      <c r="AV322" s="13" t="s">
        <v>85</v>
      </c>
      <c r="AW322" s="13" t="s">
        <v>37</v>
      </c>
      <c r="AX322" s="13" t="s">
        <v>75</v>
      </c>
      <c r="AY322" s="235" t="s">
        <v>199</v>
      </c>
    </row>
    <row r="323" s="14" customFormat="1">
      <c r="A323" s="14"/>
      <c r="B323" s="236"/>
      <c r="C323" s="237"/>
      <c r="D323" s="226" t="s">
        <v>216</v>
      </c>
      <c r="E323" s="238" t="s">
        <v>19</v>
      </c>
      <c r="F323" s="239" t="s">
        <v>218</v>
      </c>
      <c r="G323" s="237"/>
      <c r="H323" s="240">
        <v>7.8529999999999998</v>
      </c>
      <c r="I323" s="241"/>
      <c r="J323" s="237"/>
      <c r="K323" s="237"/>
      <c r="L323" s="242"/>
      <c r="M323" s="243"/>
      <c r="N323" s="244"/>
      <c r="O323" s="244"/>
      <c r="P323" s="244"/>
      <c r="Q323" s="244"/>
      <c r="R323" s="244"/>
      <c r="S323" s="244"/>
      <c r="T323" s="245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46" t="s">
        <v>216</v>
      </c>
      <c r="AU323" s="246" t="s">
        <v>85</v>
      </c>
      <c r="AV323" s="14" t="s">
        <v>207</v>
      </c>
      <c r="AW323" s="14" t="s">
        <v>37</v>
      </c>
      <c r="AX323" s="14" t="s">
        <v>83</v>
      </c>
      <c r="AY323" s="246" t="s">
        <v>199</v>
      </c>
    </row>
    <row r="324" s="2" customFormat="1" ht="21.75" customHeight="1">
      <c r="A324" s="40"/>
      <c r="B324" s="41"/>
      <c r="C324" s="206" t="s">
        <v>1474</v>
      </c>
      <c r="D324" s="206" t="s">
        <v>202</v>
      </c>
      <c r="E324" s="207" t="s">
        <v>1924</v>
      </c>
      <c r="F324" s="208" t="s">
        <v>1925</v>
      </c>
      <c r="G324" s="209" t="s">
        <v>305</v>
      </c>
      <c r="H324" s="257"/>
      <c r="I324" s="211"/>
      <c r="J324" s="212">
        <f>ROUND(I324*H324,2)</f>
        <v>0</v>
      </c>
      <c r="K324" s="208" t="s">
        <v>206</v>
      </c>
      <c r="L324" s="46"/>
      <c r="M324" s="213" t="s">
        <v>19</v>
      </c>
      <c r="N324" s="214" t="s">
        <v>46</v>
      </c>
      <c r="O324" s="86"/>
      <c r="P324" s="215">
        <f>O324*H324</f>
        <v>0</v>
      </c>
      <c r="Q324" s="215">
        <v>0</v>
      </c>
      <c r="R324" s="215">
        <f>Q324*H324</f>
        <v>0</v>
      </c>
      <c r="S324" s="215">
        <v>0</v>
      </c>
      <c r="T324" s="216">
        <f>S324*H324</f>
        <v>0</v>
      </c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R324" s="217" t="s">
        <v>128</v>
      </c>
      <c r="AT324" s="217" t="s">
        <v>202</v>
      </c>
      <c r="AU324" s="217" t="s">
        <v>85</v>
      </c>
      <c r="AY324" s="19" t="s">
        <v>199</v>
      </c>
      <c r="BE324" s="218">
        <f>IF(N324="základní",J324,0)</f>
        <v>0</v>
      </c>
      <c r="BF324" s="218">
        <f>IF(N324="snížená",J324,0)</f>
        <v>0</v>
      </c>
      <c r="BG324" s="218">
        <f>IF(N324="zákl. přenesená",J324,0)</f>
        <v>0</v>
      </c>
      <c r="BH324" s="218">
        <f>IF(N324="sníž. přenesená",J324,0)</f>
        <v>0</v>
      </c>
      <c r="BI324" s="218">
        <f>IF(N324="nulová",J324,0)</f>
        <v>0</v>
      </c>
      <c r="BJ324" s="19" t="s">
        <v>83</v>
      </c>
      <c r="BK324" s="218">
        <f>ROUND(I324*H324,2)</f>
        <v>0</v>
      </c>
      <c r="BL324" s="19" t="s">
        <v>128</v>
      </c>
      <c r="BM324" s="217" t="s">
        <v>1926</v>
      </c>
    </row>
    <row r="325" s="2" customFormat="1">
      <c r="A325" s="40"/>
      <c r="B325" s="41"/>
      <c r="C325" s="42"/>
      <c r="D325" s="219" t="s">
        <v>209</v>
      </c>
      <c r="E325" s="42"/>
      <c r="F325" s="220" t="s">
        <v>1927</v>
      </c>
      <c r="G325" s="42"/>
      <c r="H325" s="42"/>
      <c r="I325" s="221"/>
      <c r="J325" s="42"/>
      <c r="K325" s="42"/>
      <c r="L325" s="46"/>
      <c r="M325" s="222"/>
      <c r="N325" s="223"/>
      <c r="O325" s="86"/>
      <c r="P325" s="86"/>
      <c r="Q325" s="86"/>
      <c r="R325" s="86"/>
      <c r="S325" s="86"/>
      <c r="T325" s="87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T325" s="19" t="s">
        <v>209</v>
      </c>
      <c r="AU325" s="19" t="s">
        <v>85</v>
      </c>
    </row>
    <row r="326" s="12" customFormat="1" ht="22.8" customHeight="1">
      <c r="A326" s="12"/>
      <c r="B326" s="190"/>
      <c r="C326" s="191"/>
      <c r="D326" s="192" t="s">
        <v>74</v>
      </c>
      <c r="E326" s="204" t="s">
        <v>1928</v>
      </c>
      <c r="F326" s="204" t="s">
        <v>1929</v>
      </c>
      <c r="G326" s="191"/>
      <c r="H326" s="191"/>
      <c r="I326" s="194"/>
      <c r="J326" s="205">
        <f>BK326</f>
        <v>0</v>
      </c>
      <c r="K326" s="191"/>
      <c r="L326" s="196"/>
      <c r="M326" s="197"/>
      <c r="N326" s="198"/>
      <c r="O326" s="198"/>
      <c r="P326" s="199">
        <f>SUM(P327:P335)</f>
        <v>0</v>
      </c>
      <c r="Q326" s="198"/>
      <c r="R326" s="199">
        <f>SUM(R327:R335)</f>
        <v>0.090908000000000003</v>
      </c>
      <c r="S326" s="198"/>
      <c r="T326" s="200">
        <f>SUM(T327:T335)</f>
        <v>0</v>
      </c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R326" s="201" t="s">
        <v>85</v>
      </c>
      <c r="AT326" s="202" t="s">
        <v>74</v>
      </c>
      <c r="AU326" s="202" t="s">
        <v>83</v>
      </c>
      <c r="AY326" s="201" t="s">
        <v>199</v>
      </c>
      <c r="BK326" s="203">
        <f>SUM(BK327:BK335)</f>
        <v>0</v>
      </c>
    </row>
    <row r="327" s="2" customFormat="1" ht="16.5" customHeight="1">
      <c r="A327" s="40"/>
      <c r="B327" s="41"/>
      <c r="C327" s="206" t="s">
        <v>1486</v>
      </c>
      <c r="D327" s="206" t="s">
        <v>202</v>
      </c>
      <c r="E327" s="207" t="s">
        <v>1930</v>
      </c>
      <c r="F327" s="208" t="s">
        <v>1931</v>
      </c>
      <c r="G327" s="209" t="s">
        <v>283</v>
      </c>
      <c r="H327" s="210">
        <v>19.5</v>
      </c>
      <c r="I327" s="211"/>
      <c r="J327" s="212">
        <f>ROUND(I327*H327,2)</f>
        <v>0</v>
      </c>
      <c r="K327" s="208" t="s">
        <v>206</v>
      </c>
      <c r="L327" s="46"/>
      <c r="M327" s="213" t="s">
        <v>19</v>
      </c>
      <c r="N327" s="214" t="s">
        <v>46</v>
      </c>
      <c r="O327" s="86"/>
      <c r="P327" s="215">
        <f>O327*H327</f>
        <v>0</v>
      </c>
      <c r="Q327" s="215">
        <v>0</v>
      </c>
      <c r="R327" s="215">
        <f>Q327*H327</f>
        <v>0</v>
      </c>
      <c r="S327" s="215">
        <v>0</v>
      </c>
      <c r="T327" s="216">
        <f>S327*H327</f>
        <v>0</v>
      </c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R327" s="217" t="s">
        <v>128</v>
      </c>
      <c r="AT327" s="217" t="s">
        <v>202</v>
      </c>
      <c r="AU327" s="217" t="s">
        <v>85</v>
      </c>
      <c r="AY327" s="19" t="s">
        <v>199</v>
      </c>
      <c r="BE327" s="218">
        <f>IF(N327="základní",J327,0)</f>
        <v>0</v>
      </c>
      <c r="BF327" s="218">
        <f>IF(N327="snížená",J327,0)</f>
        <v>0</v>
      </c>
      <c r="BG327" s="218">
        <f>IF(N327="zákl. přenesená",J327,0)</f>
        <v>0</v>
      </c>
      <c r="BH327" s="218">
        <f>IF(N327="sníž. přenesená",J327,0)</f>
        <v>0</v>
      </c>
      <c r="BI327" s="218">
        <f>IF(N327="nulová",J327,0)</f>
        <v>0</v>
      </c>
      <c r="BJ327" s="19" t="s">
        <v>83</v>
      </c>
      <c r="BK327" s="218">
        <f>ROUND(I327*H327,2)</f>
        <v>0</v>
      </c>
      <c r="BL327" s="19" t="s">
        <v>128</v>
      </c>
      <c r="BM327" s="217" t="s">
        <v>1932</v>
      </c>
    </row>
    <row r="328" s="2" customFormat="1">
      <c r="A328" s="40"/>
      <c r="B328" s="41"/>
      <c r="C328" s="42"/>
      <c r="D328" s="219" t="s">
        <v>209</v>
      </c>
      <c r="E328" s="42"/>
      <c r="F328" s="220" t="s">
        <v>1933</v>
      </c>
      <c r="G328" s="42"/>
      <c r="H328" s="42"/>
      <c r="I328" s="221"/>
      <c r="J328" s="42"/>
      <c r="K328" s="42"/>
      <c r="L328" s="46"/>
      <c r="M328" s="222"/>
      <c r="N328" s="223"/>
      <c r="O328" s="86"/>
      <c r="P328" s="86"/>
      <c r="Q328" s="86"/>
      <c r="R328" s="86"/>
      <c r="S328" s="86"/>
      <c r="T328" s="87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T328" s="19" t="s">
        <v>209</v>
      </c>
      <c r="AU328" s="19" t="s">
        <v>85</v>
      </c>
    </row>
    <row r="329" s="13" customFormat="1">
      <c r="A329" s="13"/>
      <c r="B329" s="224"/>
      <c r="C329" s="225"/>
      <c r="D329" s="226" t="s">
        <v>216</v>
      </c>
      <c r="E329" s="227" t="s">
        <v>19</v>
      </c>
      <c r="F329" s="228" t="s">
        <v>1934</v>
      </c>
      <c r="G329" s="225"/>
      <c r="H329" s="229">
        <v>19.5</v>
      </c>
      <c r="I329" s="230"/>
      <c r="J329" s="225"/>
      <c r="K329" s="225"/>
      <c r="L329" s="231"/>
      <c r="M329" s="232"/>
      <c r="N329" s="233"/>
      <c r="O329" s="233"/>
      <c r="P329" s="233"/>
      <c r="Q329" s="233"/>
      <c r="R329" s="233"/>
      <c r="S329" s="233"/>
      <c r="T329" s="234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35" t="s">
        <v>216</v>
      </c>
      <c r="AU329" s="235" t="s">
        <v>85</v>
      </c>
      <c r="AV329" s="13" t="s">
        <v>85</v>
      </c>
      <c r="AW329" s="13" t="s">
        <v>37</v>
      </c>
      <c r="AX329" s="13" t="s">
        <v>75</v>
      </c>
      <c r="AY329" s="235" t="s">
        <v>199</v>
      </c>
    </row>
    <row r="330" s="14" customFormat="1">
      <c r="A330" s="14"/>
      <c r="B330" s="236"/>
      <c r="C330" s="237"/>
      <c r="D330" s="226" t="s">
        <v>216</v>
      </c>
      <c r="E330" s="238" t="s">
        <v>19</v>
      </c>
      <c r="F330" s="239" t="s">
        <v>218</v>
      </c>
      <c r="G330" s="237"/>
      <c r="H330" s="240">
        <v>19.5</v>
      </c>
      <c r="I330" s="241"/>
      <c r="J330" s="237"/>
      <c r="K330" s="237"/>
      <c r="L330" s="242"/>
      <c r="M330" s="243"/>
      <c r="N330" s="244"/>
      <c r="O330" s="244"/>
      <c r="P330" s="244"/>
      <c r="Q330" s="244"/>
      <c r="R330" s="244"/>
      <c r="S330" s="244"/>
      <c r="T330" s="245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46" t="s">
        <v>216</v>
      </c>
      <c r="AU330" s="246" t="s">
        <v>85</v>
      </c>
      <c r="AV330" s="14" t="s">
        <v>207</v>
      </c>
      <c r="AW330" s="14" t="s">
        <v>37</v>
      </c>
      <c r="AX330" s="14" t="s">
        <v>83</v>
      </c>
      <c r="AY330" s="246" t="s">
        <v>199</v>
      </c>
    </row>
    <row r="331" s="2" customFormat="1" ht="24.15" customHeight="1">
      <c r="A331" s="40"/>
      <c r="B331" s="41"/>
      <c r="C331" s="247" t="s">
        <v>1491</v>
      </c>
      <c r="D331" s="247" t="s">
        <v>287</v>
      </c>
      <c r="E331" s="248" t="s">
        <v>1921</v>
      </c>
      <c r="F331" s="249" t="s">
        <v>1922</v>
      </c>
      <c r="G331" s="250" t="s">
        <v>283</v>
      </c>
      <c r="H331" s="251">
        <v>22.727</v>
      </c>
      <c r="I331" s="252"/>
      <c r="J331" s="253">
        <f>ROUND(I331*H331,2)</f>
        <v>0</v>
      </c>
      <c r="K331" s="249" t="s">
        <v>206</v>
      </c>
      <c r="L331" s="254"/>
      <c r="M331" s="255" t="s">
        <v>19</v>
      </c>
      <c r="N331" s="256" t="s">
        <v>46</v>
      </c>
      <c r="O331" s="86"/>
      <c r="P331" s="215">
        <f>O331*H331</f>
        <v>0</v>
      </c>
      <c r="Q331" s="215">
        <v>0.0040000000000000001</v>
      </c>
      <c r="R331" s="215">
        <f>Q331*H331</f>
        <v>0.090908000000000003</v>
      </c>
      <c r="S331" s="215">
        <v>0</v>
      </c>
      <c r="T331" s="216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217" t="s">
        <v>290</v>
      </c>
      <c r="AT331" s="217" t="s">
        <v>287</v>
      </c>
      <c r="AU331" s="217" t="s">
        <v>85</v>
      </c>
      <c r="AY331" s="19" t="s">
        <v>199</v>
      </c>
      <c r="BE331" s="218">
        <f>IF(N331="základní",J331,0)</f>
        <v>0</v>
      </c>
      <c r="BF331" s="218">
        <f>IF(N331="snížená",J331,0)</f>
        <v>0</v>
      </c>
      <c r="BG331" s="218">
        <f>IF(N331="zákl. přenesená",J331,0)</f>
        <v>0</v>
      </c>
      <c r="BH331" s="218">
        <f>IF(N331="sníž. přenesená",J331,0)</f>
        <v>0</v>
      </c>
      <c r="BI331" s="218">
        <f>IF(N331="nulová",J331,0)</f>
        <v>0</v>
      </c>
      <c r="BJ331" s="19" t="s">
        <v>83</v>
      </c>
      <c r="BK331" s="218">
        <f>ROUND(I331*H331,2)</f>
        <v>0</v>
      </c>
      <c r="BL331" s="19" t="s">
        <v>128</v>
      </c>
      <c r="BM331" s="217" t="s">
        <v>1935</v>
      </c>
    </row>
    <row r="332" s="13" customFormat="1">
      <c r="A332" s="13"/>
      <c r="B332" s="224"/>
      <c r="C332" s="225"/>
      <c r="D332" s="226" t="s">
        <v>216</v>
      </c>
      <c r="E332" s="227" t="s">
        <v>19</v>
      </c>
      <c r="F332" s="228" t="s">
        <v>1936</v>
      </c>
      <c r="G332" s="225"/>
      <c r="H332" s="229">
        <v>22.727</v>
      </c>
      <c r="I332" s="230"/>
      <c r="J332" s="225"/>
      <c r="K332" s="225"/>
      <c r="L332" s="231"/>
      <c r="M332" s="232"/>
      <c r="N332" s="233"/>
      <c r="O332" s="233"/>
      <c r="P332" s="233"/>
      <c r="Q332" s="233"/>
      <c r="R332" s="233"/>
      <c r="S332" s="233"/>
      <c r="T332" s="234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35" t="s">
        <v>216</v>
      </c>
      <c r="AU332" s="235" t="s">
        <v>85</v>
      </c>
      <c r="AV332" s="13" t="s">
        <v>85</v>
      </c>
      <c r="AW332" s="13" t="s">
        <v>37</v>
      </c>
      <c r="AX332" s="13" t="s">
        <v>75</v>
      </c>
      <c r="AY332" s="235" t="s">
        <v>199</v>
      </c>
    </row>
    <row r="333" s="14" customFormat="1">
      <c r="A333" s="14"/>
      <c r="B333" s="236"/>
      <c r="C333" s="237"/>
      <c r="D333" s="226" t="s">
        <v>216</v>
      </c>
      <c r="E333" s="238" t="s">
        <v>19</v>
      </c>
      <c r="F333" s="239" t="s">
        <v>218</v>
      </c>
      <c r="G333" s="237"/>
      <c r="H333" s="240">
        <v>22.727</v>
      </c>
      <c r="I333" s="241"/>
      <c r="J333" s="237"/>
      <c r="K333" s="237"/>
      <c r="L333" s="242"/>
      <c r="M333" s="243"/>
      <c r="N333" s="244"/>
      <c r="O333" s="244"/>
      <c r="P333" s="244"/>
      <c r="Q333" s="244"/>
      <c r="R333" s="244"/>
      <c r="S333" s="244"/>
      <c r="T333" s="245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46" t="s">
        <v>216</v>
      </c>
      <c r="AU333" s="246" t="s">
        <v>85</v>
      </c>
      <c r="AV333" s="14" t="s">
        <v>207</v>
      </c>
      <c r="AW333" s="14" t="s">
        <v>37</v>
      </c>
      <c r="AX333" s="14" t="s">
        <v>83</v>
      </c>
      <c r="AY333" s="246" t="s">
        <v>199</v>
      </c>
    </row>
    <row r="334" s="2" customFormat="1" ht="16.5" customHeight="1">
      <c r="A334" s="40"/>
      <c r="B334" s="41"/>
      <c r="C334" s="206" t="s">
        <v>1496</v>
      </c>
      <c r="D334" s="206" t="s">
        <v>202</v>
      </c>
      <c r="E334" s="207" t="s">
        <v>1937</v>
      </c>
      <c r="F334" s="208" t="s">
        <v>1938</v>
      </c>
      <c r="G334" s="209" t="s">
        <v>305</v>
      </c>
      <c r="H334" s="257"/>
      <c r="I334" s="211"/>
      <c r="J334" s="212">
        <f>ROUND(I334*H334,2)</f>
        <v>0</v>
      </c>
      <c r="K334" s="208" t="s">
        <v>206</v>
      </c>
      <c r="L334" s="46"/>
      <c r="M334" s="213" t="s">
        <v>19</v>
      </c>
      <c r="N334" s="214" t="s">
        <v>46</v>
      </c>
      <c r="O334" s="86"/>
      <c r="P334" s="215">
        <f>O334*H334</f>
        <v>0</v>
      </c>
      <c r="Q334" s="215">
        <v>0</v>
      </c>
      <c r="R334" s="215">
        <f>Q334*H334</f>
        <v>0</v>
      </c>
      <c r="S334" s="215">
        <v>0</v>
      </c>
      <c r="T334" s="216">
        <f>S334*H334</f>
        <v>0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217" t="s">
        <v>128</v>
      </c>
      <c r="AT334" s="217" t="s">
        <v>202</v>
      </c>
      <c r="AU334" s="217" t="s">
        <v>85</v>
      </c>
      <c r="AY334" s="19" t="s">
        <v>199</v>
      </c>
      <c r="BE334" s="218">
        <f>IF(N334="základní",J334,0)</f>
        <v>0</v>
      </c>
      <c r="BF334" s="218">
        <f>IF(N334="snížená",J334,0)</f>
        <v>0</v>
      </c>
      <c r="BG334" s="218">
        <f>IF(N334="zákl. přenesená",J334,0)</f>
        <v>0</v>
      </c>
      <c r="BH334" s="218">
        <f>IF(N334="sníž. přenesená",J334,0)</f>
        <v>0</v>
      </c>
      <c r="BI334" s="218">
        <f>IF(N334="nulová",J334,0)</f>
        <v>0</v>
      </c>
      <c r="BJ334" s="19" t="s">
        <v>83</v>
      </c>
      <c r="BK334" s="218">
        <f>ROUND(I334*H334,2)</f>
        <v>0</v>
      </c>
      <c r="BL334" s="19" t="s">
        <v>128</v>
      </c>
      <c r="BM334" s="217" t="s">
        <v>1939</v>
      </c>
    </row>
    <row r="335" s="2" customFormat="1">
      <c r="A335" s="40"/>
      <c r="B335" s="41"/>
      <c r="C335" s="42"/>
      <c r="D335" s="219" t="s">
        <v>209</v>
      </c>
      <c r="E335" s="42"/>
      <c r="F335" s="220" t="s">
        <v>1940</v>
      </c>
      <c r="G335" s="42"/>
      <c r="H335" s="42"/>
      <c r="I335" s="221"/>
      <c r="J335" s="42"/>
      <c r="K335" s="42"/>
      <c r="L335" s="46"/>
      <c r="M335" s="222"/>
      <c r="N335" s="223"/>
      <c r="O335" s="86"/>
      <c r="P335" s="86"/>
      <c r="Q335" s="86"/>
      <c r="R335" s="86"/>
      <c r="S335" s="86"/>
      <c r="T335" s="87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T335" s="19" t="s">
        <v>209</v>
      </c>
      <c r="AU335" s="19" t="s">
        <v>85</v>
      </c>
    </row>
    <row r="336" s="12" customFormat="1" ht="22.8" customHeight="1">
      <c r="A336" s="12"/>
      <c r="B336" s="190"/>
      <c r="C336" s="191"/>
      <c r="D336" s="192" t="s">
        <v>74</v>
      </c>
      <c r="E336" s="204" t="s">
        <v>279</v>
      </c>
      <c r="F336" s="204" t="s">
        <v>280</v>
      </c>
      <c r="G336" s="191"/>
      <c r="H336" s="191"/>
      <c r="I336" s="194"/>
      <c r="J336" s="205">
        <f>BK336</f>
        <v>0</v>
      </c>
      <c r="K336" s="191"/>
      <c r="L336" s="196"/>
      <c r="M336" s="197"/>
      <c r="N336" s="198"/>
      <c r="O336" s="198"/>
      <c r="P336" s="199">
        <f>SUM(P337:P360)</f>
        <v>0</v>
      </c>
      <c r="Q336" s="198"/>
      <c r="R336" s="199">
        <f>SUM(R337:R360)</f>
        <v>2.0543438000000003</v>
      </c>
      <c r="S336" s="198"/>
      <c r="T336" s="200">
        <f>SUM(T337:T360)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01" t="s">
        <v>85</v>
      </c>
      <c r="AT336" s="202" t="s">
        <v>74</v>
      </c>
      <c r="AU336" s="202" t="s">
        <v>83</v>
      </c>
      <c r="AY336" s="201" t="s">
        <v>199</v>
      </c>
      <c r="BK336" s="203">
        <f>SUM(BK337:BK360)</f>
        <v>0</v>
      </c>
    </row>
    <row r="337" s="2" customFormat="1" ht="24.15" customHeight="1">
      <c r="A337" s="40"/>
      <c r="B337" s="41"/>
      <c r="C337" s="206" t="s">
        <v>1503</v>
      </c>
      <c r="D337" s="206" t="s">
        <v>202</v>
      </c>
      <c r="E337" s="207" t="s">
        <v>1941</v>
      </c>
      <c r="F337" s="208" t="s">
        <v>1942</v>
      </c>
      <c r="G337" s="209" t="s">
        <v>283</v>
      </c>
      <c r="H337" s="210">
        <v>92.790000000000006</v>
      </c>
      <c r="I337" s="211"/>
      <c r="J337" s="212">
        <f>ROUND(I337*H337,2)</f>
        <v>0</v>
      </c>
      <c r="K337" s="208" t="s">
        <v>206</v>
      </c>
      <c r="L337" s="46"/>
      <c r="M337" s="213" t="s">
        <v>19</v>
      </c>
      <c r="N337" s="214" t="s">
        <v>46</v>
      </c>
      <c r="O337" s="86"/>
      <c r="P337" s="215">
        <f>O337*H337</f>
        <v>0</v>
      </c>
      <c r="Q337" s="215">
        <v>0.0061199999999999996</v>
      </c>
      <c r="R337" s="215">
        <f>Q337*H337</f>
        <v>0.56787480000000001</v>
      </c>
      <c r="S337" s="215">
        <v>0</v>
      </c>
      <c r="T337" s="216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217" t="s">
        <v>128</v>
      </c>
      <c r="AT337" s="217" t="s">
        <v>202</v>
      </c>
      <c r="AU337" s="217" t="s">
        <v>85</v>
      </c>
      <c r="AY337" s="19" t="s">
        <v>199</v>
      </c>
      <c r="BE337" s="218">
        <f>IF(N337="základní",J337,0)</f>
        <v>0</v>
      </c>
      <c r="BF337" s="218">
        <f>IF(N337="snížená",J337,0)</f>
        <v>0</v>
      </c>
      <c r="BG337" s="218">
        <f>IF(N337="zákl. přenesená",J337,0)</f>
        <v>0</v>
      </c>
      <c r="BH337" s="218">
        <f>IF(N337="sníž. přenesená",J337,0)</f>
        <v>0</v>
      </c>
      <c r="BI337" s="218">
        <f>IF(N337="nulová",J337,0)</f>
        <v>0</v>
      </c>
      <c r="BJ337" s="19" t="s">
        <v>83</v>
      </c>
      <c r="BK337" s="218">
        <f>ROUND(I337*H337,2)</f>
        <v>0</v>
      </c>
      <c r="BL337" s="19" t="s">
        <v>128</v>
      </c>
      <c r="BM337" s="217" t="s">
        <v>1943</v>
      </c>
    </row>
    <row r="338" s="2" customFormat="1">
      <c r="A338" s="40"/>
      <c r="B338" s="41"/>
      <c r="C338" s="42"/>
      <c r="D338" s="219" t="s">
        <v>209</v>
      </c>
      <c r="E338" s="42"/>
      <c r="F338" s="220" t="s">
        <v>1944</v>
      </c>
      <c r="G338" s="42"/>
      <c r="H338" s="42"/>
      <c r="I338" s="221"/>
      <c r="J338" s="42"/>
      <c r="K338" s="42"/>
      <c r="L338" s="46"/>
      <c r="M338" s="222"/>
      <c r="N338" s="223"/>
      <c r="O338" s="86"/>
      <c r="P338" s="86"/>
      <c r="Q338" s="86"/>
      <c r="R338" s="86"/>
      <c r="S338" s="86"/>
      <c r="T338" s="87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T338" s="19" t="s">
        <v>209</v>
      </c>
      <c r="AU338" s="19" t="s">
        <v>85</v>
      </c>
    </row>
    <row r="339" s="13" customFormat="1">
      <c r="A339" s="13"/>
      <c r="B339" s="224"/>
      <c r="C339" s="225"/>
      <c r="D339" s="226" t="s">
        <v>216</v>
      </c>
      <c r="E339" s="227" t="s">
        <v>19</v>
      </c>
      <c r="F339" s="228" t="s">
        <v>1945</v>
      </c>
      <c r="G339" s="225"/>
      <c r="H339" s="229">
        <v>92.790000000000006</v>
      </c>
      <c r="I339" s="230"/>
      <c r="J339" s="225"/>
      <c r="K339" s="225"/>
      <c r="L339" s="231"/>
      <c r="M339" s="232"/>
      <c r="N339" s="233"/>
      <c r="O339" s="233"/>
      <c r="P339" s="233"/>
      <c r="Q339" s="233"/>
      <c r="R339" s="233"/>
      <c r="S339" s="233"/>
      <c r="T339" s="234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35" t="s">
        <v>216</v>
      </c>
      <c r="AU339" s="235" t="s">
        <v>85</v>
      </c>
      <c r="AV339" s="13" t="s">
        <v>85</v>
      </c>
      <c r="AW339" s="13" t="s">
        <v>37</v>
      </c>
      <c r="AX339" s="13" t="s">
        <v>75</v>
      </c>
      <c r="AY339" s="235" t="s">
        <v>199</v>
      </c>
    </row>
    <row r="340" s="14" customFormat="1">
      <c r="A340" s="14"/>
      <c r="B340" s="236"/>
      <c r="C340" s="237"/>
      <c r="D340" s="226" t="s">
        <v>216</v>
      </c>
      <c r="E340" s="238" t="s">
        <v>19</v>
      </c>
      <c r="F340" s="239" t="s">
        <v>218</v>
      </c>
      <c r="G340" s="237"/>
      <c r="H340" s="240">
        <v>92.790000000000006</v>
      </c>
      <c r="I340" s="241"/>
      <c r="J340" s="237"/>
      <c r="K340" s="237"/>
      <c r="L340" s="242"/>
      <c r="M340" s="243"/>
      <c r="N340" s="244"/>
      <c r="O340" s="244"/>
      <c r="P340" s="244"/>
      <c r="Q340" s="244"/>
      <c r="R340" s="244"/>
      <c r="S340" s="244"/>
      <c r="T340" s="245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46" t="s">
        <v>216</v>
      </c>
      <c r="AU340" s="246" t="s">
        <v>85</v>
      </c>
      <c r="AV340" s="14" t="s">
        <v>207</v>
      </c>
      <c r="AW340" s="14" t="s">
        <v>37</v>
      </c>
      <c r="AX340" s="14" t="s">
        <v>83</v>
      </c>
      <c r="AY340" s="246" t="s">
        <v>199</v>
      </c>
    </row>
    <row r="341" s="2" customFormat="1" ht="16.5" customHeight="1">
      <c r="A341" s="40"/>
      <c r="B341" s="41"/>
      <c r="C341" s="247" t="s">
        <v>1508</v>
      </c>
      <c r="D341" s="247" t="s">
        <v>287</v>
      </c>
      <c r="E341" s="248" t="s">
        <v>1946</v>
      </c>
      <c r="F341" s="249" t="s">
        <v>1947</v>
      </c>
      <c r="G341" s="250" t="s">
        <v>283</v>
      </c>
      <c r="H341" s="251">
        <v>106.709</v>
      </c>
      <c r="I341" s="252"/>
      <c r="J341" s="253">
        <f>ROUND(I341*H341,2)</f>
        <v>0</v>
      </c>
      <c r="K341" s="249" t="s">
        <v>206</v>
      </c>
      <c r="L341" s="254"/>
      <c r="M341" s="255" t="s">
        <v>19</v>
      </c>
      <c r="N341" s="256" t="s">
        <v>46</v>
      </c>
      <c r="O341" s="86"/>
      <c r="P341" s="215">
        <f>O341*H341</f>
        <v>0</v>
      </c>
      <c r="Q341" s="215">
        <v>0.0135</v>
      </c>
      <c r="R341" s="215">
        <f>Q341*H341</f>
        <v>1.4405715000000001</v>
      </c>
      <c r="S341" s="215">
        <v>0</v>
      </c>
      <c r="T341" s="216">
        <f>S341*H341</f>
        <v>0</v>
      </c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R341" s="217" t="s">
        <v>290</v>
      </c>
      <c r="AT341" s="217" t="s">
        <v>287</v>
      </c>
      <c r="AU341" s="217" t="s">
        <v>85</v>
      </c>
      <c r="AY341" s="19" t="s">
        <v>199</v>
      </c>
      <c r="BE341" s="218">
        <f>IF(N341="základní",J341,0)</f>
        <v>0</v>
      </c>
      <c r="BF341" s="218">
        <f>IF(N341="snížená",J341,0)</f>
        <v>0</v>
      </c>
      <c r="BG341" s="218">
        <f>IF(N341="zákl. přenesená",J341,0)</f>
        <v>0</v>
      </c>
      <c r="BH341" s="218">
        <f>IF(N341="sníž. přenesená",J341,0)</f>
        <v>0</v>
      </c>
      <c r="BI341" s="218">
        <f>IF(N341="nulová",J341,0)</f>
        <v>0</v>
      </c>
      <c r="BJ341" s="19" t="s">
        <v>83</v>
      </c>
      <c r="BK341" s="218">
        <f>ROUND(I341*H341,2)</f>
        <v>0</v>
      </c>
      <c r="BL341" s="19" t="s">
        <v>128</v>
      </c>
      <c r="BM341" s="217" t="s">
        <v>1948</v>
      </c>
    </row>
    <row r="342" s="13" customFormat="1">
      <c r="A342" s="13"/>
      <c r="B342" s="224"/>
      <c r="C342" s="225"/>
      <c r="D342" s="226" t="s">
        <v>216</v>
      </c>
      <c r="E342" s="227" t="s">
        <v>19</v>
      </c>
      <c r="F342" s="228" t="s">
        <v>1949</v>
      </c>
      <c r="G342" s="225"/>
      <c r="H342" s="229">
        <v>106.709</v>
      </c>
      <c r="I342" s="230"/>
      <c r="J342" s="225"/>
      <c r="K342" s="225"/>
      <c r="L342" s="231"/>
      <c r="M342" s="232"/>
      <c r="N342" s="233"/>
      <c r="O342" s="233"/>
      <c r="P342" s="233"/>
      <c r="Q342" s="233"/>
      <c r="R342" s="233"/>
      <c r="S342" s="233"/>
      <c r="T342" s="234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35" t="s">
        <v>216</v>
      </c>
      <c r="AU342" s="235" t="s">
        <v>85</v>
      </c>
      <c r="AV342" s="13" t="s">
        <v>85</v>
      </c>
      <c r="AW342" s="13" t="s">
        <v>37</v>
      </c>
      <c r="AX342" s="13" t="s">
        <v>75</v>
      </c>
      <c r="AY342" s="235" t="s">
        <v>199</v>
      </c>
    </row>
    <row r="343" s="14" customFormat="1">
      <c r="A343" s="14"/>
      <c r="B343" s="236"/>
      <c r="C343" s="237"/>
      <c r="D343" s="226" t="s">
        <v>216</v>
      </c>
      <c r="E343" s="238" t="s">
        <v>19</v>
      </c>
      <c r="F343" s="239" t="s">
        <v>218</v>
      </c>
      <c r="G343" s="237"/>
      <c r="H343" s="240">
        <v>106.709</v>
      </c>
      <c r="I343" s="241"/>
      <c r="J343" s="237"/>
      <c r="K343" s="237"/>
      <c r="L343" s="242"/>
      <c r="M343" s="243"/>
      <c r="N343" s="244"/>
      <c r="O343" s="244"/>
      <c r="P343" s="244"/>
      <c r="Q343" s="244"/>
      <c r="R343" s="244"/>
      <c r="S343" s="244"/>
      <c r="T343" s="245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46" t="s">
        <v>216</v>
      </c>
      <c r="AU343" s="246" t="s">
        <v>85</v>
      </c>
      <c r="AV343" s="14" t="s">
        <v>207</v>
      </c>
      <c r="AW343" s="14" t="s">
        <v>37</v>
      </c>
      <c r="AX343" s="14" t="s">
        <v>83</v>
      </c>
      <c r="AY343" s="246" t="s">
        <v>199</v>
      </c>
    </row>
    <row r="344" s="2" customFormat="1" ht="16.5" customHeight="1">
      <c r="A344" s="40"/>
      <c r="B344" s="41"/>
      <c r="C344" s="206" t="s">
        <v>1513</v>
      </c>
      <c r="D344" s="206" t="s">
        <v>202</v>
      </c>
      <c r="E344" s="207" t="s">
        <v>1950</v>
      </c>
      <c r="F344" s="208" t="s">
        <v>1951</v>
      </c>
      <c r="G344" s="209" t="s">
        <v>283</v>
      </c>
      <c r="H344" s="210">
        <v>11.105</v>
      </c>
      <c r="I344" s="211"/>
      <c r="J344" s="212">
        <f>ROUND(I344*H344,2)</f>
        <v>0</v>
      </c>
      <c r="K344" s="208" t="s">
        <v>206</v>
      </c>
      <c r="L344" s="46"/>
      <c r="M344" s="213" t="s">
        <v>19</v>
      </c>
      <c r="N344" s="214" t="s">
        <v>46</v>
      </c>
      <c r="O344" s="86"/>
      <c r="P344" s="215">
        <f>O344*H344</f>
        <v>0</v>
      </c>
      <c r="Q344" s="215">
        <v>0</v>
      </c>
      <c r="R344" s="215">
        <f>Q344*H344</f>
        <v>0</v>
      </c>
      <c r="S344" s="215">
        <v>0</v>
      </c>
      <c r="T344" s="216">
        <f>S344*H344</f>
        <v>0</v>
      </c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R344" s="217" t="s">
        <v>128</v>
      </c>
      <c r="AT344" s="217" t="s">
        <v>202</v>
      </c>
      <c r="AU344" s="217" t="s">
        <v>85</v>
      </c>
      <c r="AY344" s="19" t="s">
        <v>199</v>
      </c>
      <c r="BE344" s="218">
        <f>IF(N344="základní",J344,0)</f>
        <v>0</v>
      </c>
      <c r="BF344" s="218">
        <f>IF(N344="snížená",J344,0)</f>
        <v>0</v>
      </c>
      <c r="BG344" s="218">
        <f>IF(N344="zákl. přenesená",J344,0)</f>
        <v>0</v>
      </c>
      <c r="BH344" s="218">
        <f>IF(N344="sníž. přenesená",J344,0)</f>
        <v>0</v>
      </c>
      <c r="BI344" s="218">
        <f>IF(N344="nulová",J344,0)</f>
        <v>0</v>
      </c>
      <c r="BJ344" s="19" t="s">
        <v>83</v>
      </c>
      <c r="BK344" s="218">
        <f>ROUND(I344*H344,2)</f>
        <v>0</v>
      </c>
      <c r="BL344" s="19" t="s">
        <v>128</v>
      </c>
      <c r="BM344" s="217" t="s">
        <v>1952</v>
      </c>
    </row>
    <row r="345" s="2" customFormat="1">
      <c r="A345" s="40"/>
      <c r="B345" s="41"/>
      <c r="C345" s="42"/>
      <c r="D345" s="219" t="s">
        <v>209</v>
      </c>
      <c r="E345" s="42"/>
      <c r="F345" s="220" t="s">
        <v>1953</v>
      </c>
      <c r="G345" s="42"/>
      <c r="H345" s="42"/>
      <c r="I345" s="221"/>
      <c r="J345" s="42"/>
      <c r="K345" s="42"/>
      <c r="L345" s="46"/>
      <c r="M345" s="222"/>
      <c r="N345" s="223"/>
      <c r="O345" s="86"/>
      <c r="P345" s="86"/>
      <c r="Q345" s="86"/>
      <c r="R345" s="86"/>
      <c r="S345" s="86"/>
      <c r="T345" s="87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T345" s="19" t="s">
        <v>209</v>
      </c>
      <c r="AU345" s="19" t="s">
        <v>85</v>
      </c>
    </row>
    <row r="346" s="13" customFormat="1">
      <c r="A346" s="13"/>
      <c r="B346" s="224"/>
      <c r="C346" s="225"/>
      <c r="D346" s="226" t="s">
        <v>216</v>
      </c>
      <c r="E346" s="227" t="s">
        <v>19</v>
      </c>
      <c r="F346" s="228" t="s">
        <v>1764</v>
      </c>
      <c r="G346" s="225"/>
      <c r="H346" s="229">
        <v>6.7380000000000004</v>
      </c>
      <c r="I346" s="230"/>
      <c r="J346" s="225"/>
      <c r="K346" s="225"/>
      <c r="L346" s="231"/>
      <c r="M346" s="232"/>
      <c r="N346" s="233"/>
      <c r="O346" s="233"/>
      <c r="P346" s="233"/>
      <c r="Q346" s="233"/>
      <c r="R346" s="233"/>
      <c r="S346" s="233"/>
      <c r="T346" s="234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35" t="s">
        <v>216</v>
      </c>
      <c r="AU346" s="235" t="s">
        <v>85</v>
      </c>
      <c r="AV346" s="13" t="s">
        <v>85</v>
      </c>
      <c r="AW346" s="13" t="s">
        <v>37</v>
      </c>
      <c r="AX346" s="13" t="s">
        <v>75</v>
      </c>
      <c r="AY346" s="235" t="s">
        <v>199</v>
      </c>
    </row>
    <row r="347" s="13" customFormat="1">
      <c r="A347" s="13"/>
      <c r="B347" s="224"/>
      <c r="C347" s="225"/>
      <c r="D347" s="226" t="s">
        <v>216</v>
      </c>
      <c r="E347" s="227" t="s">
        <v>19</v>
      </c>
      <c r="F347" s="228" t="s">
        <v>1954</v>
      </c>
      <c r="G347" s="225"/>
      <c r="H347" s="229">
        <v>4.367</v>
      </c>
      <c r="I347" s="230"/>
      <c r="J347" s="225"/>
      <c r="K347" s="225"/>
      <c r="L347" s="231"/>
      <c r="M347" s="232"/>
      <c r="N347" s="233"/>
      <c r="O347" s="233"/>
      <c r="P347" s="233"/>
      <c r="Q347" s="233"/>
      <c r="R347" s="233"/>
      <c r="S347" s="233"/>
      <c r="T347" s="234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35" t="s">
        <v>216</v>
      </c>
      <c r="AU347" s="235" t="s">
        <v>85</v>
      </c>
      <c r="AV347" s="13" t="s">
        <v>85</v>
      </c>
      <c r="AW347" s="13" t="s">
        <v>37</v>
      </c>
      <c r="AX347" s="13" t="s">
        <v>75</v>
      </c>
      <c r="AY347" s="235" t="s">
        <v>199</v>
      </c>
    </row>
    <row r="348" s="14" customFormat="1">
      <c r="A348" s="14"/>
      <c r="B348" s="236"/>
      <c r="C348" s="237"/>
      <c r="D348" s="226" t="s">
        <v>216</v>
      </c>
      <c r="E348" s="238" t="s">
        <v>19</v>
      </c>
      <c r="F348" s="239" t="s">
        <v>218</v>
      </c>
      <c r="G348" s="237"/>
      <c r="H348" s="240">
        <v>11.105</v>
      </c>
      <c r="I348" s="241"/>
      <c r="J348" s="237"/>
      <c r="K348" s="237"/>
      <c r="L348" s="242"/>
      <c r="M348" s="243"/>
      <c r="N348" s="244"/>
      <c r="O348" s="244"/>
      <c r="P348" s="244"/>
      <c r="Q348" s="244"/>
      <c r="R348" s="244"/>
      <c r="S348" s="244"/>
      <c r="T348" s="245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46" t="s">
        <v>216</v>
      </c>
      <c r="AU348" s="246" t="s">
        <v>85</v>
      </c>
      <c r="AV348" s="14" t="s">
        <v>207</v>
      </c>
      <c r="AW348" s="14" t="s">
        <v>37</v>
      </c>
      <c r="AX348" s="14" t="s">
        <v>83</v>
      </c>
      <c r="AY348" s="246" t="s">
        <v>199</v>
      </c>
    </row>
    <row r="349" s="2" customFormat="1" ht="16.5" customHeight="1">
      <c r="A349" s="40"/>
      <c r="B349" s="41"/>
      <c r="C349" s="247" t="s">
        <v>1955</v>
      </c>
      <c r="D349" s="247" t="s">
        <v>287</v>
      </c>
      <c r="E349" s="248" t="s">
        <v>288</v>
      </c>
      <c r="F349" s="249" t="s">
        <v>289</v>
      </c>
      <c r="G349" s="250" t="s">
        <v>283</v>
      </c>
      <c r="H349" s="251">
        <v>4.585</v>
      </c>
      <c r="I349" s="252"/>
      <c r="J349" s="253">
        <f>ROUND(I349*H349,2)</f>
        <v>0</v>
      </c>
      <c r="K349" s="249" t="s">
        <v>206</v>
      </c>
      <c r="L349" s="254"/>
      <c r="M349" s="255" t="s">
        <v>19</v>
      </c>
      <c r="N349" s="256" t="s">
        <v>46</v>
      </c>
      <c r="O349" s="86"/>
      <c r="P349" s="215">
        <f>O349*H349</f>
        <v>0</v>
      </c>
      <c r="Q349" s="215">
        <v>0.0023999999999999998</v>
      </c>
      <c r="R349" s="215">
        <f>Q349*H349</f>
        <v>0.011003999999999998</v>
      </c>
      <c r="S349" s="215">
        <v>0</v>
      </c>
      <c r="T349" s="216">
        <f>S349*H349</f>
        <v>0</v>
      </c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R349" s="217" t="s">
        <v>290</v>
      </c>
      <c r="AT349" s="217" t="s">
        <v>287</v>
      </c>
      <c r="AU349" s="217" t="s">
        <v>85</v>
      </c>
      <c r="AY349" s="19" t="s">
        <v>199</v>
      </c>
      <c r="BE349" s="218">
        <f>IF(N349="základní",J349,0)</f>
        <v>0</v>
      </c>
      <c r="BF349" s="218">
        <f>IF(N349="snížená",J349,0)</f>
        <v>0</v>
      </c>
      <c r="BG349" s="218">
        <f>IF(N349="zákl. přenesená",J349,0)</f>
        <v>0</v>
      </c>
      <c r="BH349" s="218">
        <f>IF(N349="sníž. přenesená",J349,0)</f>
        <v>0</v>
      </c>
      <c r="BI349" s="218">
        <f>IF(N349="nulová",J349,0)</f>
        <v>0</v>
      </c>
      <c r="BJ349" s="19" t="s">
        <v>83</v>
      </c>
      <c r="BK349" s="218">
        <f>ROUND(I349*H349,2)</f>
        <v>0</v>
      </c>
      <c r="BL349" s="19" t="s">
        <v>128</v>
      </c>
      <c r="BM349" s="217" t="s">
        <v>1956</v>
      </c>
    </row>
    <row r="350" s="2" customFormat="1" ht="16.5" customHeight="1">
      <c r="A350" s="40"/>
      <c r="B350" s="41"/>
      <c r="C350" s="247" t="s">
        <v>1957</v>
      </c>
      <c r="D350" s="247" t="s">
        <v>287</v>
      </c>
      <c r="E350" s="248" t="s">
        <v>1958</v>
      </c>
      <c r="F350" s="249" t="s">
        <v>1959</v>
      </c>
      <c r="G350" s="250" t="s">
        <v>283</v>
      </c>
      <c r="H350" s="251">
        <v>4.585</v>
      </c>
      <c r="I350" s="252"/>
      <c r="J350" s="253">
        <f>ROUND(I350*H350,2)</f>
        <v>0</v>
      </c>
      <c r="K350" s="249" t="s">
        <v>206</v>
      </c>
      <c r="L350" s="254"/>
      <c r="M350" s="255" t="s">
        <v>19</v>
      </c>
      <c r="N350" s="256" t="s">
        <v>46</v>
      </c>
      <c r="O350" s="86"/>
      <c r="P350" s="215">
        <f>O350*H350</f>
        <v>0</v>
      </c>
      <c r="Q350" s="215">
        <v>0.00059999999999999995</v>
      </c>
      <c r="R350" s="215">
        <f>Q350*H350</f>
        <v>0.0027509999999999995</v>
      </c>
      <c r="S350" s="215">
        <v>0</v>
      </c>
      <c r="T350" s="216">
        <f>S350*H350</f>
        <v>0</v>
      </c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R350" s="217" t="s">
        <v>290</v>
      </c>
      <c r="AT350" s="217" t="s">
        <v>287</v>
      </c>
      <c r="AU350" s="217" t="s">
        <v>85</v>
      </c>
      <c r="AY350" s="19" t="s">
        <v>199</v>
      </c>
      <c r="BE350" s="218">
        <f>IF(N350="základní",J350,0)</f>
        <v>0</v>
      </c>
      <c r="BF350" s="218">
        <f>IF(N350="snížená",J350,0)</f>
        <v>0</v>
      </c>
      <c r="BG350" s="218">
        <f>IF(N350="zákl. přenesená",J350,0)</f>
        <v>0</v>
      </c>
      <c r="BH350" s="218">
        <f>IF(N350="sníž. přenesená",J350,0)</f>
        <v>0</v>
      </c>
      <c r="BI350" s="218">
        <f>IF(N350="nulová",J350,0)</f>
        <v>0</v>
      </c>
      <c r="BJ350" s="19" t="s">
        <v>83</v>
      </c>
      <c r="BK350" s="218">
        <f>ROUND(I350*H350,2)</f>
        <v>0</v>
      </c>
      <c r="BL350" s="19" t="s">
        <v>128</v>
      </c>
      <c r="BM350" s="217" t="s">
        <v>1960</v>
      </c>
    </row>
    <row r="351" s="2" customFormat="1" ht="16.5" customHeight="1">
      <c r="A351" s="40"/>
      <c r="B351" s="41"/>
      <c r="C351" s="247" t="s">
        <v>1961</v>
      </c>
      <c r="D351" s="247" t="s">
        <v>287</v>
      </c>
      <c r="E351" s="248" t="s">
        <v>1962</v>
      </c>
      <c r="F351" s="249" t="s">
        <v>1963</v>
      </c>
      <c r="G351" s="250" t="s">
        <v>283</v>
      </c>
      <c r="H351" s="251">
        <v>7.0750000000000002</v>
      </c>
      <c r="I351" s="252"/>
      <c r="J351" s="253">
        <f>ROUND(I351*H351,2)</f>
        <v>0</v>
      </c>
      <c r="K351" s="249" t="s">
        <v>206</v>
      </c>
      <c r="L351" s="254"/>
      <c r="M351" s="255" t="s">
        <v>19</v>
      </c>
      <c r="N351" s="256" t="s">
        <v>46</v>
      </c>
      <c r="O351" s="86"/>
      <c r="P351" s="215">
        <f>O351*H351</f>
        <v>0</v>
      </c>
      <c r="Q351" s="215">
        <v>0.0028999999999999998</v>
      </c>
      <c r="R351" s="215">
        <f>Q351*H351</f>
        <v>0.020517499999999998</v>
      </c>
      <c r="S351" s="215">
        <v>0</v>
      </c>
      <c r="T351" s="216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217" t="s">
        <v>290</v>
      </c>
      <c r="AT351" s="217" t="s">
        <v>287</v>
      </c>
      <c r="AU351" s="217" t="s">
        <v>85</v>
      </c>
      <c r="AY351" s="19" t="s">
        <v>199</v>
      </c>
      <c r="BE351" s="218">
        <f>IF(N351="základní",J351,0)</f>
        <v>0</v>
      </c>
      <c r="BF351" s="218">
        <f>IF(N351="snížená",J351,0)</f>
        <v>0</v>
      </c>
      <c r="BG351" s="218">
        <f>IF(N351="zákl. přenesená",J351,0)</f>
        <v>0</v>
      </c>
      <c r="BH351" s="218">
        <f>IF(N351="sníž. přenesená",J351,0)</f>
        <v>0</v>
      </c>
      <c r="BI351" s="218">
        <f>IF(N351="nulová",J351,0)</f>
        <v>0</v>
      </c>
      <c r="BJ351" s="19" t="s">
        <v>83</v>
      </c>
      <c r="BK351" s="218">
        <f>ROUND(I351*H351,2)</f>
        <v>0</v>
      </c>
      <c r="BL351" s="19" t="s">
        <v>128</v>
      </c>
      <c r="BM351" s="217" t="s">
        <v>1964</v>
      </c>
    </row>
    <row r="352" s="13" customFormat="1">
      <c r="A352" s="13"/>
      <c r="B352" s="224"/>
      <c r="C352" s="225"/>
      <c r="D352" s="226" t="s">
        <v>216</v>
      </c>
      <c r="E352" s="227" t="s">
        <v>19</v>
      </c>
      <c r="F352" s="228" t="s">
        <v>1965</v>
      </c>
      <c r="G352" s="225"/>
      <c r="H352" s="229">
        <v>7.0750000000000002</v>
      </c>
      <c r="I352" s="230"/>
      <c r="J352" s="225"/>
      <c r="K352" s="225"/>
      <c r="L352" s="231"/>
      <c r="M352" s="232"/>
      <c r="N352" s="233"/>
      <c r="O352" s="233"/>
      <c r="P352" s="233"/>
      <c r="Q352" s="233"/>
      <c r="R352" s="233"/>
      <c r="S352" s="233"/>
      <c r="T352" s="234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35" t="s">
        <v>216</v>
      </c>
      <c r="AU352" s="235" t="s">
        <v>85</v>
      </c>
      <c r="AV352" s="13" t="s">
        <v>85</v>
      </c>
      <c r="AW352" s="13" t="s">
        <v>37</v>
      </c>
      <c r="AX352" s="13" t="s">
        <v>75</v>
      </c>
      <c r="AY352" s="235" t="s">
        <v>199</v>
      </c>
    </row>
    <row r="353" s="14" customFormat="1">
      <c r="A353" s="14"/>
      <c r="B353" s="236"/>
      <c r="C353" s="237"/>
      <c r="D353" s="226" t="s">
        <v>216</v>
      </c>
      <c r="E353" s="238" t="s">
        <v>19</v>
      </c>
      <c r="F353" s="239" t="s">
        <v>218</v>
      </c>
      <c r="G353" s="237"/>
      <c r="H353" s="240">
        <v>7.0750000000000002</v>
      </c>
      <c r="I353" s="241"/>
      <c r="J353" s="237"/>
      <c r="K353" s="237"/>
      <c r="L353" s="242"/>
      <c r="M353" s="243"/>
      <c r="N353" s="244"/>
      <c r="O353" s="244"/>
      <c r="P353" s="244"/>
      <c r="Q353" s="244"/>
      <c r="R353" s="244"/>
      <c r="S353" s="244"/>
      <c r="T353" s="245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46" t="s">
        <v>216</v>
      </c>
      <c r="AU353" s="246" t="s">
        <v>85</v>
      </c>
      <c r="AV353" s="14" t="s">
        <v>207</v>
      </c>
      <c r="AW353" s="14" t="s">
        <v>37</v>
      </c>
      <c r="AX353" s="14" t="s">
        <v>83</v>
      </c>
      <c r="AY353" s="246" t="s">
        <v>199</v>
      </c>
    </row>
    <row r="354" s="2" customFormat="1" ht="16.5" customHeight="1">
      <c r="A354" s="40"/>
      <c r="B354" s="41"/>
      <c r="C354" s="206" t="s">
        <v>1966</v>
      </c>
      <c r="D354" s="206" t="s">
        <v>202</v>
      </c>
      <c r="E354" s="207" t="s">
        <v>1967</v>
      </c>
      <c r="F354" s="208" t="s">
        <v>1968</v>
      </c>
      <c r="G354" s="209" t="s">
        <v>283</v>
      </c>
      <c r="H354" s="210">
        <v>6.7380000000000004</v>
      </c>
      <c r="I354" s="211"/>
      <c r="J354" s="212">
        <f>ROUND(I354*H354,2)</f>
        <v>0</v>
      </c>
      <c r="K354" s="208" t="s">
        <v>206</v>
      </c>
      <c r="L354" s="46"/>
      <c r="M354" s="213" t="s">
        <v>19</v>
      </c>
      <c r="N354" s="214" t="s">
        <v>46</v>
      </c>
      <c r="O354" s="86"/>
      <c r="P354" s="215">
        <f>O354*H354</f>
        <v>0</v>
      </c>
      <c r="Q354" s="215">
        <v>0</v>
      </c>
      <c r="R354" s="215">
        <f>Q354*H354</f>
        <v>0</v>
      </c>
      <c r="S354" s="215">
        <v>0</v>
      </c>
      <c r="T354" s="216">
        <f>S354*H354</f>
        <v>0</v>
      </c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R354" s="217" t="s">
        <v>128</v>
      </c>
      <c r="AT354" s="217" t="s">
        <v>202</v>
      </c>
      <c r="AU354" s="217" t="s">
        <v>85</v>
      </c>
      <c r="AY354" s="19" t="s">
        <v>199</v>
      </c>
      <c r="BE354" s="218">
        <f>IF(N354="základní",J354,0)</f>
        <v>0</v>
      </c>
      <c r="BF354" s="218">
        <f>IF(N354="snížená",J354,0)</f>
        <v>0</v>
      </c>
      <c r="BG354" s="218">
        <f>IF(N354="zákl. přenesená",J354,0)</f>
        <v>0</v>
      </c>
      <c r="BH354" s="218">
        <f>IF(N354="sníž. přenesená",J354,0)</f>
        <v>0</v>
      </c>
      <c r="BI354" s="218">
        <f>IF(N354="nulová",J354,0)</f>
        <v>0</v>
      </c>
      <c r="BJ354" s="19" t="s">
        <v>83</v>
      </c>
      <c r="BK354" s="218">
        <f>ROUND(I354*H354,2)</f>
        <v>0</v>
      </c>
      <c r="BL354" s="19" t="s">
        <v>128</v>
      </c>
      <c r="BM354" s="217" t="s">
        <v>1969</v>
      </c>
    </row>
    <row r="355" s="2" customFormat="1">
      <c r="A355" s="40"/>
      <c r="B355" s="41"/>
      <c r="C355" s="42"/>
      <c r="D355" s="219" t="s">
        <v>209</v>
      </c>
      <c r="E355" s="42"/>
      <c r="F355" s="220" t="s">
        <v>1970</v>
      </c>
      <c r="G355" s="42"/>
      <c r="H355" s="42"/>
      <c r="I355" s="221"/>
      <c r="J355" s="42"/>
      <c r="K355" s="42"/>
      <c r="L355" s="46"/>
      <c r="M355" s="222"/>
      <c r="N355" s="223"/>
      <c r="O355" s="86"/>
      <c r="P355" s="86"/>
      <c r="Q355" s="86"/>
      <c r="R355" s="86"/>
      <c r="S355" s="86"/>
      <c r="T355" s="87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T355" s="19" t="s">
        <v>209</v>
      </c>
      <c r="AU355" s="19" t="s">
        <v>85</v>
      </c>
    </row>
    <row r="356" s="13" customFormat="1">
      <c r="A356" s="13"/>
      <c r="B356" s="224"/>
      <c r="C356" s="225"/>
      <c r="D356" s="226" t="s">
        <v>216</v>
      </c>
      <c r="E356" s="227" t="s">
        <v>19</v>
      </c>
      <c r="F356" s="228" t="s">
        <v>1764</v>
      </c>
      <c r="G356" s="225"/>
      <c r="H356" s="229">
        <v>6.7380000000000004</v>
      </c>
      <c r="I356" s="230"/>
      <c r="J356" s="225"/>
      <c r="K356" s="225"/>
      <c r="L356" s="231"/>
      <c r="M356" s="232"/>
      <c r="N356" s="233"/>
      <c r="O356" s="233"/>
      <c r="P356" s="233"/>
      <c r="Q356" s="233"/>
      <c r="R356" s="233"/>
      <c r="S356" s="233"/>
      <c r="T356" s="234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35" t="s">
        <v>216</v>
      </c>
      <c r="AU356" s="235" t="s">
        <v>85</v>
      </c>
      <c r="AV356" s="13" t="s">
        <v>85</v>
      </c>
      <c r="AW356" s="13" t="s">
        <v>37</v>
      </c>
      <c r="AX356" s="13" t="s">
        <v>75</v>
      </c>
      <c r="AY356" s="235" t="s">
        <v>199</v>
      </c>
    </row>
    <row r="357" s="14" customFormat="1">
      <c r="A357" s="14"/>
      <c r="B357" s="236"/>
      <c r="C357" s="237"/>
      <c r="D357" s="226" t="s">
        <v>216</v>
      </c>
      <c r="E357" s="238" t="s">
        <v>19</v>
      </c>
      <c r="F357" s="239" t="s">
        <v>218</v>
      </c>
      <c r="G357" s="237"/>
      <c r="H357" s="240">
        <v>6.7380000000000004</v>
      </c>
      <c r="I357" s="241"/>
      <c r="J357" s="237"/>
      <c r="K357" s="237"/>
      <c r="L357" s="242"/>
      <c r="M357" s="243"/>
      <c r="N357" s="244"/>
      <c r="O357" s="244"/>
      <c r="P357" s="244"/>
      <c r="Q357" s="244"/>
      <c r="R357" s="244"/>
      <c r="S357" s="244"/>
      <c r="T357" s="245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46" t="s">
        <v>216</v>
      </c>
      <c r="AU357" s="246" t="s">
        <v>85</v>
      </c>
      <c r="AV357" s="14" t="s">
        <v>207</v>
      </c>
      <c r="AW357" s="14" t="s">
        <v>37</v>
      </c>
      <c r="AX357" s="14" t="s">
        <v>83</v>
      </c>
      <c r="AY357" s="246" t="s">
        <v>199</v>
      </c>
    </row>
    <row r="358" s="2" customFormat="1" ht="16.5" customHeight="1">
      <c r="A358" s="40"/>
      <c r="B358" s="41"/>
      <c r="C358" s="247" t="s">
        <v>1971</v>
      </c>
      <c r="D358" s="247" t="s">
        <v>287</v>
      </c>
      <c r="E358" s="248" t="s">
        <v>1972</v>
      </c>
      <c r="F358" s="249" t="s">
        <v>1973</v>
      </c>
      <c r="G358" s="250" t="s">
        <v>205</v>
      </c>
      <c r="H358" s="251">
        <v>0.46500000000000002</v>
      </c>
      <c r="I358" s="252"/>
      <c r="J358" s="253">
        <f>ROUND(I358*H358,2)</f>
        <v>0</v>
      </c>
      <c r="K358" s="249" t="s">
        <v>206</v>
      </c>
      <c r="L358" s="254"/>
      <c r="M358" s="255" t="s">
        <v>19</v>
      </c>
      <c r="N358" s="256" t="s">
        <v>46</v>
      </c>
      <c r="O358" s="86"/>
      <c r="P358" s="215">
        <f>O358*H358</f>
        <v>0</v>
      </c>
      <c r="Q358" s="215">
        <v>0.025000000000000001</v>
      </c>
      <c r="R358" s="215">
        <f>Q358*H358</f>
        <v>0.011625000000000002</v>
      </c>
      <c r="S358" s="215">
        <v>0</v>
      </c>
      <c r="T358" s="216">
        <f>S358*H358</f>
        <v>0</v>
      </c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R358" s="217" t="s">
        <v>290</v>
      </c>
      <c r="AT358" s="217" t="s">
        <v>287</v>
      </c>
      <c r="AU358" s="217" t="s">
        <v>85</v>
      </c>
      <c r="AY358" s="19" t="s">
        <v>199</v>
      </c>
      <c r="BE358" s="218">
        <f>IF(N358="základní",J358,0)</f>
        <v>0</v>
      </c>
      <c r="BF358" s="218">
        <f>IF(N358="snížená",J358,0)</f>
        <v>0</v>
      </c>
      <c r="BG358" s="218">
        <f>IF(N358="zákl. přenesená",J358,0)</f>
        <v>0</v>
      </c>
      <c r="BH358" s="218">
        <f>IF(N358="sníž. přenesená",J358,0)</f>
        <v>0</v>
      </c>
      <c r="BI358" s="218">
        <f>IF(N358="nulová",J358,0)</f>
        <v>0</v>
      </c>
      <c r="BJ358" s="19" t="s">
        <v>83</v>
      </c>
      <c r="BK358" s="218">
        <f>ROUND(I358*H358,2)</f>
        <v>0</v>
      </c>
      <c r="BL358" s="19" t="s">
        <v>128</v>
      </c>
      <c r="BM358" s="217" t="s">
        <v>1974</v>
      </c>
    </row>
    <row r="359" s="2" customFormat="1" ht="16.5" customHeight="1">
      <c r="A359" s="40"/>
      <c r="B359" s="41"/>
      <c r="C359" s="206" t="s">
        <v>1975</v>
      </c>
      <c r="D359" s="206" t="s">
        <v>202</v>
      </c>
      <c r="E359" s="207" t="s">
        <v>1976</v>
      </c>
      <c r="F359" s="208" t="s">
        <v>1977</v>
      </c>
      <c r="G359" s="209" t="s">
        <v>305</v>
      </c>
      <c r="H359" s="257"/>
      <c r="I359" s="211"/>
      <c r="J359" s="212">
        <f>ROUND(I359*H359,2)</f>
        <v>0</v>
      </c>
      <c r="K359" s="208" t="s">
        <v>206</v>
      </c>
      <c r="L359" s="46"/>
      <c r="M359" s="213" t="s">
        <v>19</v>
      </c>
      <c r="N359" s="214" t="s">
        <v>46</v>
      </c>
      <c r="O359" s="86"/>
      <c r="P359" s="215">
        <f>O359*H359</f>
        <v>0</v>
      </c>
      <c r="Q359" s="215">
        <v>0</v>
      </c>
      <c r="R359" s="215">
        <f>Q359*H359</f>
        <v>0</v>
      </c>
      <c r="S359" s="215">
        <v>0</v>
      </c>
      <c r="T359" s="216">
        <f>S359*H359</f>
        <v>0</v>
      </c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R359" s="217" t="s">
        <v>128</v>
      </c>
      <c r="AT359" s="217" t="s">
        <v>202</v>
      </c>
      <c r="AU359" s="217" t="s">
        <v>85</v>
      </c>
      <c r="AY359" s="19" t="s">
        <v>199</v>
      </c>
      <c r="BE359" s="218">
        <f>IF(N359="základní",J359,0)</f>
        <v>0</v>
      </c>
      <c r="BF359" s="218">
        <f>IF(N359="snížená",J359,0)</f>
        <v>0</v>
      </c>
      <c r="BG359" s="218">
        <f>IF(N359="zákl. přenesená",J359,0)</f>
        <v>0</v>
      </c>
      <c r="BH359" s="218">
        <f>IF(N359="sníž. přenesená",J359,0)</f>
        <v>0</v>
      </c>
      <c r="BI359" s="218">
        <f>IF(N359="nulová",J359,0)</f>
        <v>0</v>
      </c>
      <c r="BJ359" s="19" t="s">
        <v>83</v>
      </c>
      <c r="BK359" s="218">
        <f>ROUND(I359*H359,2)</f>
        <v>0</v>
      </c>
      <c r="BL359" s="19" t="s">
        <v>128</v>
      </c>
      <c r="BM359" s="217" t="s">
        <v>1978</v>
      </c>
    </row>
    <row r="360" s="2" customFormat="1">
      <c r="A360" s="40"/>
      <c r="B360" s="41"/>
      <c r="C360" s="42"/>
      <c r="D360" s="219" t="s">
        <v>209</v>
      </c>
      <c r="E360" s="42"/>
      <c r="F360" s="220" t="s">
        <v>1979</v>
      </c>
      <c r="G360" s="42"/>
      <c r="H360" s="42"/>
      <c r="I360" s="221"/>
      <c r="J360" s="42"/>
      <c r="K360" s="42"/>
      <c r="L360" s="46"/>
      <c r="M360" s="222"/>
      <c r="N360" s="223"/>
      <c r="O360" s="86"/>
      <c r="P360" s="86"/>
      <c r="Q360" s="86"/>
      <c r="R360" s="86"/>
      <c r="S360" s="86"/>
      <c r="T360" s="87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T360" s="19" t="s">
        <v>209</v>
      </c>
      <c r="AU360" s="19" t="s">
        <v>85</v>
      </c>
    </row>
    <row r="361" s="12" customFormat="1" ht="22.8" customHeight="1">
      <c r="A361" s="12"/>
      <c r="B361" s="190"/>
      <c r="C361" s="191"/>
      <c r="D361" s="192" t="s">
        <v>74</v>
      </c>
      <c r="E361" s="204" t="s">
        <v>1980</v>
      </c>
      <c r="F361" s="204" t="s">
        <v>1981</v>
      </c>
      <c r="G361" s="191"/>
      <c r="H361" s="191"/>
      <c r="I361" s="194"/>
      <c r="J361" s="205">
        <f>BK361</f>
        <v>0</v>
      </c>
      <c r="K361" s="191"/>
      <c r="L361" s="196"/>
      <c r="M361" s="197"/>
      <c r="N361" s="198"/>
      <c r="O361" s="198"/>
      <c r="P361" s="199">
        <f>SUM(P362:P366)</f>
        <v>0</v>
      </c>
      <c r="Q361" s="198"/>
      <c r="R361" s="199">
        <f>SUM(R362:R366)</f>
        <v>0</v>
      </c>
      <c r="S361" s="198"/>
      <c r="T361" s="200">
        <f>SUM(T362:T366)</f>
        <v>0.042279999999999998</v>
      </c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R361" s="201" t="s">
        <v>85</v>
      </c>
      <c r="AT361" s="202" t="s">
        <v>74</v>
      </c>
      <c r="AU361" s="202" t="s">
        <v>83</v>
      </c>
      <c r="AY361" s="201" t="s">
        <v>199</v>
      </c>
      <c r="BK361" s="203">
        <f>SUM(BK362:BK366)</f>
        <v>0</v>
      </c>
    </row>
    <row r="362" s="2" customFormat="1" ht="16.5" customHeight="1">
      <c r="A362" s="40"/>
      <c r="B362" s="41"/>
      <c r="C362" s="206" t="s">
        <v>1982</v>
      </c>
      <c r="D362" s="206" t="s">
        <v>202</v>
      </c>
      <c r="E362" s="207" t="s">
        <v>1983</v>
      </c>
      <c r="F362" s="208" t="s">
        <v>1984</v>
      </c>
      <c r="G362" s="209" t="s">
        <v>283</v>
      </c>
      <c r="H362" s="210">
        <v>4</v>
      </c>
      <c r="I362" s="211"/>
      <c r="J362" s="212">
        <f>ROUND(I362*H362,2)</f>
        <v>0</v>
      </c>
      <c r="K362" s="208" t="s">
        <v>206</v>
      </c>
      <c r="L362" s="46"/>
      <c r="M362" s="213" t="s">
        <v>19</v>
      </c>
      <c r="N362" s="214" t="s">
        <v>46</v>
      </c>
      <c r="O362" s="86"/>
      <c r="P362" s="215">
        <f>O362*H362</f>
        <v>0</v>
      </c>
      <c r="Q362" s="215">
        <v>0</v>
      </c>
      <c r="R362" s="215">
        <f>Q362*H362</f>
        <v>0</v>
      </c>
      <c r="S362" s="215">
        <v>0.01057</v>
      </c>
      <c r="T362" s="216">
        <f>S362*H362</f>
        <v>0.042279999999999998</v>
      </c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R362" s="217" t="s">
        <v>128</v>
      </c>
      <c r="AT362" s="217" t="s">
        <v>202</v>
      </c>
      <c r="AU362" s="217" t="s">
        <v>85</v>
      </c>
      <c r="AY362" s="19" t="s">
        <v>199</v>
      </c>
      <c r="BE362" s="218">
        <f>IF(N362="základní",J362,0)</f>
        <v>0</v>
      </c>
      <c r="BF362" s="218">
        <f>IF(N362="snížená",J362,0)</f>
        <v>0</v>
      </c>
      <c r="BG362" s="218">
        <f>IF(N362="zákl. přenesená",J362,0)</f>
        <v>0</v>
      </c>
      <c r="BH362" s="218">
        <f>IF(N362="sníž. přenesená",J362,0)</f>
        <v>0</v>
      </c>
      <c r="BI362" s="218">
        <f>IF(N362="nulová",J362,0)</f>
        <v>0</v>
      </c>
      <c r="BJ362" s="19" t="s">
        <v>83</v>
      </c>
      <c r="BK362" s="218">
        <f>ROUND(I362*H362,2)</f>
        <v>0</v>
      </c>
      <c r="BL362" s="19" t="s">
        <v>128</v>
      </c>
      <c r="BM362" s="217" t="s">
        <v>1985</v>
      </c>
    </row>
    <row r="363" s="2" customFormat="1">
      <c r="A363" s="40"/>
      <c r="B363" s="41"/>
      <c r="C363" s="42"/>
      <c r="D363" s="219" t="s">
        <v>209</v>
      </c>
      <c r="E363" s="42"/>
      <c r="F363" s="220" t="s">
        <v>1986</v>
      </c>
      <c r="G363" s="42"/>
      <c r="H363" s="42"/>
      <c r="I363" s="221"/>
      <c r="J363" s="42"/>
      <c r="K363" s="42"/>
      <c r="L363" s="46"/>
      <c r="M363" s="222"/>
      <c r="N363" s="223"/>
      <c r="O363" s="86"/>
      <c r="P363" s="86"/>
      <c r="Q363" s="86"/>
      <c r="R363" s="86"/>
      <c r="S363" s="86"/>
      <c r="T363" s="87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T363" s="19" t="s">
        <v>209</v>
      </c>
      <c r="AU363" s="19" t="s">
        <v>85</v>
      </c>
    </row>
    <row r="364" s="13" customFormat="1">
      <c r="A364" s="13"/>
      <c r="B364" s="224"/>
      <c r="C364" s="225"/>
      <c r="D364" s="226" t="s">
        <v>216</v>
      </c>
      <c r="E364" s="227" t="s">
        <v>19</v>
      </c>
      <c r="F364" s="228" t="s">
        <v>1987</v>
      </c>
      <c r="G364" s="225"/>
      <c r="H364" s="229">
        <v>2</v>
      </c>
      <c r="I364" s="230"/>
      <c r="J364" s="225"/>
      <c r="K364" s="225"/>
      <c r="L364" s="231"/>
      <c r="M364" s="232"/>
      <c r="N364" s="233"/>
      <c r="O364" s="233"/>
      <c r="P364" s="233"/>
      <c r="Q364" s="233"/>
      <c r="R364" s="233"/>
      <c r="S364" s="233"/>
      <c r="T364" s="234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35" t="s">
        <v>216</v>
      </c>
      <c r="AU364" s="235" t="s">
        <v>85</v>
      </c>
      <c r="AV364" s="13" t="s">
        <v>85</v>
      </c>
      <c r="AW364" s="13" t="s">
        <v>37</v>
      </c>
      <c r="AX364" s="13" t="s">
        <v>75</v>
      </c>
      <c r="AY364" s="235" t="s">
        <v>199</v>
      </c>
    </row>
    <row r="365" s="13" customFormat="1">
      <c r="A365" s="13"/>
      <c r="B365" s="224"/>
      <c r="C365" s="225"/>
      <c r="D365" s="226" t="s">
        <v>216</v>
      </c>
      <c r="E365" s="227" t="s">
        <v>19</v>
      </c>
      <c r="F365" s="228" t="s">
        <v>1988</v>
      </c>
      <c r="G365" s="225"/>
      <c r="H365" s="229">
        <v>2</v>
      </c>
      <c r="I365" s="230"/>
      <c r="J365" s="225"/>
      <c r="K365" s="225"/>
      <c r="L365" s="231"/>
      <c r="M365" s="232"/>
      <c r="N365" s="233"/>
      <c r="O365" s="233"/>
      <c r="P365" s="233"/>
      <c r="Q365" s="233"/>
      <c r="R365" s="233"/>
      <c r="S365" s="233"/>
      <c r="T365" s="234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35" t="s">
        <v>216</v>
      </c>
      <c r="AU365" s="235" t="s">
        <v>85</v>
      </c>
      <c r="AV365" s="13" t="s">
        <v>85</v>
      </c>
      <c r="AW365" s="13" t="s">
        <v>37</v>
      </c>
      <c r="AX365" s="13" t="s">
        <v>75</v>
      </c>
      <c r="AY365" s="235" t="s">
        <v>199</v>
      </c>
    </row>
    <row r="366" s="14" customFormat="1">
      <c r="A366" s="14"/>
      <c r="B366" s="236"/>
      <c r="C366" s="237"/>
      <c r="D366" s="226" t="s">
        <v>216</v>
      </c>
      <c r="E366" s="238" t="s">
        <v>19</v>
      </c>
      <c r="F366" s="239" t="s">
        <v>218</v>
      </c>
      <c r="G366" s="237"/>
      <c r="H366" s="240">
        <v>4</v>
      </c>
      <c r="I366" s="241"/>
      <c r="J366" s="237"/>
      <c r="K366" s="237"/>
      <c r="L366" s="242"/>
      <c r="M366" s="243"/>
      <c r="N366" s="244"/>
      <c r="O366" s="244"/>
      <c r="P366" s="244"/>
      <c r="Q366" s="244"/>
      <c r="R366" s="244"/>
      <c r="S366" s="244"/>
      <c r="T366" s="245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46" t="s">
        <v>216</v>
      </c>
      <c r="AU366" s="246" t="s">
        <v>85</v>
      </c>
      <c r="AV366" s="14" t="s">
        <v>207</v>
      </c>
      <c r="AW366" s="14" t="s">
        <v>37</v>
      </c>
      <c r="AX366" s="14" t="s">
        <v>83</v>
      </c>
      <c r="AY366" s="246" t="s">
        <v>199</v>
      </c>
    </row>
    <row r="367" s="12" customFormat="1" ht="22.8" customHeight="1">
      <c r="A367" s="12"/>
      <c r="B367" s="190"/>
      <c r="C367" s="191"/>
      <c r="D367" s="192" t="s">
        <v>74</v>
      </c>
      <c r="E367" s="204" t="s">
        <v>1989</v>
      </c>
      <c r="F367" s="204" t="s">
        <v>1990</v>
      </c>
      <c r="G367" s="191"/>
      <c r="H367" s="191"/>
      <c r="I367" s="194"/>
      <c r="J367" s="205">
        <f>BK367</f>
        <v>0</v>
      </c>
      <c r="K367" s="191"/>
      <c r="L367" s="196"/>
      <c r="M367" s="197"/>
      <c r="N367" s="198"/>
      <c r="O367" s="198"/>
      <c r="P367" s="199">
        <f>SUM(P368:P370)</f>
        <v>0</v>
      </c>
      <c r="Q367" s="198"/>
      <c r="R367" s="199">
        <f>SUM(R368:R370)</f>
        <v>0</v>
      </c>
      <c r="S367" s="198"/>
      <c r="T367" s="200">
        <f>SUM(T368:T370)</f>
        <v>0</v>
      </c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R367" s="201" t="s">
        <v>85</v>
      </c>
      <c r="AT367" s="202" t="s">
        <v>74</v>
      </c>
      <c r="AU367" s="202" t="s">
        <v>83</v>
      </c>
      <c r="AY367" s="201" t="s">
        <v>199</v>
      </c>
      <c r="BK367" s="203">
        <f>SUM(BK368:BK370)</f>
        <v>0</v>
      </c>
    </row>
    <row r="368" s="2" customFormat="1" ht="16.5" customHeight="1">
      <c r="A368" s="40"/>
      <c r="B368" s="41"/>
      <c r="C368" s="206" t="s">
        <v>1991</v>
      </c>
      <c r="D368" s="206" t="s">
        <v>202</v>
      </c>
      <c r="E368" s="207" t="s">
        <v>881</v>
      </c>
      <c r="F368" s="208" t="s">
        <v>1992</v>
      </c>
      <c r="G368" s="209" t="s">
        <v>1257</v>
      </c>
      <c r="H368" s="210">
        <v>1</v>
      </c>
      <c r="I368" s="211"/>
      <c r="J368" s="212">
        <f>ROUND(I368*H368,2)</f>
        <v>0</v>
      </c>
      <c r="K368" s="208" t="s">
        <v>19</v>
      </c>
      <c r="L368" s="46"/>
      <c r="M368" s="213" t="s">
        <v>19</v>
      </c>
      <c r="N368" s="214" t="s">
        <v>46</v>
      </c>
      <c r="O368" s="86"/>
      <c r="P368" s="215">
        <f>O368*H368</f>
        <v>0</v>
      </c>
      <c r="Q368" s="215">
        <v>0</v>
      </c>
      <c r="R368" s="215">
        <f>Q368*H368</f>
        <v>0</v>
      </c>
      <c r="S368" s="215">
        <v>0</v>
      </c>
      <c r="T368" s="216">
        <f>S368*H368</f>
        <v>0</v>
      </c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R368" s="217" t="s">
        <v>128</v>
      </c>
      <c r="AT368" s="217" t="s">
        <v>202</v>
      </c>
      <c r="AU368" s="217" t="s">
        <v>85</v>
      </c>
      <c r="AY368" s="19" t="s">
        <v>199</v>
      </c>
      <c r="BE368" s="218">
        <f>IF(N368="základní",J368,0)</f>
        <v>0</v>
      </c>
      <c r="BF368" s="218">
        <f>IF(N368="snížená",J368,0)</f>
        <v>0</v>
      </c>
      <c r="BG368" s="218">
        <f>IF(N368="zákl. přenesená",J368,0)</f>
        <v>0</v>
      </c>
      <c r="BH368" s="218">
        <f>IF(N368="sníž. přenesená",J368,0)</f>
        <v>0</v>
      </c>
      <c r="BI368" s="218">
        <f>IF(N368="nulová",J368,0)</f>
        <v>0</v>
      </c>
      <c r="BJ368" s="19" t="s">
        <v>83</v>
      </c>
      <c r="BK368" s="218">
        <f>ROUND(I368*H368,2)</f>
        <v>0</v>
      </c>
      <c r="BL368" s="19" t="s">
        <v>128</v>
      </c>
      <c r="BM368" s="217" t="s">
        <v>1993</v>
      </c>
    </row>
    <row r="369" s="2" customFormat="1" ht="16.5" customHeight="1">
      <c r="A369" s="40"/>
      <c r="B369" s="41"/>
      <c r="C369" s="206" t="s">
        <v>1994</v>
      </c>
      <c r="D369" s="206" t="s">
        <v>202</v>
      </c>
      <c r="E369" s="207" t="s">
        <v>1995</v>
      </c>
      <c r="F369" s="208" t="s">
        <v>1996</v>
      </c>
      <c r="G369" s="209" t="s">
        <v>305</v>
      </c>
      <c r="H369" s="257"/>
      <c r="I369" s="211"/>
      <c r="J369" s="212">
        <f>ROUND(I369*H369,2)</f>
        <v>0</v>
      </c>
      <c r="K369" s="208" t="s">
        <v>206</v>
      </c>
      <c r="L369" s="46"/>
      <c r="M369" s="213" t="s">
        <v>19</v>
      </c>
      <c r="N369" s="214" t="s">
        <v>46</v>
      </c>
      <c r="O369" s="86"/>
      <c r="P369" s="215">
        <f>O369*H369</f>
        <v>0</v>
      </c>
      <c r="Q369" s="215">
        <v>0</v>
      </c>
      <c r="R369" s="215">
        <f>Q369*H369</f>
        <v>0</v>
      </c>
      <c r="S369" s="215">
        <v>0</v>
      </c>
      <c r="T369" s="216">
        <f>S369*H369</f>
        <v>0</v>
      </c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R369" s="217" t="s">
        <v>128</v>
      </c>
      <c r="AT369" s="217" t="s">
        <v>202</v>
      </c>
      <c r="AU369" s="217" t="s">
        <v>85</v>
      </c>
      <c r="AY369" s="19" t="s">
        <v>199</v>
      </c>
      <c r="BE369" s="218">
        <f>IF(N369="základní",J369,0)</f>
        <v>0</v>
      </c>
      <c r="BF369" s="218">
        <f>IF(N369="snížená",J369,0)</f>
        <v>0</v>
      </c>
      <c r="BG369" s="218">
        <f>IF(N369="zákl. přenesená",J369,0)</f>
        <v>0</v>
      </c>
      <c r="BH369" s="218">
        <f>IF(N369="sníž. přenesená",J369,0)</f>
        <v>0</v>
      </c>
      <c r="BI369" s="218">
        <f>IF(N369="nulová",J369,0)</f>
        <v>0</v>
      </c>
      <c r="BJ369" s="19" t="s">
        <v>83</v>
      </c>
      <c r="BK369" s="218">
        <f>ROUND(I369*H369,2)</f>
        <v>0</v>
      </c>
      <c r="BL369" s="19" t="s">
        <v>128</v>
      </c>
      <c r="BM369" s="217" t="s">
        <v>1997</v>
      </c>
    </row>
    <row r="370" s="2" customFormat="1">
      <c r="A370" s="40"/>
      <c r="B370" s="41"/>
      <c r="C370" s="42"/>
      <c r="D370" s="219" t="s">
        <v>209</v>
      </c>
      <c r="E370" s="42"/>
      <c r="F370" s="220" t="s">
        <v>1998</v>
      </c>
      <c r="G370" s="42"/>
      <c r="H370" s="42"/>
      <c r="I370" s="221"/>
      <c r="J370" s="42"/>
      <c r="K370" s="42"/>
      <c r="L370" s="46"/>
      <c r="M370" s="222"/>
      <c r="N370" s="223"/>
      <c r="O370" s="86"/>
      <c r="P370" s="86"/>
      <c r="Q370" s="86"/>
      <c r="R370" s="86"/>
      <c r="S370" s="86"/>
      <c r="T370" s="87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T370" s="19" t="s">
        <v>209</v>
      </c>
      <c r="AU370" s="19" t="s">
        <v>85</v>
      </c>
    </row>
    <row r="371" s="12" customFormat="1" ht="22.8" customHeight="1">
      <c r="A371" s="12"/>
      <c r="B371" s="190"/>
      <c r="C371" s="191"/>
      <c r="D371" s="192" t="s">
        <v>74</v>
      </c>
      <c r="E371" s="204" t="s">
        <v>308</v>
      </c>
      <c r="F371" s="204" t="s">
        <v>309</v>
      </c>
      <c r="G371" s="191"/>
      <c r="H371" s="191"/>
      <c r="I371" s="194"/>
      <c r="J371" s="205">
        <f>BK371</f>
        <v>0</v>
      </c>
      <c r="K371" s="191"/>
      <c r="L371" s="196"/>
      <c r="M371" s="197"/>
      <c r="N371" s="198"/>
      <c r="O371" s="198"/>
      <c r="P371" s="199">
        <f>SUM(P372:P397)</f>
        <v>0</v>
      </c>
      <c r="Q371" s="198"/>
      <c r="R371" s="199">
        <f>SUM(R372:R397)</f>
        <v>0.83717425000000001</v>
      </c>
      <c r="S371" s="198"/>
      <c r="T371" s="200">
        <f>SUM(T372:T397)</f>
        <v>0.36431999999999998</v>
      </c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R371" s="201" t="s">
        <v>85</v>
      </c>
      <c r="AT371" s="202" t="s">
        <v>74</v>
      </c>
      <c r="AU371" s="202" t="s">
        <v>83</v>
      </c>
      <c r="AY371" s="201" t="s">
        <v>199</v>
      </c>
      <c r="BK371" s="203">
        <f>SUM(BK372:BK397)</f>
        <v>0</v>
      </c>
    </row>
    <row r="372" s="2" customFormat="1" ht="16.5" customHeight="1">
      <c r="A372" s="40"/>
      <c r="B372" s="41"/>
      <c r="C372" s="206" t="s">
        <v>1999</v>
      </c>
      <c r="D372" s="206" t="s">
        <v>202</v>
      </c>
      <c r="E372" s="207" t="s">
        <v>2000</v>
      </c>
      <c r="F372" s="208" t="s">
        <v>2001</v>
      </c>
      <c r="G372" s="209" t="s">
        <v>222</v>
      </c>
      <c r="H372" s="210">
        <v>20</v>
      </c>
      <c r="I372" s="211"/>
      <c r="J372" s="212">
        <f>ROUND(I372*H372,2)</f>
        <v>0</v>
      </c>
      <c r="K372" s="208" t="s">
        <v>206</v>
      </c>
      <c r="L372" s="46"/>
      <c r="M372" s="213" t="s">
        <v>19</v>
      </c>
      <c r="N372" s="214" t="s">
        <v>46</v>
      </c>
      <c r="O372" s="86"/>
      <c r="P372" s="215">
        <f>O372*H372</f>
        <v>0</v>
      </c>
      <c r="Q372" s="215">
        <v>0.0043200000000000001</v>
      </c>
      <c r="R372" s="215">
        <f>Q372*H372</f>
        <v>0.086400000000000005</v>
      </c>
      <c r="S372" s="215">
        <v>0</v>
      </c>
      <c r="T372" s="216">
        <f>S372*H372</f>
        <v>0</v>
      </c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R372" s="217" t="s">
        <v>128</v>
      </c>
      <c r="AT372" s="217" t="s">
        <v>202</v>
      </c>
      <c r="AU372" s="217" t="s">
        <v>85</v>
      </c>
      <c r="AY372" s="19" t="s">
        <v>199</v>
      </c>
      <c r="BE372" s="218">
        <f>IF(N372="základní",J372,0)</f>
        <v>0</v>
      </c>
      <c r="BF372" s="218">
        <f>IF(N372="snížená",J372,0)</f>
        <v>0</v>
      </c>
      <c r="BG372" s="218">
        <f>IF(N372="zákl. přenesená",J372,0)</f>
        <v>0</v>
      </c>
      <c r="BH372" s="218">
        <f>IF(N372="sníž. přenesená",J372,0)</f>
        <v>0</v>
      </c>
      <c r="BI372" s="218">
        <f>IF(N372="nulová",J372,0)</f>
        <v>0</v>
      </c>
      <c r="BJ372" s="19" t="s">
        <v>83</v>
      </c>
      <c r="BK372" s="218">
        <f>ROUND(I372*H372,2)</f>
        <v>0</v>
      </c>
      <c r="BL372" s="19" t="s">
        <v>128</v>
      </c>
      <c r="BM372" s="217" t="s">
        <v>2002</v>
      </c>
    </row>
    <row r="373" s="2" customFormat="1">
      <c r="A373" s="40"/>
      <c r="B373" s="41"/>
      <c r="C373" s="42"/>
      <c r="D373" s="219" t="s">
        <v>209</v>
      </c>
      <c r="E373" s="42"/>
      <c r="F373" s="220" t="s">
        <v>2003</v>
      </c>
      <c r="G373" s="42"/>
      <c r="H373" s="42"/>
      <c r="I373" s="221"/>
      <c r="J373" s="42"/>
      <c r="K373" s="42"/>
      <c r="L373" s="46"/>
      <c r="M373" s="222"/>
      <c r="N373" s="223"/>
      <c r="O373" s="86"/>
      <c r="P373" s="86"/>
      <c r="Q373" s="86"/>
      <c r="R373" s="86"/>
      <c r="S373" s="86"/>
      <c r="T373" s="87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T373" s="19" t="s">
        <v>209</v>
      </c>
      <c r="AU373" s="19" t="s">
        <v>85</v>
      </c>
    </row>
    <row r="374" s="2" customFormat="1" ht="16.5" customHeight="1">
      <c r="A374" s="40"/>
      <c r="B374" s="41"/>
      <c r="C374" s="206" t="s">
        <v>2004</v>
      </c>
      <c r="D374" s="206" t="s">
        <v>202</v>
      </c>
      <c r="E374" s="207" t="s">
        <v>2005</v>
      </c>
      <c r="F374" s="208" t="s">
        <v>2006</v>
      </c>
      <c r="G374" s="209" t="s">
        <v>222</v>
      </c>
      <c r="H374" s="210">
        <v>23</v>
      </c>
      <c r="I374" s="211"/>
      <c r="J374" s="212">
        <f>ROUND(I374*H374,2)</f>
        <v>0</v>
      </c>
      <c r="K374" s="208" t="s">
        <v>206</v>
      </c>
      <c r="L374" s="46"/>
      <c r="M374" s="213" t="s">
        <v>19</v>
      </c>
      <c r="N374" s="214" t="s">
        <v>46</v>
      </c>
      <c r="O374" s="86"/>
      <c r="P374" s="215">
        <f>O374*H374</f>
        <v>0</v>
      </c>
      <c r="Q374" s="215">
        <v>0</v>
      </c>
      <c r="R374" s="215">
        <f>Q374*H374</f>
        <v>0</v>
      </c>
      <c r="S374" s="215">
        <v>0.01584</v>
      </c>
      <c r="T374" s="216">
        <f>S374*H374</f>
        <v>0.36431999999999998</v>
      </c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R374" s="217" t="s">
        <v>128</v>
      </c>
      <c r="AT374" s="217" t="s">
        <v>202</v>
      </c>
      <c r="AU374" s="217" t="s">
        <v>85</v>
      </c>
      <c r="AY374" s="19" t="s">
        <v>199</v>
      </c>
      <c r="BE374" s="218">
        <f>IF(N374="základní",J374,0)</f>
        <v>0</v>
      </c>
      <c r="BF374" s="218">
        <f>IF(N374="snížená",J374,0)</f>
        <v>0</v>
      </c>
      <c r="BG374" s="218">
        <f>IF(N374="zákl. přenesená",J374,0)</f>
        <v>0</v>
      </c>
      <c r="BH374" s="218">
        <f>IF(N374="sníž. přenesená",J374,0)</f>
        <v>0</v>
      </c>
      <c r="BI374" s="218">
        <f>IF(N374="nulová",J374,0)</f>
        <v>0</v>
      </c>
      <c r="BJ374" s="19" t="s">
        <v>83</v>
      </c>
      <c r="BK374" s="218">
        <f>ROUND(I374*H374,2)</f>
        <v>0</v>
      </c>
      <c r="BL374" s="19" t="s">
        <v>128</v>
      </c>
      <c r="BM374" s="217" t="s">
        <v>2007</v>
      </c>
    </row>
    <row r="375" s="2" customFormat="1">
      <c r="A375" s="40"/>
      <c r="B375" s="41"/>
      <c r="C375" s="42"/>
      <c r="D375" s="219" t="s">
        <v>209</v>
      </c>
      <c r="E375" s="42"/>
      <c r="F375" s="220" t="s">
        <v>2008</v>
      </c>
      <c r="G375" s="42"/>
      <c r="H375" s="42"/>
      <c r="I375" s="221"/>
      <c r="J375" s="42"/>
      <c r="K375" s="42"/>
      <c r="L375" s="46"/>
      <c r="M375" s="222"/>
      <c r="N375" s="223"/>
      <c r="O375" s="86"/>
      <c r="P375" s="86"/>
      <c r="Q375" s="86"/>
      <c r="R375" s="86"/>
      <c r="S375" s="86"/>
      <c r="T375" s="87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T375" s="19" t="s">
        <v>209</v>
      </c>
      <c r="AU375" s="19" t="s">
        <v>85</v>
      </c>
    </row>
    <row r="376" s="13" customFormat="1">
      <c r="A376" s="13"/>
      <c r="B376" s="224"/>
      <c r="C376" s="225"/>
      <c r="D376" s="226" t="s">
        <v>216</v>
      </c>
      <c r="E376" s="227" t="s">
        <v>19</v>
      </c>
      <c r="F376" s="228" t="s">
        <v>2009</v>
      </c>
      <c r="G376" s="225"/>
      <c r="H376" s="229">
        <v>23</v>
      </c>
      <c r="I376" s="230"/>
      <c r="J376" s="225"/>
      <c r="K376" s="225"/>
      <c r="L376" s="231"/>
      <c r="M376" s="232"/>
      <c r="N376" s="233"/>
      <c r="O376" s="233"/>
      <c r="P376" s="233"/>
      <c r="Q376" s="233"/>
      <c r="R376" s="233"/>
      <c r="S376" s="233"/>
      <c r="T376" s="234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35" t="s">
        <v>216</v>
      </c>
      <c r="AU376" s="235" t="s">
        <v>85</v>
      </c>
      <c r="AV376" s="13" t="s">
        <v>85</v>
      </c>
      <c r="AW376" s="13" t="s">
        <v>37</v>
      </c>
      <c r="AX376" s="13" t="s">
        <v>75</v>
      </c>
      <c r="AY376" s="235" t="s">
        <v>199</v>
      </c>
    </row>
    <row r="377" s="14" customFormat="1">
      <c r="A377" s="14"/>
      <c r="B377" s="236"/>
      <c r="C377" s="237"/>
      <c r="D377" s="226" t="s">
        <v>216</v>
      </c>
      <c r="E377" s="238" t="s">
        <v>19</v>
      </c>
      <c r="F377" s="239" t="s">
        <v>218</v>
      </c>
      <c r="G377" s="237"/>
      <c r="H377" s="240">
        <v>23</v>
      </c>
      <c r="I377" s="241"/>
      <c r="J377" s="237"/>
      <c r="K377" s="237"/>
      <c r="L377" s="242"/>
      <c r="M377" s="243"/>
      <c r="N377" s="244"/>
      <c r="O377" s="244"/>
      <c r="P377" s="244"/>
      <c r="Q377" s="244"/>
      <c r="R377" s="244"/>
      <c r="S377" s="244"/>
      <c r="T377" s="245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46" t="s">
        <v>216</v>
      </c>
      <c r="AU377" s="246" t="s">
        <v>85</v>
      </c>
      <c r="AV377" s="14" t="s">
        <v>207</v>
      </c>
      <c r="AW377" s="14" t="s">
        <v>37</v>
      </c>
      <c r="AX377" s="14" t="s">
        <v>83</v>
      </c>
      <c r="AY377" s="246" t="s">
        <v>199</v>
      </c>
    </row>
    <row r="378" s="2" customFormat="1" ht="16.5" customHeight="1">
      <c r="A378" s="40"/>
      <c r="B378" s="41"/>
      <c r="C378" s="206" t="s">
        <v>2010</v>
      </c>
      <c r="D378" s="206" t="s">
        <v>202</v>
      </c>
      <c r="E378" s="207" t="s">
        <v>2011</v>
      </c>
      <c r="F378" s="208" t="s">
        <v>2012</v>
      </c>
      <c r="G378" s="209" t="s">
        <v>222</v>
      </c>
      <c r="H378" s="210">
        <v>10</v>
      </c>
      <c r="I378" s="211"/>
      <c r="J378" s="212">
        <f>ROUND(I378*H378,2)</f>
        <v>0</v>
      </c>
      <c r="K378" s="208" t="s">
        <v>206</v>
      </c>
      <c r="L378" s="46"/>
      <c r="M378" s="213" t="s">
        <v>19</v>
      </c>
      <c r="N378" s="214" t="s">
        <v>46</v>
      </c>
      <c r="O378" s="86"/>
      <c r="P378" s="215">
        <f>O378*H378</f>
        <v>0</v>
      </c>
      <c r="Q378" s="215">
        <v>0.017516</v>
      </c>
      <c r="R378" s="215">
        <f>Q378*H378</f>
        <v>0.17516000000000001</v>
      </c>
      <c r="S378" s="215">
        <v>0</v>
      </c>
      <c r="T378" s="216">
        <f>S378*H378</f>
        <v>0</v>
      </c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R378" s="217" t="s">
        <v>128</v>
      </c>
      <c r="AT378" s="217" t="s">
        <v>202</v>
      </c>
      <c r="AU378" s="217" t="s">
        <v>85</v>
      </c>
      <c r="AY378" s="19" t="s">
        <v>199</v>
      </c>
      <c r="BE378" s="218">
        <f>IF(N378="základní",J378,0)</f>
        <v>0</v>
      </c>
      <c r="BF378" s="218">
        <f>IF(N378="snížená",J378,0)</f>
        <v>0</v>
      </c>
      <c r="BG378" s="218">
        <f>IF(N378="zákl. přenesená",J378,0)</f>
        <v>0</v>
      </c>
      <c r="BH378" s="218">
        <f>IF(N378="sníž. přenesená",J378,0)</f>
        <v>0</v>
      </c>
      <c r="BI378" s="218">
        <f>IF(N378="nulová",J378,0)</f>
        <v>0</v>
      </c>
      <c r="BJ378" s="19" t="s">
        <v>83</v>
      </c>
      <c r="BK378" s="218">
        <f>ROUND(I378*H378,2)</f>
        <v>0</v>
      </c>
      <c r="BL378" s="19" t="s">
        <v>128</v>
      </c>
      <c r="BM378" s="217" t="s">
        <v>2013</v>
      </c>
    </row>
    <row r="379" s="2" customFormat="1">
      <c r="A379" s="40"/>
      <c r="B379" s="41"/>
      <c r="C379" s="42"/>
      <c r="D379" s="219" t="s">
        <v>209</v>
      </c>
      <c r="E379" s="42"/>
      <c r="F379" s="220" t="s">
        <v>2014</v>
      </c>
      <c r="G379" s="42"/>
      <c r="H379" s="42"/>
      <c r="I379" s="221"/>
      <c r="J379" s="42"/>
      <c r="K379" s="42"/>
      <c r="L379" s="46"/>
      <c r="M379" s="222"/>
      <c r="N379" s="223"/>
      <c r="O379" s="86"/>
      <c r="P379" s="86"/>
      <c r="Q379" s="86"/>
      <c r="R379" s="86"/>
      <c r="S379" s="86"/>
      <c r="T379" s="87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T379" s="19" t="s">
        <v>209</v>
      </c>
      <c r="AU379" s="19" t="s">
        <v>85</v>
      </c>
    </row>
    <row r="380" s="2" customFormat="1" ht="21.75" customHeight="1">
      <c r="A380" s="40"/>
      <c r="B380" s="41"/>
      <c r="C380" s="206" t="s">
        <v>2015</v>
      </c>
      <c r="D380" s="206" t="s">
        <v>202</v>
      </c>
      <c r="E380" s="207" t="s">
        <v>2016</v>
      </c>
      <c r="F380" s="208" t="s">
        <v>2017</v>
      </c>
      <c r="G380" s="209" t="s">
        <v>222</v>
      </c>
      <c r="H380" s="210">
        <v>19.199999999999999</v>
      </c>
      <c r="I380" s="211"/>
      <c r="J380" s="212">
        <f>ROUND(I380*H380,2)</f>
        <v>0</v>
      </c>
      <c r="K380" s="208" t="s">
        <v>206</v>
      </c>
      <c r="L380" s="46"/>
      <c r="M380" s="213" t="s">
        <v>19</v>
      </c>
      <c r="N380" s="214" t="s">
        <v>46</v>
      </c>
      <c r="O380" s="86"/>
      <c r="P380" s="215">
        <f>O380*H380</f>
        <v>0</v>
      </c>
      <c r="Q380" s="215">
        <v>0</v>
      </c>
      <c r="R380" s="215">
        <f>Q380*H380</f>
        <v>0</v>
      </c>
      <c r="S380" s="215">
        <v>0</v>
      </c>
      <c r="T380" s="216">
        <f>S380*H380</f>
        <v>0</v>
      </c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R380" s="217" t="s">
        <v>128</v>
      </c>
      <c r="AT380" s="217" t="s">
        <v>202</v>
      </c>
      <c r="AU380" s="217" t="s">
        <v>85</v>
      </c>
      <c r="AY380" s="19" t="s">
        <v>199</v>
      </c>
      <c r="BE380" s="218">
        <f>IF(N380="základní",J380,0)</f>
        <v>0</v>
      </c>
      <c r="BF380" s="218">
        <f>IF(N380="snížená",J380,0)</f>
        <v>0</v>
      </c>
      <c r="BG380" s="218">
        <f>IF(N380="zákl. přenesená",J380,0)</f>
        <v>0</v>
      </c>
      <c r="BH380" s="218">
        <f>IF(N380="sníž. přenesená",J380,0)</f>
        <v>0</v>
      </c>
      <c r="BI380" s="218">
        <f>IF(N380="nulová",J380,0)</f>
        <v>0</v>
      </c>
      <c r="BJ380" s="19" t="s">
        <v>83</v>
      </c>
      <c r="BK380" s="218">
        <f>ROUND(I380*H380,2)</f>
        <v>0</v>
      </c>
      <c r="BL380" s="19" t="s">
        <v>128</v>
      </c>
      <c r="BM380" s="217" t="s">
        <v>2018</v>
      </c>
    </row>
    <row r="381" s="2" customFormat="1">
      <c r="A381" s="40"/>
      <c r="B381" s="41"/>
      <c r="C381" s="42"/>
      <c r="D381" s="219" t="s">
        <v>209</v>
      </c>
      <c r="E381" s="42"/>
      <c r="F381" s="220" t="s">
        <v>2019</v>
      </c>
      <c r="G381" s="42"/>
      <c r="H381" s="42"/>
      <c r="I381" s="221"/>
      <c r="J381" s="42"/>
      <c r="K381" s="42"/>
      <c r="L381" s="46"/>
      <c r="M381" s="222"/>
      <c r="N381" s="223"/>
      <c r="O381" s="86"/>
      <c r="P381" s="86"/>
      <c r="Q381" s="86"/>
      <c r="R381" s="86"/>
      <c r="S381" s="86"/>
      <c r="T381" s="87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T381" s="19" t="s">
        <v>209</v>
      </c>
      <c r="AU381" s="19" t="s">
        <v>85</v>
      </c>
    </row>
    <row r="382" s="13" customFormat="1">
      <c r="A382" s="13"/>
      <c r="B382" s="224"/>
      <c r="C382" s="225"/>
      <c r="D382" s="226" t="s">
        <v>216</v>
      </c>
      <c r="E382" s="227" t="s">
        <v>19</v>
      </c>
      <c r="F382" s="228" t="s">
        <v>2020</v>
      </c>
      <c r="G382" s="225"/>
      <c r="H382" s="229">
        <v>19.199999999999999</v>
      </c>
      <c r="I382" s="230"/>
      <c r="J382" s="225"/>
      <c r="K382" s="225"/>
      <c r="L382" s="231"/>
      <c r="M382" s="232"/>
      <c r="N382" s="233"/>
      <c r="O382" s="233"/>
      <c r="P382" s="233"/>
      <c r="Q382" s="233"/>
      <c r="R382" s="233"/>
      <c r="S382" s="233"/>
      <c r="T382" s="234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35" t="s">
        <v>216</v>
      </c>
      <c r="AU382" s="235" t="s">
        <v>85</v>
      </c>
      <c r="AV382" s="13" t="s">
        <v>85</v>
      </c>
      <c r="AW382" s="13" t="s">
        <v>37</v>
      </c>
      <c r="AX382" s="13" t="s">
        <v>75</v>
      </c>
      <c r="AY382" s="235" t="s">
        <v>199</v>
      </c>
    </row>
    <row r="383" s="14" customFormat="1">
      <c r="A383" s="14"/>
      <c r="B383" s="236"/>
      <c r="C383" s="237"/>
      <c r="D383" s="226" t="s">
        <v>216</v>
      </c>
      <c r="E383" s="238" t="s">
        <v>19</v>
      </c>
      <c r="F383" s="239" t="s">
        <v>218</v>
      </c>
      <c r="G383" s="237"/>
      <c r="H383" s="240">
        <v>19.199999999999999</v>
      </c>
      <c r="I383" s="241"/>
      <c r="J383" s="237"/>
      <c r="K383" s="237"/>
      <c r="L383" s="242"/>
      <c r="M383" s="243"/>
      <c r="N383" s="244"/>
      <c r="O383" s="244"/>
      <c r="P383" s="244"/>
      <c r="Q383" s="244"/>
      <c r="R383" s="244"/>
      <c r="S383" s="244"/>
      <c r="T383" s="245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46" t="s">
        <v>216</v>
      </c>
      <c r="AU383" s="246" t="s">
        <v>85</v>
      </c>
      <c r="AV383" s="14" t="s">
        <v>207</v>
      </c>
      <c r="AW383" s="14" t="s">
        <v>37</v>
      </c>
      <c r="AX383" s="14" t="s">
        <v>83</v>
      </c>
      <c r="AY383" s="246" t="s">
        <v>199</v>
      </c>
    </row>
    <row r="384" s="2" customFormat="1" ht="16.5" customHeight="1">
      <c r="A384" s="40"/>
      <c r="B384" s="41"/>
      <c r="C384" s="247" t="s">
        <v>2021</v>
      </c>
      <c r="D384" s="247" t="s">
        <v>287</v>
      </c>
      <c r="E384" s="248" t="s">
        <v>2022</v>
      </c>
      <c r="F384" s="249" t="s">
        <v>2023</v>
      </c>
      <c r="G384" s="250" t="s">
        <v>205</v>
      </c>
      <c r="H384" s="251">
        <v>0.36899999999999999</v>
      </c>
      <c r="I384" s="252"/>
      <c r="J384" s="253">
        <f>ROUND(I384*H384,2)</f>
        <v>0</v>
      </c>
      <c r="K384" s="249" t="s">
        <v>206</v>
      </c>
      <c r="L384" s="254"/>
      <c r="M384" s="255" t="s">
        <v>19</v>
      </c>
      <c r="N384" s="256" t="s">
        <v>46</v>
      </c>
      <c r="O384" s="86"/>
      <c r="P384" s="215">
        <f>O384*H384</f>
        <v>0</v>
      </c>
      <c r="Q384" s="215">
        <v>0.55000000000000004</v>
      </c>
      <c r="R384" s="215">
        <f>Q384*H384</f>
        <v>0.20295000000000002</v>
      </c>
      <c r="S384" s="215">
        <v>0</v>
      </c>
      <c r="T384" s="216">
        <f>S384*H384</f>
        <v>0</v>
      </c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R384" s="217" t="s">
        <v>290</v>
      </c>
      <c r="AT384" s="217" t="s">
        <v>287</v>
      </c>
      <c r="AU384" s="217" t="s">
        <v>85</v>
      </c>
      <c r="AY384" s="19" t="s">
        <v>199</v>
      </c>
      <c r="BE384" s="218">
        <f>IF(N384="základní",J384,0)</f>
        <v>0</v>
      </c>
      <c r="BF384" s="218">
        <f>IF(N384="snížená",J384,0)</f>
        <v>0</v>
      </c>
      <c r="BG384" s="218">
        <f>IF(N384="zákl. přenesená",J384,0)</f>
        <v>0</v>
      </c>
      <c r="BH384" s="218">
        <f>IF(N384="sníž. přenesená",J384,0)</f>
        <v>0</v>
      </c>
      <c r="BI384" s="218">
        <f>IF(N384="nulová",J384,0)</f>
        <v>0</v>
      </c>
      <c r="BJ384" s="19" t="s">
        <v>83</v>
      </c>
      <c r="BK384" s="218">
        <f>ROUND(I384*H384,2)</f>
        <v>0</v>
      </c>
      <c r="BL384" s="19" t="s">
        <v>128</v>
      </c>
      <c r="BM384" s="217" t="s">
        <v>2024</v>
      </c>
    </row>
    <row r="385" s="13" customFormat="1">
      <c r="A385" s="13"/>
      <c r="B385" s="224"/>
      <c r="C385" s="225"/>
      <c r="D385" s="226" t="s">
        <v>216</v>
      </c>
      <c r="E385" s="227" t="s">
        <v>19</v>
      </c>
      <c r="F385" s="228" t="s">
        <v>2025</v>
      </c>
      <c r="G385" s="225"/>
      <c r="H385" s="229">
        <v>0.36899999999999999</v>
      </c>
      <c r="I385" s="230"/>
      <c r="J385" s="225"/>
      <c r="K385" s="225"/>
      <c r="L385" s="231"/>
      <c r="M385" s="232"/>
      <c r="N385" s="233"/>
      <c r="O385" s="233"/>
      <c r="P385" s="233"/>
      <c r="Q385" s="233"/>
      <c r="R385" s="233"/>
      <c r="S385" s="233"/>
      <c r="T385" s="234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35" t="s">
        <v>216</v>
      </c>
      <c r="AU385" s="235" t="s">
        <v>85</v>
      </c>
      <c r="AV385" s="13" t="s">
        <v>85</v>
      </c>
      <c r="AW385" s="13" t="s">
        <v>37</v>
      </c>
      <c r="AX385" s="13" t="s">
        <v>75</v>
      </c>
      <c r="AY385" s="235" t="s">
        <v>199</v>
      </c>
    </row>
    <row r="386" s="14" customFormat="1">
      <c r="A386" s="14"/>
      <c r="B386" s="236"/>
      <c r="C386" s="237"/>
      <c r="D386" s="226" t="s">
        <v>216</v>
      </c>
      <c r="E386" s="238" t="s">
        <v>19</v>
      </c>
      <c r="F386" s="239" t="s">
        <v>218</v>
      </c>
      <c r="G386" s="237"/>
      <c r="H386" s="240">
        <v>0.36899999999999999</v>
      </c>
      <c r="I386" s="241"/>
      <c r="J386" s="237"/>
      <c r="K386" s="237"/>
      <c r="L386" s="242"/>
      <c r="M386" s="243"/>
      <c r="N386" s="244"/>
      <c r="O386" s="244"/>
      <c r="P386" s="244"/>
      <c r="Q386" s="244"/>
      <c r="R386" s="244"/>
      <c r="S386" s="244"/>
      <c r="T386" s="245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46" t="s">
        <v>216</v>
      </c>
      <c r="AU386" s="246" t="s">
        <v>85</v>
      </c>
      <c r="AV386" s="14" t="s">
        <v>207</v>
      </c>
      <c r="AW386" s="14" t="s">
        <v>37</v>
      </c>
      <c r="AX386" s="14" t="s">
        <v>83</v>
      </c>
      <c r="AY386" s="246" t="s">
        <v>199</v>
      </c>
    </row>
    <row r="387" s="2" customFormat="1" ht="16.5" customHeight="1">
      <c r="A387" s="40"/>
      <c r="B387" s="41"/>
      <c r="C387" s="206" t="s">
        <v>2026</v>
      </c>
      <c r="D387" s="206" t="s">
        <v>202</v>
      </c>
      <c r="E387" s="207" t="s">
        <v>2027</v>
      </c>
      <c r="F387" s="208" t="s">
        <v>2028</v>
      </c>
      <c r="G387" s="209" t="s">
        <v>283</v>
      </c>
      <c r="H387" s="210">
        <v>19.5</v>
      </c>
      <c r="I387" s="211"/>
      <c r="J387" s="212">
        <f>ROUND(I387*H387,2)</f>
        <v>0</v>
      </c>
      <c r="K387" s="208" t="s">
        <v>206</v>
      </c>
      <c r="L387" s="46"/>
      <c r="M387" s="213" t="s">
        <v>19</v>
      </c>
      <c r="N387" s="214" t="s">
        <v>46</v>
      </c>
      <c r="O387" s="86"/>
      <c r="P387" s="215">
        <f>O387*H387</f>
        <v>0</v>
      </c>
      <c r="Q387" s="215">
        <v>0.014231499999999999</v>
      </c>
      <c r="R387" s="215">
        <f>Q387*H387</f>
        <v>0.27751424999999996</v>
      </c>
      <c r="S387" s="215">
        <v>0</v>
      </c>
      <c r="T387" s="216">
        <f>S387*H387</f>
        <v>0</v>
      </c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R387" s="217" t="s">
        <v>128</v>
      </c>
      <c r="AT387" s="217" t="s">
        <v>202</v>
      </c>
      <c r="AU387" s="217" t="s">
        <v>85</v>
      </c>
      <c r="AY387" s="19" t="s">
        <v>199</v>
      </c>
      <c r="BE387" s="218">
        <f>IF(N387="základní",J387,0)</f>
        <v>0</v>
      </c>
      <c r="BF387" s="218">
        <f>IF(N387="snížená",J387,0)</f>
        <v>0</v>
      </c>
      <c r="BG387" s="218">
        <f>IF(N387="zákl. přenesená",J387,0)</f>
        <v>0</v>
      </c>
      <c r="BH387" s="218">
        <f>IF(N387="sníž. přenesená",J387,0)</f>
        <v>0</v>
      </c>
      <c r="BI387" s="218">
        <f>IF(N387="nulová",J387,0)</f>
        <v>0</v>
      </c>
      <c r="BJ387" s="19" t="s">
        <v>83</v>
      </c>
      <c r="BK387" s="218">
        <f>ROUND(I387*H387,2)</f>
        <v>0</v>
      </c>
      <c r="BL387" s="19" t="s">
        <v>128</v>
      </c>
      <c r="BM387" s="217" t="s">
        <v>2029</v>
      </c>
    </row>
    <row r="388" s="2" customFormat="1">
      <c r="A388" s="40"/>
      <c r="B388" s="41"/>
      <c r="C388" s="42"/>
      <c r="D388" s="219" t="s">
        <v>209</v>
      </c>
      <c r="E388" s="42"/>
      <c r="F388" s="220" t="s">
        <v>2030</v>
      </c>
      <c r="G388" s="42"/>
      <c r="H388" s="42"/>
      <c r="I388" s="221"/>
      <c r="J388" s="42"/>
      <c r="K388" s="42"/>
      <c r="L388" s="46"/>
      <c r="M388" s="222"/>
      <c r="N388" s="223"/>
      <c r="O388" s="86"/>
      <c r="P388" s="86"/>
      <c r="Q388" s="86"/>
      <c r="R388" s="86"/>
      <c r="S388" s="86"/>
      <c r="T388" s="87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T388" s="19" t="s">
        <v>209</v>
      </c>
      <c r="AU388" s="19" t="s">
        <v>85</v>
      </c>
    </row>
    <row r="389" s="13" customFormat="1">
      <c r="A389" s="13"/>
      <c r="B389" s="224"/>
      <c r="C389" s="225"/>
      <c r="D389" s="226" t="s">
        <v>216</v>
      </c>
      <c r="E389" s="227" t="s">
        <v>19</v>
      </c>
      <c r="F389" s="228" t="s">
        <v>1934</v>
      </c>
      <c r="G389" s="225"/>
      <c r="H389" s="229">
        <v>19.5</v>
      </c>
      <c r="I389" s="230"/>
      <c r="J389" s="225"/>
      <c r="K389" s="225"/>
      <c r="L389" s="231"/>
      <c r="M389" s="232"/>
      <c r="N389" s="233"/>
      <c r="O389" s="233"/>
      <c r="P389" s="233"/>
      <c r="Q389" s="233"/>
      <c r="R389" s="233"/>
      <c r="S389" s="233"/>
      <c r="T389" s="234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35" t="s">
        <v>216</v>
      </c>
      <c r="AU389" s="235" t="s">
        <v>85</v>
      </c>
      <c r="AV389" s="13" t="s">
        <v>85</v>
      </c>
      <c r="AW389" s="13" t="s">
        <v>37</v>
      </c>
      <c r="AX389" s="13" t="s">
        <v>75</v>
      </c>
      <c r="AY389" s="235" t="s">
        <v>199</v>
      </c>
    </row>
    <row r="390" s="14" customFormat="1">
      <c r="A390" s="14"/>
      <c r="B390" s="236"/>
      <c r="C390" s="237"/>
      <c r="D390" s="226" t="s">
        <v>216</v>
      </c>
      <c r="E390" s="238" t="s">
        <v>19</v>
      </c>
      <c r="F390" s="239" t="s">
        <v>218</v>
      </c>
      <c r="G390" s="237"/>
      <c r="H390" s="240">
        <v>19.5</v>
      </c>
      <c r="I390" s="241"/>
      <c r="J390" s="237"/>
      <c r="K390" s="237"/>
      <c r="L390" s="242"/>
      <c r="M390" s="243"/>
      <c r="N390" s="244"/>
      <c r="O390" s="244"/>
      <c r="P390" s="244"/>
      <c r="Q390" s="244"/>
      <c r="R390" s="244"/>
      <c r="S390" s="244"/>
      <c r="T390" s="245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46" t="s">
        <v>216</v>
      </c>
      <c r="AU390" s="246" t="s">
        <v>85</v>
      </c>
      <c r="AV390" s="14" t="s">
        <v>207</v>
      </c>
      <c r="AW390" s="14" t="s">
        <v>37</v>
      </c>
      <c r="AX390" s="14" t="s">
        <v>83</v>
      </c>
      <c r="AY390" s="246" t="s">
        <v>199</v>
      </c>
    </row>
    <row r="391" s="2" customFormat="1" ht="16.5" customHeight="1">
      <c r="A391" s="40"/>
      <c r="B391" s="41"/>
      <c r="C391" s="206" t="s">
        <v>2031</v>
      </c>
      <c r="D391" s="206" t="s">
        <v>202</v>
      </c>
      <c r="E391" s="207" t="s">
        <v>2032</v>
      </c>
      <c r="F391" s="208" t="s">
        <v>2033</v>
      </c>
      <c r="G391" s="209" t="s">
        <v>222</v>
      </c>
      <c r="H391" s="210">
        <v>6</v>
      </c>
      <c r="I391" s="211"/>
      <c r="J391" s="212">
        <f>ROUND(I391*H391,2)</f>
        <v>0</v>
      </c>
      <c r="K391" s="208" t="s">
        <v>206</v>
      </c>
      <c r="L391" s="46"/>
      <c r="M391" s="213" t="s">
        <v>19</v>
      </c>
      <c r="N391" s="214" t="s">
        <v>46</v>
      </c>
      <c r="O391" s="86"/>
      <c r="P391" s="215">
        <f>O391*H391</f>
        <v>0</v>
      </c>
      <c r="Q391" s="215">
        <v>0</v>
      </c>
      <c r="R391" s="215">
        <f>Q391*H391</f>
        <v>0</v>
      </c>
      <c r="S391" s="215">
        <v>0</v>
      </c>
      <c r="T391" s="216">
        <f>S391*H391</f>
        <v>0</v>
      </c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R391" s="217" t="s">
        <v>128</v>
      </c>
      <c r="AT391" s="217" t="s">
        <v>202</v>
      </c>
      <c r="AU391" s="217" t="s">
        <v>85</v>
      </c>
      <c r="AY391" s="19" t="s">
        <v>199</v>
      </c>
      <c r="BE391" s="218">
        <f>IF(N391="základní",J391,0)</f>
        <v>0</v>
      </c>
      <c r="BF391" s="218">
        <f>IF(N391="snížená",J391,0)</f>
        <v>0</v>
      </c>
      <c r="BG391" s="218">
        <f>IF(N391="zákl. přenesená",J391,0)</f>
        <v>0</v>
      </c>
      <c r="BH391" s="218">
        <f>IF(N391="sníž. přenesená",J391,0)</f>
        <v>0</v>
      </c>
      <c r="BI391" s="218">
        <f>IF(N391="nulová",J391,0)</f>
        <v>0</v>
      </c>
      <c r="BJ391" s="19" t="s">
        <v>83</v>
      </c>
      <c r="BK391" s="218">
        <f>ROUND(I391*H391,2)</f>
        <v>0</v>
      </c>
      <c r="BL391" s="19" t="s">
        <v>128</v>
      </c>
      <c r="BM391" s="217" t="s">
        <v>2034</v>
      </c>
    </row>
    <row r="392" s="2" customFormat="1">
      <c r="A392" s="40"/>
      <c r="B392" s="41"/>
      <c r="C392" s="42"/>
      <c r="D392" s="219" t="s">
        <v>209</v>
      </c>
      <c r="E392" s="42"/>
      <c r="F392" s="220" t="s">
        <v>2035</v>
      </c>
      <c r="G392" s="42"/>
      <c r="H392" s="42"/>
      <c r="I392" s="221"/>
      <c r="J392" s="42"/>
      <c r="K392" s="42"/>
      <c r="L392" s="46"/>
      <c r="M392" s="222"/>
      <c r="N392" s="223"/>
      <c r="O392" s="86"/>
      <c r="P392" s="86"/>
      <c r="Q392" s="86"/>
      <c r="R392" s="86"/>
      <c r="S392" s="86"/>
      <c r="T392" s="87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T392" s="19" t="s">
        <v>209</v>
      </c>
      <c r="AU392" s="19" t="s">
        <v>85</v>
      </c>
    </row>
    <row r="393" s="13" customFormat="1">
      <c r="A393" s="13"/>
      <c r="B393" s="224"/>
      <c r="C393" s="225"/>
      <c r="D393" s="226" t="s">
        <v>216</v>
      </c>
      <c r="E393" s="227" t="s">
        <v>19</v>
      </c>
      <c r="F393" s="228" t="s">
        <v>2036</v>
      </c>
      <c r="G393" s="225"/>
      <c r="H393" s="229">
        <v>6</v>
      </c>
      <c r="I393" s="230"/>
      <c r="J393" s="225"/>
      <c r="K393" s="225"/>
      <c r="L393" s="231"/>
      <c r="M393" s="232"/>
      <c r="N393" s="233"/>
      <c r="O393" s="233"/>
      <c r="P393" s="233"/>
      <c r="Q393" s="233"/>
      <c r="R393" s="233"/>
      <c r="S393" s="233"/>
      <c r="T393" s="234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35" t="s">
        <v>216</v>
      </c>
      <c r="AU393" s="235" t="s">
        <v>85</v>
      </c>
      <c r="AV393" s="13" t="s">
        <v>85</v>
      </c>
      <c r="AW393" s="13" t="s">
        <v>37</v>
      </c>
      <c r="AX393" s="13" t="s">
        <v>75</v>
      </c>
      <c r="AY393" s="235" t="s">
        <v>199</v>
      </c>
    </row>
    <row r="394" s="14" customFormat="1">
      <c r="A394" s="14"/>
      <c r="B394" s="236"/>
      <c r="C394" s="237"/>
      <c r="D394" s="226" t="s">
        <v>216</v>
      </c>
      <c r="E394" s="238" t="s">
        <v>19</v>
      </c>
      <c r="F394" s="239" t="s">
        <v>218</v>
      </c>
      <c r="G394" s="237"/>
      <c r="H394" s="240">
        <v>6</v>
      </c>
      <c r="I394" s="241"/>
      <c r="J394" s="237"/>
      <c r="K394" s="237"/>
      <c r="L394" s="242"/>
      <c r="M394" s="243"/>
      <c r="N394" s="244"/>
      <c r="O394" s="244"/>
      <c r="P394" s="244"/>
      <c r="Q394" s="244"/>
      <c r="R394" s="244"/>
      <c r="S394" s="244"/>
      <c r="T394" s="245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46" t="s">
        <v>216</v>
      </c>
      <c r="AU394" s="246" t="s">
        <v>85</v>
      </c>
      <c r="AV394" s="14" t="s">
        <v>207</v>
      </c>
      <c r="AW394" s="14" t="s">
        <v>37</v>
      </c>
      <c r="AX394" s="14" t="s">
        <v>83</v>
      </c>
      <c r="AY394" s="246" t="s">
        <v>199</v>
      </c>
    </row>
    <row r="395" s="2" customFormat="1" ht="16.5" customHeight="1">
      <c r="A395" s="40"/>
      <c r="B395" s="41"/>
      <c r="C395" s="247" t="s">
        <v>2037</v>
      </c>
      <c r="D395" s="247" t="s">
        <v>287</v>
      </c>
      <c r="E395" s="248" t="s">
        <v>2038</v>
      </c>
      <c r="F395" s="249" t="s">
        <v>2039</v>
      </c>
      <c r="G395" s="250" t="s">
        <v>205</v>
      </c>
      <c r="H395" s="251">
        <v>0.17299999999999999</v>
      </c>
      <c r="I395" s="252"/>
      <c r="J395" s="253">
        <f>ROUND(I395*H395,2)</f>
        <v>0</v>
      </c>
      <c r="K395" s="249" t="s">
        <v>206</v>
      </c>
      <c r="L395" s="254"/>
      <c r="M395" s="255" t="s">
        <v>19</v>
      </c>
      <c r="N395" s="256" t="s">
        <v>46</v>
      </c>
      <c r="O395" s="86"/>
      <c r="P395" s="215">
        <f>O395*H395</f>
        <v>0</v>
      </c>
      <c r="Q395" s="215">
        <v>0.55000000000000004</v>
      </c>
      <c r="R395" s="215">
        <f>Q395*H395</f>
        <v>0.095149999999999998</v>
      </c>
      <c r="S395" s="215">
        <v>0</v>
      </c>
      <c r="T395" s="216">
        <f>S395*H395</f>
        <v>0</v>
      </c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R395" s="217" t="s">
        <v>290</v>
      </c>
      <c r="AT395" s="217" t="s">
        <v>287</v>
      </c>
      <c r="AU395" s="217" t="s">
        <v>85</v>
      </c>
      <c r="AY395" s="19" t="s">
        <v>199</v>
      </c>
      <c r="BE395" s="218">
        <f>IF(N395="základní",J395,0)</f>
        <v>0</v>
      </c>
      <c r="BF395" s="218">
        <f>IF(N395="snížená",J395,0)</f>
        <v>0</v>
      </c>
      <c r="BG395" s="218">
        <f>IF(N395="zákl. přenesená",J395,0)</f>
        <v>0</v>
      </c>
      <c r="BH395" s="218">
        <f>IF(N395="sníž. přenesená",J395,0)</f>
        <v>0</v>
      </c>
      <c r="BI395" s="218">
        <f>IF(N395="nulová",J395,0)</f>
        <v>0</v>
      </c>
      <c r="BJ395" s="19" t="s">
        <v>83</v>
      </c>
      <c r="BK395" s="218">
        <f>ROUND(I395*H395,2)</f>
        <v>0</v>
      </c>
      <c r="BL395" s="19" t="s">
        <v>128</v>
      </c>
      <c r="BM395" s="217" t="s">
        <v>2040</v>
      </c>
    </row>
    <row r="396" s="13" customFormat="1">
      <c r="A396" s="13"/>
      <c r="B396" s="224"/>
      <c r="C396" s="225"/>
      <c r="D396" s="226" t="s">
        <v>216</v>
      </c>
      <c r="E396" s="227" t="s">
        <v>19</v>
      </c>
      <c r="F396" s="228" t="s">
        <v>2041</v>
      </c>
      <c r="G396" s="225"/>
      <c r="H396" s="229">
        <v>0.17299999999999999</v>
      </c>
      <c r="I396" s="230"/>
      <c r="J396" s="225"/>
      <c r="K396" s="225"/>
      <c r="L396" s="231"/>
      <c r="M396" s="232"/>
      <c r="N396" s="233"/>
      <c r="O396" s="233"/>
      <c r="P396" s="233"/>
      <c r="Q396" s="233"/>
      <c r="R396" s="233"/>
      <c r="S396" s="233"/>
      <c r="T396" s="234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35" t="s">
        <v>216</v>
      </c>
      <c r="AU396" s="235" t="s">
        <v>85</v>
      </c>
      <c r="AV396" s="13" t="s">
        <v>85</v>
      </c>
      <c r="AW396" s="13" t="s">
        <v>37</v>
      </c>
      <c r="AX396" s="13" t="s">
        <v>75</v>
      </c>
      <c r="AY396" s="235" t="s">
        <v>199</v>
      </c>
    </row>
    <row r="397" s="14" customFormat="1">
      <c r="A397" s="14"/>
      <c r="B397" s="236"/>
      <c r="C397" s="237"/>
      <c r="D397" s="226" t="s">
        <v>216</v>
      </c>
      <c r="E397" s="238" t="s">
        <v>19</v>
      </c>
      <c r="F397" s="239" t="s">
        <v>218</v>
      </c>
      <c r="G397" s="237"/>
      <c r="H397" s="240">
        <v>0.17299999999999999</v>
      </c>
      <c r="I397" s="241"/>
      <c r="J397" s="237"/>
      <c r="K397" s="237"/>
      <c r="L397" s="242"/>
      <c r="M397" s="243"/>
      <c r="N397" s="244"/>
      <c r="O397" s="244"/>
      <c r="P397" s="244"/>
      <c r="Q397" s="244"/>
      <c r="R397" s="244"/>
      <c r="S397" s="244"/>
      <c r="T397" s="245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46" t="s">
        <v>216</v>
      </c>
      <c r="AU397" s="246" t="s">
        <v>85</v>
      </c>
      <c r="AV397" s="14" t="s">
        <v>207</v>
      </c>
      <c r="AW397" s="14" t="s">
        <v>37</v>
      </c>
      <c r="AX397" s="14" t="s">
        <v>83</v>
      </c>
      <c r="AY397" s="246" t="s">
        <v>199</v>
      </c>
    </row>
    <row r="398" s="12" customFormat="1" ht="22.8" customHeight="1">
      <c r="A398" s="12"/>
      <c r="B398" s="190"/>
      <c r="C398" s="191"/>
      <c r="D398" s="192" t="s">
        <v>74</v>
      </c>
      <c r="E398" s="204" t="s">
        <v>1521</v>
      </c>
      <c r="F398" s="204" t="s">
        <v>1522</v>
      </c>
      <c r="G398" s="191"/>
      <c r="H398" s="191"/>
      <c r="I398" s="194"/>
      <c r="J398" s="205">
        <f>BK398</f>
        <v>0</v>
      </c>
      <c r="K398" s="191"/>
      <c r="L398" s="196"/>
      <c r="M398" s="197"/>
      <c r="N398" s="198"/>
      <c r="O398" s="198"/>
      <c r="P398" s="199">
        <f>SUM(P399:P412)</f>
        <v>0</v>
      </c>
      <c r="Q398" s="198"/>
      <c r="R398" s="199">
        <f>SUM(R399:R412)</f>
        <v>0.0068417499999999997</v>
      </c>
      <c r="S398" s="198"/>
      <c r="T398" s="200">
        <f>SUM(T399:T412)</f>
        <v>0.024916500000000001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R398" s="201" t="s">
        <v>85</v>
      </c>
      <c r="AT398" s="202" t="s">
        <v>74</v>
      </c>
      <c r="AU398" s="202" t="s">
        <v>83</v>
      </c>
      <c r="AY398" s="201" t="s">
        <v>199</v>
      </c>
      <c r="BK398" s="203">
        <f>SUM(BK399:BK412)</f>
        <v>0</v>
      </c>
    </row>
    <row r="399" s="2" customFormat="1" ht="16.5" customHeight="1">
      <c r="A399" s="40"/>
      <c r="B399" s="41"/>
      <c r="C399" s="206" t="s">
        <v>2042</v>
      </c>
      <c r="D399" s="206" t="s">
        <v>202</v>
      </c>
      <c r="E399" s="207" t="s">
        <v>2043</v>
      </c>
      <c r="F399" s="208" t="s">
        <v>2044</v>
      </c>
      <c r="G399" s="209" t="s">
        <v>222</v>
      </c>
      <c r="H399" s="210">
        <v>2.4500000000000002</v>
      </c>
      <c r="I399" s="211"/>
      <c r="J399" s="212">
        <f>ROUND(I399*H399,2)</f>
        <v>0</v>
      </c>
      <c r="K399" s="208" t="s">
        <v>206</v>
      </c>
      <c r="L399" s="46"/>
      <c r="M399" s="213" t="s">
        <v>19</v>
      </c>
      <c r="N399" s="214" t="s">
        <v>46</v>
      </c>
      <c r="O399" s="86"/>
      <c r="P399" s="215">
        <f>O399*H399</f>
        <v>0</v>
      </c>
      <c r="Q399" s="215">
        <v>0</v>
      </c>
      <c r="R399" s="215">
        <f>Q399*H399</f>
        <v>0</v>
      </c>
      <c r="S399" s="215">
        <v>0.00348</v>
      </c>
      <c r="T399" s="216">
        <f>S399*H399</f>
        <v>0.0085260000000000006</v>
      </c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R399" s="217" t="s">
        <v>128</v>
      </c>
      <c r="AT399" s="217" t="s">
        <v>202</v>
      </c>
      <c r="AU399" s="217" t="s">
        <v>85</v>
      </c>
      <c r="AY399" s="19" t="s">
        <v>199</v>
      </c>
      <c r="BE399" s="218">
        <f>IF(N399="základní",J399,0)</f>
        <v>0</v>
      </c>
      <c r="BF399" s="218">
        <f>IF(N399="snížená",J399,0)</f>
        <v>0</v>
      </c>
      <c r="BG399" s="218">
        <f>IF(N399="zákl. přenesená",J399,0)</f>
        <v>0</v>
      </c>
      <c r="BH399" s="218">
        <f>IF(N399="sníž. přenesená",J399,0)</f>
        <v>0</v>
      </c>
      <c r="BI399" s="218">
        <f>IF(N399="nulová",J399,0)</f>
        <v>0</v>
      </c>
      <c r="BJ399" s="19" t="s">
        <v>83</v>
      </c>
      <c r="BK399" s="218">
        <f>ROUND(I399*H399,2)</f>
        <v>0</v>
      </c>
      <c r="BL399" s="19" t="s">
        <v>128</v>
      </c>
      <c r="BM399" s="217" t="s">
        <v>2045</v>
      </c>
    </row>
    <row r="400" s="2" customFormat="1">
      <c r="A400" s="40"/>
      <c r="B400" s="41"/>
      <c r="C400" s="42"/>
      <c r="D400" s="219" t="s">
        <v>209</v>
      </c>
      <c r="E400" s="42"/>
      <c r="F400" s="220" t="s">
        <v>2046</v>
      </c>
      <c r="G400" s="42"/>
      <c r="H400" s="42"/>
      <c r="I400" s="221"/>
      <c r="J400" s="42"/>
      <c r="K400" s="42"/>
      <c r="L400" s="46"/>
      <c r="M400" s="222"/>
      <c r="N400" s="223"/>
      <c r="O400" s="86"/>
      <c r="P400" s="86"/>
      <c r="Q400" s="86"/>
      <c r="R400" s="86"/>
      <c r="S400" s="86"/>
      <c r="T400" s="87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T400" s="19" t="s">
        <v>209</v>
      </c>
      <c r="AU400" s="19" t="s">
        <v>85</v>
      </c>
    </row>
    <row r="401" s="13" customFormat="1">
      <c r="A401" s="13"/>
      <c r="B401" s="224"/>
      <c r="C401" s="225"/>
      <c r="D401" s="226" t="s">
        <v>216</v>
      </c>
      <c r="E401" s="227" t="s">
        <v>19</v>
      </c>
      <c r="F401" s="228" t="s">
        <v>2047</v>
      </c>
      <c r="G401" s="225"/>
      <c r="H401" s="229">
        <v>2.4500000000000002</v>
      </c>
      <c r="I401" s="230"/>
      <c r="J401" s="225"/>
      <c r="K401" s="225"/>
      <c r="L401" s="231"/>
      <c r="M401" s="232"/>
      <c r="N401" s="233"/>
      <c r="O401" s="233"/>
      <c r="P401" s="233"/>
      <c r="Q401" s="233"/>
      <c r="R401" s="233"/>
      <c r="S401" s="233"/>
      <c r="T401" s="234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35" t="s">
        <v>216</v>
      </c>
      <c r="AU401" s="235" t="s">
        <v>85</v>
      </c>
      <c r="AV401" s="13" t="s">
        <v>85</v>
      </c>
      <c r="AW401" s="13" t="s">
        <v>37</v>
      </c>
      <c r="AX401" s="13" t="s">
        <v>75</v>
      </c>
      <c r="AY401" s="235" t="s">
        <v>199</v>
      </c>
    </row>
    <row r="402" s="14" customFormat="1">
      <c r="A402" s="14"/>
      <c r="B402" s="236"/>
      <c r="C402" s="237"/>
      <c r="D402" s="226" t="s">
        <v>216</v>
      </c>
      <c r="E402" s="238" t="s">
        <v>19</v>
      </c>
      <c r="F402" s="239" t="s">
        <v>218</v>
      </c>
      <c r="G402" s="237"/>
      <c r="H402" s="240">
        <v>2.4500000000000002</v>
      </c>
      <c r="I402" s="241"/>
      <c r="J402" s="237"/>
      <c r="K402" s="237"/>
      <c r="L402" s="242"/>
      <c r="M402" s="243"/>
      <c r="N402" s="244"/>
      <c r="O402" s="244"/>
      <c r="P402" s="244"/>
      <c r="Q402" s="244"/>
      <c r="R402" s="244"/>
      <c r="S402" s="244"/>
      <c r="T402" s="245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46" t="s">
        <v>216</v>
      </c>
      <c r="AU402" s="246" t="s">
        <v>85</v>
      </c>
      <c r="AV402" s="14" t="s">
        <v>207</v>
      </c>
      <c r="AW402" s="14" t="s">
        <v>37</v>
      </c>
      <c r="AX402" s="14" t="s">
        <v>83</v>
      </c>
      <c r="AY402" s="246" t="s">
        <v>199</v>
      </c>
    </row>
    <row r="403" s="2" customFormat="1" ht="16.5" customHeight="1">
      <c r="A403" s="40"/>
      <c r="B403" s="41"/>
      <c r="C403" s="206" t="s">
        <v>2048</v>
      </c>
      <c r="D403" s="206" t="s">
        <v>202</v>
      </c>
      <c r="E403" s="207" t="s">
        <v>2049</v>
      </c>
      <c r="F403" s="208" t="s">
        <v>2050</v>
      </c>
      <c r="G403" s="209" t="s">
        <v>222</v>
      </c>
      <c r="H403" s="210">
        <v>7.3499999999999996</v>
      </c>
      <c r="I403" s="211"/>
      <c r="J403" s="212">
        <f>ROUND(I403*H403,2)</f>
        <v>0</v>
      </c>
      <c r="K403" s="208" t="s">
        <v>206</v>
      </c>
      <c r="L403" s="46"/>
      <c r="M403" s="213" t="s">
        <v>19</v>
      </c>
      <c r="N403" s="214" t="s">
        <v>46</v>
      </c>
      <c r="O403" s="86"/>
      <c r="P403" s="215">
        <f>O403*H403</f>
        <v>0</v>
      </c>
      <c r="Q403" s="215">
        <v>0</v>
      </c>
      <c r="R403" s="215">
        <f>Q403*H403</f>
        <v>0</v>
      </c>
      <c r="S403" s="215">
        <v>0.0022300000000000002</v>
      </c>
      <c r="T403" s="216">
        <f>S403*H403</f>
        <v>0.016390500000000002</v>
      </c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R403" s="217" t="s">
        <v>128</v>
      </c>
      <c r="AT403" s="217" t="s">
        <v>202</v>
      </c>
      <c r="AU403" s="217" t="s">
        <v>85</v>
      </c>
      <c r="AY403" s="19" t="s">
        <v>199</v>
      </c>
      <c r="BE403" s="218">
        <f>IF(N403="základní",J403,0)</f>
        <v>0</v>
      </c>
      <c r="BF403" s="218">
        <f>IF(N403="snížená",J403,0)</f>
        <v>0</v>
      </c>
      <c r="BG403" s="218">
        <f>IF(N403="zákl. přenesená",J403,0)</f>
        <v>0</v>
      </c>
      <c r="BH403" s="218">
        <f>IF(N403="sníž. přenesená",J403,0)</f>
        <v>0</v>
      </c>
      <c r="BI403" s="218">
        <f>IF(N403="nulová",J403,0)</f>
        <v>0</v>
      </c>
      <c r="BJ403" s="19" t="s">
        <v>83</v>
      </c>
      <c r="BK403" s="218">
        <f>ROUND(I403*H403,2)</f>
        <v>0</v>
      </c>
      <c r="BL403" s="19" t="s">
        <v>128</v>
      </c>
      <c r="BM403" s="217" t="s">
        <v>2051</v>
      </c>
    </row>
    <row r="404" s="2" customFormat="1">
      <c r="A404" s="40"/>
      <c r="B404" s="41"/>
      <c r="C404" s="42"/>
      <c r="D404" s="219" t="s">
        <v>209</v>
      </c>
      <c r="E404" s="42"/>
      <c r="F404" s="220" t="s">
        <v>2052</v>
      </c>
      <c r="G404" s="42"/>
      <c r="H404" s="42"/>
      <c r="I404" s="221"/>
      <c r="J404" s="42"/>
      <c r="K404" s="42"/>
      <c r="L404" s="46"/>
      <c r="M404" s="222"/>
      <c r="N404" s="223"/>
      <c r="O404" s="86"/>
      <c r="P404" s="86"/>
      <c r="Q404" s="86"/>
      <c r="R404" s="86"/>
      <c r="S404" s="86"/>
      <c r="T404" s="87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T404" s="19" t="s">
        <v>209</v>
      </c>
      <c r="AU404" s="19" t="s">
        <v>85</v>
      </c>
    </row>
    <row r="405" s="13" customFormat="1">
      <c r="A405" s="13"/>
      <c r="B405" s="224"/>
      <c r="C405" s="225"/>
      <c r="D405" s="226" t="s">
        <v>216</v>
      </c>
      <c r="E405" s="227" t="s">
        <v>19</v>
      </c>
      <c r="F405" s="228" t="s">
        <v>1866</v>
      </c>
      <c r="G405" s="225"/>
      <c r="H405" s="229">
        <v>2.4500000000000002</v>
      </c>
      <c r="I405" s="230"/>
      <c r="J405" s="225"/>
      <c r="K405" s="225"/>
      <c r="L405" s="231"/>
      <c r="M405" s="232"/>
      <c r="N405" s="233"/>
      <c r="O405" s="233"/>
      <c r="P405" s="233"/>
      <c r="Q405" s="233"/>
      <c r="R405" s="233"/>
      <c r="S405" s="233"/>
      <c r="T405" s="234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35" t="s">
        <v>216</v>
      </c>
      <c r="AU405" s="235" t="s">
        <v>85</v>
      </c>
      <c r="AV405" s="13" t="s">
        <v>85</v>
      </c>
      <c r="AW405" s="13" t="s">
        <v>37</v>
      </c>
      <c r="AX405" s="13" t="s">
        <v>75</v>
      </c>
      <c r="AY405" s="235" t="s">
        <v>199</v>
      </c>
    </row>
    <row r="406" s="13" customFormat="1">
      <c r="A406" s="13"/>
      <c r="B406" s="224"/>
      <c r="C406" s="225"/>
      <c r="D406" s="226" t="s">
        <v>216</v>
      </c>
      <c r="E406" s="227" t="s">
        <v>19</v>
      </c>
      <c r="F406" s="228" t="s">
        <v>1867</v>
      </c>
      <c r="G406" s="225"/>
      <c r="H406" s="229">
        <v>2.4500000000000002</v>
      </c>
      <c r="I406" s="230"/>
      <c r="J406" s="225"/>
      <c r="K406" s="225"/>
      <c r="L406" s="231"/>
      <c r="M406" s="232"/>
      <c r="N406" s="233"/>
      <c r="O406" s="233"/>
      <c r="P406" s="233"/>
      <c r="Q406" s="233"/>
      <c r="R406" s="233"/>
      <c r="S406" s="233"/>
      <c r="T406" s="234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35" t="s">
        <v>216</v>
      </c>
      <c r="AU406" s="235" t="s">
        <v>85</v>
      </c>
      <c r="AV406" s="13" t="s">
        <v>85</v>
      </c>
      <c r="AW406" s="13" t="s">
        <v>37</v>
      </c>
      <c r="AX406" s="13" t="s">
        <v>75</v>
      </c>
      <c r="AY406" s="235" t="s">
        <v>199</v>
      </c>
    </row>
    <row r="407" s="13" customFormat="1">
      <c r="A407" s="13"/>
      <c r="B407" s="224"/>
      <c r="C407" s="225"/>
      <c r="D407" s="226" t="s">
        <v>216</v>
      </c>
      <c r="E407" s="227" t="s">
        <v>19</v>
      </c>
      <c r="F407" s="228" t="s">
        <v>1868</v>
      </c>
      <c r="G407" s="225"/>
      <c r="H407" s="229">
        <v>2.4500000000000002</v>
      </c>
      <c r="I407" s="230"/>
      <c r="J407" s="225"/>
      <c r="K407" s="225"/>
      <c r="L407" s="231"/>
      <c r="M407" s="232"/>
      <c r="N407" s="233"/>
      <c r="O407" s="233"/>
      <c r="P407" s="233"/>
      <c r="Q407" s="233"/>
      <c r="R407" s="233"/>
      <c r="S407" s="233"/>
      <c r="T407" s="234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35" t="s">
        <v>216</v>
      </c>
      <c r="AU407" s="235" t="s">
        <v>85</v>
      </c>
      <c r="AV407" s="13" t="s">
        <v>85</v>
      </c>
      <c r="AW407" s="13" t="s">
        <v>37</v>
      </c>
      <c r="AX407" s="13" t="s">
        <v>75</v>
      </c>
      <c r="AY407" s="235" t="s">
        <v>199</v>
      </c>
    </row>
    <row r="408" s="14" customFormat="1">
      <c r="A408" s="14"/>
      <c r="B408" s="236"/>
      <c r="C408" s="237"/>
      <c r="D408" s="226" t="s">
        <v>216</v>
      </c>
      <c r="E408" s="238" t="s">
        <v>19</v>
      </c>
      <c r="F408" s="239" t="s">
        <v>218</v>
      </c>
      <c r="G408" s="237"/>
      <c r="H408" s="240">
        <v>7.3500000000000005</v>
      </c>
      <c r="I408" s="241"/>
      <c r="J408" s="237"/>
      <c r="K408" s="237"/>
      <c r="L408" s="242"/>
      <c r="M408" s="243"/>
      <c r="N408" s="244"/>
      <c r="O408" s="244"/>
      <c r="P408" s="244"/>
      <c r="Q408" s="244"/>
      <c r="R408" s="244"/>
      <c r="S408" s="244"/>
      <c r="T408" s="245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46" t="s">
        <v>216</v>
      </c>
      <c r="AU408" s="246" t="s">
        <v>85</v>
      </c>
      <c r="AV408" s="14" t="s">
        <v>207</v>
      </c>
      <c r="AW408" s="14" t="s">
        <v>37</v>
      </c>
      <c r="AX408" s="14" t="s">
        <v>83</v>
      </c>
      <c r="AY408" s="246" t="s">
        <v>199</v>
      </c>
    </row>
    <row r="409" s="2" customFormat="1" ht="16.5" customHeight="1">
      <c r="A409" s="40"/>
      <c r="B409" s="41"/>
      <c r="C409" s="206" t="s">
        <v>2053</v>
      </c>
      <c r="D409" s="206" t="s">
        <v>202</v>
      </c>
      <c r="E409" s="207" t="s">
        <v>2054</v>
      </c>
      <c r="F409" s="208" t="s">
        <v>2055</v>
      </c>
      <c r="G409" s="209" t="s">
        <v>222</v>
      </c>
      <c r="H409" s="210">
        <v>2.5</v>
      </c>
      <c r="I409" s="211"/>
      <c r="J409" s="212">
        <f>ROUND(I409*H409,2)</f>
        <v>0</v>
      </c>
      <c r="K409" s="208" t="s">
        <v>206</v>
      </c>
      <c r="L409" s="46"/>
      <c r="M409" s="213" t="s">
        <v>19</v>
      </c>
      <c r="N409" s="214" t="s">
        <v>46</v>
      </c>
      <c r="O409" s="86"/>
      <c r="P409" s="215">
        <f>O409*H409</f>
        <v>0</v>
      </c>
      <c r="Q409" s="215">
        <v>0.0027366999999999999</v>
      </c>
      <c r="R409" s="215">
        <f>Q409*H409</f>
        <v>0.0068417499999999997</v>
      </c>
      <c r="S409" s="215">
        <v>0</v>
      </c>
      <c r="T409" s="216">
        <f>S409*H409</f>
        <v>0</v>
      </c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R409" s="217" t="s">
        <v>128</v>
      </c>
      <c r="AT409" s="217" t="s">
        <v>202</v>
      </c>
      <c r="AU409" s="217" t="s">
        <v>85</v>
      </c>
      <c r="AY409" s="19" t="s">
        <v>199</v>
      </c>
      <c r="BE409" s="218">
        <f>IF(N409="základní",J409,0)</f>
        <v>0</v>
      </c>
      <c r="BF409" s="218">
        <f>IF(N409="snížená",J409,0)</f>
        <v>0</v>
      </c>
      <c r="BG409" s="218">
        <f>IF(N409="zákl. přenesená",J409,0)</f>
        <v>0</v>
      </c>
      <c r="BH409" s="218">
        <f>IF(N409="sníž. přenesená",J409,0)</f>
        <v>0</v>
      </c>
      <c r="BI409" s="218">
        <f>IF(N409="nulová",J409,0)</f>
        <v>0</v>
      </c>
      <c r="BJ409" s="19" t="s">
        <v>83</v>
      </c>
      <c r="BK409" s="218">
        <f>ROUND(I409*H409,2)</f>
        <v>0</v>
      </c>
      <c r="BL409" s="19" t="s">
        <v>128</v>
      </c>
      <c r="BM409" s="217" t="s">
        <v>2056</v>
      </c>
    </row>
    <row r="410" s="2" customFormat="1">
      <c r="A410" s="40"/>
      <c r="B410" s="41"/>
      <c r="C410" s="42"/>
      <c r="D410" s="219" t="s">
        <v>209</v>
      </c>
      <c r="E410" s="42"/>
      <c r="F410" s="220" t="s">
        <v>2057</v>
      </c>
      <c r="G410" s="42"/>
      <c r="H410" s="42"/>
      <c r="I410" s="221"/>
      <c r="J410" s="42"/>
      <c r="K410" s="42"/>
      <c r="L410" s="46"/>
      <c r="M410" s="222"/>
      <c r="N410" s="223"/>
      <c r="O410" s="86"/>
      <c r="P410" s="86"/>
      <c r="Q410" s="86"/>
      <c r="R410" s="86"/>
      <c r="S410" s="86"/>
      <c r="T410" s="87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T410" s="19" t="s">
        <v>209</v>
      </c>
      <c r="AU410" s="19" t="s">
        <v>85</v>
      </c>
    </row>
    <row r="411" s="2" customFormat="1" ht="16.5" customHeight="1">
      <c r="A411" s="40"/>
      <c r="B411" s="41"/>
      <c r="C411" s="206" t="s">
        <v>2058</v>
      </c>
      <c r="D411" s="206" t="s">
        <v>202</v>
      </c>
      <c r="E411" s="207" t="s">
        <v>2059</v>
      </c>
      <c r="F411" s="208" t="s">
        <v>2060</v>
      </c>
      <c r="G411" s="209" t="s">
        <v>305</v>
      </c>
      <c r="H411" s="257"/>
      <c r="I411" s="211"/>
      <c r="J411" s="212">
        <f>ROUND(I411*H411,2)</f>
        <v>0</v>
      </c>
      <c r="K411" s="208" t="s">
        <v>206</v>
      </c>
      <c r="L411" s="46"/>
      <c r="M411" s="213" t="s">
        <v>19</v>
      </c>
      <c r="N411" s="214" t="s">
        <v>46</v>
      </c>
      <c r="O411" s="86"/>
      <c r="P411" s="215">
        <f>O411*H411</f>
        <v>0</v>
      </c>
      <c r="Q411" s="215">
        <v>0</v>
      </c>
      <c r="R411" s="215">
        <f>Q411*H411</f>
        <v>0</v>
      </c>
      <c r="S411" s="215">
        <v>0</v>
      </c>
      <c r="T411" s="216">
        <f>S411*H411</f>
        <v>0</v>
      </c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R411" s="217" t="s">
        <v>128</v>
      </c>
      <c r="AT411" s="217" t="s">
        <v>202</v>
      </c>
      <c r="AU411" s="217" t="s">
        <v>85</v>
      </c>
      <c r="AY411" s="19" t="s">
        <v>199</v>
      </c>
      <c r="BE411" s="218">
        <f>IF(N411="základní",J411,0)</f>
        <v>0</v>
      </c>
      <c r="BF411" s="218">
        <f>IF(N411="snížená",J411,0)</f>
        <v>0</v>
      </c>
      <c r="BG411" s="218">
        <f>IF(N411="zákl. přenesená",J411,0)</f>
        <v>0</v>
      </c>
      <c r="BH411" s="218">
        <f>IF(N411="sníž. přenesená",J411,0)</f>
        <v>0</v>
      </c>
      <c r="BI411" s="218">
        <f>IF(N411="nulová",J411,0)</f>
        <v>0</v>
      </c>
      <c r="BJ411" s="19" t="s">
        <v>83</v>
      </c>
      <c r="BK411" s="218">
        <f>ROUND(I411*H411,2)</f>
        <v>0</v>
      </c>
      <c r="BL411" s="19" t="s">
        <v>128</v>
      </c>
      <c r="BM411" s="217" t="s">
        <v>2061</v>
      </c>
    </row>
    <row r="412" s="2" customFormat="1">
      <c r="A412" s="40"/>
      <c r="B412" s="41"/>
      <c r="C412" s="42"/>
      <c r="D412" s="219" t="s">
        <v>209</v>
      </c>
      <c r="E412" s="42"/>
      <c r="F412" s="220" t="s">
        <v>2062</v>
      </c>
      <c r="G412" s="42"/>
      <c r="H412" s="42"/>
      <c r="I412" s="221"/>
      <c r="J412" s="42"/>
      <c r="K412" s="42"/>
      <c r="L412" s="46"/>
      <c r="M412" s="222"/>
      <c r="N412" s="223"/>
      <c r="O412" s="86"/>
      <c r="P412" s="86"/>
      <c r="Q412" s="86"/>
      <c r="R412" s="86"/>
      <c r="S412" s="86"/>
      <c r="T412" s="87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T412" s="19" t="s">
        <v>209</v>
      </c>
      <c r="AU412" s="19" t="s">
        <v>85</v>
      </c>
    </row>
    <row r="413" s="12" customFormat="1" ht="22.8" customHeight="1">
      <c r="A413" s="12"/>
      <c r="B413" s="190"/>
      <c r="C413" s="191"/>
      <c r="D413" s="192" t="s">
        <v>74</v>
      </c>
      <c r="E413" s="204" t="s">
        <v>2063</v>
      </c>
      <c r="F413" s="204" t="s">
        <v>2064</v>
      </c>
      <c r="G413" s="191"/>
      <c r="H413" s="191"/>
      <c r="I413" s="194"/>
      <c r="J413" s="205">
        <f>BK413</f>
        <v>0</v>
      </c>
      <c r="K413" s="191"/>
      <c r="L413" s="196"/>
      <c r="M413" s="197"/>
      <c r="N413" s="198"/>
      <c r="O413" s="198"/>
      <c r="P413" s="199">
        <f>SUM(P414:P422)</f>
        <v>0</v>
      </c>
      <c r="Q413" s="198"/>
      <c r="R413" s="199">
        <f>SUM(R414:R422)</f>
        <v>0.19451250000000001</v>
      </c>
      <c r="S413" s="198"/>
      <c r="T413" s="200">
        <f>SUM(T414:T422)</f>
        <v>0</v>
      </c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R413" s="201" t="s">
        <v>85</v>
      </c>
      <c r="AT413" s="202" t="s">
        <v>74</v>
      </c>
      <c r="AU413" s="202" t="s">
        <v>83</v>
      </c>
      <c r="AY413" s="201" t="s">
        <v>199</v>
      </c>
      <c r="BK413" s="203">
        <f>SUM(BK414:BK422)</f>
        <v>0</v>
      </c>
    </row>
    <row r="414" s="2" customFormat="1" ht="16.5" customHeight="1">
      <c r="A414" s="40"/>
      <c r="B414" s="41"/>
      <c r="C414" s="206" t="s">
        <v>2065</v>
      </c>
      <c r="D414" s="206" t="s">
        <v>202</v>
      </c>
      <c r="E414" s="207" t="s">
        <v>2066</v>
      </c>
      <c r="F414" s="208" t="s">
        <v>2067</v>
      </c>
      <c r="G414" s="209" t="s">
        <v>283</v>
      </c>
      <c r="H414" s="210">
        <v>19.5</v>
      </c>
      <c r="I414" s="211"/>
      <c r="J414" s="212">
        <f>ROUND(I414*H414,2)</f>
        <v>0</v>
      </c>
      <c r="K414" s="208" t="s">
        <v>206</v>
      </c>
      <c r="L414" s="46"/>
      <c r="M414" s="213" t="s">
        <v>19</v>
      </c>
      <c r="N414" s="214" t="s">
        <v>46</v>
      </c>
      <c r="O414" s="86"/>
      <c r="P414" s="215">
        <f>O414*H414</f>
        <v>0</v>
      </c>
      <c r="Q414" s="215">
        <v>0</v>
      </c>
      <c r="R414" s="215">
        <f>Q414*H414</f>
        <v>0</v>
      </c>
      <c r="S414" s="215">
        <v>0</v>
      </c>
      <c r="T414" s="216">
        <f>S414*H414</f>
        <v>0</v>
      </c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R414" s="217" t="s">
        <v>128</v>
      </c>
      <c r="AT414" s="217" t="s">
        <v>202</v>
      </c>
      <c r="AU414" s="217" t="s">
        <v>85</v>
      </c>
      <c r="AY414" s="19" t="s">
        <v>199</v>
      </c>
      <c r="BE414" s="218">
        <f>IF(N414="základní",J414,0)</f>
        <v>0</v>
      </c>
      <c r="BF414" s="218">
        <f>IF(N414="snížená",J414,0)</f>
        <v>0</v>
      </c>
      <c r="BG414" s="218">
        <f>IF(N414="zákl. přenesená",J414,0)</f>
        <v>0</v>
      </c>
      <c r="BH414" s="218">
        <f>IF(N414="sníž. přenesená",J414,0)</f>
        <v>0</v>
      </c>
      <c r="BI414" s="218">
        <f>IF(N414="nulová",J414,0)</f>
        <v>0</v>
      </c>
      <c r="BJ414" s="19" t="s">
        <v>83</v>
      </c>
      <c r="BK414" s="218">
        <f>ROUND(I414*H414,2)</f>
        <v>0</v>
      </c>
      <c r="BL414" s="19" t="s">
        <v>128</v>
      </c>
      <c r="BM414" s="217" t="s">
        <v>2068</v>
      </c>
    </row>
    <row r="415" s="2" customFormat="1">
      <c r="A415" s="40"/>
      <c r="B415" s="41"/>
      <c r="C415" s="42"/>
      <c r="D415" s="219" t="s">
        <v>209</v>
      </c>
      <c r="E415" s="42"/>
      <c r="F415" s="220" t="s">
        <v>2069</v>
      </c>
      <c r="G415" s="42"/>
      <c r="H415" s="42"/>
      <c r="I415" s="221"/>
      <c r="J415" s="42"/>
      <c r="K415" s="42"/>
      <c r="L415" s="46"/>
      <c r="M415" s="222"/>
      <c r="N415" s="223"/>
      <c r="O415" s="86"/>
      <c r="P415" s="86"/>
      <c r="Q415" s="86"/>
      <c r="R415" s="86"/>
      <c r="S415" s="86"/>
      <c r="T415" s="87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T415" s="19" t="s">
        <v>209</v>
      </c>
      <c r="AU415" s="19" t="s">
        <v>85</v>
      </c>
    </row>
    <row r="416" s="13" customFormat="1">
      <c r="A416" s="13"/>
      <c r="B416" s="224"/>
      <c r="C416" s="225"/>
      <c r="D416" s="226" t="s">
        <v>216</v>
      </c>
      <c r="E416" s="227" t="s">
        <v>19</v>
      </c>
      <c r="F416" s="228" t="s">
        <v>1934</v>
      </c>
      <c r="G416" s="225"/>
      <c r="H416" s="229">
        <v>19.5</v>
      </c>
      <c r="I416" s="230"/>
      <c r="J416" s="225"/>
      <c r="K416" s="225"/>
      <c r="L416" s="231"/>
      <c r="M416" s="232"/>
      <c r="N416" s="233"/>
      <c r="O416" s="233"/>
      <c r="P416" s="233"/>
      <c r="Q416" s="233"/>
      <c r="R416" s="233"/>
      <c r="S416" s="233"/>
      <c r="T416" s="234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35" t="s">
        <v>216</v>
      </c>
      <c r="AU416" s="235" t="s">
        <v>85</v>
      </c>
      <c r="AV416" s="13" t="s">
        <v>85</v>
      </c>
      <c r="AW416" s="13" t="s">
        <v>37</v>
      </c>
      <c r="AX416" s="13" t="s">
        <v>75</v>
      </c>
      <c r="AY416" s="235" t="s">
        <v>199</v>
      </c>
    </row>
    <row r="417" s="14" customFormat="1">
      <c r="A417" s="14"/>
      <c r="B417" s="236"/>
      <c r="C417" s="237"/>
      <c r="D417" s="226" t="s">
        <v>216</v>
      </c>
      <c r="E417" s="238" t="s">
        <v>19</v>
      </c>
      <c r="F417" s="239" t="s">
        <v>218</v>
      </c>
      <c r="G417" s="237"/>
      <c r="H417" s="240">
        <v>19.5</v>
      </c>
      <c r="I417" s="241"/>
      <c r="J417" s="237"/>
      <c r="K417" s="237"/>
      <c r="L417" s="242"/>
      <c r="M417" s="243"/>
      <c r="N417" s="244"/>
      <c r="O417" s="244"/>
      <c r="P417" s="244"/>
      <c r="Q417" s="244"/>
      <c r="R417" s="244"/>
      <c r="S417" s="244"/>
      <c r="T417" s="245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46" t="s">
        <v>216</v>
      </c>
      <c r="AU417" s="246" t="s">
        <v>85</v>
      </c>
      <c r="AV417" s="14" t="s">
        <v>207</v>
      </c>
      <c r="AW417" s="14" t="s">
        <v>37</v>
      </c>
      <c r="AX417" s="14" t="s">
        <v>83</v>
      </c>
      <c r="AY417" s="246" t="s">
        <v>199</v>
      </c>
    </row>
    <row r="418" s="2" customFormat="1" ht="16.5" customHeight="1">
      <c r="A418" s="40"/>
      <c r="B418" s="41"/>
      <c r="C418" s="247" t="s">
        <v>2070</v>
      </c>
      <c r="D418" s="247" t="s">
        <v>287</v>
      </c>
      <c r="E418" s="248" t="s">
        <v>2071</v>
      </c>
      <c r="F418" s="249" t="s">
        <v>2072</v>
      </c>
      <c r="G418" s="250" t="s">
        <v>283</v>
      </c>
      <c r="H418" s="251">
        <v>20.475000000000001</v>
      </c>
      <c r="I418" s="252"/>
      <c r="J418" s="253">
        <f>ROUND(I418*H418,2)</f>
        <v>0</v>
      </c>
      <c r="K418" s="249" t="s">
        <v>206</v>
      </c>
      <c r="L418" s="254"/>
      <c r="M418" s="255" t="s">
        <v>19</v>
      </c>
      <c r="N418" s="256" t="s">
        <v>46</v>
      </c>
      <c r="O418" s="86"/>
      <c r="P418" s="215">
        <f>O418*H418</f>
        <v>0</v>
      </c>
      <c r="Q418" s="215">
        <v>0.0094999999999999998</v>
      </c>
      <c r="R418" s="215">
        <f>Q418*H418</f>
        <v>0.19451250000000001</v>
      </c>
      <c r="S418" s="215">
        <v>0</v>
      </c>
      <c r="T418" s="216">
        <f>S418*H418</f>
        <v>0</v>
      </c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R418" s="217" t="s">
        <v>290</v>
      </c>
      <c r="AT418" s="217" t="s">
        <v>287</v>
      </c>
      <c r="AU418" s="217" t="s">
        <v>85</v>
      </c>
      <c r="AY418" s="19" t="s">
        <v>199</v>
      </c>
      <c r="BE418" s="218">
        <f>IF(N418="základní",J418,0)</f>
        <v>0</v>
      </c>
      <c r="BF418" s="218">
        <f>IF(N418="snížená",J418,0)</f>
        <v>0</v>
      </c>
      <c r="BG418" s="218">
        <f>IF(N418="zákl. přenesená",J418,0)</f>
        <v>0</v>
      </c>
      <c r="BH418" s="218">
        <f>IF(N418="sníž. přenesená",J418,0)</f>
        <v>0</v>
      </c>
      <c r="BI418" s="218">
        <f>IF(N418="nulová",J418,0)</f>
        <v>0</v>
      </c>
      <c r="BJ418" s="19" t="s">
        <v>83</v>
      </c>
      <c r="BK418" s="218">
        <f>ROUND(I418*H418,2)</f>
        <v>0</v>
      </c>
      <c r="BL418" s="19" t="s">
        <v>128</v>
      </c>
      <c r="BM418" s="217" t="s">
        <v>2073</v>
      </c>
    </row>
    <row r="419" s="13" customFormat="1">
      <c r="A419" s="13"/>
      <c r="B419" s="224"/>
      <c r="C419" s="225"/>
      <c r="D419" s="226" t="s">
        <v>216</v>
      </c>
      <c r="E419" s="227" t="s">
        <v>19</v>
      </c>
      <c r="F419" s="228" t="s">
        <v>2074</v>
      </c>
      <c r="G419" s="225"/>
      <c r="H419" s="229">
        <v>20.475000000000001</v>
      </c>
      <c r="I419" s="230"/>
      <c r="J419" s="225"/>
      <c r="K419" s="225"/>
      <c r="L419" s="231"/>
      <c r="M419" s="232"/>
      <c r="N419" s="233"/>
      <c r="O419" s="233"/>
      <c r="P419" s="233"/>
      <c r="Q419" s="233"/>
      <c r="R419" s="233"/>
      <c r="S419" s="233"/>
      <c r="T419" s="234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35" t="s">
        <v>216</v>
      </c>
      <c r="AU419" s="235" t="s">
        <v>85</v>
      </c>
      <c r="AV419" s="13" t="s">
        <v>85</v>
      </c>
      <c r="AW419" s="13" t="s">
        <v>37</v>
      </c>
      <c r="AX419" s="13" t="s">
        <v>75</v>
      </c>
      <c r="AY419" s="235" t="s">
        <v>199</v>
      </c>
    </row>
    <row r="420" s="14" customFormat="1">
      <c r="A420" s="14"/>
      <c r="B420" s="236"/>
      <c r="C420" s="237"/>
      <c r="D420" s="226" t="s">
        <v>216</v>
      </c>
      <c r="E420" s="238" t="s">
        <v>19</v>
      </c>
      <c r="F420" s="239" t="s">
        <v>218</v>
      </c>
      <c r="G420" s="237"/>
      <c r="H420" s="240">
        <v>20.475000000000001</v>
      </c>
      <c r="I420" s="241"/>
      <c r="J420" s="237"/>
      <c r="K420" s="237"/>
      <c r="L420" s="242"/>
      <c r="M420" s="243"/>
      <c r="N420" s="244"/>
      <c r="O420" s="244"/>
      <c r="P420" s="244"/>
      <c r="Q420" s="244"/>
      <c r="R420" s="244"/>
      <c r="S420" s="244"/>
      <c r="T420" s="245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46" t="s">
        <v>216</v>
      </c>
      <c r="AU420" s="246" t="s">
        <v>85</v>
      </c>
      <c r="AV420" s="14" t="s">
        <v>207</v>
      </c>
      <c r="AW420" s="14" t="s">
        <v>37</v>
      </c>
      <c r="AX420" s="14" t="s">
        <v>83</v>
      </c>
      <c r="AY420" s="246" t="s">
        <v>199</v>
      </c>
    </row>
    <row r="421" s="2" customFormat="1" ht="16.5" customHeight="1">
      <c r="A421" s="40"/>
      <c r="B421" s="41"/>
      <c r="C421" s="206" t="s">
        <v>2075</v>
      </c>
      <c r="D421" s="206" t="s">
        <v>202</v>
      </c>
      <c r="E421" s="207" t="s">
        <v>2076</v>
      </c>
      <c r="F421" s="208" t="s">
        <v>2077</v>
      </c>
      <c r="G421" s="209" t="s">
        <v>305</v>
      </c>
      <c r="H421" s="257"/>
      <c r="I421" s="211"/>
      <c r="J421" s="212">
        <f>ROUND(I421*H421,2)</f>
        <v>0</v>
      </c>
      <c r="K421" s="208" t="s">
        <v>206</v>
      </c>
      <c r="L421" s="46"/>
      <c r="M421" s="213" t="s">
        <v>19</v>
      </c>
      <c r="N421" s="214" t="s">
        <v>46</v>
      </c>
      <c r="O421" s="86"/>
      <c r="P421" s="215">
        <f>O421*H421</f>
        <v>0</v>
      </c>
      <c r="Q421" s="215">
        <v>0</v>
      </c>
      <c r="R421" s="215">
        <f>Q421*H421</f>
        <v>0</v>
      </c>
      <c r="S421" s="215">
        <v>0</v>
      </c>
      <c r="T421" s="216">
        <f>S421*H421</f>
        <v>0</v>
      </c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R421" s="217" t="s">
        <v>128</v>
      </c>
      <c r="AT421" s="217" t="s">
        <v>202</v>
      </c>
      <c r="AU421" s="217" t="s">
        <v>85</v>
      </c>
      <c r="AY421" s="19" t="s">
        <v>199</v>
      </c>
      <c r="BE421" s="218">
        <f>IF(N421="základní",J421,0)</f>
        <v>0</v>
      </c>
      <c r="BF421" s="218">
        <f>IF(N421="snížená",J421,0)</f>
        <v>0</v>
      </c>
      <c r="BG421" s="218">
        <f>IF(N421="zákl. přenesená",J421,0)</f>
        <v>0</v>
      </c>
      <c r="BH421" s="218">
        <f>IF(N421="sníž. přenesená",J421,0)</f>
        <v>0</v>
      </c>
      <c r="BI421" s="218">
        <f>IF(N421="nulová",J421,0)</f>
        <v>0</v>
      </c>
      <c r="BJ421" s="19" t="s">
        <v>83</v>
      </c>
      <c r="BK421" s="218">
        <f>ROUND(I421*H421,2)</f>
        <v>0</v>
      </c>
      <c r="BL421" s="19" t="s">
        <v>128</v>
      </c>
      <c r="BM421" s="217" t="s">
        <v>2078</v>
      </c>
    </row>
    <row r="422" s="2" customFormat="1">
      <c r="A422" s="40"/>
      <c r="B422" s="41"/>
      <c r="C422" s="42"/>
      <c r="D422" s="219" t="s">
        <v>209</v>
      </c>
      <c r="E422" s="42"/>
      <c r="F422" s="220" t="s">
        <v>2079</v>
      </c>
      <c r="G422" s="42"/>
      <c r="H422" s="42"/>
      <c r="I422" s="221"/>
      <c r="J422" s="42"/>
      <c r="K422" s="42"/>
      <c r="L422" s="46"/>
      <c r="M422" s="222"/>
      <c r="N422" s="223"/>
      <c r="O422" s="86"/>
      <c r="P422" s="86"/>
      <c r="Q422" s="86"/>
      <c r="R422" s="86"/>
      <c r="S422" s="86"/>
      <c r="T422" s="87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T422" s="19" t="s">
        <v>209</v>
      </c>
      <c r="AU422" s="19" t="s">
        <v>85</v>
      </c>
    </row>
    <row r="423" s="12" customFormat="1" ht="22.8" customHeight="1">
      <c r="A423" s="12"/>
      <c r="B423" s="190"/>
      <c r="C423" s="191"/>
      <c r="D423" s="192" t="s">
        <v>74</v>
      </c>
      <c r="E423" s="204" t="s">
        <v>463</v>
      </c>
      <c r="F423" s="204" t="s">
        <v>464</v>
      </c>
      <c r="G423" s="191"/>
      <c r="H423" s="191"/>
      <c r="I423" s="194"/>
      <c r="J423" s="205">
        <f>BK423</f>
        <v>0</v>
      </c>
      <c r="K423" s="191"/>
      <c r="L423" s="196"/>
      <c r="M423" s="197"/>
      <c r="N423" s="198"/>
      <c r="O423" s="198"/>
      <c r="P423" s="199">
        <f>SUM(P424:P439)</f>
        <v>0</v>
      </c>
      <c r="Q423" s="198"/>
      <c r="R423" s="199">
        <f>SUM(R424:R439)</f>
        <v>0</v>
      </c>
      <c r="S423" s="198"/>
      <c r="T423" s="200">
        <f>SUM(T424:T439)</f>
        <v>0.093731840000000011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201" t="s">
        <v>85</v>
      </c>
      <c r="AT423" s="202" t="s">
        <v>74</v>
      </c>
      <c r="AU423" s="202" t="s">
        <v>83</v>
      </c>
      <c r="AY423" s="201" t="s">
        <v>199</v>
      </c>
      <c r="BK423" s="203">
        <f>SUM(BK424:BK439)</f>
        <v>0</v>
      </c>
    </row>
    <row r="424" s="2" customFormat="1" ht="16.5" customHeight="1">
      <c r="A424" s="40"/>
      <c r="B424" s="41"/>
      <c r="C424" s="206" t="s">
        <v>2080</v>
      </c>
      <c r="D424" s="206" t="s">
        <v>202</v>
      </c>
      <c r="E424" s="207" t="s">
        <v>2081</v>
      </c>
      <c r="F424" s="208" t="s">
        <v>2082</v>
      </c>
      <c r="G424" s="209" t="s">
        <v>461</v>
      </c>
      <c r="H424" s="210">
        <v>1</v>
      </c>
      <c r="I424" s="211"/>
      <c r="J424" s="212">
        <f>ROUND(I424*H424,2)</f>
        <v>0</v>
      </c>
      <c r="K424" s="208" t="s">
        <v>19</v>
      </c>
      <c r="L424" s="46"/>
      <c r="M424" s="213" t="s">
        <v>19</v>
      </c>
      <c r="N424" s="214" t="s">
        <v>46</v>
      </c>
      <c r="O424" s="86"/>
      <c r="P424" s="215">
        <f>O424*H424</f>
        <v>0</v>
      </c>
      <c r="Q424" s="215">
        <v>0</v>
      </c>
      <c r="R424" s="215">
        <f>Q424*H424</f>
        <v>0</v>
      </c>
      <c r="S424" s="215">
        <v>0</v>
      </c>
      <c r="T424" s="216">
        <f>S424*H424</f>
        <v>0</v>
      </c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R424" s="217" t="s">
        <v>128</v>
      </c>
      <c r="AT424" s="217" t="s">
        <v>202</v>
      </c>
      <c r="AU424" s="217" t="s">
        <v>85</v>
      </c>
      <c r="AY424" s="19" t="s">
        <v>199</v>
      </c>
      <c r="BE424" s="218">
        <f>IF(N424="základní",J424,0)</f>
        <v>0</v>
      </c>
      <c r="BF424" s="218">
        <f>IF(N424="snížená",J424,0)</f>
        <v>0</v>
      </c>
      <c r="BG424" s="218">
        <f>IF(N424="zákl. přenesená",J424,0)</f>
        <v>0</v>
      </c>
      <c r="BH424" s="218">
        <f>IF(N424="sníž. přenesená",J424,0)</f>
        <v>0</v>
      </c>
      <c r="BI424" s="218">
        <f>IF(N424="nulová",J424,0)</f>
        <v>0</v>
      </c>
      <c r="BJ424" s="19" t="s">
        <v>83</v>
      </c>
      <c r="BK424" s="218">
        <f>ROUND(I424*H424,2)</f>
        <v>0</v>
      </c>
      <c r="BL424" s="19" t="s">
        <v>128</v>
      </c>
      <c r="BM424" s="217" t="s">
        <v>2083</v>
      </c>
    </row>
    <row r="425" s="13" customFormat="1">
      <c r="A425" s="13"/>
      <c r="B425" s="224"/>
      <c r="C425" s="225"/>
      <c r="D425" s="226" t="s">
        <v>216</v>
      </c>
      <c r="E425" s="227" t="s">
        <v>19</v>
      </c>
      <c r="F425" s="228" t="s">
        <v>2084</v>
      </c>
      <c r="G425" s="225"/>
      <c r="H425" s="229">
        <v>1</v>
      </c>
      <c r="I425" s="230"/>
      <c r="J425" s="225"/>
      <c r="K425" s="225"/>
      <c r="L425" s="231"/>
      <c r="M425" s="232"/>
      <c r="N425" s="233"/>
      <c r="O425" s="233"/>
      <c r="P425" s="233"/>
      <c r="Q425" s="233"/>
      <c r="R425" s="233"/>
      <c r="S425" s="233"/>
      <c r="T425" s="234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35" t="s">
        <v>216</v>
      </c>
      <c r="AU425" s="235" t="s">
        <v>85</v>
      </c>
      <c r="AV425" s="13" t="s">
        <v>85</v>
      </c>
      <c r="AW425" s="13" t="s">
        <v>37</v>
      </c>
      <c r="AX425" s="13" t="s">
        <v>75</v>
      </c>
      <c r="AY425" s="235" t="s">
        <v>199</v>
      </c>
    </row>
    <row r="426" s="14" customFormat="1">
      <c r="A426" s="14"/>
      <c r="B426" s="236"/>
      <c r="C426" s="237"/>
      <c r="D426" s="226" t="s">
        <v>216</v>
      </c>
      <c r="E426" s="238" t="s">
        <v>19</v>
      </c>
      <c r="F426" s="239" t="s">
        <v>218</v>
      </c>
      <c r="G426" s="237"/>
      <c r="H426" s="240">
        <v>1</v>
      </c>
      <c r="I426" s="241"/>
      <c r="J426" s="237"/>
      <c r="K426" s="237"/>
      <c r="L426" s="242"/>
      <c r="M426" s="243"/>
      <c r="N426" s="244"/>
      <c r="O426" s="244"/>
      <c r="P426" s="244"/>
      <c r="Q426" s="244"/>
      <c r="R426" s="244"/>
      <c r="S426" s="244"/>
      <c r="T426" s="245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46" t="s">
        <v>216</v>
      </c>
      <c r="AU426" s="246" t="s">
        <v>85</v>
      </c>
      <c r="AV426" s="14" t="s">
        <v>207</v>
      </c>
      <c r="AW426" s="14" t="s">
        <v>37</v>
      </c>
      <c r="AX426" s="14" t="s">
        <v>83</v>
      </c>
      <c r="AY426" s="246" t="s">
        <v>199</v>
      </c>
    </row>
    <row r="427" s="2" customFormat="1" ht="16.5" customHeight="1">
      <c r="A427" s="40"/>
      <c r="B427" s="41"/>
      <c r="C427" s="206" t="s">
        <v>2085</v>
      </c>
      <c r="D427" s="206" t="s">
        <v>202</v>
      </c>
      <c r="E427" s="207" t="s">
        <v>2086</v>
      </c>
      <c r="F427" s="208" t="s">
        <v>2087</v>
      </c>
      <c r="G427" s="209" t="s">
        <v>283</v>
      </c>
      <c r="H427" s="210">
        <v>7.8079999999999998</v>
      </c>
      <c r="I427" s="211"/>
      <c r="J427" s="212">
        <f>ROUND(I427*H427,2)</f>
        <v>0</v>
      </c>
      <c r="K427" s="208" t="s">
        <v>206</v>
      </c>
      <c r="L427" s="46"/>
      <c r="M427" s="213" t="s">
        <v>19</v>
      </c>
      <c r="N427" s="214" t="s">
        <v>46</v>
      </c>
      <c r="O427" s="86"/>
      <c r="P427" s="215">
        <f>O427*H427</f>
        <v>0</v>
      </c>
      <c r="Q427" s="215">
        <v>0</v>
      </c>
      <c r="R427" s="215">
        <f>Q427*H427</f>
        <v>0</v>
      </c>
      <c r="S427" s="215">
        <v>0.01098</v>
      </c>
      <c r="T427" s="216">
        <f>S427*H427</f>
        <v>0.085731840000000004</v>
      </c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R427" s="217" t="s">
        <v>128</v>
      </c>
      <c r="AT427" s="217" t="s">
        <v>202</v>
      </c>
      <c r="AU427" s="217" t="s">
        <v>85</v>
      </c>
      <c r="AY427" s="19" t="s">
        <v>199</v>
      </c>
      <c r="BE427" s="218">
        <f>IF(N427="základní",J427,0)</f>
        <v>0</v>
      </c>
      <c r="BF427" s="218">
        <f>IF(N427="snížená",J427,0)</f>
        <v>0</v>
      </c>
      <c r="BG427" s="218">
        <f>IF(N427="zákl. přenesená",J427,0)</f>
        <v>0</v>
      </c>
      <c r="BH427" s="218">
        <f>IF(N427="sníž. přenesená",J427,0)</f>
        <v>0</v>
      </c>
      <c r="BI427" s="218">
        <f>IF(N427="nulová",J427,0)</f>
        <v>0</v>
      </c>
      <c r="BJ427" s="19" t="s">
        <v>83</v>
      </c>
      <c r="BK427" s="218">
        <f>ROUND(I427*H427,2)</f>
        <v>0</v>
      </c>
      <c r="BL427" s="19" t="s">
        <v>128</v>
      </c>
      <c r="BM427" s="217" t="s">
        <v>2088</v>
      </c>
    </row>
    <row r="428" s="2" customFormat="1">
      <c r="A428" s="40"/>
      <c r="B428" s="41"/>
      <c r="C428" s="42"/>
      <c r="D428" s="219" t="s">
        <v>209</v>
      </c>
      <c r="E428" s="42"/>
      <c r="F428" s="220" t="s">
        <v>2089</v>
      </c>
      <c r="G428" s="42"/>
      <c r="H428" s="42"/>
      <c r="I428" s="221"/>
      <c r="J428" s="42"/>
      <c r="K428" s="42"/>
      <c r="L428" s="46"/>
      <c r="M428" s="222"/>
      <c r="N428" s="223"/>
      <c r="O428" s="86"/>
      <c r="P428" s="86"/>
      <c r="Q428" s="86"/>
      <c r="R428" s="86"/>
      <c r="S428" s="86"/>
      <c r="T428" s="87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T428" s="19" t="s">
        <v>209</v>
      </c>
      <c r="AU428" s="19" t="s">
        <v>85</v>
      </c>
    </row>
    <row r="429" s="13" customFormat="1">
      <c r="A429" s="13"/>
      <c r="B429" s="224"/>
      <c r="C429" s="225"/>
      <c r="D429" s="226" t="s">
        <v>216</v>
      </c>
      <c r="E429" s="227" t="s">
        <v>19</v>
      </c>
      <c r="F429" s="228" t="s">
        <v>2090</v>
      </c>
      <c r="G429" s="225"/>
      <c r="H429" s="229">
        <v>7.8079999999999998</v>
      </c>
      <c r="I429" s="230"/>
      <c r="J429" s="225"/>
      <c r="K429" s="225"/>
      <c r="L429" s="231"/>
      <c r="M429" s="232"/>
      <c r="N429" s="233"/>
      <c r="O429" s="233"/>
      <c r="P429" s="233"/>
      <c r="Q429" s="233"/>
      <c r="R429" s="233"/>
      <c r="S429" s="233"/>
      <c r="T429" s="234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35" t="s">
        <v>216</v>
      </c>
      <c r="AU429" s="235" t="s">
        <v>85</v>
      </c>
      <c r="AV429" s="13" t="s">
        <v>85</v>
      </c>
      <c r="AW429" s="13" t="s">
        <v>37</v>
      </c>
      <c r="AX429" s="13" t="s">
        <v>75</v>
      </c>
      <c r="AY429" s="235" t="s">
        <v>199</v>
      </c>
    </row>
    <row r="430" s="14" customFormat="1">
      <c r="A430" s="14"/>
      <c r="B430" s="236"/>
      <c r="C430" s="237"/>
      <c r="D430" s="226" t="s">
        <v>216</v>
      </c>
      <c r="E430" s="238" t="s">
        <v>19</v>
      </c>
      <c r="F430" s="239" t="s">
        <v>218</v>
      </c>
      <c r="G430" s="237"/>
      <c r="H430" s="240">
        <v>7.8079999999999998</v>
      </c>
      <c r="I430" s="241"/>
      <c r="J430" s="237"/>
      <c r="K430" s="237"/>
      <c r="L430" s="242"/>
      <c r="M430" s="243"/>
      <c r="N430" s="244"/>
      <c r="O430" s="244"/>
      <c r="P430" s="244"/>
      <c r="Q430" s="244"/>
      <c r="R430" s="244"/>
      <c r="S430" s="244"/>
      <c r="T430" s="245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46" t="s">
        <v>216</v>
      </c>
      <c r="AU430" s="246" t="s">
        <v>85</v>
      </c>
      <c r="AV430" s="14" t="s">
        <v>207</v>
      </c>
      <c r="AW430" s="14" t="s">
        <v>37</v>
      </c>
      <c r="AX430" s="14" t="s">
        <v>83</v>
      </c>
      <c r="AY430" s="246" t="s">
        <v>199</v>
      </c>
    </row>
    <row r="431" s="2" customFormat="1" ht="16.5" customHeight="1">
      <c r="A431" s="40"/>
      <c r="B431" s="41"/>
      <c r="C431" s="206" t="s">
        <v>2091</v>
      </c>
      <c r="D431" s="206" t="s">
        <v>202</v>
      </c>
      <c r="E431" s="207" t="s">
        <v>2092</v>
      </c>
      <c r="F431" s="208" t="s">
        <v>2093</v>
      </c>
      <c r="G431" s="209" t="s">
        <v>222</v>
      </c>
      <c r="H431" s="210">
        <v>4</v>
      </c>
      <c r="I431" s="211"/>
      <c r="J431" s="212">
        <f>ROUND(I431*H431,2)</f>
        <v>0</v>
      </c>
      <c r="K431" s="208" t="s">
        <v>206</v>
      </c>
      <c r="L431" s="46"/>
      <c r="M431" s="213" t="s">
        <v>19</v>
      </c>
      <c r="N431" s="214" t="s">
        <v>46</v>
      </c>
      <c r="O431" s="86"/>
      <c r="P431" s="215">
        <f>O431*H431</f>
        <v>0</v>
      </c>
      <c r="Q431" s="215">
        <v>0</v>
      </c>
      <c r="R431" s="215">
        <f>Q431*H431</f>
        <v>0</v>
      </c>
      <c r="S431" s="215">
        <v>0.002</v>
      </c>
      <c r="T431" s="216">
        <f>S431*H431</f>
        <v>0.0080000000000000002</v>
      </c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R431" s="217" t="s">
        <v>128</v>
      </c>
      <c r="AT431" s="217" t="s">
        <v>202</v>
      </c>
      <c r="AU431" s="217" t="s">
        <v>85</v>
      </c>
      <c r="AY431" s="19" t="s">
        <v>199</v>
      </c>
      <c r="BE431" s="218">
        <f>IF(N431="základní",J431,0)</f>
        <v>0</v>
      </c>
      <c r="BF431" s="218">
        <f>IF(N431="snížená",J431,0)</f>
        <v>0</v>
      </c>
      <c r="BG431" s="218">
        <f>IF(N431="zákl. přenesená",J431,0)</f>
        <v>0</v>
      </c>
      <c r="BH431" s="218">
        <f>IF(N431="sníž. přenesená",J431,0)</f>
        <v>0</v>
      </c>
      <c r="BI431" s="218">
        <f>IF(N431="nulová",J431,0)</f>
        <v>0</v>
      </c>
      <c r="BJ431" s="19" t="s">
        <v>83</v>
      </c>
      <c r="BK431" s="218">
        <f>ROUND(I431*H431,2)</f>
        <v>0</v>
      </c>
      <c r="BL431" s="19" t="s">
        <v>128</v>
      </c>
      <c r="BM431" s="217" t="s">
        <v>2094</v>
      </c>
    </row>
    <row r="432" s="2" customFormat="1">
      <c r="A432" s="40"/>
      <c r="B432" s="41"/>
      <c r="C432" s="42"/>
      <c r="D432" s="219" t="s">
        <v>209</v>
      </c>
      <c r="E432" s="42"/>
      <c r="F432" s="220" t="s">
        <v>2095</v>
      </c>
      <c r="G432" s="42"/>
      <c r="H432" s="42"/>
      <c r="I432" s="221"/>
      <c r="J432" s="42"/>
      <c r="K432" s="42"/>
      <c r="L432" s="46"/>
      <c r="M432" s="222"/>
      <c r="N432" s="223"/>
      <c r="O432" s="86"/>
      <c r="P432" s="86"/>
      <c r="Q432" s="86"/>
      <c r="R432" s="86"/>
      <c r="S432" s="86"/>
      <c r="T432" s="87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T432" s="19" t="s">
        <v>209</v>
      </c>
      <c r="AU432" s="19" t="s">
        <v>85</v>
      </c>
    </row>
    <row r="433" s="13" customFormat="1">
      <c r="A433" s="13"/>
      <c r="B433" s="224"/>
      <c r="C433" s="225"/>
      <c r="D433" s="226" t="s">
        <v>216</v>
      </c>
      <c r="E433" s="227" t="s">
        <v>19</v>
      </c>
      <c r="F433" s="228" t="s">
        <v>2096</v>
      </c>
      <c r="G433" s="225"/>
      <c r="H433" s="229">
        <v>1</v>
      </c>
      <c r="I433" s="230"/>
      <c r="J433" s="225"/>
      <c r="K433" s="225"/>
      <c r="L433" s="231"/>
      <c r="M433" s="232"/>
      <c r="N433" s="233"/>
      <c r="O433" s="233"/>
      <c r="P433" s="233"/>
      <c r="Q433" s="233"/>
      <c r="R433" s="233"/>
      <c r="S433" s="233"/>
      <c r="T433" s="234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35" t="s">
        <v>216</v>
      </c>
      <c r="AU433" s="235" t="s">
        <v>85</v>
      </c>
      <c r="AV433" s="13" t="s">
        <v>85</v>
      </c>
      <c r="AW433" s="13" t="s">
        <v>37</v>
      </c>
      <c r="AX433" s="13" t="s">
        <v>75</v>
      </c>
      <c r="AY433" s="235" t="s">
        <v>199</v>
      </c>
    </row>
    <row r="434" s="13" customFormat="1">
      <c r="A434" s="13"/>
      <c r="B434" s="224"/>
      <c r="C434" s="225"/>
      <c r="D434" s="226" t="s">
        <v>216</v>
      </c>
      <c r="E434" s="227" t="s">
        <v>19</v>
      </c>
      <c r="F434" s="228" t="s">
        <v>2097</v>
      </c>
      <c r="G434" s="225"/>
      <c r="H434" s="229">
        <v>1</v>
      </c>
      <c r="I434" s="230"/>
      <c r="J434" s="225"/>
      <c r="K434" s="225"/>
      <c r="L434" s="231"/>
      <c r="M434" s="232"/>
      <c r="N434" s="233"/>
      <c r="O434" s="233"/>
      <c r="P434" s="233"/>
      <c r="Q434" s="233"/>
      <c r="R434" s="233"/>
      <c r="S434" s="233"/>
      <c r="T434" s="234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35" t="s">
        <v>216</v>
      </c>
      <c r="AU434" s="235" t="s">
        <v>85</v>
      </c>
      <c r="AV434" s="13" t="s">
        <v>85</v>
      </c>
      <c r="AW434" s="13" t="s">
        <v>37</v>
      </c>
      <c r="AX434" s="13" t="s">
        <v>75</v>
      </c>
      <c r="AY434" s="235" t="s">
        <v>199</v>
      </c>
    </row>
    <row r="435" s="13" customFormat="1">
      <c r="A435" s="13"/>
      <c r="B435" s="224"/>
      <c r="C435" s="225"/>
      <c r="D435" s="226" t="s">
        <v>216</v>
      </c>
      <c r="E435" s="227" t="s">
        <v>19</v>
      </c>
      <c r="F435" s="228" t="s">
        <v>2098</v>
      </c>
      <c r="G435" s="225"/>
      <c r="H435" s="229">
        <v>1</v>
      </c>
      <c r="I435" s="230"/>
      <c r="J435" s="225"/>
      <c r="K435" s="225"/>
      <c r="L435" s="231"/>
      <c r="M435" s="232"/>
      <c r="N435" s="233"/>
      <c r="O435" s="233"/>
      <c r="P435" s="233"/>
      <c r="Q435" s="233"/>
      <c r="R435" s="233"/>
      <c r="S435" s="233"/>
      <c r="T435" s="234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35" t="s">
        <v>216</v>
      </c>
      <c r="AU435" s="235" t="s">
        <v>85</v>
      </c>
      <c r="AV435" s="13" t="s">
        <v>85</v>
      </c>
      <c r="AW435" s="13" t="s">
        <v>37</v>
      </c>
      <c r="AX435" s="13" t="s">
        <v>75</v>
      </c>
      <c r="AY435" s="235" t="s">
        <v>199</v>
      </c>
    </row>
    <row r="436" s="13" customFormat="1">
      <c r="A436" s="13"/>
      <c r="B436" s="224"/>
      <c r="C436" s="225"/>
      <c r="D436" s="226" t="s">
        <v>216</v>
      </c>
      <c r="E436" s="227" t="s">
        <v>19</v>
      </c>
      <c r="F436" s="228" t="s">
        <v>2099</v>
      </c>
      <c r="G436" s="225"/>
      <c r="H436" s="229">
        <v>1</v>
      </c>
      <c r="I436" s="230"/>
      <c r="J436" s="225"/>
      <c r="K436" s="225"/>
      <c r="L436" s="231"/>
      <c r="M436" s="232"/>
      <c r="N436" s="233"/>
      <c r="O436" s="233"/>
      <c r="P436" s="233"/>
      <c r="Q436" s="233"/>
      <c r="R436" s="233"/>
      <c r="S436" s="233"/>
      <c r="T436" s="234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35" t="s">
        <v>216</v>
      </c>
      <c r="AU436" s="235" t="s">
        <v>85</v>
      </c>
      <c r="AV436" s="13" t="s">
        <v>85</v>
      </c>
      <c r="AW436" s="13" t="s">
        <v>37</v>
      </c>
      <c r="AX436" s="13" t="s">
        <v>75</v>
      </c>
      <c r="AY436" s="235" t="s">
        <v>199</v>
      </c>
    </row>
    <row r="437" s="14" customFormat="1">
      <c r="A437" s="14"/>
      <c r="B437" s="236"/>
      <c r="C437" s="237"/>
      <c r="D437" s="226" t="s">
        <v>216</v>
      </c>
      <c r="E437" s="238" t="s">
        <v>19</v>
      </c>
      <c r="F437" s="239" t="s">
        <v>218</v>
      </c>
      <c r="G437" s="237"/>
      <c r="H437" s="240">
        <v>4</v>
      </c>
      <c r="I437" s="241"/>
      <c r="J437" s="237"/>
      <c r="K437" s="237"/>
      <c r="L437" s="242"/>
      <c r="M437" s="243"/>
      <c r="N437" s="244"/>
      <c r="O437" s="244"/>
      <c r="P437" s="244"/>
      <c r="Q437" s="244"/>
      <c r="R437" s="244"/>
      <c r="S437" s="244"/>
      <c r="T437" s="245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46" t="s">
        <v>216</v>
      </c>
      <c r="AU437" s="246" t="s">
        <v>85</v>
      </c>
      <c r="AV437" s="14" t="s">
        <v>207</v>
      </c>
      <c r="AW437" s="14" t="s">
        <v>37</v>
      </c>
      <c r="AX437" s="14" t="s">
        <v>83</v>
      </c>
      <c r="AY437" s="246" t="s">
        <v>199</v>
      </c>
    </row>
    <row r="438" s="2" customFormat="1" ht="16.5" customHeight="1">
      <c r="A438" s="40"/>
      <c r="B438" s="41"/>
      <c r="C438" s="206" t="s">
        <v>2100</v>
      </c>
      <c r="D438" s="206" t="s">
        <v>202</v>
      </c>
      <c r="E438" s="207" t="s">
        <v>2101</v>
      </c>
      <c r="F438" s="208" t="s">
        <v>2102</v>
      </c>
      <c r="G438" s="209" t="s">
        <v>305</v>
      </c>
      <c r="H438" s="257"/>
      <c r="I438" s="211"/>
      <c r="J438" s="212">
        <f>ROUND(I438*H438,2)</f>
        <v>0</v>
      </c>
      <c r="K438" s="208" t="s">
        <v>206</v>
      </c>
      <c r="L438" s="46"/>
      <c r="M438" s="213" t="s">
        <v>19</v>
      </c>
      <c r="N438" s="214" t="s">
        <v>46</v>
      </c>
      <c r="O438" s="86"/>
      <c r="P438" s="215">
        <f>O438*H438</f>
        <v>0</v>
      </c>
      <c r="Q438" s="215">
        <v>0</v>
      </c>
      <c r="R438" s="215">
        <f>Q438*H438</f>
        <v>0</v>
      </c>
      <c r="S438" s="215">
        <v>0</v>
      </c>
      <c r="T438" s="216">
        <f>S438*H438</f>
        <v>0</v>
      </c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R438" s="217" t="s">
        <v>128</v>
      </c>
      <c r="AT438" s="217" t="s">
        <v>202</v>
      </c>
      <c r="AU438" s="217" t="s">
        <v>85</v>
      </c>
      <c r="AY438" s="19" t="s">
        <v>199</v>
      </c>
      <c r="BE438" s="218">
        <f>IF(N438="základní",J438,0)</f>
        <v>0</v>
      </c>
      <c r="BF438" s="218">
        <f>IF(N438="snížená",J438,0)</f>
        <v>0</v>
      </c>
      <c r="BG438" s="218">
        <f>IF(N438="zákl. přenesená",J438,0)</f>
        <v>0</v>
      </c>
      <c r="BH438" s="218">
        <f>IF(N438="sníž. přenesená",J438,0)</f>
        <v>0</v>
      </c>
      <c r="BI438" s="218">
        <f>IF(N438="nulová",J438,0)</f>
        <v>0</v>
      </c>
      <c r="BJ438" s="19" t="s">
        <v>83</v>
      </c>
      <c r="BK438" s="218">
        <f>ROUND(I438*H438,2)</f>
        <v>0</v>
      </c>
      <c r="BL438" s="19" t="s">
        <v>128</v>
      </c>
      <c r="BM438" s="217" t="s">
        <v>2103</v>
      </c>
    </row>
    <row r="439" s="2" customFormat="1">
      <c r="A439" s="40"/>
      <c r="B439" s="41"/>
      <c r="C439" s="42"/>
      <c r="D439" s="219" t="s">
        <v>209</v>
      </c>
      <c r="E439" s="42"/>
      <c r="F439" s="220" t="s">
        <v>2104</v>
      </c>
      <c r="G439" s="42"/>
      <c r="H439" s="42"/>
      <c r="I439" s="221"/>
      <c r="J439" s="42"/>
      <c r="K439" s="42"/>
      <c r="L439" s="46"/>
      <c r="M439" s="222"/>
      <c r="N439" s="223"/>
      <c r="O439" s="86"/>
      <c r="P439" s="86"/>
      <c r="Q439" s="86"/>
      <c r="R439" s="86"/>
      <c r="S439" s="86"/>
      <c r="T439" s="87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T439" s="19" t="s">
        <v>209</v>
      </c>
      <c r="AU439" s="19" t="s">
        <v>85</v>
      </c>
    </row>
    <row r="440" s="12" customFormat="1" ht="22.8" customHeight="1">
      <c r="A440" s="12"/>
      <c r="B440" s="190"/>
      <c r="C440" s="191"/>
      <c r="D440" s="192" t="s">
        <v>74</v>
      </c>
      <c r="E440" s="204" t="s">
        <v>314</v>
      </c>
      <c r="F440" s="204" t="s">
        <v>315</v>
      </c>
      <c r="G440" s="191"/>
      <c r="H440" s="191"/>
      <c r="I440" s="194"/>
      <c r="J440" s="205">
        <f>BK440</f>
        <v>0</v>
      </c>
      <c r="K440" s="191"/>
      <c r="L440" s="196"/>
      <c r="M440" s="197"/>
      <c r="N440" s="198"/>
      <c r="O440" s="198"/>
      <c r="P440" s="199">
        <f>SUM(P441:P453)</f>
        <v>0</v>
      </c>
      <c r="Q440" s="198"/>
      <c r="R440" s="199">
        <f>SUM(R441:R453)</f>
        <v>0.13117878181250001</v>
      </c>
      <c r="S440" s="198"/>
      <c r="T440" s="200">
        <f>SUM(T441:T453)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01" t="s">
        <v>85</v>
      </c>
      <c r="AT440" s="202" t="s">
        <v>74</v>
      </c>
      <c r="AU440" s="202" t="s">
        <v>83</v>
      </c>
      <c r="AY440" s="201" t="s">
        <v>199</v>
      </c>
      <c r="BK440" s="203">
        <f>SUM(BK441:BK453)</f>
        <v>0</v>
      </c>
    </row>
    <row r="441" s="2" customFormat="1" ht="16.5" customHeight="1">
      <c r="A441" s="40"/>
      <c r="B441" s="41"/>
      <c r="C441" s="206" t="s">
        <v>2105</v>
      </c>
      <c r="D441" s="206" t="s">
        <v>202</v>
      </c>
      <c r="E441" s="207" t="s">
        <v>459</v>
      </c>
      <c r="F441" s="208" t="s">
        <v>2106</v>
      </c>
      <c r="G441" s="209" t="s">
        <v>461</v>
      </c>
      <c r="H441" s="210">
        <v>1</v>
      </c>
      <c r="I441" s="211"/>
      <c r="J441" s="212">
        <f>ROUND(I441*H441,2)</f>
        <v>0</v>
      </c>
      <c r="K441" s="208" t="s">
        <v>19</v>
      </c>
      <c r="L441" s="46"/>
      <c r="M441" s="213" t="s">
        <v>19</v>
      </c>
      <c r="N441" s="214" t="s">
        <v>46</v>
      </c>
      <c r="O441" s="86"/>
      <c r="P441" s="215">
        <f>O441*H441</f>
        <v>0</v>
      </c>
      <c r="Q441" s="215">
        <v>0</v>
      </c>
      <c r="R441" s="215">
        <f>Q441*H441</f>
        <v>0</v>
      </c>
      <c r="S441" s="215">
        <v>0</v>
      </c>
      <c r="T441" s="216">
        <f>S441*H441</f>
        <v>0</v>
      </c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R441" s="217" t="s">
        <v>128</v>
      </c>
      <c r="AT441" s="217" t="s">
        <v>202</v>
      </c>
      <c r="AU441" s="217" t="s">
        <v>85</v>
      </c>
      <c r="AY441" s="19" t="s">
        <v>199</v>
      </c>
      <c r="BE441" s="218">
        <f>IF(N441="základní",J441,0)</f>
        <v>0</v>
      </c>
      <c r="BF441" s="218">
        <f>IF(N441="snížená",J441,0)</f>
        <v>0</v>
      </c>
      <c r="BG441" s="218">
        <f>IF(N441="zákl. přenesená",J441,0)</f>
        <v>0</v>
      </c>
      <c r="BH441" s="218">
        <f>IF(N441="sníž. přenesená",J441,0)</f>
        <v>0</v>
      </c>
      <c r="BI441" s="218">
        <f>IF(N441="nulová",J441,0)</f>
        <v>0</v>
      </c>
      <c r="BJ441" s="19" t="s">
        <v>83</v>
      </c>
      <c r="BK441" s="218">
        <f>ROUND(I441*H441,2)</f>
        <v>0</v>
      </c>
      <c r="BL441" s="19" t="s">
        <v>128</v>
      </c>
      <c r="BM441" s="217" t="s">
        <v>2107</v>
      </c>
    </row>
    <row r="442" s="2" customFormat="1" ht="16.5" customHeight="1">
      <c r="A442" s="40"/>
      <c r="B442" s="41"/>
      <c r="C442" s="206" t="s">
        <v>2108</v>
      </c>
      <c r="D442" s="206" t="s">
        <v>202</v>
      </c>
      <c r="E442" s="207" t="s">
        <v>2109</v>
      </c>
      <c r="F442" s="208" t="s">
        <v>2110</v>
      </c>
      <c r="G442" s="209" t="s">
        <v>283</v>
      </c>
      <c r="H442" s="210">
        <v>34</v>
      </c>
      <c r="I442" s="211"/>
      <c r="J442" s="212">
        <f>ROUND(I442*H442,2)</f>
        <v>0</v>
      </c>
      <c r="K442" s="208" t="s">
        <v>19</v>
      </c>
      <c r="L442" s="46"/>
      <c r="M442" s="213" t="s">
        <v>19</v>
      </c>
      <c r="N442" s="214" t="s">
        <v>46</v>
      </c>
      <c r="O442" s="86"/>
      <c r="P442" s="215">
        <f>O442*H442</f>
        <v>0</v>
      </c>
      <c r="Q442" s="215">
        <v>0</v>
      </c>
      <c r="R442" s="215">
        <f>Q442*H442</f>
        <v>0</v>
      </c>
      <c r="S442" s="215">
        <v>0</v>
      </c>
      <c r="T442" s="216">
        <f>S442*H442</f>
        <v>0</v>
      </c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R442" s="217" t="s">
        <v>128</v>
      </c>
      <c r="AT442" s="217" t="s">
        <v>202</v>
      </c>
      <c r="AU442" s="217" t="s">
        <v>85</v>
      </c>
      <c r="AY442" s="19" t="s">
        <v>199</v>
      </c>
      <c r="BE442" s="218">
        <f>IF(N442="základní",J442,0)</f>
        <v>0</v>
      </c>
      <c r="BF442" s="218">
        <f>IF(N442="snížená",J442,0)</f>
        <v>0</v>
      </c>
      <c r="BG442" s="218">
        <f>IF(N442="zákl. přenesená",J442,0)</f>
        <v>0</v>
      </c>
      <c r="BH442" s="218">
        <f>IF(N442="sníž. přenesená",J442,0)</f>
        <v>0</v>
      </c>
      <c r="BI442" s="218">
        <f>IF(N442="nulová",J442,0)</f>
        <v>0</v>
      </c>
      <c r="BJ442" s="19" t="s">
        <v>83</v>
      </c>
      <c r="BK442" s="218">
        <f>ROUND(I442*H442,2)</f>
        <v>0</v>
      </c>
      <c r="BL442" s="19" t="s">
        <v>128</v>
      </c>
      <c r="BM442" s="217" t="s">
        <v>2111</v>
      </c>
    </row>
    <row r="443" s="13" customFormat="1">
      <c r="A443" s="13"/>
      <c r="B443" s="224"/>
      <c r="C443" s="225"/>
      <c r="D443" s="226" t="s">
        <v>216</v>
      </c>
      <c r="E443" s="227" t="s">
        <v>19</v>
      </c>
      <c r="F443" s="228" t="s">
        <v>2112</v>
      </c>
      <c r="G443" s="225"/>
      <c r="H443" s="229">
        <v>34</v>
      </c>
      <c r="I443" s="230"/>
      <c r="J443" s="225"/>
      <c r="K443" s="225"/>
      <c r="L443" s="231"/>
      <c r="M443" s="232"/>
      <c r="N443" s="233"/>
      <c r="O443" s="233"/>
      <c r="P443" s="233"/>
      <c r="Q443" s="233"/>
      <c r="R443" s="233"/>
      <c r="S443" s="233"/>
      <c r="T443" s="234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35" t="s">
        <v>216</v>
      </c>
      <c r="AU443" s="235" t="s">
        <v>85</v>
      </c>
      <c r="AV443" s="13" t="s">
        <v>85</v>
      </c>
      <c r="AW443" s="13" t="s">
        <v>37</v>
      </c>
      <c r="AX443" s="13" t="s">
        <v>75</v>
      </c>
      <c r="AY443" s="235" t="s">
        <v>199</v>
      </c>
    </row>
    <row r="444" s="14" customFormat="1">
      <c r="A444" s="14"/>
      <c r="B444" s="236"/>
      <c r="C444" s="237"/>
      <c r="D444" s="226" t="s">
        <v>216</v>
      </c>
      <c r="E444" s="238" t="s">
        <v>19</v>
      </c>
      <c r="F444" s="239" t="s">
        <v>218</v>
      </c>
      <c r="G444" s="237"/>
      <c r="H444" s="240">
        <v>34</v>
      </c>
      <c r="I444" s="241"/>
      <c r="J444" s="237"/>
      <c r="K444" s="237"/>
      <c r="L444" s="242"/>
      <c r="M444" s="243"/>
      <c r="N444" s="244"/>
      <c r="O444" s="244"/>
      <c r="P444" s="244"/>
      <c r="Q444" s="244"/>
      <c r="R444" s="244"/>
      <c r="S444" s="244"/>
      <c r="T444" s="245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46" t="s">
        <v>216</v>
      </c>
      <c r="AU444" s="246" t="s">
        <v>85</v>
      </c>
      <c r="AV444" s="14" t="s">
        <v>207</v>
      </c>
      <c r="AW444" s="14" t="s">
        <v>37</v>
      </c>
      <c r="AX444" s="14" t="s">
        <v>83</v>
      </c>
      <c r="AY444" s="246" t="s">
        <v>199</v>
      </c>
    </row>
    <row r="445" s="2" customFormat="1" ht="16.5" customHeight="1">
      <c r="A445" s="40"/>
      <c r="B445" s="41"/>
      <c r="C445" s="206" t="s">
        <v>2113</v>
      </c>
      <c r="D445" s="206" t="s">
        <v>202</v>
      </c>
      <c r="E445" s="207" t="s">
        <v>2114</v>
      </c>
      <c r="F445" s="208" t="s">
        <v>2115</v>
      </c>
      <c r="G445" s="209" t="s">
        <v>318</v>
      </c>
      <c r="H445" s="210">
        <v>125.235</v>
      </c>
      <c r="I445" s="211"/>
      <c r="J445" s="212">
        <f>ROUND(I445*H445,2)</f>
        <v>0</v>
      </c>
      <c r="K445" s="208" t="s">
        <v>206</v>
      </c>
      <c r="L445" s="46"/>
      <c r="M445" s="213" t="s">
        <v>19</v>
      </c>
      <c r="N445" s="214" t="s">
        <v>46</v>
      </c>
      <c r="O445" s="86"/>
      <c r="P445" s="215">
        <f>O445*H445</f>
        <v>0</v>
      </c>
      <c r="Q445" s="215">
        <v>4.93375E-05</v>
      </c>
      <c r="R445" s="215">
        <f>Q445*H445</f>
        <v>0.0061787818124999999</v>
      </c>
      <c r="S445" s="215">
        <v>0</v>
      </c>
      <c r="T445" s="216">
        <f>S445*H445</f>
        <v>0</v>
      </c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R445" s="217" t="s">
        <v>128</v>
      </c>
      <c r="AT445" s="217" t="s">
        <v>202</v>
      </c>
      <c r="AU445" s="217" t="s">
        <v>85</v>
      </c>
      <c r="AY445" s="19" t="s">
        <v>199</v>
      </c>
      <c r="BE445" s="218">
        <f>IF(N445="základní",J445,0)</f>
        <v>0</v>
      </c>
      <c r="BF445" s="218">
        <f>IF(N445="snížená",J445,0)</f>
        <v>0</v>
      </c>
      <c r="BG445" s="218">
        <f>IF(N445="zákl. přenesená",J445,0)</f>
        <v>0</v>
      </c>
      <c r="BH445" s="218">
        <f>IF(N445="sníž. přenesená",J445,0)</f>
        <v>0</v>
      </c>
      <c r="BI445" s="218">
        <f>IF(N445="nulová",J445,0)</f>
        <v>0</v>
      </c>
      <c r="BJ445" s="19" t="s">
        <v>83</v>
      </c>
      <c r="BK445" s="218">
        <f>ROUND(I445*H445,2)</f>
        <v>0</v>
      </c>
      <c r="BL445" s="19" t="s">
        <v>128</v>
      </c>
      <c r="BM445" s="217" t="s">
        <v>2116</v>
      </c>
    </row>
    <row r="446" s="2" customFormat="1">
      <c r="A446" s="40"/>
      <c r="B446" s="41"/>
      <c r="C446" s="42"/>
      <c r="D446" s="219" t="s">
        <v>209</v>
      </c>
      <c r="E446" s="42"/>
      <c r="F446" s="220" t="s">
        <v>2117</v>
      </c>
      <c r="G446" s="42"/>
      <c r="H446" s="42"/>
      <c r="I446" s="221"/>
      <c r="J446" s="42"/>
      <c r="K446" s="42"/>
      <c r="L446" s="46"/>
      <c r="M446" s="222"/>
      <c r="N446" s="223"/>
      <c r="O446" s="86"/>
      <c r="P446" s="86"/>
      <c r="Q446" s="86"/>
      <c r="R446" s="86"/>
      <c r="S446" s="86"/>
      <c r="T446" s="87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T446" s="19" t="s">
        <v>209</v>
      </c>
      <c r="AU446" s="19" t="s">
        <v>85</v>
      </c>
    </row>
    <row r="447" s="13" customFormat="1">
      <c r="A447" s="13"/>
      <c r="B447" s="224"/>
      <c r="C447" s="225"/>
      <c r="D447" s="226" t="s">
        <v>216</v>
      </c>
      <c r="E447" s="227" t="s">
        <v>19</v>
      </c>
      <c r="F447" s="228" t="s">
        <v>2118</v>
      </c>
      <c r="G447" s="225"/>
      <c r="H447" s="229">
        <v>125.235</v>
      </c>
      <c r="I447" s="230"/>
      <c r="J447" s="225"/>
      <c r="K447" s="225"/>
      <c r="L447" s="231"/>
      <c r="M447" s="232"/>
      <c r="N447" s="233"/>
      <c r="O447" s="233"/>
      <c r="P447" s="233"/>
      <c r="Q447" s="233"/>
      <c r="R447" s="233"/>
      <c r="S447" s="233"/>
      <c r="T447" s="234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35" t="s">
        <v>216</v>
      </c>
      <c r="AU447" s="235" t="s">
        <v>85</v>
      </c>
      <c r="AV447" s="13" t="s">
        <v>85</v>
      </c>
      <c r="AW447" s="13" t="s">
        <v>37</v>
      </c>
      <c r="AX447" s="13" t="s">
        <v>75</v>
      </c>
      <c r="AY447" s="235" t="s">
        <v>199</v>
      </c>
    </row>
    <row r="448" s="14" customFormat="1">
      <c r="A448" s="14"/>
      <c r="B448" s="236"/>
      <c r="C448" s="237"/>
      <c r="D448" s="226" t="s">
        <v>216</v>
      </c>
      <c r="E448" s="238" t="s">
        <v>19</v>
      </c>
      <c r="F448" s="239" t="s">
        <v>218</v>
      </c>
      <c r="G448" s="237"/>
      <c r="H448" s="240">
        <v>125.235</v>
      </c>
      <c r="I448" s="241"/>
      <c r="J448" s="237"/>
      <c r="K448" s="237"/>
      <c r="L448" s="242"/>
      <c r="M448" s="243"/>
      <c r="N448" s="244"/>
      <c r="O448" s="244"/>
      <c r="P448" s="244"/>
      <c r="Q448" s="244"/>
      <c r="R448" s="244"/>
      <c r="S448" s="244"/>
      <c r="T448" s="245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46" t="s">
        <v>216</v>
      </c>
      <c r="AU448" s="246" t="s">
        <v>85</v>
      </c>
      <c r="AV448" s="14" t="s">
        <v>207</v>
      </c>
      <c r="AW448" s="14" t="s">
        <v>37</v>
      </c>
      <c r="AX448" s="14" t="s">
        <v>83</v>
      </c>
      <c r="AY448" s="246" t="s">
        <v>199</v>
      </c>
    </row>
    <row r="449" s="2" customFormat="1" ht="16.5" customHeight="1">
      <c r="A449" s="40"/>
      <c r="B449" s="41"/>
      <c r="C449" s="247" t="s">
        <v>2119</v>
      </c>
      <c r="D449" s="247" t="s">
        <v>287</v>
      </c>
      <c r="E449" s="248" t="s">
        <v>2120</v>
      </c>
      <c r="F449" s="249" t="s">
        <v>2121</v>
      </c>
      <c r="G449" s="250" t="s">
        <v>213</v>
      </c>
      <c r="H449" s="251">
        <v>0.125</v>
      </c>
      <c r="I449" s="252"/>
      <c r="J449" s="253">
        <f>ROUND(I449*H449,2)</f>
        <v>0</v>
      </c>
      <c r="K449" s="249" t="s">
        <v>206</v>
      </c>
      <c r="L449" s="254"/>
      <c r="M449" s="255" t="s">
        <v>19</v>
      </c>
      <c r="N449" s="256" t="s">
        <v>46</v>
      </c>
      <c r="O449" s="86"/>
      <c r="P449" s="215">
        <f>O449*H449</f>
        <v>0</v>
      </c>
      <c r="Q449" s="215">
        <v>1</v>
      </c>
      <c r="R449" s="215">
        <f>Q449*H449</f>
        <v>0.125</v>
      </c>
      <c r="S449" s="215">
        <v>0</v>
      </c>
      <c r="T449" s="216">
        <f>S449*H449</f>
        <v>0</v>
      </c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R449" s="217" t="s">
        <v>290</v>
      </c>
      <c r="AT449" s="217" t="s">
        <v>287</v>
      </c>
      <c r="AU449" s="217" t="s">
        <v>85</v>
      </c>
      <c r="AY449" s="19" t="s">
        <v>199</v>
      </c>
      <c r="BE449" s="218">
        <f>IF(N449="základní",J449,0)</f>
        <v>0</v>
      </c>
      <c r="BF449" s="218">
        <f>IF(N449="snížená",J449,0)</f>
        <v>0</v>
      </c>
      <c r="BG449" s="218">
        <f>IF(N449="zákl. přenesená",J449,0)</f>
        <v>0</v>
      </c>
      <c r="BH449" s="218">
        <f>IF(N449="sníž. přenesená",J449,0)</f>
        <v>0</v>
      </c>
      <c r="BI449" s="218">
        <f>IF(N449="nulová",J449,0)</f>
        <v>0</v>
      </c>
      <c r="BJ449" s="19" t="s">
        <v>83</v>
      </c>
      <c r="BK449" s="218">
        <f>ROUND(I449*H449,2)</f>
        <v>0</v>
      </c>
      <c r="BL449" s="19" t="s">
        <v>128</v>
      </c>
      <c r="BM449" s="217" t="s">
        <v>2122</v>
      </c>
    </row>
    <row r="450" s="13" customFormat="1">
      <c r="A450" s="13"/>
      <c r="B450" s="224"/>
      <c r="C450" s="225"/>
      <c r="D450" s="226" t="s">
        <v>216</v>
      </c>
      <c r="E450" s="227" t="s">
        <v>19</v>
      </c>
      <c r="F450" s="228" t="s">
        <v>2123</v>
      </c>
      <c r="G450" s="225"/>
      <c r="H450" s="229">
        <v>0.125</v>
      </c>
      <c r="I450" s="230"/>
      <c r="J450" s="225"/>
      <c r="K450" s="225"/>
      <c r="L450" s="231"/>
      <c r="M450" s="232"/>
      <c r="N450" s="233"/>
      <c r="O450" s="233"/>
      <c r="P450" s="233"/>
      <c r="Q450" s="233"/>
      <c r="R450" s="233"/>
      <c r="S450" s="233"/>
      <c r="T450" s="234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35" t="s">
        <v>216</v>
      </c>
      <c r="AU450" s="235" t="s">
        <v>85</v>
      </c>
      <c r="AV450" s="13" t="s">
        <v>85</v>
      </c>
      <c r="AW450" s="13" t="s">
        <v>37</v>
      </c>
      <c r="AX450" s="13" t="s">
        <v>75</v>
      </c>
      <c r="AY450" s="235" t="s">
        <v>199</v>
      </c>
    </row>
    <row r="451" s="14" customFormat="1">
      <c r="A451" s="14"/>
      <c r="B451" s="236"/>
      <c r="C451" s="237"/>
      <c r="D451" s="226" t="s">
        <v>216</v>
      </c>
      <c r="E451" s="238" t="s">
        <v>19</v>
      </c>
      <c r="F451" s="239" t="s">
        <v>218</v>
      </c>
      <c r="G451" s="237"/>
      <c r="H451" s="240">
        <v>0.125</v>
      </c>
      <c r="I451" s="241"/>
      <c r="J451" s="237"/>
      <c r="K451" s="237"/>
      <c r="L451" s="242"/>
      <c r="M451" s="243"/>
      <c r="N451" s="244"/>
      <c r="O451" s="244"/>
      <c r="P451" s="244"/>
      <c r="Q451" s="244"/>
      <c r="R451" s="244"/>
      <c r="S451" s="244"/>
      <c r="T451" s="245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46" t="s">
        <v>216</v>
      </c>
      <c r="AU451" s="246" t="s">
        <v>85</v>
      </c>
      <c r="AV451" s="14" t="s">
        <v>207</v>
      </c>
      <c r="AW451" s="14" t="s">
        <v>37</v>
      </c>
      <c r="AX451" s="14" t="s">
        <v>83</v>
      </c>
      <c r="AY451" s="246" t="s">
        <v>199</v>
      </c>
    </row>
    <row r="452" s="2" customFormat="1" ht="16.5" customHeight="1">
      <c r="A452" s="40"/>
      <c r="B452" s="41"/>
      <c r="C452" s="206" t="s">
        <v>2124</v>
      </c>
      <c r="D452" s="206" t="s">
        <v>202</v>
      </c>
      <c r="E452" s="207" t="s">
        <v>2125</v>
      </c>
      <c r="F452" s="208" t="s">
        <v>2126</v>
      </c>
      <c r="G452" s="209" t="s">
        <v>305</v>
      </c>
      <c r="H452" s="257"/>
      <c r="I452" s="211"/>
      <c r="J452" s="212">
        <f>ROUND(I452*H452,2)</f>
        <v>0</v>
      </c>
      <c r="K452" s="208" t="s">
        <v>206</v>
      </c>
      <c r="L452" s="46"/>
      <c r="M452" s="213" t="s">
        <v>19</v>
      </c>
      <c r="N452" s="214" t="s">
        <v>46</v>
      </c>
      <c r="O452" s="86"/>
      <c r="P452" s="215">
        <f>O452*H452</f>
        <v>0</v>
      </c>
      <c r="Q452" s="215">
        <v>0</v>
      </c>
      <c r="R452" s="215">
        <f>Q452*H452</f>
        <v>0</v>
      </c>
      <c r="S452" s="215">
        <v>0</v>
      </c>
      <c r="T452" s="216">
        <f>S452*H452</f>
        <v>0</v>
      </c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R452" s="217" t="s">
        <v>128</v>
      </c>
      <c r="AT452" s="217" t="s">
        <v>202</v>
      </c>
      <c r="AU452" s="217" t="s">
        <v>85</v>
      </c>
      <c r="AY452" s="19" t="s">
        <v>199</v>
      </c>
      <c r="BE452" s="218">
        <f>IF(N452="základní",J452,0)</f>
        <v>0</v>
      </c>
      <c r="BF452" s="218">
        <f>IF(N452="snížená",J452,0)</f>
        <v>0</v>
      </c>
      <c r="BG452" s="218">
        <f>IF(N452="zákl. přenesená",J452,0)</f>
        <v>0</v>
      </c>
      <c r="BH452" s="218">
        <f>IF(N452="sníž. přenesená",J452,0)</f>
        <v>0</v>
      </c>
      <c r="BI452" s="218">
        <f>IF(N452="nulová",J452,0)</f>
        <v>0</v>
      </c>
      <c r="BJ452" s="19" t="s">
        <v>83</v>
      </c>
      <c r="BK452" s="218">
        <f>ROUND(I452*H452,2)</f>
        <v>0</v>
      </c>
      <c r="BL452" s="19" t="s">
        <v>128</v>
      </c>
      <c r="BM452" s="217" t="s">
        <v>2127</v>
      </c>
    </row>
    <row r="453" s="2" customFormat="1">
      <c r="A453" s="40"/>
      <c r="B453" s="41"/>
      <c r="C453" s="42"/>
      <c r="D453" s="219" t="s">
        <v>209</v>
      </c>
      <c r="E453" s="42"/>
      <c r="F453" s="220" t="s">
        <v>2128</v>
      </c>
      <c r="G453" s="42"/>
      <c r="H453" s="42"/>
      <c r="I453" s="221"/>
      <c r="J453" s="42"/>
      <c r="K453" s="42"/>
      <c r="L453" s="46"/>
      <c r="M453" s="258"/>
      <c r="N453" s="259"/>
      <c r="O453" s="260"/>
      <c r="P453" s="260"/>
      <c r="Q453" s="260"/>
      <c r="R453" s="260"/>
      <c r="S453" s="260"/>
      <c r="T453" s="261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T453" s="19" t="s">
        <v>209</v>
      </c>
      <c r="AU453" s="19" t="s">
        <v>85</v>
      </c>
    </row>
    <row r="454" s="2" customFormat="1" ht="6.96" customHeight="1">
      <c r="A454" s="40"/>
      <c r="B454" s="61"/>
      <c r="C454" s="62"/>
      <c r="D454" s="62"/>
      <c r="E454" s="62"/>
      <c r="F454" s="62"/>
      <c r="G454" s="62"/>
      <c r="H454" s="62"/>
      <c r="I454" s="62"/>
      <c r="J454" s="62"/>
      <c r="K454" s="62"/>
      <c r="L454" s="46"/>
      <c r="M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</row>
  </sheetData>
  <sheetProtection sheet="1" autoFilter="0" formatColumns="0" formatRows="0" objects="1" scenarios="1" spinCount="100000" saltValue="7RI9ir4TBqJiEtFju6IzdCw9cAw+/YTNMYwqEsA93YyglmZB9vD5mRNF1hYHC0JU7M5jgSJR+GP+hxi0/5IH4Q==" hashValue="IfygNdAz514CDRttd8p1+gtHRdrUhMrD24rPGOrfMuEx+aTaccKhHjjg5+LQcgDFs6TNAczkkqFxoyuNpshZVg==" algorithmName="SHA-512" password="CC35"/>
  <autoFilter ref="C97:K453"/>
  <mergeCells count="9">
    <mergeCell ref="E7:H7"/>
    <mergeCell ref="E9:H9"/>
    <mergeCell ref="E18:H18"/>
    <mergeCell ref="E27:H27"/>
    <mergeCell ref="E48:H48"/>
    <mergeCell ref="E50:H50"/>
    <mergeCell ref="E88:H88"/>
    <mergeCell ref="E90:H90"/>
    <mergeCell ref="L2:V2"/>
  </mergeCells>
  <hyperlinks>
    <hyperlink ref="F102" r:id="rId1" display="https://podminky.urs.cz/item/CS_URS_2025_02/113152112"/>
    <hyperlink ref="F106" r:id="rId2" display="https://podminky.urs.cz/item/CS_URS_2025_02/122151101"/>
    <hyperlink ref="F110" r:id="rId3" display="https://podminky.urs.cz/item/CS_URS_2025_02/131151202"/>
    <hyperlink ref="F114" r:id="rId4" display="https://podminky.urs.cz/item/CS_URS_2025_02/151101102"/>
    <hyperlink ref="F118" r:id="rId5" display="https://podminky.urs.cz/item/CS_URS_2025_02/151101112"/>
    <hyperlink ref="F120" r:id="rId6" display="https://podminky.urs.cz/item/CS_URS_2025_02/162751117"/>
    <hyperlink ref="F124" r:id="rId7" display="https://podminky.urs.cz/item/CS_URS_2025_02/162751119"/>
    <hyperlink ref="F128" r:id="rId8" display="https://podminky.urs.cz/item/CS_URS_2025_02/171201221"/>
    <hyperlink ref="F130" r:id="rId9" display="https://podminky.urs.cz/item/CS_URS_2025_02/174151101"/>
    <hyperlink ref="F136" r:id="rId10" display="https://podminky.urs.cz/item/CS_URS_2025_02/273313711"/>
    <hyperlink ref="F140" r:id="rId11" display="https://podminky.urs.cz/item/CS_URS_2025_02/273322511"/>
    <hyperlink ref="F144" r:id="rId12" display="https://podminky.urs.cz/item/CS_URS_2025_02/273361821"/>
    <hyperlink ref="F148" r:id="rId13" display="https://podminky.urs.cz/item/CS_URS_2025_02/274313711"/>
    <hyperlink ref="F153" r:id="rId14" display="https://podminky.urs.cz/item/CS_URS_2025_02/274352111"/>
    <hyperlink ref="F159" r:id="rId15" display="https://podminky.urs.cz/item/CS_URS_2025_02/311272221"/>
    <hyperlink ref="F166" r:id="rId16" display="https://podminky.urs.cz/item/CS_URS_2025_02/311321773"/>
    <hyperlink ref="F170" r:id="rId17" display="https://podminky.urs.cz/item/CS_URS_2025_02/311361821"/>
    <hyperlink ref="F177" r:id="rId18" display="https://podminky.urs.cz/item/CS_URS_2025_02/317141445"/>
    <hyperlink ref="F184" r:id="rId19" display="https://podminky.urs.cz/item/CS_URS_2025_02/342241131"/>
    <hyperlink ref="F189" r:id="rId20" display="https://podminky.urs.cz/item/CS_URS_2025_02/411321515"/>
    <hyperlink ref="F193" r:id="rId21" display="https://podminky.urs.cz/item/CS_URS_2025_02/411351011"/>
    <hyperlink ref="F197" r:id="rId22" display="https://podminky.urs.cz/item/CS_URS_2025_02/411351012"/>
    <hyperlink ref="F199" r:id="rId23" display="https://podminky.urs.cz/item/CS_URS_2025_02/411361821"/>
    <hyperlink ref="F204" r:id="rId24" display="https://podminky.urs.cz/item/CS_URS_2025_02/612111111"/>
    <hyperlink ref="F208" r:id="rId25" display="https://podminky.urs.cz/item/CS_URS_2025_02/612131151"/>
    <hyperlink ref="F210" r:id="rId26" display="https://podminky.urs.cz/item/CS_URS_2025_02/612142001"/>
    <hyperlink ref="F212" r:id="rId27" display="https://podminky.urs.cz/item/CS_URS_2025_02/612311131"/>
    <hyperlink ref="F214" r:id="rId28" display="https://podminky.urs.cz/item/CS_URS_2025_02/622131151"/>
    <hyperlink ref="F218" r:id="rId29" display="https://podminky.urs.cz/item/CS_URS_2025_02/622142001"/>
    <hyperlink ref="F220" r:id="rId30" display="https://podminky.urs.cz/item/CS_URS_2025_02/622531012"/>
    <hyperlink ref="F223" r:id="rId31" display="https://podminky.urs.cz/item/CS_URS_2025_02/941111122"/>
    <hyperlink ref="F227" r:id="rId32" display="https://podminky.urs.cz/item/CS_URS_2025_02/941111222"/>
    <hyperlink ref="F231" r:id="rId33" display="https://podminky.urs.cz/item/CS_URS_2025_02/941111822"/>
    <hyperlink ref="F233" r:id="rId34" display="https://podminky.urs.cz/item/CS_URS_2025_02/944111121"/>
    <hyperlink ref="F237" r:id="rId35" display="https://podminky.urs.cz/item/CS_URS_2025_02/944111221"/>
    <hyperlink ref="F241" r:id="rId36" display="https://podminky.urs.cz/item/CS_URS_2025_02/944111821"/>
    <hyperlink ref="F243" r:id="rId37" display="https://podminky.urs.cz/item/CS_URS_2025_02/944511111"/>
    <hyperlink ref="F245" r:id="rId38" display="https://podminky.urs.cz/item/CS_URS_2025_02/944511811"/>
    <hyperlink ref="F248" r:id="rId39" display="https://podminky.urs.cz/item/CS_URS_2025_02/961055111"/>
    <hyperlink ref="F252" r:id="rId40" display="https://podminky.urs.cz/item/CS_URS_2025_02/962032241"/>
    <hyperlink ref="F260" r:id="rId41" display="https://podminky.urs.cz/item/CS_URS_2025_02/965081113"/>
    <hyperlink ref="F264" r:id="rId42" display="https://podminky.urs.cz/item/CS_URS_2025_02/966023131"/>
    <hyperlink ref="F270" r:id="rId43" display="https://podminky.urs.cz/item/CS_URS_2025_02/968082015"/>
    <hyperlink ref="F277" r:id="rId44" display="https://podminky.urs.cz/item/CS_URS_2025_02/977151129"/>
    <hyperlink ref="F280" r:id="rId45" display="https://podminky.urs.cz/item/CS_URS_2025_02/997013117"/>
    <hyperlink ref="F282" r:id="rId46" display="https://podminky.urs.cz/item/CS_URS_2025_02/997013313"/>
    <hyperlink ref="F284" r:id="rId47" display="https://podminky.urs.cz/item/CS_URS_2025_02/997013501"/>
    <hyperlink ref="F286" r:id="rId48" display="https://podminky.urs.cz/item/CS_URS_2025_02/997013509"/>
    <hyperlink ref="F290" r:id="rId49" display="https://podminky.urs.cz/item/CS_URS_2025_02/997013609"/>
    <hyperlink ref="F292" r:id="rId50" display="https://podminky.urs.cz/item/CS_URS_2025_02/997013811"/>
    <hyperlink ref="F296" r:id="rId51" display="https://podminky.urs.cz/item/CS_URS_2025_02/711111001"/>
    <hyperlink ref="F305" r:id="rId52" display="https://podminky.urs.cz/item/CS_URS_2025_02/711131111"/>
    <hyperlink ref="F325" r:id="rId53" display="https://podminky.urs.cz/item/CS_URS_2025_02/998711203"/>
    <hyperlink ref="F328" r:id="rId54" display="https://podminky.urs.cz/item/CS_URS_2025_02/712331111"/>
    <hyperlink ref="F335" r:id="rId55" display="https://podminky.urs.cz/item/CS_URS_2025_02/998712203"/>
    <hyperlink ref="F338" r:id="rId56" display="https://podminky.urs.cz/item/CS_URS_2025_02/713131241"/>
    <hyperlink ref="F345" r:id="rId57" display="https://podminky.urs.cz/item/CS_URS_2025_02/713141151"/>
    <hyperlink ref="F355" r:id="rId58" display="https://podminky.urs.cz/item/CS_URS_2025_02/713141311"/>
    <hyperlink ref="F360" r:id="rId59" display="https://podminky.urs.cz/item/CS_URS_2025_02/998713203"/>
    <hyperlink ref="F363" r:id="rId60" display="https://podminky.urs.cz/item/CS_URS_2025_02/735121810"/>
    <hyperlink ref="F370" r:id="rId61" display="https://podminky.urs.cz/item/CS_URS_2025_02/998741203"/>
    <hyperlink ref="F373" r:id="rId62" display="https://podminky.urs.cz/item/CS_URS_2025_02/762321901"/>
    <hyperlink ref="F375" r:id="rId63" display="https://podminky.urs.cz/item/CS_URS_2025_02/762331932"/>
    <hyperlink ref="F379" r:id="rId64" display="https://podminky.urs.cz/item/CS_URS_2025_02/762332923"/>
    <hyperlink ref="F381" r:id="rId65" display="https://podminky.urs.cz/item/CS_URS_2025_02/762335112"/>
    <hyperlink ref="F388" r:id="rId66" display="https://podminky.urs.cz/item/CS_URS_2025_02/762421026"/>
    <hyperlink ref="F392" r:id="rId67" display="https://podminky.urs.cz/item/CS_URS_2025_02/762822120"/>
    <hyperlink ref="F400" r:id="rId68" display="https://podminky.urs.cz/item/CS_URS_2025_02/764001891"/>
    <hyperlink ref="F404" r:id="rId69" display="https://podminky.urs.cz/item/CS_URS_2025_02/764002861"/>
    <hyperlink ref="F410" r:id="rId70" display="https://podminky.urs.cz/item/CS_URS_2025_02/764511602"/>
    <hyperlink ref="F412" r:id="rId71" display="https://podminky.urs.cz/item/CS_URS_2025_02/998764203"/>
    <hyperlink ref="F415" r:id="rId72" display="https://podminky.urs.cz/item/CS_URS_2025_02/765151001"/>
    <hyperlink ref="F422" r:id="rId73" display="https://podminky.urs.cz/item/CS_URS_2025_02/998765203"/>
    <hyperlink ref="F428" r:id="rId74" display="https://podminky.urs.cz/item/CS_URS_2025_02/766411821"/>
    <hyperlink ref="F432" r:id="rId75" display="https://podminky.urs.cz/item/CS_URS_2025_02/766691811"/>
    <hyperlink ref="F439" r:id="rId76" display="https://podminky.urs.cz/item/CS_URS_2025_02/998766203"/>
    <hyperlink ref="F446" r:id="rId77" display="https://podminky.urs.cz/item/CS_URS_2025_02/767995117"/>
    <hyperlink ref="F453" r:id="rId78" display="https://podminky.urs.cz/item/CS_URS_2025_02/99876720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9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142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2129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ROUND(J96,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ROUND((SUM(BE96:BE345)),  2)</f>
        <v>0</v>
      </c>
      <c r="G33" s="40"/>
      <c r="H33" s="40"/>
      <c r="I33" s="150">
        <v>0.20999999999999999</v>
      </c>
      <c r="J33" s="149">
        <f>ROUND(((SUM(BE96:BE345))*I33),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ROUND((SUM(BF96:BF345)),  2)</f>
        <v>0</v>
      </c>
      <c r="G34" s="40"/>
      <c r="H34" s="40"/>
      <c r="I34" s="150">
        <v>0.12</v>
      </c>
      <c r="J34" s="149">
        <f>ROUND(((SUM(BF96:BF345))*I34),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ROUND((SUM(BG96:BG345)),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ROUND((SUM(BH96:BH345)),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ROUND((SUM(BI96:BI345)),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SO02 - Studentský klub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J96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J97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623</v>
      </c>
      <c r="E61" s="176"/>
      <c r="F61" s="176"/>
      <c r="G61" s="176"/>
      <c r="H61" s="176"/>
      <c r="I61" s="176"/>
      <c r="J61" s="177">
        <f>J98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1217</v>
      </c>
      <c r="E62" s="176"/>
      <c r="F62" s="176"/>
      <c r="G62" s="176"/>
      <c r="H62" s="176"/>
      <c r="I62" s="176"/>
      <c r="J62" s="177">
        <f>J107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175</v>
      </c>
      <c r="E63" s="176"/>
      <c r="F63" s="176"/>
      <c r="G63" s="176"/>
      <c r="H63" s="176"/>
      <c r="I63" s="176"/>
      <c r="J63" s="177">
        <f>J154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176</v>
      </c>
      <c r="E64" s="176"/>
      <c r="F64" s="176"/>
      <c r="G64" s="176"/>
      <c r="H64" s="176"/>
      <c r="I64" s="176"/>
      <c r="J64" s="177">
        <f>J186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177</v>
      </c>
      <c r="E65" s="176"/>
      <c r="F65" s="176"/>
      <c r="G65" s="176"/>
      <c r="H65" s="176"/>
      <c r="I65" s="176"/>
      <c r="J65" s="177">
        <f>J236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624</v>
      </c>
      <c r="E66" s="176"/>
      <c r="F66" s="176"/>
      <c r="G66" s="176"/>
      <c r="H66" s="176"/>
      <c r="I66" s="176"/>
      <c r="J66" s="177">
        <f>J251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67"/>
      <c r="C67" s="168"/>
      <c r="D67" s="169" t="s">
        <v>178</v>
      </c>
      <c r="E67" s="170"/>
      <c r="F67" s="170"/>
      <c r="G67" s="170"/>
      <c r="H67" s="170"/>
      <c r="I67" s="170"/>
      <c r="J67" s="171">
        <f>J254</f>
        <v>0</v>
      </c>
      <c r="K67" s="168"/>
      <c r="L67" s="17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73"/>
      <c r="C68" s="174"/>
      <c r="D68" s="175" t="s">
        <v>2130</v>
      </c>
      <c r="E68" s="176"/>
      <c r="F68" s="176"/>
      <c r="G68" s="176"/>
      <c r="H68" s="176"/>
      <c r="I68" s="176"/>
      <c r="J68" s="177">
        <f>J255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2131</v>
      </c>
      <c r="E69" s="176"/>
      <c r="F69" s="176"/>
      <c r="G69" s="176"/>
      <c r="H69" s="176"/>
      <c r="I69" s="176"/>
      <c r="J69" s="177">
        <f>J260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2132</v>
      </c>
      <c r="E70" s="176"/>
      <c r="F70" s="176"/>
      <c r="G70" s="176"/>
      <c r="H70" s="176"/>
      <c r="I70" s="176"/>
      <c r="J70" s="177">
        <f>J266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399</v>
      </c>
      <c r="E71" s="176"/>
      <c r="F71" s="176"/>
      <c r="G71" s="176"/>
      <c r="H71" s="176"/>
      <c r="I71" s="176"/>
      <c r="J71" s="177">
        <f>J270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180</v>
      </c>
      <c r="E72" s="176"/>
      <c r="F72" s="176"/>
      <c r="G72" s="176"/>
      <c r="H72" s="176"/>
      <c r="I72" s="176"/>
      <c r="J72" s="177">
        <f>J274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3"/>
      <c r="C73" s="174"/>
      <c r="D73" s="175" t="s">
        <v>400</v>
      </c>
      <c r="E73" s="176"/>
      <c r="F73" s="176"/>
      <c r="G73" s="176"/>
      <c r="H73" s="176"/>
      <c r="I73" s="176"/>
      <c r="J73" s="177">
        <f>J279</f>
        <v>0</v>
      </c>
      <c r="K73" s="174"/>
      <c r="L73" s="17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73"/>
      <c r="C74" s="174"/>
      <c r="D74" s="175" t="s">
        <v>181</v>
      </c>
      <c r="E74" s="176"/>
      <c r="F74" s="176"/>
      <c r="G74" s="176"/>
      <c r="H74" s="176"/>
      <c r="I74" s="176"/>
      <c r="J74" s="177">
        <f>J299</f>
        <v>0</v>
      </c>
      <c r="K74" s="174"/>
      <c r="L74" s="178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73"/>
      <c r="C75" s="174"/>
      <c r="D75" s="175" t="s">
        <v>2133</v>
      </c>
      <c r="E75" s="176"/>
      <c r="F75" s="176"/>
      <c r="G75" s="176"/>
      <c r="H75" s="176"/>
      <c r="I75" s="176"/>
      <c r="J75" s="177">
        <f>J313</f>
        <v>0</v>
      </c>
      <c r="K75" s="174"/>
      <c r="L75" s="17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67"/>
      <c r="C76" s="168"/>
      <c r="D76" s="169" t="s">
        <v>405</v>
      </c>
      <c r="E76" s="170"/>
      <c r="F76" s="170"/>
      <c r="G76" s="170"/>
      <c r="H76" s="170"/>
      <c r="I76" s="170"/>
      <c r="J76" s="171">
        <f>J339</f>
        <v>0</v>
      </c>
      <c r="K76" s="168"/>
      <c r="L76" s="172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2" customFormat="1" ht="21.84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82" s="2" customFormat="1" ht="6.96" customHeight="1">
      <c r="A82" s="40"/>
      <c r="B82" s="63"/>
      <c r="C82" s="64"/>
      <c r="D82" s="64"/>
      <c r="E82" s="64"/>
      <c r="F82" s="64"/>
      <c r="G82" s="64"/>
      <c r="H82" s="64"/>
      <c r="I82" s="64"/>
      <c r="J82" s="64"/>
      <c r="K82" s="64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4.96" customHeight="1">
      <c r="A83" s="40"/>
      <c r="B83" s="41"/>
      <c r="C83" s="25" t="s">
        <v>184</v>
      </c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16</v>
      </c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162" t="str">
        <f>E7</f>
        <v>Gymnázium Náchod -bez vybavení</v>
      </c>
      <c r="F86" s="34"/>
      <c r="G86" s="34"/>
      <c r="H86" s="34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167</v>
      </c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6.5" customHeight="1">
      <c r="A88" s="40"/>
      <c r="B88" s="41"/>
      <c r="C88" s="42"/>
      <c r="D88" s="42"/>
      <c r="E88" s="71" t="str">
        <f>E9</f>
        <v>SO02 - Studentský klub</v>
      </c>
      <c r="F88" s="42"/>
      <c r="G88" s="42"/>
      <c r="H88" s="42"/>
      <c r="I88" s="42"/>
      <c r="J88" s="42"/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21</v>
      </c>
      <c r="D90" s="42"/>
      <c r="E90" s="42"/>
      <c r="F90" s="29" t="str">
        <f>F12</f>
        <v xml:space="preserve"> </v>
      </c>
      <c r="G90" s="42"/>
      <c r="H90" s="42"/>
      <c r="I90" s="34" t="s">
        <v>23</v>
      </c>
      <c r="J90" s="74" t="str">
        <f>IF(J12="","",J12)</f>
        <v>16. 9. 2025</v>
      </c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5.15" customHeight="1">
      <c r="A92" s="40"/>
      <c r="B92" s="41"/>
      <c r="C92" s="34" t="s">
        <v>25</v>
      </c>
      <c r="D92" s="42"/>
      <c r="E92" s="42"/>
      <c r="F92" s="29" t="str">
        <f>E15</f>
        <v xml:space="preserve"> </v>
      </c>
      <c r="G92" s="42"/>
      <c r="H92" s="42"/>
      <c r="I92" s="34" t="s">
        <v>33</v>
      </c>
      <c r="J92" s="38" t="str">
        <f>E21</f>
        <v xml:space="preserve"> </v>
      </c>
      <c r="K92" s="42"/>
      <c r="L92" s="13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5.15" customHeight="1">
      <c r="A93" s="40"/>
      <c r="B93" s="41"/>
      <c r="C93" s="34" t="s">
        <v>31</v>
      </c>
      <c r="D93" s="42"/>
      <c r="E93" s="42"/>
      <c r="F93" s="29" t="str">
        <f>IF(E18="","",E18)</f>
        <v>Vyplň údaj</v>
      </c>
      <c r="G93" s="42"/>
      <c r="H93" s="42"/>
      <c r="I93" s="34" t="s">
        <v>38</v>
      </c>
      <c r="J93" s="38" t="str">
        <f>E24</f>
        <v xml:space="preserve"> </v>
      </c>
      <c r="K93" s="42"/>
      <c r="L93" s="13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0.32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13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11" customFormat="1" ht="29.28" customHeight="1">
      <c r="A95" s="179"/>
      <c r="B95" s="180"/>
      <c r="C95" s="181" t="s">
        <v>185</v>
      </c>
      <c r="D95" s="182" t="s">
        <v>60</v>
      </c>
      <c r="E95" s="182" t="s">
        <v>56</v>
      </c>
      <c r="F95" s="182" t="s">
        <v>57</v>
      </c>
      <c r="G95" s="182" t="s">
        <v>186</v>
      </c>
      <c r="H95" s="182" t="s">
        <v>187</v>
      </c>
      <c r="I95" s="182" t="s">
        <v>188</v>
      </c>
      <c r="J95" s="182" t="s">
        <v>172</v>
      </c>
      <c r="K95" s="183" t="s">
        <v>189</v>
      </c>
      <c r="L95" s="184"/>
      <c r="M95" s="94" t="s">
        <v>19</v>
      </c>
      <c r="N95" s="95" t="s">
        <v>45</v>
      </c>
      <c r="O95" s="95" t="s">
        <v>190</v>
      </c>
      <c r="P95" s="95" t="s">
        <v>191</v>
      </c>
      <c r="Q95" s="95" t="s">
        <v>192</v>
      </c>
      <c r="R95" s="95" t="s">
        <v>193</v>
      </c>
      <c r="S95" s="95" t="s">
        <v>194</v>
      </c>
      <c r="T95" s="96" t="s">
        <v>195</v>
      </c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</row>
    <row r="96" s="2" customFormat="1" ht="22.8" customHeight="1">
      <c r="A96" s="40"/>
      <c r="B96" s="41"/>
      <c r="C96" s="101" t="s">
        <v>196</v>
      </c>
      <c r="D96" s="42"/>
      <c r="E96" s="42"/>
      <c r="F96" s="42"/>
      <c r="G96" s="42"/>
      <c r="H96" s="42"/>
      <c r="I96" s="42"/>
      <c r="J96" s="185">
        <f>BK96</f>
        <v>0</v>
      </c>
      <c r="K96" s="42"/>
      <c r="L96" s="46"/>
      <c r="M96" s="97"/>
      <c r="N96" s="186"/>
      <c r="O96" s="98"/>
      <c r="P96" s="187">
        <f>P97+P254+P339</f>
        <v>0</v>
      </c>
      <c r="Q96" s="98"/>
      <c r="R96" s="187">
        <f>R97+R254+R339</f>
        <v>62.80144983748</v>
      </c>
      <c r="S96" s="98"/>
      <c r="T96" s="188">
        <f>T97+T254+T339</f>
        <v>105.49401585999999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74</v>
      </c>
      <c r="AU96" s="19" t="s">
        <v>173</v>
      </c>
      <c r="BK96" s="189">
        <f>BK97+BK254+BK339</f>
        <v>0</v>
      </c>
    </row>
    <row r="97" s="12" customFormat="1" ht="25.92" customHeight="1">
      <c r="A97" s="12"/>
      <c r="B97" s="190"/>
      <c r="C97" s="191"/>
      <c r="D97" s="192" t="s">
        <v>74</v>
      </c>
      <c r="E97" s="193" t="s">
        <v>197</v>
      </c>
      <c r="F97" s="193" t="s">
        <v>198</v>
      </c>
      <c r="G97" s="191"/>
      <c r="H97" s="191"/>
      <c r="I97" s="194"/>
      <c r="J97" s="195">
        <f>BK97</f>
        <v>0</v>
      </c>
      <c r="K97" s="191"/>
      <c r="L97" s="196"/>
      <c r="M97" s="197"/>
      <c r="N97" s="198"/>
      <c r="O97" s="198"/>
      <c r="P97" s="199">
        <f>P98+P107+P154+P186+P236+P251</f>
        <v>0</v>
      </c>
      <c r="Q97" s="198"/>
      <c r="R97" s="199">
        <f>R98+R107+R154+R186+R236+R251</f>
        <v>57.364679452479997</v>
      </c>
      <c r="S97" s="198"/>
      <c r="T97" s="200">
        <f>T98+T107+T154+T186+T236+T251</f>
        <v>104.812682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1" t="s">
        <v>83</v>
      </c>
      <c r="AT97" s="202" t="s">
        <v>74</v>
      </c>
      <c r="AU97" s="202" t="s">
        <v>75</v>
      </c>
      <c r="AY97" s="201" t="s">
        <v>199</v>
      </c>
      <c r="BK97" s="203">
        <f>BK98+BK107+BK154+BK186+BK236+BK251</f>
        <v>0</v>
      </c>
    </row>
    <row r="98" s="12" customFormat="1" ht="22.8" customHeight="1">
      <c r="A98" s="12"/>
      <c r="B98" s="190"/>
      <c r="C98" s="191"/>
      <c r="D98" s="192" t="s">
        <v>74</v>
      </c>
      <c r="E98" s="204" t="s">
        <v>219</v>
      </c>
      <c r="F98" s="204" t="s">
        <v>625</v>
      </c>
      <c r="G98" s="191"/>
      <c r="H98" s="191"/>
      <c r="I98" s="194"/>
      <c r="J98" s="205">
        <f>BK98</f>
        <v>0</v>
      </c>
      <c r="K98" s="191"/>
      <c r="L98" s="196"/>
      <c r="M98" s="197"/>
      <c r="N98" s="198"/>
      <c r="O98" s="198"/>
      <c r="P98" s="199">
        <f>SUM(P99:P106)</f>
        <v>0</v>
      </c>
      <c r="Q98" s="198"/>
      <c r="R98" s="199">
        <f>SUM(R99:R106)</f>
        <v>14.6395356</v>
      </c>
      <c r="S98" s="198"/>
      <c r="T98" s="200">
        <f>SUM(T99:T106)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1" t="s">
        <v>83</v>
      </c>
      <c r="AT98" s="202" t="s">
        <v>74</v>
      </c>
      <c r="AU98" s="202" t="s">
        <v>83</v>
      </c>
      <c r="AY98" s="201" t="s">
        <v>199</v>
      </c>
      <c r="BK98" s="203">
        <f>SUM(BK99:BK106)</f>
        <v>0</v>
      </c>
    </row>
    <row r="99" s="2" customFormat="1" ht="16.5" customHeight="1">
      <c r="A99" s="40"/>
      <c r="B99" s="41"/>
      <c r="C99" s="206" t="s">
        <v>83</v>
      </c>
      <c r="D99" s="206" t="s">
        <v>202</v>
      </c>
      <c r="E99" s="207" t="s">
        <v>2134</v>
      </c>
      <c r="F99" s="208" t="s">
        <v>2135</v>
      </c>
      <c r="G99" s="209" t="s">
        <v>205</v>
      </c>
      <c r="H99" s="210">
        <v>7.4279999999999999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1.6627000000000001</v>
      </c>
      <c r="R99" s="215">
        <f>Q99*H99</f>
        <v>12.350535600000001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2136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2137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13" customFormat="1">
      <c r="A101" s="13"/>
      <c r="B101" s="224"/>
      <c r="C101" s="225"/>
      <c r="D101" s="226" t="s">
        <v>216</v>
      </c>
      <c r="E101" s="227" t="s">
        <v>19</v>
      </c>
      <c r="F101" s="228" t="s">
        <v>2138</v>
      </c>
      <c r="G101" s="225"/>
      <c r="H101" s="229">
        <v>7.4279999999999999</v>
      </c>
      <c r="I101" s="230"/>
      <c r="J101" s="225"/>
      <c r="K101" s="225"/>
      <c r="L101" s="231"/>
      <c r="M101" s="232"/>
      <c r="N101" s="233"/>
      <c r="O101" s="233"/>
      <c r="P101" s="233"/>
      <c r="Q101" s="233"/>
      <c r="R101" s="233"/>
      <c r="S101" s="233"/>
      <c r="T101" s="234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5" t="s">
        <v>216</v>
      </c>
      <c r="AU101" s="235" t="s">
        <v>85</v>
      </c>
      <c r="AV101" s="13" t="s">
        <v>85</v>
      </c>
      <c r="AW101" s="13" t="s">
        <v>37</v>
      </c>
      <c r="AX101" s="13" t="s">
        <v>75</v>
      </c>
      <c r="AY101" s="235" t="s">
        <v>199</v>
      </c>
    </row>
    <row r="102" s="14" customFormat="1">
      <c r="A102" s="14"/>
      <c r="B102" s="236"/>
      <c r="C102" s="237"/>
      <c r="D102" s="226" t="s">
        <v>216</v>
      </c>
      <c r="E102" s="238" t="s">
        <v>19</v>
      </c>
      <c r="F102" s="239" t="s">
        <v>218</v>
      </c>
      <c r="G102" s="237"/>
      <c r="H102" s="240">
        <v>7.4279999999999999</v>
      </c>
      <c r="I102" s="241"/>
      <c r="J102" s="237"/>
      <c r="K102" s="237"/>
      <c r="L102" s="242"/>
      <c r="M102" s="243"/>
      <c r="N102" s="244"/>
      <c r="O102" s="244"/>
      <c r="P102" s="244"/>
      <c r="Q102" s="244"/>
      <c r="R102" s="244"/>
      <c r="S102" s="244"/>
      <c r="T102" s="24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6" t="s">
        <v>216</v>
      </c>
      <c r="AU102" s="246" t="s">
        <v>85</v>
      </c>
      <c r="AV102" s="14" t="s">
        <v>207</v>
      </c>
      <c r="AW102" s="14" t="s">
        <v>37</v>
      </c>
      <c r="AX102" s="14" t="s">
        <v>83</v>
      </c>
      <c r="AY102" s="246" t="s">
        <v>199</v>
      </c>
    </row>
    <row r="103" s="2" customFormat="1" ht="24.15" customHeight="1">
      <c r="A103" s="40"/>
      <c r="B103" s="41"/>
      <c r="C103" s="206" t="s">
        <v>85</v>
      </c>
      <c r="D103" s="206" t="s">
        <v>202</v>
      </c>
      <c r="E103" s="207" t="s">
        <v>2139</v>
      </c>
      <c r="F103" s="208" t="s">
        <v>2140</v>
      </c>
      <c r="G103" s="209" t="s">
        <v>283</v>
      </c>
      <c r="H103" s="210">
        <v>15</v>
      </c>
      <c r="I103" s="211"/>
      <c r="J103" s="212">
        <f>ROUND(I103*H103,2)</f>
        <v>0</v>
      </c>
      <c r="K103" s="208" t="s">
        <v>206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0.15260000000000001</v>
      </c>
      <c r="R103" s="215">
        <f>Q103*H103</f>
        <v>2.2890000000000001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2141</v>
      </c>
    </row>
    <row r="104" s="2" customFormat="1">
      <c r="A104" s="40"/>
      <c r="B104" s="41"/>
      <c r="C104" s="42"/>
      <c r="D104" s="219" t="s">
        <v>209</v>
      </c>
      <c r="E104" s="42"/>
      <c r="F104" s="220" t="s">
        <v>2142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209</v>
      </c>
      <c r="AU104" s="19" t="s">
        <v>85</v>
      </c>
    </row>
    <row r="105" s="13" customFormat="1">
      <c r="A105" s="13"/>
      <c r="B105" s="224"/>
      <c r="C105" s="225"/>
      <c r="D105" s="226" t="s">
        <v>216</v>
      </c>
      <c r="E105" s="227" t="s">
        <v>19</v>
      </c>
      <c r="F105" s="228" t="s">
        <v>2143</v>
      </c>
      <c r="G105" s="225"/>
      <c r="H105" s="229">
        <v>15</v>
      </c>
      <c r="I105" s="230"/>
      <c r="J105" s="225"/>
      <c r="K105" s="225"/>
      <c r="L105" s="231"/>
      <c r="M105" s="232"/>
      <c r="N105" s="233"/>
      <c r="O105" s="233"/>
      <c r="P105" s="233"/>
      <c r="Q105" s="233"/>
      <c r="R105" s="233"/>
      <c r="S105" s="233"/>
      <c r="T105" s="234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5" t="s">
        <v>216</v>
      </c>
      <c r="AU105" s="235" t="s">
        <v>85</v>
      </c>
      <c r="AV105" s="13" t="s">
        <v>85</v>
      </c>
      <c r="AW105" s="13" t="s">
        <v>37</v>
      </c>
      <c r="AX105" s="13" t="s">
        <v>75</v>
      </c>
      <c r="AY105" s="235" t="s">
        <v>199</v>
      </c>
    </row>
    <row r="106" s="14" customFormat="1">
      <c r="A106" s="14"/>
      <c r="B106" s="236"/>
      <c r="C106" s="237"/>
      <c r="D106" s="226" t="s">
        <v>216</v>
      </c>
      <c r="E106" s="238" t="s">
        <v>19</v>
      </c>
      <c r="F106" s="239" t="s">
        <v>218</v>
      </c>
      <c r="G106" s="237"/>
      <c r="H106" s="240">
        <v>15</v>
      </c>
      <c r="I106" s="241"/>
      <c r="J106" s="237"/>
      <c r="K106" s="237"/>
      <c r="L106" s="242"/>
      <c r="M106" s="243"/>
      <c r="N106" s="244"/>
      <c r="O106" s="244"/>
      <c r="P106" s="244"/>
      <c r="Q106" s="244"/>
      <c r="R106" s="244"/>
      <c r="S106" s="244"/>
      <c r="T106" s="245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46" t="s">
        <v>216</v>
      </c>
      <c r="AU106" s="246" t="s">
        <v>85</v>
      </c>
      <c r="AV106" s="14" t="s">
        <v>207</v>
      </c>
      <c r="AW106" s="14" t="s">
        <v>37</v>
      </c>
      <c r="AX106" s="14" t="s">
        <v>83</v>
      </c>
      <c r="AY106" s="246" t="s">
        <v>199</v>
      </c>
    </row>
    <row r="107" s="12" customFormat="1" ht="22.8" customHeight="1">
      <c r="A107" s="12"/>
      <c r="B107" s="190"/>
      <c r="C107" s="191"/>
      <c r="D107" s="192" t="s">
        <v>74</v>
      </c>
      <c r="E107" s="204" t="s">
        <v>207</v>
      </c>
      <c r="F107" s="204" t="s">
        <v>1334</v>
      </c>
      <c r="G107" s="191"/>
      <c r="H107" s="191"/>
      <c r="I107" s="194"/>
      <c r="J107" s="205">
        <f>BK107</f>
        <v>0</v>
      </c>
      <c r="K107" s="191"/>
      <c r="L107" s="196"/>
      <c r="M107" s="197"/>
      <c r="N107" s="198"/>
      <c r="O107" s="198"/>
      <c r="P107" s="199">
        <f>SUM(P108:P153)</f>
        <v>0</v>
      </c>
      <c r="Q107" s="198"/>
      <c r="R107" s="199">
        <f>SUM(R108:R153)</f>
        <v>32.35179891248</v>
      </c>
      <c r="S107" s="198"/>
      <c r="T107" s="200">
        <f>SUM(T108:T153)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1" t="s">
        <v>83</v>
      </c>
      <c r="AT107" s="202" t="s">
        <v>74</v>
      </c>
      <c r="AU107" s="202" t="s">
        <v>83</v>
      </c>
      <c r="AY107" s="201" t="s">
        <v>199</v>
      </c>
      <c r="BK107" s="203">
        <f>SUM(BK108:BK153)</f>
        <v>0</v>
      </c>
    </row>
    <row r="108" s="2" customFormat="1" ht="16.5" customHeight="1">
      <c r="A108" s="40"/>
      <c r="B108" s="41"/>
      <c r="C108" s="206" t="s">
        <v>219</v>
      </c>
      <c r="D108" s="206" t="s">
        <v>202</v>
      </c>
      <c r="E108" s="207" t="s">
        <v>2144</v>
      </c>
      <c r="F108" s="208" t="s">
        <v>2145</v>
      </c>
      <c r="G108" s="209" t="s">
        <v>205</v>
      </c>
      <c r="H108" s="210">
        <v>7.7270000000000003</v>
      </c>
      <c r="I108" s="211"/>
      <c r="J108" s="212">
        <f>ROUND(I108*H108,2)</f>
        <v>0</v>
      </c>
      <c r="K108" s="208" t="s">
        <v>206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2.5020099999999998</v>
      </c>
      <c r="R108" s="215">
        <f>Q108*H108</f>
        <v>19.333031269999999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207</v>
      </c>
      <c r="AT108" s="217" t="s">
        <v>202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2146</v>
      </c>
    </row>
    <row r="109" s="2" customFormat="1">
      <c r="A109" s="40"/>
      <c r="B109" s="41"/>
      <c r="C109" s="42"/>
      <c r="D109" s="219" t="s">
        <v>209</v>
      </c>
      <c r="E109" s="42"/>
      <c r="F109" s="220" t="s">
        <v>2147</v>
      </c>
      <c r="G109" s="42"/>
      <c r="H109" s="42"/>
      <c r="I109" s="221"/>
      <c r="J109" s="42"/>
      <c r="K109" s="42"/>
      <c r="L109" s="46"/>
      <c r="M109" s="222"/>
      <c r="N109" s="223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209</v>
      </c>
      <c r="AU109" s="19" t="s">
        <v>85</v>
      </c>
    </row>
    <row r="110" s="13" customFormat="1">
      <c r="A110" s="13"/>
      <c r="B110" s="224"/>
      <c r="C110" s="225"/>
      <c r="D110" s="226" t="s">
        <v>216</v>
      </c>
      <c r="E110" s="227" t="s">
        <v>19</v>
      </c>
      <c r="F110" s="228" t="s">
        <v>2148</v>
      </c>
      <c r="G110" s="225"/>
      <c r="H110" s="229">
        <v>7.7270000000000003</v>
      </c>
      <c r="I110" s="230"/>
      <c r="J110" s="225"/>
      <c r="K110" s="225"/>
      <c r="L110" s="231"/>
      <c r="M110" s="232"/>
      <c r="N110" s="233"/>
      <c r="O110" s="233"/>
      <c r="P110" s="233"/>
      <c r="Q110" s="233"/>
      <c r="R110" s="233"/>
      <c r="S110" s="233"/>
      <c r="T110" s="234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35" t="s">
        <v>216</v>
      </c>
      <c r="AU110" s="235" t="s">
        <v>85</v>
      </c>
      <c r="AV110" s="13" t="s">
        <v>85</v>
      </c>
      <c r="AW110" s="13" t="s">
        <v>37</v>
      </c>
      <c r="AX110" s="13" t="s">
        <v>75</v>
      </c>
      <c r="AY110" s="235" t="s">
        <v>199</v>
      </c>
    </row>
    <row r="111" s="14" customFormat="1">
      <c r="A111" s="14"/>
      <c r="B111" s="236"/>
      <c r="C111" s="237"/>
      <c r="D111" s="226" t="s">
        <v>216</v>
      </c>
      <c r="E111" s="238" t="s">
        <v>19</v>
      </c>
      <c r="F111" s="239" t="s">
        <v>218</v>
      </c>
      <c r="G111" s="237"/>
      <c r="H111" s="240">
        <v>7.7270000000000003</v>
      </c>
      <c r="I111" s="241"/>
      <c r="J111" s="237"/>
      <c r="K111" s="237"/>
      <c r="L111" s="242"/>
      <c r="M111" s="243"/>
      <c r="N111" s="244"/>
      <c r="O111" s="244"/>
      <c r="P111" s="244"/>
      <c r="Q111" s="244"/>
      <c r="R111" s="244"/>
      <c r="S111" s="244"/>
      <c r="T111" s="245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46" t="s">
        <v>216</v>
      </c>
      <c r="AU111" s="246" t="s">
        <v>85</v>
      </c>
      <c r="AV111" s="14" t="s">
        <v>207</v>
      </c>
      <c r="AW111" s="14" t="s">
        <v>37</v>
      </c>
      <c r="AX111" s="14" t="s">
        <v>83</v>
      </c>
      <c r="AY111" s="246" t="s">
        <v>199</v>
      </c>
    </row>
    <row r="112" s="2" customFormat="1" ht="16.5" customHeight="1">
      <c r="A112" s="40"/>
      <c r="B112" s="41"/>
      <c r="C112" s="206" t="s">
        <v>207</v>
      </c>
      <c r="D112" s="206" t="s">
        <v>202</v>
      </c>
      <c r="E112" s="207" t="s">
        <v>1760</v>
      </c>
      <c r="F112" s="208" t="s">
        <v>1761</v>
      </c>
      <c r="G112" s="209" t="s">
        <v>283</v>
      </c>
      <c r="H112" s="210">
        <v>42.93</v>
      </c>
      <c r="I112" s="211"/>
      <c r="J112" s="212">
        <f>ROUND(I112*H112,2)</f>
        <v>0</v>
      </c>
      <c r="K112" s="208" t="s">
        <v>206</v>
      </c>
      <c r="L112" s="46"/>
      <c r="M112" s="213" t="s">
        <v>19</v>
      </c>
      <c r="N112" s="214" t="s">
        <v>46</v>
      </c>
      <c r="O112" s="86"/>
      <c r="P112" s="215">
        <f>O112*H112</f>
        <v>0</v>
      </c>
      <c r="Q112" s="215">
        <v>0.0053261999999999997</v>
      </c>
      <c r="R112" s="215">
        <f>Q112*H112</f>
        <v>0.22865376599999998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207</v>
      </c>
      <c r="AT112" s="217" t="s">
        <v>202</v>
      </c>
      <c r="AU112" s="217" t="s">
        <v>85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207</v>
      </c>
      <c r="BM112" s="217" t="s">
        <v>2149</v>
      </c>
    </row>
    <row r="113" s="2" customFormat="1">
      <c r="A113" s="40"/>
      <c r="B113" s="41"/>
      <c r="C113" s="42"/>
      <c r="D113" s="219" t="s">
        <v>209</v>
      </c>
      <c r="E113" s="42"/>
      <c r="F113" s="220" t="s">
        <v>1763</v>
      </c>
      <c r="G113" s="42"/>
      <c r="H113" s="42"/>
      <c r="I113" s="221"/>
      <c r="J113" s="42"/>
      <c r="K113" s="42"/>
      <c r="L113" s="46"/>
      <c r="M113" s="222"/>
      <c r="N113" s="223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209</v>
      </c>
      <c r="AU113" s="19" t="s">
        <v>85</v>
      </c>
    </row>
    <row r="114" s="2" customFormat="1" ht="16.5" customHeight="1">
      <c r="A114" s="40"/>
      <c r="B114" s="41"/>
      <c r="C114" s="206" t="s">
        <v>238</v>
      </c>
      <c r="D114" s="206" t="s">
        <v>202</v>
      </c>
      <c r="E114" s="207" t="s">
        <v>1765</v>
      </c>
      <c r="F114" s="208" t="s">
        <v>1766</v>
      </c>
      <c r="G114" s="209" t="s">
        <v>283</v>
      </c>
      <c r="H114" s="210">
        <v>42.93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207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2150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1768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2" customFormat="1" ht="16.5" customHeight="1">
      <c r="A116" s="40"/>
      <c r="B116" s="41"/>
      <c r="C116" s="206" t="s">
        <v>200</v>
      </c>
      <c r="D116" s="206" t="s">
        <v>202</v>
      </c>
      <c r="E116" s="207" t="s">
        <v>2151</v>
      </c>
      <c r="F116" s="208" t="s">
        <v>2152</v>
      </c>
      <c r="G116" s="209" t="s">
        <v>283</v>
      </c>
      <c r="H116" s="210">
        <v>42.93</v>
      </c>
      <c r="I116" s="211"/>
      <c r="J116" s="212">
        <f>ROUND(I116*H116,2)</f>
        <v>0</v>
      </c>
      <c r="K116" s="208" t="s">
        <v>206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0.00088228000000000004</v>
      </c>
      <c r="R116" s="215">
        <f>Q116*H116</f>
        <v>0.037876280400000004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207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207</v>
      </c>
      <c r="BM116" s="217" t="s">
        <v>2153</v>
      </c>
    </row>
    <row r="117" s="2" customFormat="1">
      <c r="A117" s="40"/>
      <c r="B117" s="41"/>
      <c r="C117" s="42"/>
      <c r="D117" s="219" t="s">
        <v>209</v>
      </c>
      <c r="E117" s="42"/>
      <c r="F117" s="220" t="s">
        <v>2154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209</v>
      </c>
      <c r="AU117" s="19" t="s">
        <v>85</v>
      </c>
    </row>
    <row r="118" s="2" customFormat="1" ht="16.5" customHeight="1">
      <c r="A118" s="40"/>
      <c r="B118" s="41"/>
      <c r="C118" s="206" t="s">
        <v>249</v>
      </c>
      <c r="D118" s="206" t="s">
        <v>202</v>
      </c>
      <c r="E118" s="207" t="s">
        <v>2155</v>
      </c>
      <c r="F118" s="208" t="s">
        <v>2156</v>
      </c>
      <c r="G118" s="209" t="s">
        <v>283</v>
      </c>
      <c r="H118" s="210">
        <v>42.93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2157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2158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2" customFormat="1" ht="16.5" customHeight="1">
      <c r="A120" s="40"/>
      <c r="B120" s="41"/>
      <c r="C120" s="206" t="s">
        <v>254</v>
      </c>
      <c r="D120" s="206" t="s">
        <v>202</v>
      </c>
      <c r="E120" s="207" t="s">
        <v>2159</v>
      </c>
      <c r="F120" s="208" t="s">
        <v>2160</v>
      </c>
      <c r="G120" s="209" t="s">
        <v>283</v>
      </c>
      <c r="H120" s="210">
        <v>42.93</v>
      </c>
      <c r="I120" s="211"/>
      <c r="J120" s="212">
        <f>ROUND(I120*H120,2)</f>
        <v>0</v>
      </c>
      <c r="K120" s="208" t="s">
        <v>206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0.0032000000000000002</v>
      </c>
      <c r="R120" s="215">
        <f>Q120*H120</f>
        <v>0.137376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207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2161</v>
      </c>
    </row>
    <row r="121" s="2" customFormat="1">
      <c r="A121" s="40"/>
      <c r="B121" s="41"/>
      <c r="C121" s="42"/>
      <c r="D121" s="219" t="s">
        <v>209</v>
      </c>
      <c r="E121" s="42"/>
      <c r="F121" s="220" t="s">
        <v>2162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209</v>
      </c>
      <c r="AU121" s="19" t="s">
        <v>85</v>
      </c>
    </row>
    <row r="122" s="2" customFormat="1" ht="16.5" customHeight="1">
      <c r="A122" s="40"/>
      <c r="B122" s="41"/>
      <c r="C122" s="206" t="s">
        <v>230</v>
      </c>
      <c r="D122" s="206" t="s">
        <v>202</v>
      </c>
      <c r="E122" s="207" t="s">
        <v>1769</v>
      </c>
      <c r="F122" s="208" t="s">
        <v>1770</v>
      </c>
      <c r="G122" s="209" t="s">
        <v>213</v>
      </c>
      <c r="H122" s="210">
        <v>1.391</v>
      </c>
      <c r="I122" s="211"/>
      <c r="J122" s="212">
        <f>ROUND(I122*H122,2)</f>
        <v>0</v>
      </c>
      <c r="K122" s="208" t="s">
        <v>206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1.0555522399999999</v>
      </c>
      <c r="R122" s="215">
        <f>Q122*H122</f>
        <v>1.4682731658399999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207</v>
      </c>
      <c r="AT122" s="217" t="s">
        <v>202</v>
      </c>
      <c r="AU122" s="217" t="s">
        <v>85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2163</v>
      </c>
    </row>
    <row r="123" s="2" customFormat="1">
      <c r="A123" s="40"/>
      <c r="B123" s="41"/>
      <c r="C123" s="42"/>
      <c r="D123" s="219" t="s">
        <v>209</v>
      </c>
      <c r="E123" s="42"/>
      <c r="F123" s="220" t="s">
        <v>1772</v>
      </c>
      <c r="G123" s="42"/>
      <c r="H123" s="42"/>
      <c r="I123" s="221"/>
      <c r="J123" s="42"/>
      <c r="K123" s="42"/>
      <c r="L123" s="46"/>
      <c r="M123" s="222"/>
      <c r="N123" s="223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209</v>
      </c>
      <c r="AU123" s="19" t="s">
        <v>85</v>
      </c>
    </row>
    <row r="124" s="13" customFormat="1">
      <c r="A124" s="13"/>
      <c r="B124" s="224"/>
      <c r="C124" s="225"/>
      <c r="D124" s="226" t="s">
        <v>216</v>
      </c>
      <c r="E124" s="227" t="s">
        <v>19</v>
      </c>
      <c r="F124" s="228" t="s">
        <v>2164</v>
      </c>
      <c r="G124" s="225"/>
      <c r="H124" s="229">
        <v>1.391</v>
      </c>
      <c r="I124" s="230"/>
      <c r="J124" s="225"/>
      <c r="K124" s="225"/>
      <c r="L124" s="231"/>
      <c r="M124" s="232"/>
      <c r="N124" s="233"/>
      <c r="O124" s="233"/>
      <c r="P124" s="233"/>
      <c r="Q124" s="233"/>
      <c r="R124" s="233"/>
      <c r="S124" s="233"/>
      <c r="T124" s="234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5" t="s">
        <v>216</v>
      </c>
      <c r="AU124" s="235" t="s">
        <v>85</v>
      </c>
      <c r="AV124" s="13" t="s">
        <v>85</v>
      </c>
      <c r="AW124" s="13" t="s">
        <v>37</v>
      </c>
      <c r="AX124" s="13" t="s">
        <v>75</v>
      </c>
      <c r="AY124" s="235" t="s">
        <v>199</v>
      </c>
    </row>
    <row r="125" s="14" customFormat="1">
      <c r="A125" s="14"/>
      <c r="B125" s="236"/>
      <c r="C125" s="237"/>
      <c r="D125" s="226" t="s">
        <v>216</v>
      </c>
      <c r="E125" s="238" t="s">
        <v>19</v>
      </c>
      <c r="F125" s="239" t="s">
        <v>218</v>
      </c>
      <c r="G125" s="237"/>
      <c r="H125" s="240">
        <v>1.391</v>
      </c>
      <c r="I125" s="241"/>
      <c r="J125" s="237"/>
      <c r="K125" s="237"/>
      <c r="L125" s="242"/>
      <c r="M125" s="243"/>
      <c r="N125" s="244"/>
      <c r="O125" s="244"/>
      <c r="P125" s="244"/>
      <c r="Q125" s="244"/>
      <c r="R125" s="244"/>
      <c r="S125" s="244"/>
      <c r="T125" s="24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6" t="s">
        <v>216</v>
      </c>
      <c r="AU125" s="246" t="s">
        <v>85</v>
      </c>
      <c r="AV125" s="14" t="s">
        <v>207</v>
      </c>
      <c r="AW125" s="14" t="s">
        <v>37</v>
      </c>
      <c r="AX125" s="14" t="s">
        <v>83</v>
      </c>
      <c r="AY125" s="246" t="s">
        <v>199</v>
      </c>
    </row>
    <row r="126" s="2" customFormat="1" ht="16.5" customHeight="1">
      <c r="A126" s="40"/>
      <c r="B126" s="41"/>
      <c r="C126" s="206" t="s">
        <v>265</v>
      </c>
      <c r="D126" s="206" t="s">
        <v>202</v>
      </c>
      <c r="E126" s="207" t="s">
        <v>2165</v>
      </c>
      <c r="F126" s="208" t="s">
        <v>2166</v>
      </c>
      <c r="G126" s="209" t="s">
        <v>205</v>
      </c>
      <c r="H126" s="210">
        <v>4.016</v>
      </c>
      <c r="I126" s="211"/>
      <c r="J126" s="212">
        <f>ROUND(I126*H126,2)</f>
        <v>0</v>
      </c>
      <c r="K126" s="208" t="s">
        <v>206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2.5019399999999998</v>
      </c>
      <c r="R126" s="215">
        <f>Q126*H126</f>
        <v>10.04779104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2167</v>
      </c>
    </row>
    <row r="127" s="2" customFormat="1">
      <c r="A127" s="40"/>
      <c r="B127" s="41"/>
      <c r="C127" s="42"/>
      <c r="D127" s="219" t="s">
        <v>209</v>
      </c>
      <c r="E127" s="42"/>
      <c r="F127" s="220" t="s">
        <v>2168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209</v>
      </c>
      <c r="AU127" s="19" t="s">
        <v>85</v>
      </c>
    </row>
    <row r="128" s="13" customFormat="1">
      <c r="A128" s="13"/>
      <c r="B128" s="224"/>
      <c r="C128" s="225"/>
      <c r="D128" s="226" t="s">
        <v>216</v>
      </c>
      <c r="E128" s="227" t="s">
        <v>19</v>
      </c>
      <c r="F128" s="228" t="s">
        <v>2169</v>
      </c>
      <c r="G128" s="225"/>
      <c r="H128" s="229">
        <v>4.016</v>
      </c>
      <c r="I128" s="230"/>
      <c r="J128" s="225"/>
      <c r="K128" s="225"/>
      <c r="L128" s="231"/>
      <c r="M128" s="232"/>
      <c r="N128" s="233"/>
      <c r="O128" s="233"/>
      <c r="P128" s="233"/>
      <c r="Q128" s="233"/>
      <c r="R128" s="233"/>
      <c r="S128" s="233"/>
      <c r="T128" s="234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5" t="s">
        <v>216</v>
      </c>
      <c r="AU128" s="235" t="s">
        <v>85</v>
      </c>
      <c r="AV128" s="13" t="s">
        <v>85</v>
      </c>
      <c r="AW128" s="13" t="s">
        <v>37</v>
      </c>
      <c r="AX128" s="13" t="s">
        <v>75</v>
      </c>
      <c r="AY128" s="235" t="s">
        <v>199</v>
      </c>
    </row>
    <row r="129" s="14" customFormat="1">
      <c r="A129" s="14"/>
      <c r="B129" s="236"/>
      <c r="C129" s="237"/>
      <c r="D129" s="226" t="s">
        <v>216</v>
      </c>
      <c r="E129" s="238" t="s">
        <v>19</v>
      </c>
      <c r="F129" s="239" t="s">
        <v>218</v>
      </c>
      <c r="G129" s="237"/>
      <c r="H129" s="240">
        <v>4.016</v>
      </c>
      <c r="I129" s="241"/>
      <c r="J129" s="237"/>
      <c r="K129" s="237"/>
      <c r="L129" s="242"/>
      <c r="M129" s="243"/>
      <c r="N129" s="244"/>
      <c r="O129" s="244"/>
      <c r="P129" s="244"/>
      <c r="Q129" s="244"/>
      <c r="R129" s="244"/>
      <c r="S129" s="244"/>
      <c r="T129" s="245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6" t="s">
        <v>216</v>
      </c>
      <c r="AU129" s="246" t="s">
        <v>85</v>
      </c>
      <c r="AV129" s="14" t="s">
        <v>207</v>
      </c>
      <c r="AW129" s="14" t="s">
        <v>37</v>
      </c>
      <c r="AX129" s="14" t="s">
        <v>83</v>
      </c>
      <c r="AY129" s="246" t="s">
        <v>199</v>
      </c>
    </row>
    <row r="130" s="2" customFormat="1" ht="16.5" customHeight="1">
      <c r="A130" s="40"/>
      <c r="B130" s="41"/>
      <c r="C130" s="206" t="s">
        <v>271</v>
      </c>
      <c r="D130" s="206" t="s">
        <v>202</v>
      </c>
      <c r="E130" s="207" t="s">
        <v>2170</v>
      </c>
      <c r="F130" s="208" t="s">
        <v>2171</v>
      </c>
      <c r="G130" s="209" t="s">
        <v>283</v>
      </c>
      <c r="H130" s="210">
        <v>35.722999999999999</v>
      </c>
      <c r="I130" s="211"/>
      <c r="J130" s="212">
        <f>ROUND(I130*H130,2)</f>
        <v>0</v>
      </c>
      <c r="K130" s="208" t="s">
        <v>206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0.0046537200000000001</v>
      </c>
      <c r="R130" s="215">
        <f>Q130*H130</f>
        <v>0.16624483956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207</v>
      </c>
      <c r="AT130" s="217" t="s">
        <v>202</v>
      </c>
      <c r="AU130" s="217" t="s">
        <v>85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207</v>
      </c>
      <c r="BM130" s="217" t="s">
        <v>2172</v>
      </c>
    </row>
    <row r="131" s="2" customFormat="1">
      <c r="A131" s="40"/>
      <c r="B131" s="41"/>
      <c r="C131" s="42"/>
      <c r="D131" s="219" t="s">
        <v>209</v>
      </c>
      <c r="E131" s="42"/>
      <c r="F131" s="220" t="s">
        <v>2173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209</v>
      </c>
      <c r="AU131" s="19" t="s">
        <v>85</v>
      </c>
    </row>
    <row r="132" s="13" customFormat="1">
      <c r="A132" s="13"/>
      <c r="B132" s="224"/>
      <c r="C132" s="225"/>
      <c r="D132" s="226" t="s">
        <v>216</v>
      </c>
      <c r="E132" s="227" t="s">
        <v>19</v>
      </c>
      <c r="F132" s="228" t="s">
        <v>2174</v>
      </c>
      <c r="G132" s="225"/>
      <c r="H132" s="229">
        <v>3.9750000000000001</v>
      </c>
      <c r="I132" s="230"/>
      <c r="J132" s="225"/>
      <c r="K132" s="225"/>
      <c r="L132" s="231"/>
      <c r="M132" s="232"/>
      <c r="N132" s="233"/>
      <c r="O132" s="233"/>
      <c r="P132" s="233"/>
      <c r="Q132" s="233"/>
      <c r="R132" s="233"/>
      <c r="S132" s="233"/>
      <c r="T132" s="234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5" t="s">
        <v>216</v>
      </c>
      <c r="AU132" s="235" t="s">
        <v>85</v>
      </c>
      <c r="AV132" s="13" t="s">
        <v>85</v>
      </c>
      <c r="AW132" s="13" t="s">
        <v>37</v>
      </c>
      <c r="AX132" s="13" t="s">
        <v>75</v>
      </c>
      <c r="AY132" s="235" t="s">
        <v>199</v>
      </c>
    </row>
    <row r="133" s="13" customFormat="1">
      <c r="A133" s="13"/>
      <c r="B133" s="224"/>
      <c r="C133" s="225"/>
      <c r="D133" s="226" t="s">
        <v>216</v>
      </c>
      <c r="E133" s="227" t="s">
        <v>19</v>
      </c>
      <c r="F133" s="228" t="s">
        <v>2175</v>
      </c>
      <c r="G133" s="225"/>
      <c r="H133" s="229">
        <v>31.748000000000001</v>
      </c>
      <c r="I133" s="230"/>
      <c r="J133" s="225"/>
      <c r="K133" s="225"/>
      <c r="L133" s="231"/>
      <c r="M133" s="232"/>
      <c r="N133" s="233"/>
      <c r="O133" s="233"/>
      <c r="P133" s="233"/>
      <c r="Q133" s="233"/>
      <c r="R133" s="233"/>
      <c r="S133" s="233"/>
      <c r="T133" s="234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35" t="s">
        <v>216</v>
      </c>
      <c r="AU133" s="235" t="s">
        <v>85</v>
      </c>
      <c r="AV133" s="13" t="s">
        <v>85</v>
      </c>
      <c r="AW133" s="13" t="s">
        <v>37</v>
      </c>
      <c r="AX133" s="13" t="s">
        <v>75</v>
      </c>
      <c r="AY133" s="235" t="s">
        <v>199</v>
      </c>
    </row>
    <row r="134" s="14" customFormat="1">
      <c r="A134" s="14"/>
      <c r="B134" s="236"/>
      <c r="C134" s="237"/>
      <c r="D134" s="226" t="s">
        <v>216</v>
      </c>
      <c r="E134" s="238" t="s">
        <v>19</v>
      </c>
      <c r="F134" s="239" t="s">
        <v>218</v>
      </c>
      <c r="G134" s="237"/>
      <c r="H134" s="240">
        <v>35.722999999999999</v>
      </c>
      <c r="I134" s="241"/>
      <c r="J134" s="237"/>
      <c r="K134" s="237"/>
      <c r="L134" s="242"/>
      <c r="M134" s="243"/>
      <c r="N134" s="244"/>
      <c r="O134" s="244"/>
      <c r="P134" s="244"/>
      <c r="Q134" s="244"/>
      <c r="R134" s="244"/>
      <c r="S134" s="244"/>
      <c r="T134" s="245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46" t="s">
        <v>216</v>
      </c>
      <c r="AU134" s="246" t="s">
        <v>85</v>
      </c>
      <c r="AV134" s="14" t="s">
        <v>207</v>
      </c>
      <c r="AW134" s="14" t="s">
        <v>37</v>
      </c>
      <c r="AX134" s="14" t="s">
        <v>83</v>
      </c>
      <c r="AY134" s="246" t="s">
        <v>199</v>
      </c>
    </row>
    <row r="135" s="2" customFormat="1" ht="16.5" customHeight="1">
      <c r="A135" s="40"/>
      <c r="B135" s="41"/>
      <c r="C135" s="206" t="s">
        <v>8</v>
      </c>
      <c r="D135" s="206" t="s">
        <v>202</v>
      </c>
      <c r="E135" s="207" t="s">
        <v>2176</v>
      </c>
      <c r="F135" s="208" t="s">
        <v>2177</v>
      </c>
      <c r="G135" s="209" t="s">
        <v>283</v>
      </c>
      <c r="H135" s="210">
        <v>35.722999999999999</v>
      </c>
      <c r="I135" s="211"/>
      <c r="J135" s="212">
        <f>ROUND(I135*H135,2)</f>
        <v>0</v>
      </c>
      <c r="K135" s="208" t="s">
        <v>206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0</v>
      </c>
      <c r="R135" s="215">
        <f>Q135*H135</f>
        <v>0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207</v>
      </c>
      <c r="AT135" s="217" t="s">
        <v>202</v>
      </c>
      <c r="AU135" s="217" t="s">
        <v>85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207</v>
      </c>
      <c r="BM135" s="217" t="s">
        <v>2178</v>
      </c>
    </row>
    <row r="136" s="2" customFormat="1">
      <c r="A136" s="40"/>
      <c r="B136" s="41"/>
      <c r="C136" s="42"/>
      <c r="D136" s="219" t="s">
        <v>209</v>
      </c>
      <c r="E136" s="42"/>
      <c r="F136" s="220" t="s">
        <v>2179</v>
      </c>
      <c r="G136" s="42"/>
      <c r="H136" s="42"/>
      <c r="I136" s="221"/>
      <c r="J136" s="42"/>
      <c r="K136" s="42"/>
      <c r="L136" s="46"/>
      <c r="M136" s="222"/>
      <c r="N136" s="223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209</v>
      </c>
      <c r="AU136" s="19" t="s">
        <v>85</v>
      </c>
    </row>
    <row r="137" s="2" customFormat="1" ht="16.5" customHeight="1">
      <c r="A137" s="40"/>
      <c r="B137" s="41"/>
      <c r="C137" s="206" t="s">
        <v>286</v>
      </c>
      <c r="D137" s="206" t="s">
        <v>202</v>
      </c>
      <c r="E137" s="207" t="s">
        <v>2180</v>
      </c>
      <c r="F137" s="208" t="s">
        <v>2181</v>
      </c>
      <c r="G137" s="209" t="s">
        <v>283</v>
      </c>
      <c r="H137" s="210">
        <v>31.748000000000001</v>
      </c>
      <c r="I137" s="211"/>
      <c r="J137" s="212">
        <f>ROUND(I137*H137,2)</f>
        <v>0</v>
      </c>
      <c r="K137" s="208" t="s">
        <v>206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0.0033999999999999998</v>
      </c>
      <c r="R137" s="215">
        <f>Q137*H137</f>
        <v>0.1079432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207</v>
      </c>
      <c r="AT137" s="217" t="s">
        <v>202</v>
      </c>
      <c r="AU137" s="217" t="s">
        <v>85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207</v>
      </c>
      <c r="BM137" s="217" t="s">
        <v>2182</v>
      </c>
    </row>
    <row r="138" s="2" customFormat="1">
      <c r="A138" s="40"/>
      <c r="B138" s="41"/>
      <c r="C138" s="42"/>
      <c r="D138" s="219" t="s">
        <v>209</v>
      </c>
      <c r="E138" s="42"/>
      <c r="F138" s="220" t="s">
        <v>2183</v>
      </c>
      <c r="G138" s="42"/>
      <c r="H138" s="42"/>
      <c r="I138" s="221"/>
      <c r="J138" s="42"/>
      <c r="K138" s="42"/>
      <c r="L138" s="46"/>
      <c r="M138" s="222"/>
      <c r="N138" s="223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209</v>
      </c>
      <c r="AU138" s="19" t="s">
        <v>85</v>
      </c>
    </row>
    <row r="139" s="13" customFormat="1">
      <c r="A139" s="13"/>
      <c r="B139" s="224"/>
      <c r="C139" s="225"/>
      <c r="D139" s="226" t="s">
        <v>216</v>
      </c>
      <c r="E139" s="227" t="s">
        <v>19</v>
      </c>
      <c r="F139" s="228" t="s">
        <v>2184</v>
      </c>
      <c r="G139" s="225"/>
      <c r="H139" s="229">
        <v>31.748000000000001</v>
      </c>
      <c r="I139" s="230"/>
      <c r="J139" s="225"/>
      <c r="K139" s="225"/>
      <c r="L139" s="231"/>
      <c r="M139" s="232"/>
      <c r="N139" s="233"/>
      <c r="O139" s="233"/>
      <c r="P139" s="233"/>
      <c r="Q139" s="233"/>
      <c r="R139" s="233"/>
      <c r="S139" s="233"/>
      <c r="T139" s="234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5" t="s">
        <v>216</v>
      </c>
      <c r="AU139" s="235" t="s">
        <v>85</v>
      </c>
      <c r="AV139" s="13" t="s">
        <v>85</v>
      </c>
      <c r="AW139" s="13" t="s">
        <v>37</v>
      </c>
      <c r="AX139" s="13" t="s">
        <v>75</v>
      </c>
      <c r="AY139" s="235" t="s">
        <v>199</v>
      </c>
    </row>
    <row r="140" s="14" customFormat="1">
      <c r="A140" s="14"/>
      <c r="B140" s="236"/>
      <c r="C140" s="237"/>
      <c r="D140" s="226" t="s">
        <v>216</v>
      </c>
      <c r="E140" s="238" t="s">
        <v>19</v>
      </c>
      <c r="F140" s="239" t="s">
        <v>218</v>
      </c>
      <c r="G140" s="237"/>
      <c r="H140" s="240">
        <v>31.748000000000001</v>
      </c>
      <c r="I140" s="241"/>
      <c r="J140" s="237"/>
      <c r="K140" s="237"/>
      <c r="L140" s="242"/>
      <c r="M140" s="243"/>
      <c r="N140" s="244"/>
      <c r="O140" s="244"/>
      <c r="P140" s="244"/>
      <c r="Q140" s="244"/>
      <c r="R140" s="244"/>
      <c r="S140" s="244"/>
      <c r="T140" s="245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6" t="s">
        <v>216</v>
      </c>
      <c r="AU140" s="246" t="s">
        <v>85</v>
      </c>
      <c r="AV140" s="14" t="s">
        <v>207</v>
      </c>
      <c r="AW140" s="14" t="s">
        <v>37</v>
      </c>
      <c r="AX140" s="14" t="s">
        <v>83</v>
      </c>
      <c r="AY140" s="246" t="s">
        <v>199</v>
      </c>
    </row>
    <row r="141" s="2" customFormat="1" ht="16.5" customHeight="1">
      <c r="A141" s="40"/>
      <c r="B141" s="41"/>
      <c r="C141" s="206" t="s">
        <v>293</v>
      </c>
      <c r="D141" s="206" t="s">
        <v>202</v>
      </c>
      <c r="E141" s="207" t="s">
        <v>2185</v>
      </c>
      <c r="F141" s="208" t="s">
        <v>2186</v>
      </c>
      <c r="G141" s="209" t="s">
        <v>283</v>
      </c>
      <c r="H141" s="210">
        <v>35.722999999999999</v>
      </c>
      <c r="I141" s="211"/>
      <c r="J141" s="212">
        <f>ROUND(I141*H141,2)</f>
        <v>0</v>
      </c>
      <c r="K141" s="208" t="s">
        <v>206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0.0017645600000000001</v>
      </c>
      <c r="R141" s="215">
        <f>Q141*H141</f>
        <v>0.063035376880000007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207</v>
      </c>
      <c r="AT141" s="217" t="s">
        <v>202</v>
      </c>
      <c r="AU141" s="217" t="s">
        <v>85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207</v>
      </c>
      <c r="BM141" s="217" t="s">
        <v>2187</v>
      </c>
    </row>
    <row r="142" s="2" customFormat="1">
      <c r="A142" s="40"/>
      <c r="B142" s="41"/>
      <c r="C142" s="42"/>
      <c r="D142" s="219" t="s">
        <v>209</v>
      </c>
      <c r="E142" s="42"/>
      <c r="F142" s="220" t="s">
        <v>2188</v>
      </c>
      <c r="G142" s="42"/>
      <c r="H142" s="42"/>
      <c r="I142" s="221"/>
      <c r="J142" s="42"/>
      <c r="K142" s="42"/>
      <c r="L142" s="46"/>
      <c r="M142" s="222"/>
      <c r="N142" s="22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209</v>
      </c>
      <c r="AU142" s="19" t="s">
        <v>85</v>
      </c>
    </row>
    <row r="143" s="2" customFormat="1" ht="16.5" customHeight="1">
      <c r="A143" s="40"/>
      <c r="B143" s="41"/>
      <c r="C143" s="206" t="s">
        <v>298</v>
      </c>
      <c r="D143" s="206" t="s">
        <v>202</v>
      </c>
      <c r="E143" s="207" t="s">
        <v>2189</v>
      </c>
      <c r="F143" s="208" t="s">
        <v>2190</v>
      </c>
      <c r="G143" s="209" t="s">
        <v>283</v>
      </c>
      <c r="H143" s="210">
        <v>35.722999999999999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0</v>
      </c>
      <c r="R143" s="215">
        <f>Q143*H143</f>
        <v>0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207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207</v>
      </c>
      <c r="BM143" s="217" t="s">
        <v>2191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2192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2" customFormat="1" ht="16.5" customHeight="1">
      <c r="A145" s="40"/>
      <c r="B145" s="41"/>
      <c r="C145" s="206" t="s">
        <v>128</v>
      </c>
      <c r="D145" s="206" t="s">
        <v>202</v>
      </c>
      <c r="E145" s="207" t="s">
        <v>2193</v>
      </c>
      <c r="F145" s="208" t="s">
        <v>2194</v>
      </c>
      <c r="G145" s="209" t="s">
        <v>213</v>
      </c>
      <c r="H145" s="210">
        <v>0.64300000000000002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1.0551166000000001</v>
      </c>
      <c r="R145" s="215">
        <f>Q145*H145</f>
        <v>0.6784399738000001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207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207</v>
      </c>
      <c r="BM145" s="217" t="s">
        <v>2195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2196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13" customFormat="1">
      <c r="A147" s="13"/>
      <c r="B147" s="224"/>
      <c r="C147" s="225"/>
      <c r="D147" s="226" t="s">
        <v>216</v>
      </c>
      <c r="E147" s="227" t="s">
        <v>19</v>
      </c>
      <c r="F147" s="228" t="s">
        <v>2197</v>
      </c>
      <c r="G147" s="225"/>
      <c r="H147" s="229">
        <v>0.64300000000000002</v>
      </c>
      <c r="I147" s="230"/>
      <c r="J147" s="225"/>
      <c r="K147" s="225"/>
      <c r="L147" s="231"/>
      <c r="M147" s="232"/>
      <c r="N147" s="233"/>
      <c r="O147" s="233"/>
      <c r="P147" s="233"/>
      <c r="Q147" s="233"/>
      <c r="R147" s="233"/>
      <c r="S147" s="233"/>
      <c r="T147" s="234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5" t="s">
        <v>216</v>
      </c>
      <c r="AU147" s="235" t="s">
        <v>85</v>
      </c>
      <c r="AV147" s="13" t="s">
        <v>85</v>
      </c>
      <c r="AW147" s="13" t="s">
        <v>37</v>
      </c>
      <c r="AX147" s="13" t="s">
        <v>75</v>
      </c>
      <c r="AY147" s="235" t="s">
        <v>199</v>
      </c>
    </row>
    <row r="148" s="14" customFormat="1">
      <c r="A148" s="14"/>
      <c r="B148" s="236"/>
      <c r="C148" s="237"/>
      <c r="D148" s="226" t="s">
        <v>216</v>
      </c>
      <c r="E148" s="238" t="s">
        <v>19</v>
      </c>
      <c r="F148" s="239" t="s">
        <v>218</v>
      </c>
      <c r="G148" s="237"/>
      <c r="H148" s="240">
        <v>0.64300000000000002</v>
      </c>
      <c r="I148" s="241"/>
      <c r="J148" s="237"/>
      <c r="K148" s="237"/>
      <c r="L148" s="242"/>
      <c r="M148" s="243"/>
      <c r="N148" s="244"/>
      <c r="O148" s="244"/>
      <c r="P148" s="244"/>
      <c r="Q148" s="244"/>
      <c r="R148" s="244"/>
      <c r="S148" s="244"/>
      <c r="T148" s="245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46" t="s">
        <v>216</v>
      </c>
      <c r="AU148" s="246" t="s">
        <v>85</v>
      </c>
      <c r="AV148" s="14" t="s">
        <v>207</v>
      </c>
      <c r="AW148" s="14" t="s">
        <v>37</v>
      </c>
      <c r="AX148" s="14" t="s">
        <v>83</v>
      </c>
      <c r="AY148" s="246" t="s">
        <v>199</v>
      </c>
    </row>
    <row r="149" s="2" customFormat="1" ht="16.5" customHeight="1">
      <c r="A149" s="40"/>
      <c r="B149" s="41"/>
      <c r="C149" s="206" t="s">
        <v>131</v>
      </c>
      <c r="D149" s="206" t="s">
        <v>202</v>
      </c>
      <c r="E149" s="207" t="s">
        <v>2198</v>
      </c>
      <c r="F149" s="208" t="s">
        <v>2199</v>
      </c>
      <c r="G149" s="209" t="s">
        <v>417</v>
      </c>
      <c r="H149" s="210">
        <v>1</v>
      </c>
      <c r="I149" s="211"/>
      <c r="J149" s="212">
        <f>ROUND(I149*H149,2)</f>
        <v>0</v>
      </c>
      <c r="K149" s="208" t="s">
        <v>206</v>
      </c>
      <c r="L149" s="46"/>
      <c r="M149" s="213" t="s">
        <v>19</v>
      </c>
      <c r="N149" s="214" t="s">
        <v>46</v>
      </c>
      <c r="O149" s="86"/>
      <c r="P149" s="215">
        <f>O149*H149</f>
        <v>0</v>
      </c>
      <c r="Q149" s="215">
        <v>0.083134</v>
      </c>
      <c r="R149" s="215">
        <f>Q149*H149</f>
        <v>0.083134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207</v>
      </c>
      <c r="AT149" s="217" t="s">
        <v>202</v>
      </c>
      <c r="AU149" s="217" t="s">
        <v>85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207</v>
      </c>
      <c r="BM149" s="217" t="s">
        <v>2200</v>
      </c>
    </row>
    <row r="150" s="2" customFormat="1">
      <c r="A150" s="40"/>
      <c r="B150" s="41"/>
      <c r="C150" s="42"/>
      <c r="D150" s="219" t="s">
        <v>209</v>
      </c>
      <c r="E150" s="42"/>
      <c r="F150" s="220" t="s">
        <v>2201</v>
      </c>
      <c r="G150" s="42"/>
      <c r="H150" s="42"/>
      <c r="I150" s="221"/>
      <c r="J150" s="42"/>
      <c r="K150" s="42"/>
      <c r="L150" s="46"/>
      <c r="M150" s="222"/>
      <c r="N150" s="22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209</v>
      </c>
      <c r="AU150" s="19" t="s">
        <v>85</v>
      </c>
    </row>
    <row r="151" s="2" customFormat="1" ht="16.5" customHeight="1">
      <c r="A151" s="40"/>
      <c r="B151" s="41"/>
      <c r="C151" s="247" t="s">
        <v>134</v>
      </c>
      <c r="D151" s="247" t="s">
        <v>287</v>
      </c>
      <c r="E151" s="248" t="s">
        <v>1590</v>
      </c>
      <c r="F151" s="249" t="s">
        <v>2202</v>
      </c>
      <c r="G151" s="250" t="s">
        <v>417</v>
      </c>
      <c r="H151" s="251">
        <v>1</v>
      </c>
      <c r="I151" s="252"/>
      <c r="J151" s="253">
        <f>ROUND(I151*H151,2)</f>
        <v>0</v>
      </c>
      <c r="K151" s="249" t="s">
        <v>19</v>
      </c>
      <c r="L151" s="254"/>
      <c r="M151" s="255" t="s">
        <v>19</v>
      </c>
      <c r="N151" s="256" t="s">
        <v>46</v>
      </c>
      <c r="O151" s="86"/>
      <c r="P151" s="215">
        <f>O151*H151</f>
        <v>0</v>
      </c>
      <c r="Q151" s="215">
        <v>0</v>
      </c>
      <c r="R151" s="215">
        <f>Q151*H151</f>
        <v>0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254</v>
      </c>
      <c r="AT151" s="217" t="s">
        <v>287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207</v>
      </c>
      <c r="BM151" s="217" t="s">
        <v>2203</v>
      </c>
    </row>
    <row r="152" s="13" customFormat="1">
      <c r="A152" s="13"/>
      <c r="B152" s="224"/>
      <c r="C152" s="225"/>
      <c r="D152" s="226" t="s">
        <v>216</v>
      </c>
      <c r="E152" s="227" t="s">
        <v>19</v>
      </c>
      <c r="F152" s="228" t="s">
        <v>2204</v>
      </c>
      <c r="G152" s="225"/>
      <c r="H152" s="229">
        <v>1</v>
      </c>
      <c r="I152" s="230"/>
      <c r="J152" s="225"/>
      <c r="K152" s="225"/>
      <c r="L152" s="231"/>
      <c r="M152" s="232"/>
      <c r="N152" s="233"/>
      <c r="O152" s="233"/>
      <c r="P152" s="233"/>
      <c r="Q152" s="233"/>
      <c r="R152" s="233"/>
      <c r="S152" s="233"/>
      <c r="T152" s="234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35" t="s">
        <v>216</v>
      </c>
      <c r="AU152" s="235" t="s">
        <v>85</v>
      </c>
      <c r="AV152" s="13" t="s">
        <v>85</v>
      </c>
      <c r="AW152" s="13" t="s">
        <v>37</v>
      </c>
      <c r="AX152" s="13" t="s">
        <v>75</v>
      </c>
      <c r="AY152" s="235" t="s">
        <v>199</v>
      </c>
    </row>
    <row r="153" s="14" customFormat="1">
      <c r="A153" s="14"/>
      <c r="B153" s="236"/>
      <c r="C153" s="237"/>
      <c r="D153" s="226" t="s">
        <v>216</v>
      </c>
      <c r="E153" s="238" t="s">
        <v>19</v>
      </c>
      <c r="F153" s="239" t="s">
        <v>218</v>
      </c>
      <c r="G153" s="237"/>
      <c r="H153" s="240">
        <v>1</v>
      </c>
      <c r="I153" s="241"/>
      <c r="J153" s="237"/>
      <c r="K153" s="237"/>
      <c r="L153" s="242"/>
      <c r="M153" s="243"/>
      <c r="N153" s="244"/>
      <c r="O153" s="244"/>
      <c r="P153" s="244"/>
      <c r="Q153" s="244"/>
      <c r="R153" s="244"/>
      <c r="S153" s="244"/>
      <c r="T153" s="245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6" t="s">
        <v>216</v>
      </c>
      <c r="AU153" s="246" t="s">
        <v>85</v>
      </c>
      <c r="AV153" s="14" t="s">
        <v>207</v>
      </c>
      <c r="AW153" s="14" t="s">
        <v>37</v>
      </c>
      <c r="AX153" s="14" t="s">
        <v>83</v>
      </c>
      <c r="AY153" s="246" t="s">
        <v>199</v>
      </c>
    </row>
    <row r="154" s="12" customFormat="1" ht="22.8" customHeight="1">
      <c r="A154" s="12"/>
      <c r="B154" s="190"/>
      <c r="C154" s="191"/>
      <c r="D154" s="192" t="s">
        <v>74</v>
      </c>
      <c r="E154" s="204" t="s">
        <v>200</v>
      </c>
      <c r="F154" s="204" t="s">
        <v>201</v>
      </c>
      <c r="G154" s="191"/>
      <c r="H154" s="191"/>
      <c r="I154" s="194"/>
      <c r="J154" s="205">
        <f>BK154</f>
        <v>0</v>
      </c>
      <c r="K154" s="191"/>
      <c r="L154" s="196"/>
      <c r="M154" s="197"/>
      <c r="N154" s="198"/>
      <c r="O154" s="198"/>
      <c r="P154" s="199">
        <f>SUM(P155:P185)</f>
        <v>0</v>
      </c>
      <c r="Q154" s="198"/>
      <c r="R154" s="199">
        <f>SUM(R155:R185)</f>
        <v>10.361818539999998</v>
      </c>
      <c r="S154" s="198"/>
      <c r="T154" s="200">
        <f>SUM(T155:T185)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01" t="s">
        <v>83</v>
      </c>
      <c r="AT154" s="202" t="s">
        <v>74</v>
      </c>
      <c r="AU154" s="202" t="s">
        <v>83</v>
      </c>
      <c r="AY154" s="201" t="s">
        <v>199</v>
      </c>
      <c r="BK154" s="203">
        <f>SUM(BK155:BK185)</f>
        <v>0</v>
      </c>
    </row>
    <row r="155" s="2" customFormat="1" ht="16.5" customHeight="1">
      <c r="A155" s="40"/>
      <c r="B155" s="41"/>
      <c r="C155" s="206" t="s">
        <v>322</v>
      </c>
      <c r="D155" s="206" t="s">
        <v>202</v>
      </c>
      <c r="E155" s="207" t="s">
        <v>2205</v>
      </c>
      <c r="F155" s="208" t="s">
        <v>2206</v>
      </c>
      <c r="G155" s="209" t="s">
        <v>283</v>
      </c>
      <c r="H155" s="210">
        <v>2</v>
      </c>
      <c r="I155" s="211"/>
      <c r="J155" s="212">
        <f>ROUND(I155*H155,2)</f>
        <v>0</v>
      </c>
      <c r="K155" s="208" t="s">
        <v>206</v>
      </c>
      <c r="L155" s="46"/>
      <c r="M155" s="213" t="s">
        <v>19</v>
      </c>
      <c r="N155" s="214" t="s">
        <v>46</v>
      </c>
      <c r="O155" s="86"/>
      <c r="P155" s="215">
        <f>O155*H155</f>
        <v>0</v>
      </c>
      <c r="Q155" s="215">
        <v>0.041200000000000001</v>
      </c>
      <c r="R155" s="215">
        <f>Q155*H155</f>
        <v>0.082400000000000001</v>
      </c>
      <c r="S155" s="215">
        <v>0</v>
      </c>
      <c r="T155" s="21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17" t="s">
        <v>207</v>
      </c>
      <c r="AT155" s="217" t="s">
        <v>202</v>
      </c>
      <c r="AU155" s="217" t="s">
        <v>85</v>
      </c>
      <c r="AY155" s="19" t="s">
        <v>199</v>
      </c>
      <c r="BE155" s="218">
        <f>IF(N155="základní",J155,0)</f>
        <v>0</v>
      </c>
      <c r="BF155" s="218">
        <f>IF(N155="snížená",J155,0)</f>
        <v>0</v>
      </c>
      <c r="BG155" s="218">
        <f>IF(N155="zákl. přenesená",J155,0)</f>
        <v>0</v>
      </c>
      <c r="BH155" s="218">
        <f>IF(N155="sníž. přenesená",J155,0)</f>
        <v>0</v>
      </c>
      <c r="BI155" s="218">
        <f>IF(N155="nulová",J155,0)</f>
        <v>0</v>
      </c>
      <c r="BJ155" s="19" t="s">
        <v>83</v>
      </c>
      <c r="BK155" s="218">
        <f>ROUND(I155*H155,2)</f>
        <v>0</v>
      </c>
      <c r="BL155" s="19" t="s">
        <v>207</v>
      </c>
      <c r="BM155" s="217" t="s">
        <v>2207</v>
      </c>
    </row>
    <row r="156" s="2" customFormat="1">
      <c r="A156" s="40"/>
      <c r="B156" s="41"/>
      <c r="C156" s="42"/>
      <c r="D156" s="219" t="s">
        <v>209</v>
      </c>
      <c r="E156" s="42"/>
      <c r="F156" s="220" t="s">
        <v>2208</v>
      </c>
      <c r="G156" s="42"/>
      <c r="H156" s="42"/>
      <c r="I156" s="221"/>
      <c r="J156" s="42"/>
      <c r="K156" s="42"/>
      <c r="L156" s="46"/>
      <c r="M156" s="222"/>
      <c r="N156" s="223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209</v>
      </c>
      <c r="AU156" s="19" t="s">
        <v>85</v>
      </c>
    </row>
    <row r="157" s="2" customFormat="1" ht="16.5" customHeight="1">
      <c r="A157" s="40"/>
      <c r="B157" s="41"/>
      <c r="C157" s="206" t="s">
        <v>326</v>
      </c>
      <c r="D157" s="206" t="s">
        <v>202</v>
      </c>
      <c r="E157" s="207" t="s">
        <v>2209</v>
      </c>
      <c r="F157" s="208" t="s">
        <v>2210</v>
      </c>
      <c r="G157" s="209" t="s">
        <v>283</v>
      </c>
      <c r="H157" s="210">
        <v>158.56999999999999</v>
      </c>
      <c r="I157" s="211"/>
      <c r="J157" s="212">
        <f>ROUND(I157*H157,2)</f>
        <v>0</v>
      </c>
      <c r="K157" s="208" t="s">
        <v>206</v>
      </c>
      <c r="L157" s="46"/>
      <c r="M157" s="213" t="s">
        <v>19</v>
      </c>
      <c r="N157" s="214" t="s">
        <v>46</v>
      </c>
      <c r="O157" s="86"/>
      <c r="P157" s="215">
        <f>O157*H157</f>
        <v>0</v>
      </c>
      <c r="Q157" s="215">
        <v>0.0044600000000000004</v>
      </c>
      <c r="R157" s="215">
        <f>Q157*H157</f>
        <v>0.70722220000000002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207</v>
      </c>
      <c r="AT157" s="217" t="s">
        <v>202</v>
      </c>
      <c r="AU157" s="217" t="s">
        <v>85</v>
      </c>
      <c r="AY157" s="19" t="s">
        <v>199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83</v>
      </c>
      <c r="BK157" s="218">
        <f>ROUND(I157*H157,2)</f>
        <v>0</v>
      </c>
      <c r="BL157" s="19" t="s">
        <v>207</v>
      </c>
      <c r="BM157" s="217" t="s">
        <v>2211</v>
      </c>
    </row>
    <row r="158" s="2" customFormat="1">
      <c r="A158" s="40"/>
      <c r="B158" s="41"/>
      <c r="C158" s="42"/>
      <c r="D158" s="219" t="s">
        <v>209</v>
      </c>
      <c r="E158" s="42"/>
      <c r="F158" s="220" t="s">
        <v>2212</v>
      </c>
      <c r="G158" s="42"/>
      <c r="H158" s="42"/>
      <c r="I158" s="221"/>
      <c r="J158" s="42"/>
      <c r="K158" s="42"/>
      <c r="L158" s="46"/>
      <c r="M158" s="222"/>
      <c r="N158" s="223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209</v>
      </c>
      <c r="AU158" s="19" t="s">
        <v>85</v>
      </c>
    </row>
    <row r="159" s="13" customFormat="1">
      <c r="A159" s="13"/>
      <c r="B159" s="224"/>
      <c r="C159" s="225"/>
      <c r="D159" s="226" t="s">
        <v>216</v>
      </c>
      <c r="E159" s="227" t="s">
        <v>19</v>
      </c>
      <c r="F159" s="228" t="s">
        <v>2213</v>
      </c>
      <c r="G159" s="225"/>
      <c r="H159" s="229">
        <v>158.56999999999999</v>
      </c>
      <c r="I159" s="230"/>
      <c r="J159" s="225"/>
      <c r="K159" s="225"/>
      <c r="L159" s="231"/>
      <c r="M159" s="232"/>
      <c r="N159" s="233"/>
      <c r="O159" s="233"/>
      <c r="P159" s="233"/>
      <c r="Q159" s="233"/>
      <c r="R159" s="233"/>
      <c r="S159" s="233"/>
      <c r="T159" s="234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35" t="s">
        <v>216</v>
      </c>
      <c r="AU159" s="235" t="s">
        <v>85</v>
      </c>
      <c r="AV159" s="13" t="s">
        <v>85</v>
      </c>
      <c r="AW159" s="13" t="s">
        <v>37</v>
      </c>
      <c r="AX159" s="13" t="s">
        <v>75</v>
      </c>
      <c r="AY159" s="235" t="s">
        <v>199</v>
      </c>
    </row>
    <row r="160" s="14" customFormat="1">
      <c r="A160" s="14"/>
      <c r="B160" s="236"/>
      <c r="C160" s="237"/>
      <c r="D160" s="226" t="s">
        <v>216</v>
      </c>
      <c r="E160" s="238" t="s">
        <v>19</v>
      </c>
      <c r="F160" s="239" t="s">
        <v>218</v>
      </c>
      <c r="G160" s="237"/>
      <c r="H160" s="240">
        <v>158.56999999999999</v>
      </c>
      <c r="I160" s="241"/>
      <c r="J160" s="237"/>
      <c r="K160" s="237"/>
      <c r="L160" s="242"/>
      <c r="M160" s="243"/>
      <c r="N160" s="244"/>
      <c r="O160" s="244"/>
      <c r="P160" s="244"/>
      <c r="Q160" s="244"/>
      <c r="R160" s="244"/>
      <c r="S160" s="244"/>
      <c r="T160" s="245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46" t="s">
        <v>216</v>
      </c>
      <c r="AU160" s="246" t="s">
        <v>85</v>
      </c>
      <c r="AV160" s="14" t="s">
        <v>207</v>
      </c>
      <c r="AW160" s="14" t="s">
        <v>37</v>
      </c>
      <c r="AX160" s="14" t="s">
        <v>83</v>
      </c>
      <c r="AY160" s="246" t="s">
        <v>199</v>
      </c>
    </row>
    <row r="161" s="2" customFormat="1" ht="21.75" customHeight="1">
      <c r="A161" s="40"/>
      <c r="B161" s="41"/>
      <c r="C161" s="206" t="s">
        <v>7</v>
      </c>
      <c r="D161" s="206" t="s">
        <v>202</v>
      </c>
      <c r="E161" s="207" t="s">
        <v>2214</v>
      </c>
      <c r="F161" s="208" t="s">
        <v>2215</v>
      </c>
      <c r="G161" s="209" t="s">
        <v>205</v>
      </c>
      <c r="H161" s="210">
        <v>1.377</v>
      </c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2.5018699999999998</v>
      </c>
      <c r="R161" s="215">
        <f>Q161*H161</f>
        <v>3.4450749899999997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207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207</v>
      </c>
      <c r="BM161" s="217" t="s">
        <v>2216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2217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13" customFormat="1">
      <c r="A163" s="13"/>
      <c r="B163" s="224"/>
      <c r="C163" s="225"/>
      <c r="D163" s="226" t="s">
        <v>216</v>
      </c>
      <c r="E163" s="227" t="s">
        <v>19</v>
      </c>
      <c r="F163" s="228" t="s">
        <v>2218</v>
      </c>
      <c r="G163" s="225"/>
      <c r="H163" s="229">
        <v>1.377</v>
      </c>
      <c r="I163" s="230"/>
      <c r="J163" s="225"/>
      <c r="K163" s="225"/>
      <c r="L163" s="231"/>
      <c r="M163" s="232"/>
      <c r="N163" s="233"/>
      <c r="O163" s="233"/>
      <c r="P163" s="233"/>
      <c r="Q163" s="233"/>
      <c r="R163" s="233"/>
      <c r="S163" s="233"/>
      <c r="T163" s="234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5" t="s">
        <v>216</v>
      </c>
      <c r="AU163" s="235" t="s">
        <v>85</v>
      </c>
      <c r="AV163" s="13" t="s">
        <v>85</v>
      </c>
      <c r="AW163" s="13" t="s">
        <v>37</v>
      </c>
      <c r="AX163" s="13" t="s">
        <v>75</v>
      </c>
      <c r="AY163" s="235" t="s">
        <v>199</v>
      </c>
    </row>
    <row r="164" s="14" customFormat="1">
      <c r="A164" s="14"/>
      <c r="B164" s="236"/>
      <c r="C164" s="237"/>
      <c r="D164" s="226" t="s">
        <v>216</v>
      </c>
      <c r="E164" s="238" t="s">
        <v>19</v>
      </c>
      <c r="F164" s="239" t="s">
        <v>218</v>
      </c>
      <c r="G164" s="237"/>
      <c r="H164" s="240">
        <v>1.377</v>
      </c>
      <c r="I164" s="241"/>
      <c r="J164" s="237"/>
      <c r="K164" s="237"/>
      <c r="L164" s="242"/>
      <c r="M164" s="243"/>
      <c r="N164" s="244"/>
      <c r="O164" s="244"/>
      <c r="P164" s="244"/>
      <c r="Q164" s="244"/>
      <c r="R164" s="244"/>
      <c r="S164" s="244"/>
      <c r="T164" s="245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46" t="s">
        <v>216</v>
      </c>
      <c r="AU164" s="246" t="s">
        <v>85</v>
      </c>
      <c r="AV164" s="14" t="s">
        <v>207</v>
      </c>
      <c r="AW164" s="14" t="s">
        <v>37</v>
      </c>
      <c r="AX164" s="14" t="s">
        <v>83</v>
      </c>
      <c r="AY164" s="246" t="s">
        <v>199</v>
      </c>
    </row>
    <row r="165" s="2" customFormat="1" ht="16.5" customHeight="1">
      <c r="A165" s="40"/>
      <c r="B165" s="41"/>
      <c r="C165" s="206" t="s">
        <v>339</v>
      </c>
      <c r="D165" s="206" t="s">
        <v>202</v>
      </c>
      <c r="E165" s="207" t="s">
        <v>2219</v>
      </c>
      <c r="F165" s="208" t="s">
        <v>2220</v>
      </c>
      <c r="G165" s="209" t="s">
        <v>283</v>
      </c>
      <c r="H165" s="210">
        <v>1.1479999999999999</v>
      </c>
      <c r="I165" s="211"/>
      <c r="J165" s="212">
        <f>ROUND(I165*H165,2)</f>
        <v>0</v>
      </c>
      <c r="K165" s="208" t="s">
        <v>206</v>
      </c>
      <c r="L165" s="46"/>
      <c r="M165" s="213" t="s">
        <v>19</v>
      </c>
      <c r="N165" s="214" t="s">
        <v>46</v>
      </c>
      <c r="O165" s="86"/>
      <c r="P165" s="215">
        <f>O165*H165</f>
        <v>0</v>
      </c>
      <c r="Q165" s="215">
        <v>0.0160725</v>
      </c>
      <c r="R165" s="215">
        <f>Q165*H165</f>
        <v>0.018451229999999999</v>
      </c>
      <c r="S165" s="215">
        <v>0</v>
      </c>
      <c r="T165" s="21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17" t="s">
        <v>207</v>
      </c>
      <c r="AT165" s="217" t="s">
        <v>202</v>
      </c>
      <c r="AU165" s="217" t="s">
        <v>85</v>
      </c>
      <c r="AY165" s="19" t="s">
        <v>199</v>
      </c>
      <c r="BE165" s="218">
        <f>IF(N165="základní",J165,0)</f>
        <v>0</v>
      </c>
      <c r="BF165" s="218">
        <f>IF(N165="snížená",J165,0)</f>
        <v>0</v>
      </c>
      <c r="BG165" s="218">
        <f>IF(N165="zákl. přenesená",J165,0)</f>
        <v>0</v>
      </c>
      <c r="BH165" s="218">
        <f>IF(N165="sníž. přenesená",J165,0)</f>
        <v>0</v>
      </c>
      <c r="BI165" s="218">
        <f>IF(N165="nulová",J165,0)</f>
        <v>0</v>
      </c>
      <c r="BJ165" s="19" t="s">
        <v>83</v>
      </c>
      <c r="BK165" s="218">
        <f>ROUND(I165*H165,2)</f>
        <v>0</v>
      </c>
      <c r="BL165" s="19" t="s">
        <v>207</v>
      </c>
      <c r="BM165" s="217" t="s">
        <v>2221</v>
      </c>
    </row>
    <row r="166" s="2" customFormat="1">
      <c r="A166" s="40"/>
      <c r="B166" s="41"/>
      <c r="C166" s="42"/>
      <c r="D166" s="219" t="s">
        <v>209</v>
      </c>
      <c r="E166" s="42"/>
      <c r="F166" s="220" t="s">
        <v>2222</v>
      </c>
      <c r="G166" s="42"/>
      <c r="H166" s="42"/>
      <c r="I166" s="221"/>
      <c r="J166" s="42"/>
      <c r="K166" s="42"/>
      <c r="L166" s="46"/>
      <c r="M166" s="222"/>
      <c r="N166" s="223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209</v>
      </c>
      <c r="AU166" s="19" t="s">
        <v>85</v>
      </c>
    </row>
    <row r="167" s="13" customFormat="1">
      <c r="A167" s="13"/>
      <c r="B167" s="224"/>
      <c r="C167" s="225"/>
      <c r="D167" s="226" t="s">
        <v>216</v>
      </c>
      <c r="E167" s="227" t="s">
        <v>19</v>
      </c>
      <c r="F167" s="228" t="s">
        <v>2223</v>
      </c>
      <c r="G167" s="225"/>
      <c r="H167" s="229">
        <v>1.1479999999999999</v>
      </c>
      <c r="I167" s="230"/>
      <c r="J167" s="225"/>
      <c r="K167" s="225"/>
      <c r="L167" s="231"/>
      <c r="M167" s="232"/>
      <c r="N167" s="233"/>
      <c r="O167" s="233"/>
      <c r="P167" s="233"/>
      <c r="Q167" s="233"/>
      <c r="R167" s="233"/>
      <c r="S167" s="233"/>
      <c r="T167" s="234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35" t="s">
        <v>216</v>
      </c>
      <c r="AU167" s="235" t="s">
        <v>85</v>
      </c>
      <c r="AV167" s="13" t="s">
        <v>85</v>
      </c>
      <c r="AW167" s="13" t="s">
        <v>37</v>
      </c>
      <c r="AX167" s="13" t="s">
        <v>75</v>
      </c>
      <c r="AY167" s="235" t="s">
        <v>199</v>
      </c>
    </row>
    <row r="168" s="14" customFormat="1">
      <c r="A168" s="14"/>
      <c r="B168" s="236"/>
      <c r="C168" s="237"/>
      <c r="D168" s="226" t="s">
        <v>216</v>
      </c>
      <c r="E168" s="238" t="s">
        <v>19</v>
      </c>
      <c r="F168" s="239" t="s">
        <v>218</v>
      </c>
      <c r="G168" s="237"/>
      <c r="H168" s="240">
        <v>1.1479999999999999</v>
      </c>
      <c r="I168" s="241"/>
      <c r="J168" s="237"/>
      <c r="K168" s="237"/>
      <c r="L168" s="242"/>
      <c r="M168" s="243"/>
      <c r="N168" s="244"/>
      <c r="O168" s="244"/>
      <c r="P168" s="244"/>
      <c r="Q168" s="244"/>
      <c r="R168" s="244"/>
      <c r="S168" s="244"/>
      <c r="T168" s="245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46" t="s">
        <v>216</v>
      </c>
      <c r="AU168" s="246" t="s">
        <v>85</v>
      </c>
      <c r="AV168" s="14" t="s">
        <v>207</v>
      </c>
      <c r="AW168" s="14" t="s">
        <v>37</v>
      </c>
      <c r="AX168" s="14" t="s">
        <v>83</v>
      </c>
      <c r="AY168" s="246" t="s">
        <v>199</v>
      </c>
    </row>
    <row r="169" s="2" customFormat="1" ht="16.5" customHeight="1">
      <c r="A169" s="40"/>
      <c r="B169" s="41"/>
      <c r="C169" s="206" t="s">
        <v>344</v>
      </c>
      <c r="D169" s="206" t="s">
        <v>202</v>
      </c>
      <c r="E169" s="207" t="s">
        <v>2224</v>
      </c>
      <c r="F169" s="208" t="s">
        <v>2225</v>
      </c>
      <c r="G169" s="209" t="s">
        <v>283</v>
      </c>
      <c r="H169" s="210">
        <v>1.1479999999999999</v>
      </c>
      <c r="I169" s="211"/>
      <c r="J169" s="212">
        <f>ROUND(I169*H169,2)</f>
        <v>0</v>
      </c>
      <c r="K169" s="208" t="s">
        <v>206</v>
      </c>
      <c r="L169" s="46"/>
      <c r="M169" s="213" t="s">
        <v>19</v>
      </c>
      <c r="N169" s="214" t="s">
        <v>46</v>
      </c>
      <c r="O169" s="86"/>
      <c r="P169" s="215">
        <f>O169*H169</f>
        <v>0</v>
      </c>
      <c r="Q169" s="215">
        <v>0</v>
      </c>
      <c r="R169" s="215">
        <f>Q169*H169</f>
        <v>0</v>
      </c>
      <c r="S169" s="215">
        <v>0</v>
      </c>
      <c r="T169" s="216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17" t="s">
        <v>207</v>
      </c>
      <c r="AT169" s="217" t="s">
        <v>202</v>
      </c>
      <c r="AU169" s="217" t="s">
        <v>85</v>
      </c>
      <c r="AY169" s="19" t="s">
        <v>199</v>
      </c>
      <c r="BE169" s="218">
        <f>IF(N169="základní",J169,0)</f>
        <v>0</v>
      </c>
      <c r="BF169" s="218">
        <f>IF(N169="snížená",J169,0)</f>
        <v>0</v>
      </c>
      <c r="BG169" s="218">
        <f>IF(N169="zákl. přenesená",J169,0)</f>
        <v>0</v>
      </c>
      <c r="BH169" s="218">
        <f>IF(N169="sníž. přenesená",J169,0)</f>
        <v>0</v>
      </c>
      <c r="BI169" s="218">
        <f>IF(N169="nulová",J169,0)</f>
        <v>0</v>
      </c>
      <c r="BJ169" s="19" t="s">
        <v>83</v>
      </c>
      <c r="BK169" s="218">
        <f>ROUND(I169*H169,2)</f>
        <v>0</v>
      </c>
      <c r="BL169" s="19" t="s">
        <v>207</v>
      </c>
      <c r="BM169" s="217" t="s">
        <v>2226</v>
      </c>
    </row>
    <row r="170" s="2" customFormat="1">
      <c r="A170" s="40"/>
      <c r="B170" s="41"/>
      <c r="C170" s="42"/>
      <c r="D170" s="219" t="s">
        <v>209</v>
      </c>
      <c r="E170" s="42"/>
      <c r="F170" s="220" t="s">
        <v>2227</v>
      </c>
      <c r="G170" s="42"/>
      <c r="H170" s="42"/>
      <c r="I170" s="221"/>
      <c r="J170" s="42"/>
      <c r="K170" s="42"/>
      <c r="L170" s="46"/>
      <c r="M170" s="222"/>
      <c r="N170" s="223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209</v>
      </c>
      <c r="AU170" s="19" t="s">
        <v>85</v>
      </c>
    </row>
    <row r="171" s="2" customFormat="1" ht="16.5" customHeight="1">
      <c r="A171" s="40"/>
      <c r="B171" s="41"/>
      <c r="C171" s="206" t="s">
        <v>349</v>
      </c>
      <c r="D171" s="206" t="s">
        <v>202</v>
      </c>
      <c r="E171" s="207" t="s">
        <v>2228</v>
      </c>
      <c r="F171" s="208" t="s">
        <v>2229</v>
      </c>
      <c r="G171" s="209" t="s">
        <v>283</v>
      </c>
      <c r="H171" s="210">
        <v>42.93</v>
      </c>
      <c r="I171" s="211"/>
      <c r="J171" s="212">
        <f>ROUND(I171*H171,2)</f>
        <v>0</v>
      </c>
      <c r="K171" s="208" t="s">
        <v>206</v>
      </c>
      <c r="L171" s="46"/>
      <c r="M171" s="213" t="s">
        <v>19</v>
      </c>
      <c r="N171" s="214" t="s">
        <v>46</v>
      </c>
      <c r="O171" s="86"/>
      <c r="P171" s="215">
        <f>O171*H171</f>
        <v>0</v>
      </c>
      <c r="Q171" s="215">
        <v>0.094500000000000001</v>
      </c>
      <c r="R171" s="215">
        <f>Q171*H171</f>
        <v>4.0568850000000003</v>
      </c>
      <c r="S171" s="215">
        <v>0</v>
      </c>
      <c r="T171" s="216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17" t="s">
        <v>207</v>
      </c>
      <c r="AT171" s="217" t="s">
        <v>202</v>
      </c>
      <c r="AU171" s="217" t="s">
        <v>85</v>
      </c>
      <c r="AY171" s="19" t="s">
        <v>199</v>
      </c>
      <c r="BE171" s="218">
        <f>IF(N171="základní",J171,0)</f>
        <v>0</v>
      </c>
      <c r="BF171" s="218">
        <f>IF(N171="snížená",J171,0)</f>
        <v>0</v>
      </c>
      <c r="BG171" s="218">
        <f>IF(N171="zákl. přenesená",J171,0)</f>
        <v>0</v>
      </c>
      <c r="BH171" s="218">
        <f>IF(N171="sníž. přenesená",J171,0)</f>
        <v>0</v>
      </c>
      <c r="BI171" s="218">
        <f>IF(N171="nulová",J171,0)</f>
        <v>0</v>
      </c>
      <c r="BJ171" s="19" t="s">
        <v>83</v>
      </c>
      <c r="BK171" s="218">
        <f>ROUND(I171*H171,2)</f>
        <v>0</v>
      </c>
      <c r="BL171" s="19" t="s">
        <v>207</v>
      </c>
      <c r="BM171" s="217" t="s">
        <v>2230</v>
      </c>
    </row>
    <row r="172" s="2" customFormat="1">
      <c r="A172" s="40"/>
      <c r="B172" s="41"/>
      <c r="C172" s="42"/>
      <c r="D172" s="219" t="s">
        <v>209</v>
      </c>
      <c r="E172" s="42"/>
      <c r="F172" s="220" t="s">
        <v>2231</v>
      </c>
      <c r="G172" s="42"/>
      <c r="H172" s="42"/>
      <c r="I172" s="221"/>
      <c r="J172" s="42"/>
      <c r="K172" s="42"/>
      <c r="L172" s="46"/>
      <c r="M172" s="222"/>
      <c r="N172" s="223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209</v>
      </c>
      <c r="AU172" s="19" t="s">
        <v>85</v>
      </c>
    </row>
    <row r="173" s="13" customFormat="1">
      <c r="A173" s="13"/>
      <c r="B173" s="224"/>
      <c r="C173" s="225"/>
      <c r="D173" s="226" t="s">
        <v>216</v>
      </c>
      <c r="E173" s="227" t="s">
        <v>19</v>
      </c>
      <c r="F173" s="228" t="s">
        <v>2232</v>
      </c>
      <c r="G173" s="225"/>
      <c r="H173" s="229">
        <v>42.93</v>
      </c>
      <c r="I173" s="230"/>
      <c r="J173" s="225"/>
      <c r="K173" s="225"/>
      <c r="L173" s="231"/>
      <c r="M173" s="232"/>
      <c r="N173" s="233"/>
      <c r="O173" s="233"/>
      <c r="P173" s="233"/>
      <c r="Q173" s="233"/>
      <c r="R173" s="233"/>
      <c r="S173" s="233"/>
      <c r="T173" s="234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5" t="s">
        <v>216</v>
      </c>
      <c r="AU173" s="235" t="s">
        <v>85</v>
      </c>
      <c r="AV173" s="13" t="s">
        <v>85</v>
      </c>
      <c r="AW173" s="13" t="s">
        <v>37</v>
      </c>
      <c r="AX173" s="13" t="s">
        <v>75</v>
      </c>
      <c r="AY173" s="235" t="s">
        <v>199</v>
      </c>
    </row>
    <row r="174" s="14" customFormat="1">
      <c r="A174" s="14"/>
      <c r="B174" s="236"/>
      <c r="C174" s="237"/>
      <c r="D174" s="226" t="s">
        <v>216</v>
      </c>
      <c r="E174" s="238" t="s">
        <v>19</v>
      </c>
      <c r="F174" s="239" t="s">
        <v>218</v>
      </c>
      <c r="G174" s="237"/>
      <c r="H174" s="240">
        <v>42.93</v>
      </c>
      <c r="I174" s="241"/>
      <c r="J174" s="237"/>
      <c r="K174" s="237"/>
      <c r="L174" s="242"/>
      <c r="M174" s="243"/>
      <c r="N174" s="244"/>
      <c r="O174" s="244"/>
      <c r="P174" s="244"/>
      <c r="Q174" s="244"/>
      <c r="R174" s="244"/>
      <c r="S174" s="244"/>
      <c r="T174" s="245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6" t="s">
        <v>216</v>
      </c>
      <c r="AU174" s="246" t="s">
        <v>85</v>
      </c>
      <c r="AV174" s="14" t="s">
        <v>207</v>
      </c>
      <c r="AW174" s="14" t="s">
        <v>37</v>
      </c>
      <c r="AX174" s="14" t="s">
        <v>83</v>
      </c>
      <c r="AY174" s="246" t="s">
        <v>199</v>
      </c>
    </row>
    <row r="175" s="2" customFormat="1" ht="16.5" customHeight="1">
      <c r="A175" s="40"/>
      <c r="B175" s="41"/>
      <c r="C175" s="206" t="s">
        <v>354</v>
      </c>
      <c r="D175" s="206" t="s">
        <v>202</v>
      </c>
      <c r="E175" s="207" t="s">
        <v>415</v>
      </c>
      <c r="F175" s="208" t="s">
        <v>416</v>
      </c>
      <c r="G175" s="209" t="s">
        <v>417</v>
      </c>
      <c r="H175" s="210">
        <v>3</v>
      </c>
      <c r="I175" s="211"/>
      <c r="J175" s="212">
        <f>ROUND(I175*H175,2)</f>
        <v>0</v>
      </c>
      <c r="K175" s="208" t="s">
        <v>206</v>
      </c>
      <c r="L175" s="46"/>
      <c r="M175" s="213" t="s">
        <v>19</v>
      </c>
      <c r="N175" s="214" t="s">
        <v>46</v>
      </c>
      <c r="O175" s="86"/>
      <c r="P175" s="215">
        <f>O175*H175</f>
        <v>0</v>
      </c>
      <c r="Q175" s="215">
        <v>0.017770000000000001</v>
      </c>
      <c r="R175" s="215">
        <f>Q175*H175</f>
        <v>0.053310000000000003</v>
      </c>
      <c r="S175" s="215">
        <v>0</v>
      </c>
      <c r="T175" s="21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207</v>
      </c>
      <c r="AT175" s="217" t="s">
        <v>202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207</v>
      </c>
      <c r="BM175" s="217" t="s">
        <v>2233</v>
      </c>
    </row>
    <row r="176" s="2" customFormat="1">
      <c r="A176" s="40"/>
      <c r="B176" s="41"/>
      <c r="C176" s="42"/>
      <c r="D176" s="219" t="s">
        <v>209</v>
      </c>
      <c r="E176" s="42"/>
      <c r="F176" s="220" t="s">
        <v>419</v>
      </c>
      <c r="G176" s="42"/>
      <c r="H176" s="42"/>
      <c r="I176" s="221"/>
      <c r="J176" s="42"/>
      <c r="K176" s="42"/>
      <c r="L176" s="46"/>
      <c r="M176" s="222"/>
      <c r="N176" s="223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209</v>
      </c>
      <c r="AU176" s="19" t="s">
        <v>85</v>
      </c>
    </row>
    <row r="177" s="2" customFormat="1" ht="16.5" customHeight="1">
      <c r="A177" s="40"/>
      <c r="B177" s="41"/>
      <c r="C177" s="247" t="s">
        <v>359</v>
      </c>
      <c r="D177" s="247" t="s">
        <v>287</v>
      </c>
      <c r="E177" s="248" t="s">
        <v>2234</v>
      </c>
      <c r="F177" s="249" t="s">
        <v>2235</v>
      </c>
      <c r="G177" s="250" t="s">
        <v>417</v>
      </c>
      <c r="H177" s="251">
        <v>1</v>
      </c>
      <c r="I177" s="252"/>
      <c r="J177" s="253">
        <f>ROUND(I177*H177,2)</f>
        <v>0</v>
      </c>
      <c r="K177" s="249" t="s">
        <v>19</v>
      </c>
      <c r="L177" s="254"/>
      <c r="M177" s="255" t="s">
        <v>19</v>
      </c>
      <c r="N177" s="256" t="s">
        <v>46</v>
      </c>
      <c r="O177" s="86"/>
      <c r="P177" s="215">
        <f>O177*H177</f>
        <v>0</v>
      </c>
      <c r="Q177" s="215">
        <v>0</v>
      </c>
      <c r="R177" s="215">
        <f>Q177*H177</f>
        <v>0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254</v>
      </c>
      <c r="AT177" s="217" t="s">
        <v>287</v>
      </c>
      <c r="AU177" s="217" t="s">
        <v>85</v>
      </c>
      <c r="AY177" s="19" t="s">
        <v>199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83</v>
      </c>
      <c r="BK177" s="218">
        <f>ROUND(I177*H177,2)</f>
        <v>0</v>
      </c>
      <c r="BL177" s="19" t="s">
        <v>207</v>
      </c>
      <c r="BM177" s="217" t="s">
        <v>2236</v>
      </c>
    </row>
    <row r="178" s="2" customFormat="1" ht="16.5" customHeight="1">
      <c r="A178" s="40"/>
      <c r="B178" s="41"/>
      <c r="C178" s="247" t="s">
        <v>364</v>
      </c>
      <c r="D178" s="247" t="s">
        <v>287</v>
      </c>
      <c r="E178" s="248" t="s">
        <v>2237</v>
      </c>
      <c r="F178" s="249" t="s">
        <v>2238</v>
      </c>
      <c r="G178" s="250" t="s">
        <v>417</v>
      </c>
      <c r="H178" s="251">
        <v>1</v>
      </c>
      <c r="I178" s="252"/>
      <c r="J178" s="253">
        <f>ROUND(I178*H178,2)</f>
        <v>0</v>
      </c>
      <c r="K178" s="249" t="s">
        <v>206</v>
      </c>
      <c r="L178" s="254"/>
      <c r="M178" s="255" t="s">
        <v>19</v>
      </c>
      <c r="N178" s="256" t="s">
        <v>46</v>
      </c>
      <c r="O178" s="86"/>
      <c r="P178" s="215">
        <f>O178*H178</f>
        <v>0</v>
      </c>
      <c r="Q178" s="215">
        <v>0.014890000000000001</v>
      </c>
      <c r="R178" s="215">
        <f>Q178*H178</f>
        <v>0.014890000000000001</v>
      </c>
      <c r="S178" s="215">
        <v>0</v>
      </c>
      <c r="T178" s="21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17" t="s">
        <v>254</v>
      </c>
      <c r="AT178" s="217" t="s">
        <v>287</v>
      </c>
      <c r="AU178" s="217" t="s">
        <v>85</v>
      </c>
      <c r="AY178" s="19" t="s">
        <v>199</v>
      </c>
      <c r="BE178" s="218">
        <f>IF(N178="základní",J178,0)</f>
        <v>0</v>
      </c>
      <c r="BF178" s="218">
        <f>IF(N178="snížená",J178,0)</f>
        <v>0</v>
      </c>
      <c r="BG178" s="218">
        <f>IF(N178="zákl. přenesená",J178,0)</f>
        <v>0</v>
      </c>
      <c r="BH178" s="218">
        <f>IF(N178="sníž. přenesená",J178,0)</f>
        <v>0</v>
      </c>
      <c r="BI178" s="218">
        <f>IF(N178="nulová",J178,0)</f>
        <v>0</v>
      </c>
      <c r="BJ178" s="19" t="s">
        <v>83</v>
      </c>
      <c r="BK178" s="218">
        <f>ROUND(I178*H178,2)</f>
        <v>0</v>
      </c>
      <c r="BL178" s="19" t="s">
        <v>207</v>
      </c>
      <c r="BM178" s="217" t="s">
        <v>2239</v>
      </c>
    </row>
    <row r="179" s="2" customFormat="1" ht="16.5" customHeight="1">
      <c r="A179" s="40"/>
      <c r="B179" s="41"/>
      <c r="C179" s="247" t="s">
        <v>369</v>
      </c>
      <c r="D179" s="247" t="s">
        <v>287</v>
      </c>
      <c r="E179" s="248" t="s">
        <v>2240</v>
      </c>
      <c r="F179" s="249" t="s">
        <v>2241</v>
      </c>
      <c r="G179" s="250" t="s">
        <v>417</v>
      </c>
      <c r="H179" s="251">
        <v>1</v>
      </c>
      <c r="I179" s="252"/>
      <c r="J179" s="253">
        <f>ROUND(I179*H179,2)</f>
        <v>0</v>
      </c>
      <c r="K179" s="249" t="s">
        <v>206</v>
      </c>
      <c r="L179" s="254"/>
      <c r="M179" s="255" t="s">
        <v>19</v>
      </c>
      <c r="N179" s="256" t="s">
        <v>46</v>
      </c>
      <c r="O179" s="86"/>
      <c r="P179" s="215">
        <f>O179*H179</f>
        <v>0</v>
      </c>
      <c r="Q179" s="215">
        <v>0.012489999999999999</v>
      </c>
      <c r="R179" s="215">
        <f>Q179*H179</f>
        <v>0.012489999999999999</v>
      </c>
      <c r="S179" s="215">
        <v>0</v>
      </c>
      <c r="T179" s="21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17" t="s">
        <v>254</v>
      </c>
      <c r="AT179" s="217" t="s">
        <v>287</v>
      </c>
      <c r="AU179" s="217" t="s">
        <v>85</v>
      </c>
      <c r="AY179" s="19" t="s">
        <v>199</v>
      </c>
      <c r="BE179" s="218">
        <f>IF(N179="základní",J179,0)</f>
        <v>0</v>
      </c>
      <c r="BF179" s="218">
        <f>IF(N179="snížená",J179,0)</f>
        <v>0</v>
      </c>
      <c r="BG179" s="218">
        <f>IF(N179="zákl. přenesená",J179,0)</f>
        <v>0</v>
      </c>
      <c r="BH179" s="218">
        <f>IF(N179="sníž. přenesená",J179,0)</f>
        <v>0</v>
      </c>
      <c r="BI179" s="218">
        <f>IF(N179="nulová",J179,0)</f>
        <v>0</v>
      </c>
      <c r="BJ179" s="19" t="s">
        <v>83</v>
      </c>
      <c r="BK179" s="218">
        <f>ROUND(I179*H179,2)</f>
        <v>0</v>
      </c>
      <c r="BL179" s="19" t="s">
        <v>207</v>
      </c>
      <c r="BM179" s="217" t="s">
        <v>2242</v>
      </c>
    </row>
    <row r="180" s="2" customFormat="1" ht="16.5" customHeight="1">
      <c r="A180" s="40"/>
      <c r="B180" s="41"/>
      <c r="C180" s="206" t="s">
        <v>374</v>
      </c>
      <c r="D180" s="206" t="s">
        <v>202</v>
      </c>
      <c r="E180" s="207" t="s">
        <v>2243</v>
      </c>
      <c r="F180" s="208" t="s">
        <v>2244</v>
      </c>
      <c r="G180" s="209" t="s">
        <v>417</v>
      </c>
      <c r="H180" s="210">
        <v>2</v>
      </c>
      <c r="I180" s="211"/>
      <c r="J180" s="212">
        <f>ROUND(I180*H180,2)</f>
        <v>0</v>
      </c>
      <c r="K180" s="208" t="s">
        <v>206</v>
      </c>
      <c r="L180" s="46"/>
      <c r="M180" s="213" t="s">
        <v>19</v>
      </c>
      <c r="N180" s="214" t="s">
        <v>46</v>
      </c>
      <c r="O180" s="86"/>
      <c r="P180" s="215">
        <f>O180*H180</f>
        <v>0</v>
      </c>
      <c r="Q180" s="215">
        <v>0.52571195999999998</v>
      </c>
      <c r="R180" s="215">
        <f>Q180*H180</f>
        <v>1.05142392</v>
      </c>
      <c r="S180" s="215">
        <v>0</v>
      </c>
      <c r="T180" s="21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17" t="s">
        <v>207</v>
      </c>
      <c r="AT180" s="217" t="s">
        <v>202</v>
      </c>
      <c r="AU180" s="217" t="s">
        <v>85</v>
      </c>
      <c r="AY180" s="19" t="s">
        <v>199</v>
      </c>
      <c r="BE180" s="218">
        <f>IF(N180="základní",J180,0)</f>
        <v>0</v>
      </c>
      <c r="BF180" s="218">
        <f>IF(N180="snížená",J180,0)</f>
        <v>0</v>
      </c>
      <c r="BG180" s="218">
        <f>IF(N180="zákl. přenesená",J180,0)</f>
        <v>0</v>
      </c>
      <c r="BH180" s="218">
        <f>IF(N180="sníž. přenesená",J180,0)</f>
        <v>0</v>
      </c>
      <c r="BI180" s="218">
        <f>IF(N180="nulová",J180,0)</f>
        <v>0</v>
      </c>
      <c r="BJ180" s="19" t="s">
        <v>83</v>
      </c>
      <c r="BK180" s="218">
        <f>ROUND(I180*H180,2)</f>
        <v>0</v>
      </c>
      <c r="BL180" s="19" t="s">
        <v>207</v>
      </c>
      <c r="BM180" s="217" t="s">
        <v>2245</v>
      </c>
    </row>
    <row r="181" s="2" customFormat="1">
      <c r="A181" s="40"/>
      <c r="B181" s="41"/>
      <c r="C181" s="42"/>
      <c r="D181" s="219" t="s">
        <v>209</v>
      </c>
      <c r="E181" s="42"/>
      <c r="F181" s="220" t="s">
        <v>2246</v>
      </c>
      <c r="G181" s="42"/>
      <c r="H181" s="42"/>
      <c r="I181" s="221"/>
      <c r="J181" s="42"/>
      <c r="K181" s="42"/>
      <c r="L181" s="46"/>
      <c r="M181" s="222"/>
      <c r="N181" s="223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209</v>
      </c>
      <c r="AU181" s="19" t="s">
        <v>85</v>
      </c>
    </row>
    <row r="182" s="2" customFormat="1" ht="24.15" customHeight="1">
      <c r="A182" s="40"/>
      <c r="B182" s="41"/>
      <c r="C182" s="247" t="s">
        <v>379</v>
      </c>
      <c r="D182" s="247" t="s">
        <v>287</v>
      </c>
      <c r="E182" s="248" t="s">
        <v>2247</v>
      </c>
      <c r="F182" s="249" t="s">
        <v>2248</v>
      </c>
      <c r="G182" s="250" t="s">
        <v>417</v>
      </c>
      <c r="H182" s="251">
        <v>2</v>
      </c>
      <c r="I182" s="252"/>
      <c r="J182" s="253">
        <f>ROUND(I182*H182,2)</f>
        <v>0</v>
      </c>
      <c r="K182" s="249" t="s">
        <v>206</v>
      </c>
      <c r="L182" s="254"/>
      <c r="M182" s="255" t="s">
        <v>19</v>
      </c>
      <c r="N182" s="256" t="s">
        <v>46</v>
      </c>
      <c r="O182" s="86"/>
      <c r="P182" s="215">
        <f>O182*H182</f>
        <v>0</v>
      </c>
      <c r="Q182" s="215">
        <v>0.023099999999999999</v>
      </c>
      <c r="R182" s="215">
        <f>Q182*H182</f>
        <v>0.046199999999999998</v>
      </c>
      <c r="S182" s="215">
        <v>0</v>
      </c>
      <c r="T182" s="21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17" t="s">
        <v>254</v>
      </c>
      <c r="AT182" s="217" t="s">
        <v>287</v>
      </c>
      <c r="AU182" s="217" t="s">
        <v>85</v>
      </c>
      <c r="AY182" s="19" t="s">
        <v>199</v>
      </c>
      <c r="BE182" s="218">
        <f>IF(N182="základní",J182,0)</f>
        <v>0</v>
      </c>
      <c r="BF182" s="218">
        <f>IF(N182="snížená",J182,0)</f>
        <v>0</v>
      </c>
      <c r="BG182" s="218">
        <f>IF(N182="zákl. přenesená",J182,0)</f>
        <v>0</v>
      </c>
      <c r="BH182" s="218">
        <f>IF(N182="sníž. přenesená",J182,0)</f>
        <v>0</v>
      </c>
      <c r="BI182" s="218">
        <f>IF(N182="nulová",J182,0)</f>
        <v>0</v>
      </c>
      <c r="BJ182" s="19" t="s">
        <v>83</v>
      </c>
      <c r="BK182" s="218">
        <f>ROUND(I182*H182,2)</f>
        <v>0</v>
      </c>
      <c r="BL182" s="19" t="s">
        <v>207</v>
      </c>
      <c r="BM182" s="217" t="s">
        <v>2249</v>
      </c>
    </row>
    <row r="183" s="2" customFormat="1" ht="16.5" customHeight="1">
      <c r="A183" s="40"/>
      <c r="B183" s="41"/>
      <c r="C183" s="206" t="s">
        <v>384</v>
      </c>
      <c r="D183" s="206" t="s">
        <v>202</v>
      </c>
      <c r="E183" s="207" t="s">
        <v>2250</v>
      </c>
      <c r="F183" s="208" t="s">
        <v>2251</v>
      </c>
      <c r="G183" s="209" t="s">
        <v>417</v>
      </c>
      <c r="H183" s="210">
        <v>2</v>
      </c>
      <c r="I183" s="211"/>
      <c r="J183" s="212">
        <f>ROUND(I183*H183,2)</f>
        <v>0</v>
      </c>
      <c r="K183" s="208" t="s">
        <v>206</v>
      </c>
      <c r="L183" s="46"/>
      <c r="M183" s="213" t="s">
        <v>19</v>
      </c>
      <c r="N183" s="214" t="s">
        <v>46</v>
      </c>
      <c r="O183" s="86"/>
      <c r="P183" s="215">
        <f>O183*H183</f>
        <v>0</v>
      </c>
      <c r="Q183" s="215">
        <v>0.4215256</v>
      </c>
      <c r="R183" s="215">
        <f>Q183*H183</f>
        <v>0.8430512</v>
      </c>
      <c r="S183" s="215">
        <v>0</v>
      </c>
      <c r="T183" s="21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7" t="s">
        <v>207</v>
      </c>
      <c r="AT183" s="217" t="s">
        <v>202</v>
      </c>
      <c r="AU183" s="217" t="s">
        <v>85</v>
      </c>
      <c r="AY183" s="19" t="s">
        <v>199</v>
      </c>
      <c r="BE183" s="218">
        <f>IF(N183="základní",J183,0)</f>
        <v>0</v>
      </c>
      <c r="BF183" s="218">
        <f>IF(N183="snížená",J183,0)</f>
        <v>0</v>
      </c>
      <c r="BG183" s="218">
        <f>IF(N183="zákl. přenesená",J183,0)</f>
        <v>0</v>
      </c>
      <c r="BH183" s="218">
        <f>IF(N183="sníž. přenesená",J183,0)</f>
        <v>0</v>
      </c>
      <c r="BI183" s="218">
        <f>IF(N183="nulová",J183,0)</f>
        <v>0</v>
      </c>
      <c r="BJ183" s="19" t="s">
        <v>83</v>
      </c>
      <c r="BK183" s="218">
        <f>ROUND(I183*H183,2)</f>
        <v>0</v>
      </c>
      <c r="BL183" s="19" t="s">
        <v>207</v>
      </c>
      <c r="BM183" s="217" t="s">
        <v>2252</v>
      </c>
    </row>
    <row r="184" s="2" customFormat="1">
      <c r="A184" s="40"/>
      <c r="B184" s="41"/>
      <c r="C184" s="42"/>
      <c r="D184" s="219" t="s">
        <v>209</v>
      </c>
      <c r="E184" s="42"/>
      <c r="F184" s="220" t="s">
        <v>2253</v>
      </c>
      <c r="G184" s="42"/>
      <c r="H184" s="42"/>
      <c r="I184" s="221"/>
      <c r="J184" s="42"/>
      <c r="K184" s="42"/>
      <c r="L184" s="46"/>
      <c r="M184" s="222"/>
      <c r="N184" s="223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209</v>
      </c>
      <c r="AU184" s="19" t="s">
        <v>85</v>
      </c>
    </row>
    <row r="185" s="2" customFormat="1" ht="21.75" customHeight="1">
      <c r="A185" s="40"/>
      <c r="B185" s="41"/>
      <c r="C185" s="247" t="s">
        <v>290</v>
      </c>
      <c r="D185" s="247" t="s">
        <v>287</v>
      </c>
      <c r="E185" s="248" t="s">
        <v>2254</v>
      </c>
      <c r="F185" s="249" t="s">
        <v>2255</v>
      </c>
      <c r="G185" s="250" t="s">
        <v>417</v>
      </c>
      <c r="H185" s="251">
        <v>2</v>
      </c>
      <c r="I185" s="252"/>
      <c r="J185" s="253">
        <f>ROUND(I185*H185,2)</f>
        <v>0</v>
      </c>
      <c r="K185" s="249" t="s">
        <v>206</v>
      </c>
      <c r="L185" s="254"/>
      <c r="M185" s="255" t="s">
        <v>19</v>
      </c>
      <c r="N185" s="256" t="s">
        <v>46</v>
      </c>
      <c r="O185" s="86"/>
      <c r="P185" s="215">
        <f>O185*H185</f>
        <v>0</v>
      </c>
      <c r="Q185" s="215">
        <v>0.01521</v>
      </c>
      <c r="R185" s="215">
        <f>Q185*H185</f>
        <v>0.030419999999999999</v>
      </c>
      <c r="S185" s="215">
        <v>0</v>
      </c>
      <c r="T185" s="216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17" t="s">
        <v>254</v>
      </c>
      <c r="AT185" s="217" t="s">
        <v>287</v>
      </c>
      <c r="AU185" s="217" t="s">
        <v>85</v>
      </c>
      <c r="AY185" s="19" t="s">
        <v>199</v>
      </c>
      <c r="BE185" s="218">
        <f>IF(N185="základní",J185,0)</f>
        <v>0</v>
      </c>
      <c r="BF185" s="218">
        <f>IF(N185="snížená",J185,0)</f>
        <v>0</v>
      </c>
      <c r="BG185" s="218">
        <f>IF(N185="zákl. přenesená",J185,0)</f>
        <v>0</v>
      </c>
      <c r="BH185" s="218">
        <f>IF(N185="sníž. přenesená",J185,0)</f>
        <v>0</v>
      </c>
      <c r="BI185" s="218">
        <f>IF(N185="nulová",J185,0)</f>
        <v>0</v>
      </c>
      <c r="BJ185" s="19" t="s">
        <v>83</v>
      </c>
      <c r="BK185" s="218">
        <f>ROUND(I185*H185,2)</f>
        <v>0</v>
      </c>
      <c r="BL185" s="19" t="s">
        <v>207</v>
      </c>
      <c r="BM185" s="217" t="s">
        <v>2256</v>
      </c>
    </row>
    <row r="186" s="12" customFormat="1" ht="22.8" customHeight="1">
      <c r="A186" s="12"/>
      <c r="B186" s="190"/>
      <c r="C186" s="191"/>
      <c r="D186" s="192" t="s">
        <v>74</v>
      </c>
      <c r="E186" s="204" t="s">
        <v>230</v>
      </c>
      <c r="F186" s="204" t="s">
        <v>231</v>
      </c>
      <c r="G186" s="191"/>
      <c r="H186" s="191"/>
      <c r="I186" s="194"/>
      <c r="J186" s="205">
        <f>BK186</f>
        <v>0</v>
      </c>
      <c r="K186" s="191"/>
      <c r="L186" s="196"/>
      <c r="M186" s="197"/>
      <c r="N186" s="198"/>
      <c r="O186" s="198"/>
      <c r="P186" s="199">
        <f>SUM(P187:P235)</f>
        <v>0</v>
      </c>
      <c r="Q186" s="198"/>
      <c r="R186" s="199">
        <f>SUM(R187:R235)</f>
        <v>0.011526400000000001</v>
      </c>
      <c r="S186" s="198"/>
      <c r="T186" s="200">
        <f>SUM(T187:T235)</f>
        <v>104.812682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01" t="s">
        <v>83</v>
      </c>
      <c r="AT186" s="202" t="s">
        <v>74</v>
      </c>
      <c r="AU186" s="202" t="s">
        <v>83</v>
      </c>
      <c r="AY186" s="201" t="s">
        <v>199</v>
      </c>
      <c r="BK186" s="203">
        <f>SUM(BK187:BK235)</f>
        <v>0</v>
      </c>
    </row>
    <row r="187" s="2" customFormat="1" ht="16.5" customHeight="1">
      <c r="A187" s="40"/>
      <c r="B187" s="41"/>
      <c r="C187" s="206" t="s">
        <v>392</v>
      </c>
      <c r="D187" s="206" t="s">
        <v>202</v>
      </c>
      <c r="E187" s="207" t="s">
        <v>1848</v>
      </c>
      <c r="F187" s="208" t="s">
        <v>1849</v>
      </c>
      <c r="G187" s="209" t="s">
        <v>205</v>
      </c>
      <c r="H187" s="210">
        <v>24.895</v>
      </c>
      <c r="I187" s="211"/>
      <c r="J187" s="212">
        <f>ROUND(I187*H187,2)</f>
        <v>0</v>
      </c>
      <c r="K187" s="208" t="s">
        <v>206</v>
      </c>
      <c r="L187" s="46"/>
      <c r="M187" s="213" t="s">
        <v>19</v>
      </c>
      <c r="N187" s="214" t="s">
        <v>46</v>
      </c>
      <c r="O187" s="86"/>
      <c r="P187" s="215">
        <f>O187*H187</f>
        <v>0</v>
      </c>
      <c r="Q187" s="215">
        <v>0</v>
      </c>
      <c r="R187" s="215">
        <f>Q187*H187</f>
        <v>0</v>
      </c>
      <c r="S187" s="215">
        <v>1.95</v>
      </c>
      <c r="T187" s="216">
        <f>S187*H187</f>
        <v>48.545249999999996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17" t="s">
        <v>207</v>
      </c>
      <c r="AT187" s="217" t="s">
        <v>202</v>
      </c>
      <c r="AU187" s="217" t="s">
        <v>85</v>
      </c>
      <c r="AY187" s="19" t="s">
        <v>199</v>
      </c>
      <c r="BE187" s="218">
        <f>IF(N187="základní",J187,0)</f>
        <v>0</v>
      </c>
      <c r="BF187" s="218">
        <f>IF(N187="snížená",J187,0)</f>
        <v>0</v>
      </c>
      <c r="BG187" s="218">
        <f>IF(N187="zákl. přenesená",J187,0)</f>
        <v>0</v>
      </c>
      <c r="BH187" s="218">
        <f>IF(N187="sníž. přenesená",J187,0)</f>
        <v>0</v>
      </c>
      <c r="BI187" s="218">
        <f>IF(N187="nulová",J187,0)</f>
        <v>0</v>
      </c>
      <c r="BJ187" s="19" t="s">
        <v>83</v>
      </c>
      <c r="BK187" s="218">
        <f>ROUND(I187*H187,2)</f>
        <v>0</v>
      </c>
      <c r="BL187" s="19" t="s">
        <v>207</v>
      </c>
      <c r="BM187" s="217" t="s">
        <v>2257</v>
      </c>
    </row>
    <row r="188" s="2" customFormat="1">
      <c r="A188" s="40"/>
      <c r="B188" s="41"/>
      <c r="C188" s="42"/>
      <c r="D188" s="219" t="s">
        <v>209</v>
      </c>
      <c r="E188" s="42"/>
      <c r="F188" s="220" t="s">
        <v>1851</v>
      </c>
      <c r="G188" s="42"/>
      <c r="H188" s="42"/>
      <c r="I188" s="221"/>
      <c r="J188" s="42"/>
      <c r="K188" s="42"/>
      <c r="L188" s="46"/>
      <c r="M188" s="222"/>
      <c r="N188" s="223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209</v>
      </c>
      <c r="AU188" s="19" t="s">
        <v>85</v>
      </c>
    </row>
    <row r="189" s="13" customFormat="1">
      <c r="A189" s="13"/>
      <c r="B189" s="224"/>
      <c r="C189" s="225"/>
      <c r="D189" s="226" t="s">
        <v>216</v>
      </c>
      <c r="E189" s="227" t="s">
        <v>19</v>
      </c>
      <c r="F189" s="228" t="s">
        <v>2258</v>
      </c>
      <c r="G189" s="225"/>
      <c r="H189" s="229">
        <v>10.138</v>
      </c>
      <c r="I189" s="230"/>
      <c r="J189" s="225"/>
      <c r="K189" s="225"/>
      <c r="L189" s="231"/>
      <c r="M189" s="232"/>
      <c r="N189" s="233"/>
      <c r="O189" s="233"/>
      <c r="P189" s="233"/>
      <c r="Q189" s="233"/>
      <c r="R189" s="233"/>
      <c r="S189" s="233"/>
      <c r="T189" s="234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5" t="s">
        <v>216</v>
      </c>
      <c r="AU189" s="235" t="s">
        <v>85</v>
      </c>
      <c r="AV189" s="13" t="s">
        <v>85</v>
      </c>
      <c r="AW189" s="13" t="s">
        <v>37</v>
      </c>
      <c r="AX189" s="13" t="s">
        <v>75</v>
      </c>
      <c r="AY189" s="235" t="s">
        <v>199</v>
      </c>
    </row>
    <row r="190" s="13" customFormat="1">
      <c r="A190" s="13"/>
      <c r="B190" s="224"/>
      <c r="C190" s="225"/>
      <c r="D190" s="226" t="s">
        <v>216</v>
      </c>
      <c r="E190" s="227" t="s">
        <v>19</v>
      </c>
      <c r="F190" s="228" t="s">
        <v>2259</v>
      </c>
      <c r="G190" s="225"/>
      <c r="H190" s="229">
        <v>8.9700000000000006</v>
      </c>
      <c r="I190" s="230"/>
      <c r="J190" s="225"/>
      <c r="K190" s="225"/>
      <c r="L190" s="231"/>
      <c r="M190" s="232"/>
      <c r="N190" s="233"/>
      <c r="O190" s="233"/>
      <c r="P190" s="233"/>
      <c r="Q190" s="233"/>
      <c r="R190" s="233"/>
      <c r="S190" s="233"/>
      <c r="T190" s="234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5" t="s">
        <v>216</v>
      </c>
      <c r="AU190" s="235" t="s">
        <v>85</v>
      </c>
      <c r="AV190" s="13" t="s">
        <v>85</v>
      </c>
      <c r="AW190" s="13" t="s">
        <v>37</v>
      </c>
      <c r="AX190" s="13" t="s">
        <v>75</v>
      </c>
      <c r="AY190" s="235" t="s">
        <v>199</v>
      </c>
    </row>
    <row r="191" s="13" customFormat="1">
      <c r="A191" s="13"/>
      <c r="B191" s="224"/>
      <c r="C191" s="225"/>
      <c r="D191" s="226" t="s">
        <v>216</v>
      </c>
      <c r="E191" s="227" t="s">
        <v>19</v>
      </c>
      <c r="F191" s="228" t="s">
        <v>2260</v>
      </c>
      <c r="G191" s="225"/>
      <c r="H191" s="229">
        <v>0.95199999999999996</v>
      </c>
      <c r="I191" s="230"/>
      <c r="J191" s="225"/>
      <c r="K191" s="225"/>
      <c r="L191" s="231"/>
      <c r="M191" s="232"/>
      <c r="N191" s="233"/>
      <c r="O191" s="233"/>
      <c r="P191" s="233"/>
      <c r="Q191" s="233"/>
      <c r="R191" s="233"/>
      <c r="S191" s="233"/>
      <c r="T191" s="234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5" t="s">
        <v>216</v>
      </c>
      <c r="AU191" s="235" t="s">
        <v>85</v>
      </c>
      <c r="AV191" s="13" t="s">
        <v>85</v>
      </c>
      <c r="AW191" s="13" t="s">
        <v>37</v>
      </c>
      <c r="AX191" s="13" t="s">
        <v>75</v>
      </c>
      <c r="AY191" s="235" t="s">
        <v>199</v>
      </c>
    </row>
    <row r="192" s="13" customFormat="1">
      <c r="A192" s="13"/>
      <c r="B192" s="224"/>
      <c r="C192" s="225"/>
      <c r="D192" s="226" t="s">
        <v>216</v>
      </c>
      <c r="E192" s="227" t="s">
        <v>19</v>
      </c>
      <c r="F192" s="228" t="s">
        <v>2261</v>
      </c>
      <c r="G192" s="225"/>
      <c r="H192" s="229">
        <v>2.5600000000000001</v>
      </c>
      <c r="I192" s="230"/>
      <c r="J192" s="225"/>
      <c r="K192" s="225"/>
      <c r="L192" s="231"/>
      <c r="M192" s="232"/>
      <c r="N192" s="233"/>
      <c r="O192" s="233"/>
      <c r="P192" s="233"/>
      <c r="Q192" s="233"/>
      <c r="R192" s="233"/>
      <c r="S192" s="233"/>
      <c r="T192" s="234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35" t="s">
        <v>216</v>
      </c>
      <c r="AU192" s="235" t="s">
        <v>85</v>
      </c>
      <c r="AV192" s="13" t="s">
        <v>85</v>
      </c>
      <c r="AW192" s="13" t="s">
        <v>37</v>
      </c>
      <c r="AX192" s="13" t="s">
        <v>75</v>
      </c>
      <c r="AY192" s="235" t="s">
        <v>199</v>
      </c>
    </row>
    <row r="193" s="13" customFormat="1">
      <c r="A193" s="13"/>
      <c r="B193" s="224"/>
      <c r="C193" s="225"/>
      <c r="D193" s="226" t="s">
        <v>216</v>
      </c>
      <c r="E193" s="227" t="s">
        <v>19</v>
      </c>
      <c r="F193" s="228" t="s">
        <v>2262</v>
      </c>
      <c r="G193" s="225"/>
      <c r="H193" s="229">
        <v>1.8480000000000001</v>
      </c>
      <c r="I193" s="230"/>
      <c r="J193" s="225"/>
      <c r="K193" s="225"/>
      <c r="L193" s="231"/>
      <c r="M193" s="232"/>
      <c r="N193" s="233"/>
      <c r="O193" s="233"/>
      <c r="P193" s="233"/>
      <c r="Q193" s="233"/>
      <c r="R193" s="233"/>
      <c r="S193" s="233"/>
      <c r="T193" s="234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5" t="s">
        <v>216</v>
      </c>
      <c r="AU193" s="235" t="s">
        <v>85</v>
      </c>
      <c r="AV193" s="13" t="s">
        <v>85</v>
      </c>
      <c r="AW193" s="13" t="s">
        <v>37</v>
      </c>
      <c r="AX193" s="13" t="s">
        <v>75</v>
      </c>
      <c r="AY193" s="235" t="s">
        <v>199</v>
      </c>
    </row>
    <row r="194" s="13" customFormat="1">
      <c r="A194" s="13"/>
      <c r="B194" s="224"/>
      <c r="C194" s="225"/>
      <c r="D194" s="226" t="s">
        <v>216</v>
      </c>
      <c r="E194" s="227" t="s">
        <v>19</v>
      </c>
      <c r="F194" s="228" t="s">
        <v>2263</v>
      </c>
      <c r="G194" s="225"/>
      <c r="H194" s="229">
        <v>0.42699999999999999</v>
      </c>
      <c r="I194" s="230"/>
      <c r="J194" s="225"/>
      <c r="K194" s="225"/>
      <c r="L194" s="231"/>
      <c r="M194" s="232"/>
      <c r="N194" s="233"/>
      <c r="O194" s="233"/>
      <c r="P194" s="233"/>
      <c r="Q194" s="233"/>
      <c r="R194" s="233"/>
      <c r="S194" s="233"/>
      <c r="T194" s="234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5" t="s">
        <v>216</v>
      </c>
      <c r="AU194" s="235" t="s">
        <v>85</v>
      </c>
      <c r="AV194" s="13" t="s">
        <v>85</v>
      </c>
      <c r="AW194" s="13" t="s">
        <v>37</v>
      </c>
      <c r="AX194" s="13" t="s">
        <v>75</v>
      </c>
      <c r="AY194" s="235" t="s">
        <v>199</v>
      </c>
    </row>
    <row r="195" s="14" customFormat="1">
      <c r="A195" s="14"/>
      <c r="B195" s="236"/>
      <c r="C195" s="237"/>
      <c r="D195" s="226" t="s">
        <v>216</v>
      </c>
      <c r="E195" s="238" t="s">
        <v>19</v>
      </c>
      <c r="F195" s="239" t="s">
        <v>218</v>
      </c>
      <c r="G195" s="237"/>
      <c r="H195" s="240">
        <v>24.895</v>
      </c>
      <c r="I195" s="241"/>
      <c r="J195" s="237"/>
      <c r="K195" s="237"/>
      <c r="L195" s="242"/>
      <c r="M195" s="243"/>
      <c r="N195" s="244"/>
      <c r="O195" s="244"/>
      <c r="P195" s="244"/>
      <c r="Q195" s="244"/>
      <c r="R195" s="244"/>
      <c r="S195" s="244"/>
      <c r="T195" s="245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6" t="s">
        <v>216</v>
      </c>
      <c r="AU195" s="246" t="s">
        <v>85</v>
      </c>
      <c r="AV195" s="14" t="s">
        <v>207</v>
      </c>
      <c r="AW195" s="14" t="s">
        <v>37</v>
      </c>
      <c r="AX195" s="14" t="s">
        <v>83</v>
      </c>
      <c r="AY195" s="246" t="s">
        <v>199</v>
      </c>
    </row>
    <row r="196" s="2" customFormat="1" ht="16.5" customHeight="1">
      <c r="A196" s="40"/>
      <c r="B196" s="41"/>
      <c r="C196" s="206" t="s">
        <v>516</v>
      </c>
      <c r="D196" s="206" t="s">
        <v>202</v>
      </c>
      <c r="E196" s="207" t="s">
        <v>2264</v>
      </c>
      <c r="F196" s="208" t="s">
        <v>2265</v>
      </c>
      <c r="G196" s="209" t="s">
        <v>205</v>
      </c>
      <c r="H196" s="210">
        <v>7</v>
      </c>
      <c r="I196" s="211"/>
      <c r="J196" s="212">
        <f>ROUND(I196*H196,2)</f>
        <v>0</v>
      </c>
      <c r="K196" s="208" t="s">
        <v>206</v>
      </c>
      <c r="L196" s="46"/>
      <c r="M196" s="213" t="s">
        <v>19</v>
      </c>
      <c r="N196" s="214" t="s">
        <v>46</v>
      </c>
      <c r="O196" s="86"/>
      <c r="P196" s="215">
        <f>O196*H196</f>
        <v>0</v>
      </c>
      <c r="Q196" s="215">
        <v>0</v>
      </c>
      <c r="R196" s="215">
        <f>Q196*H196</f>
        <v>0</v>
      </c>
      <c r="S196" s="215">
        <v>2.1000000000000001</v>
      </c>
      <c r="T196" s="216">
        <f>S196*H196</f>
        <v>14.700000000000001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17" t="s">
        <v>207</v>
      </c>
      <c r="AT196" s="217" t="s">
        <v>202</v>
      </c>
      <c r="AU196" s="217" t="s">
        <v>85</v>
      </c>
      <c r="AY196" s="19" t="s">
        <v>199</v>
      </c>
      <c r="BE196" s="218">
        <f>IF(N196="základní",J196,0)</f>
        <v>0</v>
      </c>
      <c r="BF196" s="218">
        <f>IF(N196="snížená",J196,0)</f>
        <v>0</v>
      </c>
      <c r="BG196" s="218">
        <f>IF(N196="zákl. přenesená",J196,0)</f>
        <v>0</v>
      </c>
      <c r="BH196" s="218">
        <f>IF(N196="sníž. přenesená",J196,0)</f>
        <v>0</v>
      </c>
      <c r="BI196" s="218">
        <f>IF(N196="nulová",J196,0)</f>
        <v>0</v>
      </c>
      <c r="BJ196" s="19" t="s">
        <v>83</v>
      </c>
      <c r="BK196" s="218">
        <f>ROUND(I196*H196,2)</f>
        <v>0</v>
      </c>
      <c r="BL196" s="19" t="s">
        <v>207</v>
      </c>
      <c r="BM196" s="217" t="s">
        <v>2266</v>
      </c>
    </row>
    <row r="197" s="2" customFormat="1">
      <c r="A197" s="40"/>
      <c r="B197" s="41"/>
      <c r="C197" s="42"/>
      <c r="D197" s="219" t="s">
        <v>209</v>
      </c>
      <c r="E197" s="42"/>
      <c r="F197" s="220" t="s">
        <v>2267</v>
      </c>
      <c r="G197" s="42"/>
      <c r="H197" s="42"/>
      <c r="I197" s="221"/>
      <c r="J197" s="42"/>
      <c r="K197" s="42"/>
      <c r="L197" s="46"/>
      <c r="M197" s="222"/>
      <c r="N197" s="223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209</v>
      </c>
      <c r="AU197" s="19" t="s">
        <v>85</v>
      </c>
    </row>
    <row r="198" s="13" customFormat="1">
      <c r="A198" s="13"/>
      <c r="B198" s="224"/>
      <c r="C198" s="225"/>
      <c r="D198" s="226" t="s">
        <v>216</v>
      </c>
      <c r="E198" s="227" t="s">
        <v>19</v>
      </c>
      <c r="F198" s="228" t="s">
        <v>2268</v>
      </c>
      <c r="G198" s="225"/>
      <c r="H198" s="229">
        <v>7</v>
      </c>
      <c r="I198" s="230"/>
      <c r="J198" s="225"/>
      <c r="K198" s="225"/>
      <c r="L198" s="231"/>
      <c r="M198" s="232"/>
      <c r="N198" s="233"/>
      <c r="O198" s="233"/>
      <c r="P198" s="233"/>
      <c r="Q198" s="233"/>
      <c r="R198" s="233"/>
      <c r="S198" s="233"/>
      <c r="T198" s="234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5" t="s">
        <v>216</v>
      </c>
      <c r="AU198" s="235" t="s">
        <v>85</v>
      </c>
      <c r="AV198" s="13" t="s">
        <v>85</v>
      </c>
      <c r="AW198" s="13" t="s">
        <v>37</v>
      </c>
      <c r="AX198" s="13" t="s">
        <v>75</v>
      </c>
      <c r="AY198" s="235" t="s">
        <v>199</v>
      </c>
    </row>
    <row r="199" s="14" customFormat="1">
      <c r="A199" s="14"/>
      <c r="B199" s="236"/>
      <c r="C199" s="237"/>
      <c r="D199" s="226" t="s">
        <v>216</v>
      </c>
      <c r="E199" s="238" t="s">
        <v>19</v>
      </c>
      <c r="F199" s="239" t="s">
        <v>218</v>
      </c>
      <c r="G199" s="237"/>
      <c r="H199" s="240">
        <v>7</v>
      </c>
      <c r="I199" s="241"/>
      <c r="J199" s="237"/>
      <c r="K199" s="237"/>
      <c r="L199" s="242"/>
      <c r="M199" s="243"/>
      <c r="N199" s="244"/>
      <c r="O199" s="244"/>
      <c r="P199" s="244"/>
      <c r="Q199" s="244"/>
      <c r="R199" s="244"/>
      <c r="S199" s="244"/>
      <c r="T199" s="245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46" t="s">
        <v>216</v>
      </c>
      <c r="AU199" s="246" t="s">
        <v>85</v>
      </c>
      <c r="AV199" s="14" t="s">
        <v>207</v>
      </c>
      <c r="AW199" s="14" t="s">
        <v>37</v>
      </c>
      <c r="AX199" s="14" t="s">
        <v>83</v>
      </c>
      <c r="AY199" s="246" t="s">
        <v>199</v>
      </c>
    </row>
    <row r="200" s="2" customFormat="1" ht="16.5" customHeight="1">
      <c r="A200" s="40"/>
      <c r="B200" s="41"/>
      <c r="C200" s="206" t="s">
        <v>521</v>
      </c>
      <c r="D200" s="206" t="s">
        <v>202</v>
      </c>
      <c r="E200" s="207" t="s">
        <v>2269</v>
      </c>
      <c r="F200" s="208" t="s">
        <v>2270</v>
      </c>
      <c r="G200" s="209" t="s">
        <v>222</v>
      </c>
      <c r="H200" s="210">
        <v>1.8</v>
      </c>
      <c r="I200" s="211"/>
      <c r="J200" s="212">
        <f>ROUND(I200*H200,2)</f>
        <v>0</v>
      </c>
      <c r="K200" s="208" t="s">
        <v>206</v>
      </c>
      <c r="L200" s="46"/>
      <c r="M200" s="213" t="s">
        <v>19</v>
      </c>
      <c r="N200" s="214" t="s">
        <v>46</v>
      </c>
      <c r="O200" s="86"/>
      <c r="P200" s="215">
        <f>O200*H200</f>
        <v>0</v>
      </c>
      <c r="Q200" s="215">
        <v>0</v>
      </c>
      <c r="R200" s="215">
        <f>Q200*H200</f>
        <v>0</v>
      </c>
      <c r="S200" s="215">
        <v>0.070000000000000007</v>
      </c>
      <c r="T200" s="216">
        <f>S200*H200</f>
        <v>0.12600000000000003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17" t="s">
        <v>207</v>
      </c>
      <c r="AT200" s="217" t="s">
        <v>202</v>
      </c>
      <c r="AU200" s="217" t="s">
        <v>85</v>
      </c>
      <c r="AY200" s="19" t="s">
        <v>199</v>
      </c>
      <c r="BE200" s="218">
        <f>IF(N200="základní",J200,0)</f>
        <v>0</v>
      </c>
      <c r="BF200" s="218">
        <f>IF(N200="snížená",J200,0)</f>
        <v>0</v>
      </c>
      <c r="BG200" s="218">
        <f>IF(N200="zákl. přenesená",J200,0)</f>
        <v>0</v>
      </c>
      <c r="BH200" s="218">
        <f>IF(N200="sníž. přenesená",J200,0)</f>
        <v>0</v>
      </c>
      <c r="BI200" s="218">
        <f>IF(N200="nulová",J200,0)</f>
        <v>0</v>
      </c>
      <c r="BJ200" s="19" t="s">
        <v>83</v>
      </c>
      <c r="BK200" s="218">
        <f>ROUND(I200*H200,2)</f>
        <v>0</v>
      </c>
      <c r="BL200" s="19" t="s">
        <v>207</v>
      </c>
      <c r="BM200" s="217" t="s">
        <v>2271</v>
      </c>
    </row>
    <row r="201" s="2" customFormat="1">
      <c r="A201" s="40"/>
      <c r="B201" s="41"/>
      <c r="C201" s="42"/>
      <c r="D201" s="219" t="s">
        <v>209</v>
      </c>
      <c r="E201" s="42"/>
      <c r="F201" s="220" t="s">
        <v>2272</v>
      </c>
      <c r="G201" s="42"/>
      <c r="H201" s="42"/>
      <c r="I201" s="221"/>
      <c r="J201" s="42"/>
      <c r="K201" s="42"/>
      <c r="L201" s="46"/>
      <c r="M201" s="222"/>
      <c r="N201" s="223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209</v>
      </c>
      <c r="AU201" s="19" t="s">
        <v>85</v>
      </c>
    </row>
    <row r="202" s="13" customFormat="1">
      <c r="A202" s="13"/>
      <c r="B202" s="224"/>
      <c r="C202" s="225"/>
      <c r="D202" s="226" t="s">
        <v>216</v>
      </c>
      <c r="E202" s="227" t="s">
        <v>19</v>
      </c>
      <c r="F202" s="228" t="s">
        <v>2273</v>
      </c>
      <c r="G202" s="225"/>
      <c r="H202" s="229">
        <v>1.8</v>
      </c>
      <c r="I202" s="230"/>
      <c r="J202" s="225"/>
      <c r="K202" s="225"/>
      <c r="L202" s="231"/>
      <c r="M202" s="232"/>
      <c r="N202" s="233"/>
      <c r="O202" s="233"/>
      <c r="P202" s="233"/>
      <c r="Q202" s="233"/>
      <c r="R202" s="233"/>
      <c r="S202" s="233"/>
      <c r="T202" s="234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5" t="s">
        <v>216</v>
      </c>
      <c r="AU202" s="235" t="s">
        <v>85</v>
      </c>
      <c r="AV202" s="13" t="s">
        <v>85</v>
      </c>
      <c r="AW202" s="13" t="s">
        <v>37</v>
      </c>
      <c r="AX202" s="13" t="s">
        <v>75</v>
      </c>
      <c r="AY202" s="235" t="s">
        <v>199</v>
      </c>
    </row>
    <row r="203" s="14" customFormat="1">
      <c r="A203" s="14"/>
      <c r="B203" s="236"/>
      <c r="C203" s="237"/>
      <c r="D203" s="226" t="s">
        <v>216</v>
      </c>
      <c r="E203" s="238" t="s">
        <v>19</v>
      </c>
      <c r="F203" s="239" t="s">
        <v>218</v>
      </c>
      <c r="G203" s="237"/>
      <c r="H203" s="240">
        <v>1.8</v>
      </c>
      <c r="I203" s="241"/>
      <c r="J203" s="237"/>
      <c r="K203" s="237"/>
      <c r="L203" s="242"/>
      <c r="M203" s="243"/>
      <c r="N203" s="244"/>
      <c r="O203" s="244"/>
      <c r="P203" s="244"/>
      <c r="Q203" s="244"/>
      <c r="R203" s="244"/>
      <c r="S203" s="244"/>
      <c r="T203" s="245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46" t="s">
        <v>216</v>
      </c>
      <c r="AU203" s="246" t="s">
        <v>85</v>
      </c>
      <c r="AV203" s="14" t="s">
        <v>207</v>
      </c>
      <c r="AW203" s="14" t="s">
        <v>37</v>
      </c>
      <c r="AX203" s="14" t="s">
        <v>83</v>
      </c>
      <c r="AY203" s="246" t="s">
        <v>199</v>
      </c>
    </row>
    <row r="204" s="2" customFormat="1" ht="16.5" customHeight="1">
      <c r="A204" s="40"/>
      <c r="B204" s="41"/>
      <c r="C204" s="206" t="s">
        <v>526</v>
      </c>
      <c r="D204" s="206" t="s">
        <v>202</v>
      </c>
      <c r="E204" s="207" t="s">
        <v>2274</v>
      </c>
      <c r="F204" s="208" t="s">
        <v>2275</v>
      </c>
      <c r="G204" s="209" t="s">
        <v>283</v>
      </c>
      <c r="H204" s="210">
        <v>15.669000000000001</v>
      </c>
      <c r="I204" s="211"/>
      <c r="J204" s="212">
        <f>ROUND(I204*H204,2)</f>
        <v>0</v>
      </c>
      <c r="K204" s="208" t="s">
        <v>206</v>
      </c>
      <c r="L204" s="46"/>
      <c r="M204" s="213" t="s">
        <v>19</v>
      </c>
      <c r="N204" s="214" t="s">
        <v>46</v>
      </c>
      <c r="O204" s="86"/>
      <c r="P204" s="215">
        <f>O204*H204</f>
        <v>0</v>
      </c>
      <c r="Q204" s="215">
        <v>0</v>
      </c>
      <c r="R204" s="215">
        <f>Q204*H204</f>
        <v>0</v>
      </c>
      <c r="S204" s="215">
        <v>0.35999999999999999</v>
      </c>
      <c r="T204" s="216">
        <f>S204*H204</f>
        <v>5.6408399999999999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17" t="s">
        <v>207</v>
      </c>
      <c r="AT204" s="217" t="s">
        <v>202</v>
      </c>
      <c r="AU204" s="217" t="s">
        <v>85</v>
      </c>
      <c r="AY204" s="19" t="s">
        <v>199</v>
      </c>
      <c r="BE204" s="218">
        <f>IF(N204="základní",J204,0)</f>
        <v>0</v>
      </c>
      <c r="BF204" s="218">
        <f>IF(N204="snížená",J204,0)</f>
        <v>0</v>
      </c>
      <c r="BG204" s="218">
        <f>IF(N204="zákl. přenesená",J204,0)</f>
        <v>0</v>
      </c>
      <c r="BH204" s="218">
        <f>IF(N204="sníž. přenesená",J204,0)</f>
        <v>0</v>
      </c>
      <c r="BI204" s="218">
        <f>IF(N204="nulová",J204,0)</f>
        <v>0</v>
      </c>
      <c r="BJ204" s="19" t="s">
        <v>83</v>
      </c>
      <c r="BK204" s="218">
        <f>ROUND(I204*H204,2)</f>
        <v>0</v>
      </c>
      <c r="BL204" s="19" t="s">
        <v>207</v>
      </c>
      <c r="BM204" s="217" t="s">
        <v>2276</v>
      </c>
    </row>
    <row r="205" s="2" customFormat="1">
      <c r="A205" s="40"/>
      <c r="B205" s="41"/>
      <c r="C205" s="42"/>
      <c r="D205" s="219" t="s">
        <v>209</v>
      </c>
      <c r="E205" s="42"/>
      <c r="F205" s="220" t="s">
        <v>2277</v>
      </c>
      <c r="G205" s="42"/>
      <c r="H205" s="42"/>
      <c r="I205" s="221"/>
      <c r="J205" s="42"/>
      <c r="K205" s="42"/>
      <c r="L205" s="46"/>
      <c r="M205" s="222"/>
      <c r="N205" s="223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209</v>
      </c>
      <c r="AU205" s="19" t="s">
        <v>85</v>
      </c>
    </row>
    <row r="206" s="13" customFormat="1">
      <c r="A206" s="13"/>
      <c r="B206" s="224"/>
      <c r="C206" s="225"/>
      <c r="D206" s="226" t="s">
        <v>216</v>
      </c>
      <c r="E206" s="227" t="s">
        <v>19</v>
      </c>
      <c r="F206" s="228" t="s">
        <v>2278</v>
      </c>
      <c r="G206" s="225"/>
      <c r="H206" s="229">
        <v>15.669000000000001</v>
      </c>
      <c r="I206" s="230"/>
      <c r="J206" s="225"/>
      <c r="K206" s="225"/>
      <c r="L206" s="231"/>
      <c r="M206" s="232"/>
      <c r="N206" s="233"/>
      <c r="O206" s="233"/>
      <c r="P206" s="233"/>
      <c r="Q206" s="233"/>
      <c r="R206" s="233"/>
      <c r="S206" s="233"/>
      <c r="T206" s="234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5" t="s">
        <v>216</v>
      </c>
      <c r="AU206" s="235" t="s">
        <v>85</v>
      </c>
      <c r="AV206" s="13" t="s">
        <v>85</v>
      </c>
      <c r="AW206" s="13" t="s">
        <v>37</v>
      </c>
      <c r="AX206" s="13" t="s">
        <v>75</v>
      </c>
      <c r="AY206" s="235" t="s">
        <v>199</v>
      </c>
    </row>
    <row r="207" s="14" customFormat="1">
      <c r="A207" s="14"/>
      <c r="B207" s="236"/>
      <c r="C207" s="237"/>
      <c r="D207" s="226" t="s">
        <v>216</v>
      </c>
      <c r="E207" s="238" t="s">
        <v>19</v>
      </c>
      <c r="F207" s="239" t="s">
        <v>218</v>
      </c>
      <c r="G207" s="237"/>
      <c r="H207" s="240">
        <v>15.669000000000001</v>
      </c>
      <c r="I207" s="241"/>
      <c r="J207" s="237"/>
      <c r="K207" s="237"/>
      <c r="L207" s="242"/>
      <c r="M207" s="243"/>
      <c r="N207" s="244"/>
      <c r="O207" s="244"/>
      <c r="P207" s="244"/>
      <c r="Q207" s="244"/>
      <c r="R207" s="244"/>
      <c r="S207" s="244"/>
      <c r="T207" s="245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46" t="s">
        <v>216</v>
      </c>
      <c r="AU207" s="246" t="s">
        <v>85</v>
      </c>
      <c r="AV207" s="14" t="s">
        <v>207</v>
      </c>
      <c r="AW207" s="14" t="s">
        <v>37</v>
      </c>
      <c r="AX207" s="14" t="s">
        <v>83</v>
      </c>
      <c r="AY207" s="246" t="s">
        <v>199</v>
      </c>
    </row>
    <row r="208" s="2" customFormat="1" ht="16.5" customHeight="1">
      <c r="A208" s="40"/>
      <c r="B208" s="41"/>
      <c r="C208" s="206" t="s">
        <v>531</v>
      </c>
      <c r="D208" s="206" t="s">
        <v>202</v>
      </c>
      <c r="E208" s="207" t="s">
        <v>2279</v>
      </c>
      <c r="F208" s="208" t="s">
        <v>2280</v>
      </c>
      <c r="G208" s="209" t="s">
        <v>205</v>
      </c>
      <c r="H208" s="210">
        <v>1.0129999999999999</v>
      </c>
      <c r="I208" s="211"/>
      <c r="J208" s="212">
        <f>ROUND(I208*H208,2)</f>
        <v>0</v>
      </c>
      <c r="K208" s="208" t="s">
        <v>206</v>
      </c>
      <c r="L208" s="46"/>
      <c r="M208" s="213" t="s">
        <v>19</v>
      </c>
      <c r="N208" s="214" t="s">
        <v>46</v>
      </c>
      <c r="O208" s="86"/>
      <c r="P208" s="215">
        <f>O208*H208</f>
        <v>0</v>
      </c>
      <c r="Q208" s="215">
        <v>0</v>
      </c>
      <c r="R208" s="215">
        <f>Q208*H208</f>
        <v>0</v>
      </c>
      <c r="S208" s="215">
        <v>2.3999999999999999</v>
      </c>
      <c r="T208" s="216">
        <f>S208*H208</f>
        <v>2.4311999999999996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17" t="s">
        <v>207</v>
      </c>
      <c r="AT208" s="217" t="s">
        <v>202</v>
      </c>
      <c r="AU208" s="217" t="s">
        <v>85</v>
      </c>
      <c r="AY208" s="19" t="s">
        <v>199</v>
      </c>
      <c r="BE208" s="218">
        <f>IF(N208="základní",J208,0)</f>
        <v>0</v>
      </c>
      <c r="BF208" s="218">
        <f>IF(N208="snížená",J208,0)</f>
        <v>0</v>
      </c>
      <c r="BG208" s="218">
        <f>IF(N208="zákl. přenesená",J208,0)</f>
        <v>0</v>
      </c>
      <c r="BH208" s="218">
        <f>IF(N208="sníž. přenesená",J208,0)</f>
        <v>0</v>
      </c>
      <c r="BI208" s="218">
        <f>IF(N208="nulová",J208,0)</f>
        <v>0</v>
      </c>
      <c r="BJ208" s="19" t="s">
        <v>83</v>
      </c>
      <c r="BK208" s="218">
        <f>ROUND(I208*H208,2)</f>
        <v>0</v>
      </c>
      <c r="BL208" s="19" t="s">
        <v>207</v>
      </c>
      <c r="BM208" s="217" t="s">
        <v>2281</v>
      </c>
    </row>
    <row r="209" s="2" customFormat="1">
      <c r="A209" s="40"/>
      <c r="B209" s="41"/>
      <c r="C209" s="42"/>
      <c r="D209" s="219" t="s">
        <v>209</v>
      </c>
      <c r="E209" s="42"/>
      <c r="F209" s="220" t="s">
        <v>2282</v>
      </c>
      <c r="G209" s="42"/>
      <c r="H209" s="42"/>
      <c r="I209" s="221"/>
      <c r="J209" s="42"/>
      <c r="K209" s="42"/>
      <c r="L209" s="46"/>
      <c r="M209" s="222"/>
      <c r="N209" s="223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209</v>
      </c>
      <c r="AU209" s="19" t="s">
        <v>85</v>
      </c>
    </row>
    <row r="210" s="13" customFormat="1">
      <c r="A210" s="13"/>
      <c r="B210" s="224"/>
      <c r="C210" s="225"/>
      <c r="D210" s="226" t="s">
        <v>216</v>
      </c>
      <c r="E210" s="227" t="s">
        <v>19</v>
      </c>
      <c r="F210" s="228" t="s">
        <v>2283</v>
      </c>
      <c r="G210" s="225"/>
      <c r="H210" s="229">
        <v>1.0129999999999999</v>
      </c>
      <c r="I210" s="230"/>
      <c r="J210" s="225"/>
      <c r="K210" s="225"/>
      <c r="L210" s="231"/>
      <c r="M210" s="232"/>
      <c r="N210" s="233"/>
      <c r="O210" s="233"/>
      <c r="P210" s="233"/>
      <c r="Q210" s="233"/>
      <c r="R210" s="233"/>
      <c r="S210" s="233"/>
      <c r="T210" s="234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5" t="s">
        <v>216</v>
      </c>
      <c r="AU210" s="235" t="s">
        <v>85</v>
      </c>
      <c r="AV210" s="13" t="s">
        <v>85</v>
      </c>
      <c r="AW210" s="13" t="s">
        <v>37</v>
      </c>
      <c r="AX210" s="13" t="s">
        <v>75</v>
      </c>
      <c r="AY210" s="235" t="s">
        <v>199</v>
      </c>
    </row>
    <row r="211" s="14" customFormat="1">
      <c r="A211" s="14"/>
      <c r="B211" s="236"/>
      <c r="C211" s="237"/>
      <c r="D211" s="226" t="s">
        <v>216</v>
      </c>
      <c r="E211" s="238" t="s">
        <v>19</v>
      </c>
      <c r="F211" s="239" t="s">
        <v>218</v>
      </c>
      <c r="G211" s="237"/>
      <c r="H211" s="240">
        <v>1.0129999999999999</v>
      </c>
      <c r="I211" s="241"/>
      <c r="J211" s="237"/>
      <c r="K211" s="237"/>
      <c r="L211" s="242"/>
      <c r="M211" s="243"/>
      <c r="N211" s="244"/>
      <c r="O211" s="244"/>
      <c r="P211" s="244"/>
      <c r="Q211" s="244"/>
      <c r="R211" s="244"/>
      <c r="S211" s="244"/>
      <c r="T211" s="245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46" t="s">
        <v>216</v>
      </c>
      <c r="AU211" s="246" t="s">
        <v>85</v>
      </c>
      <c r="AV211" s="14" t="s">
        <v>207</v>
      </c>
      <c r="AW211" s="14" t="s">
        <v>37</v>
      </c>
      <c r="AX211" s="14" t="s">
        <v>83</v>
      </c>
      <c r="AY211" s="246" t="s">
        <v>199</v>
      </c>
    </row>
    <row r="212" s="2" customFormat="1" ht="16.5" customHeight="1">
      <c r="A212" s="40"/>
      <c r="B212" s="41"/>
      <c r="C212" s="206" t="s">
        <v>536</v>
      </c>
      <c r="D212" s="206" t="s">
        <v>202</v>
      </c>
      <c r="E212" s="207" t="s">
        <v>2284</v>
      </c>
      <c r="F212" s="208" t="s">
        <v>2285</v>
      </c>
      <c r="G212" s="209" t="s">
        <v>417</v>
      </c>
      <c r="H212" s="210">
        <v>14</v>
      </c>
      <c r="I212" s="211"/>
      <c r="J212" s="212">
        <f>ROUND(I212*H212,2)</f>
        <v>0</v>
      </c>
      <c r="K212" s="208" t="s">
        <v>206</v>
      </c>
      <c r="L212" s="46"/>
      <c r="M212" s="213" t="s">
        <v>19</v>
      </c>
      <c r="N212" s="214" t="s">
        <v>46</v>
      </c>
      <c r="O212" s="86"/>
      <c r="P212" s="215">
        <f>O212*H212</f>
        <v>0</v>
      </c>
      <c r="Q212" s="215">
        <v>0</v>
      </c>
      <c r="R212" s="215">
        <f>Q212*H212</f>
        <v>0</v>
      </c>
      <c r="S212" s="215">
        <v>0.053999999999999999</v>
      </c>
      <c r="T212" s="216">
        <f>S212*H212</f>
        <v>0.75600000000000001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17" t="s">
        <v>207</v>
      </c>
      <c r="AT212" s="217" t="s">
        <v>202</v>
      </c>
      <c r="AU212" s="217" t="s">
        <v>85</v>
      </c>
      <c r="AY212" s="19" t="s">
        <v>199</v>
      </c>
      <c r="BE212" s="218">
        <f>IF(N212="základní",J212,0)</f>
        <v>0</v>
      </c>
      <c r="BF212" s="218">
        <f>IF(N212="snížená",J212,0)</f>
        <v>0</v>
      </c>
      <c r="BG212" s="218">
        <f>IF(N212="zákl. přenesená",J212,0)</f>
        <v>0</v>
      </c>
      <c r="BH212" s="218">
        <f>IF(N212="sníž. přenesená",J212,0)</f>
        <v>0</v>
      </c>
      <c r="BI212" s="218">
        <f>IF(N212="nulová",J212,0)</f>
        <v>0</v>
      </c>
      <c r="BJ212" s="19" t="s">
        <v>83</v>
      </c>
      <c r="BK212" s="218">
        <f>ROUND(I212*H212,2)</f>
        <v>0</v>
      </c>
      <c r="BL212" s="19" t="s">
        <v>207</v>
      </c>
      <c r="BM212" s="217" t="s">
        <v>2286</v>
      </c>
    </row>
    <row r="213" s="2" customFormat="1">
      <c r="A213" s="40"/>
      <c r="B213" s="41"/>
      <c r="C213" s="42"/>
      <c r="D213" s="219" t="s">
        <v>209</v>
      </c>
      <c r="E213" s="42"/>
      <c r="F213" s="220" t="s">
        <v>2287</v>
      </c>
      <c r="G213" s="42"/>
      <c r="H213" s="42"/>
      <c r="I213" s="221"/>
      <c r="J213" s="42"/>
      <c r="K213" s="42"/>
      <c r="L213" s="46"/>
      <c r="M213" s="222"/>
      <c r="N213" s="223"/>
      <c r="O213" s="86"/>
      <c r="P213" s="86"/>
      <c r="Q213" s="86"/>
      <c r="R213" s="86"/>
      <c r="S213" s="86"/>
      <c r="T213" s="87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T213" s="19" t="s">
        <v>209</v>
      </c>
      <c r="AU213" s="19" t="s">
        <v>85</v>
      </c>
    </row>
    <row r="214" s="2" customFormat="1" ht="16.5" customHeight="1">
      <c r="A214" s="40"/>
      <c r="B214" s="41"/>
      <c r="C214" s="206" t="s">
        <v>543</v>
      </c>
      <c r="D214" s="206" t="s">
        <v>202</v>
      </c>
      <c r="E214" s="207" t="s">
        <v>2288</v>
      </c>
      <c r="F214" s="208" t="s">
        <v>2289</v>
      </c>
      <c r="G214" s="209" t="s">
        <v>213</v>
      </c>
      <c r="H214" s="210">
        <v>0.76800000000000002</v>
      </c>
      <c r="I214" s="211"/>
      <c r="J214" s="212">
        <f>ROUND(I214*H214,2)</f>
        <v>0</v>
      </c>
      <c r="K214" s="208" t="s">
        <v>206</v>
      </c>
      <c r="L214" s="46"/>
      <c r="M214" s="213" t="s">
        <v>19</v>
      </c>
      <c r="N214" s="214" t="s">
        <v>46</v>
      </c>
      <c r="O214" s="86"/>
      <c r="P214" s="215">
        <f>O214*H214</f>
        <v>0</v>
      </c>
      <c r="Q214" s="215">
        <v>0</v>
      </c>
      <c r="R214" s="215">
        <f>Q214*H214</f>
        <v>0</v>
      </c>
      <c r="S214" s="215">
        <v>1.2609999999999999</v>
      </c>
      <c r="T214" s="216">
        <f>S214*H214</f>
        <v>0.96844799999999998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17" t="s">
        <v>207</v>
      </c>
      <c r="AT214" s="217" t="s">
        <v>202</v>
      </c>
      <c r="AU214" s="217" t="s">
        <v>85</v>
      </c>
      <c r="AY214" s="19" t="s">
        <v>199</v>
      </c>
      <c r="BE214" s="218">
        <f>IF(N214="základní",J214,0)</f>
        <v>0</v>
      </c>
      <c r="BF214" s="218">
        <f>IF(N214="snížená",J214,0)</f>
        <v>0</v>
      </c>
      <c r="BG214" s="218">
        <f>IF(N214="zákl. přenesená",J214,0)</f>
        <v>0</v>
      </c>
      <c r="BH214" s="218">
        <f>IF(N214="sníž. přenesená",J214,0)</f>
        <v>0</v>
      </c>
      <c r="BI214" s="218">
        <f>IF(N214="nulová",J214,0)</f>
        <v>0</v>
      </c>
      <c r="BJ214" s="19" t="s">
        <v>83</v>
      </c>
      <c r="BK214" s="218">
        <f>ROUND(I214*H214,2)</f>
        <v>0</v>
      </c>
      <c r="BL214" s="19" t="s">
        <v>207</v>
      </c>
      <c r="BM214" s="217" t="s">
        <v>2290</v>
      </c>
    </row>
    <row r="215" s="2" customFormat="1">
      <c r="A215" s="40"/>
      <c r="B215" s="41"/>
      <c r="C215" s="42"/>
      <c r="D215" s="219" t="s">
        <v>209</v>
      </c>
      <c r="E215" s="42"/>
      <c r="F215" s="220" t="s">
        <v>2291</v>
      </c>
      <c r="G215" s="42"/>
      <c r="H215" s="42"/>
      <c r="I215" s="221"/>
      <c r="J215" s="42"/>
      <c r="K215" s="42"/>
      <c r="L215" s="46"/>
      <c r="M215" s="222"/>
      <c r="N215" s="223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209</v>
      </c>
      <c r="AU215" s="19" t="s">
        <v>85</v>
      </c>
    </row>
    <row r="216" s="13" customFormat="1">
      <c r="A216" s="13"/>
      <c r="B216" s="224"/>
      <c r="C216" s="225"/>
      <c r="D216" s="226" t="s">
        <v>216</v>
      </c>
      <c r="E216" s="227" t="s">
        <v>19</v>
      </c>
      <c r="F216" s="228" t="s">
        <v>2292</v>
      </c>
      <c r="G216" s="225"/>
      <c r="H216" s="229">
        <v>0.76800000000000002</v>
      </c>
      <c r="I216" s="230"/>
      <c r="J216" s="225"/>
      <c r="K216" s="225"/>
      <c r="L216" s="231"/>
      <c r="M216" s="232"/>
      <c r="N216" s="233"/>
      <c r="O216" s="233"/>
      <c r="P216" s="233"/>
      <c r="Q216" s="233"/>
      <c r="R216" s="233"/>
      <c r="S216" s="233"/>
      <c r="T216" s="234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35" t="s">
        <v>216</v>
      </c>
      <c r="AU216" s="235" t="s">
        <v>85</v>
      </c>
      <c r="AV216" s="13" t="s">
        <v>85</v>
      </c>
      <c r="AW216" s="13" t="s">
        <v>37</v>
      </c>
      <c r="AX216" s="13" t="s">
        <v>75</v>
      </c>
      <c r="AY216" s="235" t="s">
        <v>199</v>
      </c>
    </row>
    <row r="217" s="14" customFormat="1">
      <c r="A217" s="14"/>
      <c r="B217" s="236"/>
      <c r="C217" s="237"/>
      <c r="D217" s="226" t="s">
        <v>216</v>
      </c>
      <c r="E217" s="238" t="s">
        <v>19</v>
      </c>
      <c r="F217" s="239" t="s">
        <v>218</v>
      </c>
      <c r="G217" s="237"/>
      <c r="H217" s="240">
        <v>0.76800000000000002</v>
      </c>
      <c r="I217" s="241"/>
      <c r="J217" s="237"/>
      <c r="K217" s="237"/>
      <c r="L217" s="242"/>
      <c r="M217" s="243"/>
      <c r="N217" s="244"/>
      <c r="O217" s="244"/>
      <c r="P217" s="244"/>
      <c r="Q217" s="244"/>
      <c r="R217" s="244"/>
      <c r="S217" s="244"/>
      <c r="T217" s="245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46" t="s">
        <v>216</v>
      </c>
      <c r="AU217" s="246" t="s">
        <v>85</v>
      </c>
      <c r="AV217" s="14" t="s">
        <v>207</v>
      </c>
      <c r="AW217" s="14" t="s">
        <v>37</v>
      </c>
      <c r="AX217" s="14" t="s">
        <v>83</v>
      </c>
      <c r="AY217" s="246" t="s">
        <v>199</v>
      </c>
    </row>
    <row r="218" s="2" customFormat="1" ht="16.5" customHeight="1">
      <c r="A218" s="40"/>
      <c r="B218" s="41"/>
      <c r="C218" s="206" t="s">
        <v>548</v>
      </c>
      <c r="D218" s="206" t="s">
        <v>202</v>
      </c>
      <c r="E218" s="207" t="s">
        <v>2293</v>
      </c>
      <c r="F218" s="208" t="s">
        <v>2294</v>
      </c>
      <c r="G218" s="209" t="s">
        <v>213</v>
      </c>
      <c r="H218" s="210">
        <v>1.008</v>
      </c>
      <c r="I218" s="211"/>
      <c r="J218" s="212">
        <f>ROUND(I218*H218,2)</f>
        <v>0</v>
      </c>
      <c r="K218" s="208" t="s">
        <v>206</v>
      </c>
      <c r="L218" s="46"/>
      <c r="M218" s="213" t="s">
        <v>19</v>
      </c>
      <c r="N218" s="214" t="s">
        <v>46</v>
      </c>
      <c r="O218" s="86"/>
      <c r="P218" s="215">
        <f>O218*H218</f>
        <v>0</v>
      </c>
      <c r="Q218" s="215">
        <v>0</v>
      </c>
      <c r="R218" s="215">
        <f>Q218*H218</f>
        <v>0</v>
      </c>
      <c r="S218" s="215">
        <v>1.2529999999999999</v>
      </c>
      <c r="T218" s="216">
        <f>S218*H218</f>
        <v>1.2630239999999999</v>
      </c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R218" s="217" t="s">
        <v>207</v>
      </c>
      <c r="AT218" s="217" t="s">
        <v>202</v>
      </c>
      <c r="AU218" s="217" t="s">
        <v>85</v>
      </c>
      <c r="AY218" s="19" t="s">
        <v>199</v>
      </c>
      <c r="BE218" s="218">
        <f>IF(N218="základní",J218,0)</f>
        <v>0</v>
      </c>
      <c r="BF218" s="218">
        <f>IF(N218="snížená",J218,0)</f>
        <v>0</v>
      </c>
      <c r="BG218" s="218">
        <f>IF(N218="zákl. přenesená",J218,0)</f>
        <v>0</v>
      </c>
      <c r="BH218" s="218">
        <f>IF(N218="sníž. přenesená",J218,0)</f>
        <v>0</v>
      </c>
      <c r="BI218" s="218">
        <f>IF(N218="nulová",J218,0)</f>
        <v>0</v>
      </c>
      <c r="BJ218" s="19" t="s">
        <v>83</v>
      </c>
      <c r="BK218" s="218">
        <f>ROUND(I218*H218,2)</f>
        <v>0</v>
      </c>
      <c r="BL218" s="19" t="s">
        <v>207</v>
      </c>
      <c r="BM218" s="217" t="s">
        <v>2295</v>
      </c>
    </row>
    <row r="219" s="2" customFormat="1">
      <c r="A219" s="40"/>
      <c r="B219" s="41"/>
      <c r="C219" s="42"/>
      <c r="D219" s="219" t="s">
        <v>209</v>
      </c>
      <c r="E219" s="42"/>
      <c r="F219" s="220" t="s">
        <v>2296</v>
      </c>
      <c r="G219" s="42"/>
      <c r="H219" s="42"/>
      <c r="I219" s="221"/>
      <c r="J219" s="42"/>
      <c r="K219" s="42"/>
      <c r="L219" s="46"/>
      <c r="M219" s="222"/>
      <c r="N219" s="223"/>
      <c r="O219" s="86"/>
      <c r="P219" s="86"/>
      <c r="Q219" s="86"/>
      <c r="R219" s="86"/>
      <c r="S219" s="86"/>
      <c r="T219" s="87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T219" s="19" t="s">
        <v>209</v>
      </c>
      <c r="AU219" s="19" t="s">
        <v>85</v>
      </c>
    </row>
    <row r="220" s="13" customFormat="1">
      <c r="A220" s="13"/>
      <c r="B220" s="224"/>
      <c r="C220" s="225"/>
      <c r="D220" s="226" t="s">
        <v>216</v>
      </c>
      <c r="E220" s="227" t="s">
        <v>19</v>
      </c>
      <c r="F220" s="228" t="s">
        <v>2297</v>
      </c>
      <c r="G220" s="225"/>
      <c r="H220" s="229">
        <v>1.008</v>
      </c>
      <c r="I220" s="230"/>
      <c r="J220" s="225"/>
      <c r="K220" s="225"/>
      <c r="L220" s="231"/>
      <c r="M220" s="232"/>
      <c r="N220" s="233"/>
      <c r="O220" s="233"/>
      <c r="P220" s="233"/>
      <c r="Q220" s="233"/>
      <c r="R220" s="233"/>
      <c r="S220" s="233"/>
      <c r="T220" s="234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5" t="s">
        <v>216</v>
      </c>
      <c r="AU220" s="235" t="s">
        <v>85</v>
      </c>
      <c r="AV220" s="13" t="s">
        <v>85</v>
      </c>
      <c r="AW220" s="13" t="s">
        <v>37</v>
      </c>
      <c r="AX220" s="13" t="s">
        <v>75</v>
      </c>
      <c r="AY220" s="235" t="s">
        <v>199</v>
      </c>
    </row>
    <row r="221" s="14" customFormat="1">
      <c r="A221" s="14"/>
      <c r="B221" s="236"/>
      <c r="C221" s="237"/>
      <c r="D221" s="226" t="s">
        <v>216</v>
      </c>
      <c r="E221" s="238" t="s">
        <v>19</v>
      </c>
      <c r="F221" s="239" t="s">
        <v>218</v>
      </c>
      <c r="G221" s="237"/>
      <c r="H221" s="240">
        <v>1.008</v>
      </c>
      <c r="I221" s="241"/>
      <c r="J221" s="237"/>
      <c r="K221" s="237"/>
      <c r="L221" s="242"/>
      <c r="M221" s="243"/>
      <c r="N221" s="244"/>
      <c r="O221" s="244"/>
      <c r="P221" s="244"/>
      <c r="Q221" s="244"/>
      <c r="R221" s="244"/>
      <c r="S221" s="244"/>
      <c r="T221" s="245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46" t="s">
        <v>216</v>
      </c>
      <c r="AU221" s="246" t="s">
        <v>85</v>
      </c>
      <c r="AV221" s="14" t="s">
        <v>207</v>
      </c>
      <c r="AW221" s="14" t="s">
        <v>37</v>
      </c>
      <c r="AX221" s="14" t="s">
        <v>83</v>
      </c>
      <c r="AY221" s="246" t="s">
        <v>199</v>
      </c>
    </row>
    <row r="222" s="2" customFormat="1" ht="16.5" customHeight="1">
      <c r="A222" s="40"/>
      <c r="B222" s="41"/>
      <c r="C222" s="206" t="s">
        <v>553</v>
      </c>
      <c r="D222" s="206" t="s">
        <v>202</v>
      </c>
      <c r="E222" s="207" t="s">
        <v>2298</v>
      </c>
      <c r="F222" s="208" t="s">
        <v>2299</v>
      </c>
      <c r="G222" s="209" t="s">
        <v>283</v>
      </c>
      <c r="H222" s="210">
        <v>42.759999999999998</v>
      </c>
      <c r="I222" s="211"/>
      <c r="J222" s="212">
        <f>ROUND(I222*H222,2)</f>
        <v>0</v>
      </c>
      <c r="K222" s="208" t="s">
        <v>206</v>
      </c>
      <c r="L222" s="46"/>
      <c r="M222" s="213" t="s">
        <v>19</v>
      </c>
      <c r="N222" s="214" t="s">
        <v>46</v>
      </c>
      <c r="O222" s="86"/>
      <c r="P222" s="215">
        <f>O222*H222</f>
        <v>0</v>
      </c>
      <c r="Q222" s="215">
        <v>0</v>
      </c>
      <c r="R222" s="215">
        <f>Q222*H222</f>
        <v>0</v>
      </c>
      <c r="S222" s="215">
        <v>0.122</v>
      </c>
      <c r="T222" s="216">
        <f>S222*H222</f>
        <v>5.2167199999999996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17" t="s">
        <v>207</v>
      </c>
      <c r="AT222" s="217" t="s">
        <v>202</v>
      </c>
      <c r="AU222" s="217" t="s">
        <v>85</v>
      </c>
      <c r="AY222" s="19" t="s">
        <v>199</v>
      </c>
      <c r="BE222" s="218">
        <f>IF(N222="základní",J222,0)</f>
        <v>0</v>
      </c>
      <c r="BF222" s="218">
        <f>IF(N222="snížená",J222,0)</f>
        <v>0</v>
      </c>
      <c r="BG222" s="218">
        <f>IF(N222="zákl. přenesená",J222,0)</f>
        <v>0</v>
      </c>
      <c r="BH222" s="218">
        <f>IF(N222="sníž. přenesená",J222,0)</f>
        <v>0</v>
      </c>
      <c r="BI222" s="218">
        <f>IF(N222="nulová",J222,0)</f>
        <v>0</v>
      </c>
      <c r="BJ222" s="19" t="s">
        <v>83</v>
      </c>
      <c r="BK222" s="218">
        <f>ROUND(I222*H222,2)</f>
        <v>0</v>
      </c>
      <c r="BL222" s="19" t="s">
        <v>207</v>
      </c>
      <c r="BM222" s="217" t="s">
        <v>2300</v>
      </c>
    </row>
    <row r="223" s="2" customFormat="1">
      <c r="A223" s="40"/>
      <c r="B223" s="41"/>
      <c r="C223" s="42"/>
      <c r="D223" s="219" t="s">
        <v>209</v>
      </c>
      <c r="E223" s="42"/>
      <c r="F223" s="220" t="s">
        <v>2301</v>
      </c>
      <c r="G223" s="42"/>
      <c r="H223" s="42"/>
      <c r="I223" s="221"/>
      <c r="J223" s="42"/>
      <c r="K223" s="42"/>
      <c r="L223" s="46"/>
      <c r="M223" s="222"/>
      <c r="N223" s="223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209</v>
      </c>
      <c r="AU223" s="19" t="s">
        <v>85</v>
      </c>
    </row>
    <row r="224" s="2" customFormat="1" ht="21.75" customHeight="1">
      <c r="A224" s="40"/>
      <c r="B224" s="41"/>
      <c r="C224" s="206" t="s">
        <v>558</v>
      </c>
      <c r="D224" s="206" t="s">
        <v>202</v>
      </c>
      <c r="E224" s="207" t="s">
        <v>2302</v>
      </c>
      <c r="F224" s="208" t="s">
        <v>2303</v>
      </c>
      <c r="G224" s="209" t="s">
        <v>205</v>
      </c>
      <c r="H224" s="210">
        <v>11.028000000000001</v>
      </c>
      <c r="I224" s="211"/>
      <c r="J224" s="212">
        <f>ROUND(I224*H224,2)</f>
        <v>0</v>
      </c>
      <c r="K224" s="208" t="s">
        <v>206</v>
      </c>
      <c r="L224" s="46"/>
      <c r="M224" s="213" t="s">
        <v>19</v>
      </c>
      <c r="N224" s="214" t="s">
        <v>46</v>
      </c>
      <c r="O224" s="86"/>
      <c r="P224" s="215">
        <f>O224*H224</f>
        <v>0</v>
      </c>
      <c r="Q224" s="215">
        <v>0</v>
      </c>
      <c r="R224" s="215">
        <f>Q224*H224</f>
        <v>0</v>
      </c>
      <c r="S224" s="215">
        <v>2.2000000000000002</v>
      </c>
      <c r="T224" s="216">
        <f>S224*H224</f>
        <v>24.261600000000001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17" t="s">
        <v>207</v>
      </c>
      <c r="AT224" s="217" t="s">
        <v>202</v>
      </c>
      <c r="AU224" s="217" t="s">
        <v>85</v>
      </c>
      <c r="AY224" s="19" t="s">
        <v>199</v>
      </c>
      <c r="BE224" s="218">
        <f>IF(N224="základní",J224,0)</f>
        <v>0</v>
      </c>
      <c r="BF224" s="218">
        <f>IF(N224="snížená",J224,0)</f>
        <v>0</v>
      </c>
      <c r="BG224" s="218">
        <f>IF(N224="zákl. přenesená",J224,0)</f>
        <v>0</v>
      </c>
      <c r="BH224" s="218">
        <f>IF(N224="sníž. přenesená",J224,0)</f>
        <v>0</v>
      </c>
      <c r="BI224" s="218">
        <f>IF(N224="nulová",J224,0)</f>
        <v>0</v>
      </c>
      <c r="BJ224" s="19" t="s">
        <v>83</v>
      </c>
      <c r="BK224" s="218">
        <f>ROUND(I224*H224,2)</f>
        <v>0</v>
      </c>
      <c r="BL224" s="19" t="s">
        <v>207</v>
      </c>
      <c r="BM224" s="217" t="s">
        <v>2304</v>
      </c>
    </row>
    <row r="225" s="2" customFormat="1">
      <c r="A225" s="40"/>
      <c r="B225" s="41"/>
      <c r="C225" s="42"/>
      <c r="D225" s="219" t="s">
        <v>209</v>
      </c>
      <c r="E225" s="42"/>
      <c r="F225" s="220" t="s">
        <v>2305</v>
      </c>
      <c r="G225" s="42"/>
      <c r="H225" s="42"/>
      <c r="I225" s="221"/>
      <c r="J225" s="42"/>
      <c r="K225" s="42"/>
      <c r="L225" s="46"/>
      <c r="M225" s="222"/>
      <c r="N225" s="223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209</v>
      </c>
      <c r="AU225" s="19" t="s">
        <v>85</v>
      </c>
    </row>
    <row r="226" s="13" customFormat="1">
      <c r="A226" s="13"/>
      <c r="B226" s="224"/>
      <c r="C226" s="225"/>
      <c r="D226" s="226" t="s">
        <v>216</v>
      </c>
      <c r="E226" s="227" t="s">
        <v>19</v>
      </c>
      <c r="F226" s="228" t="s">
        <v>2306</v>
      </c>
      <c r="G226" s="225"/>
      <c r="H226" s="229">
        <v>11.028000000000001</v>
      </c>
      <c r="I226" s="230"/>
      <c r="J226" s="225"/>
      <c r="K226" s="225"/>
      <c r="L226" s="231"/>
      <c r="M226" s="232"/>
      <c r="N226" s="233"/>
      <c r="O226" s="233"/>
      <c r="P226" s="233"/>
      <c r="Q226" s="233"/>
      <c r="R226" s="233"/>
      <c r="S226" s="233"/>
      <c r="T226" s="234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35" t="s">
        <v>216</v>
      </c>
      <c r="AU226" s="235" t="s">
        <v>85</v>
      </c>
      <c r="AV226" s="13" t="s">
        <v>85</v>
      </c>
      <c r="AW226" s="13" t="s">
        <v>37</v>
      </c>
      <c r="AX226" s="13" t="s">
        <v>75</v>
      </c>
      <c r="AY226" s="235" t="s">
        <v>199</v>
      </c>
    </row>
    <row r="227" s="14" customFormat="1">
      <c r="A227" s="14"/>
      <c r="B227" s="236"/>
      <c r="C227" s="237"/>
      <c r="D227" s="226" t="s">
        <v>216</v>
      </c>
      <c r="E227" s="238" t="s">
        <v>19</v>
      </c>
      <c r="F227" s="239" t="s">
        <v>218</v>
      </c>
      <c r="G227" s="237"/>
      <c r="H227" s="240">
        <v>11.028000000000001</v>
      </c>
      <c r="I227" s="241"/>
      <c r="J227" s="237"/>
      <c r="K227" s="237"/>
      <c r="L227" s="242"/>
      <c r="M227" s="243"/>
      <c r="N227" s="244"/>
      <c r="O227" s="244"/>
      <c r="P227" s="244"/>
      <c r="Q227" s="244"/>
      <c r="R227" s="244"/>
      <c r="S227" s="244"/>
      <c r="T227" s="245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46" t="s">
        <v>216</v>
      </c>
      <c r="AU227" s="246" t="s">
        <v>85</v>
      </c>
      <c r="AV227" s="14" t="s">
        <v>207</v>
      </c>
      <c r="AW227" s="14" t="s">
        <v>37</v>
      </c>
      <c r="AX227" s="14" t="s">
        <v>83</v>
      </c>
      <c r="AY227" s="246" t="s">
        <v>199</v>
      </c>
    </row>
    <row r="228" s="2" customFormat="1" ht="16.5" customHeight="1">
      <c r="A228" s="40"/>
      <c r="B228" s="41"/>
      <c r="C228" s="206" t="s">
        <v>563</v>
      </c>
      <c r="D228" s="206" t="s">
        <v>202</v>
      </c>
      <c r="E228" s="207" t="s">
        <v>423</v>
      </c>
      <c r="F228" s="208" t="s">
        <v>424</v>
      </c>
      <c r="G228" s="209" t="s">
        <v>283</v>
      </c>
      <c r="H228" s="210">
        <v>1.6000000000000001</v>
      </c>
      <c r="I228" s="211"/>
      <c r="J228" s="212">
        <f>ROUND(I228*H228,2)</f>
        <v>0</v>
      </c>
      <c r="K228" s="208" t="s">
        <v>206</v>
      </c>
      <c r="L228" s="46"/>
      <c r="M228" s="213" t="s">
        <v>19</v>
      </c>
      <c r="N228" s="214" t="s">
        <v>46</v>
      </c>
      <c r="O228" s="86"/>
      <c r="P228" s="215">
        <f>O228*H228</f>
        <v>0</v>
      </c>
      <c r="Q228" s="215">
        <v>0</v>
      </c>
      <c r="R228" s="215">
        <f>Q228*H228</f>
        <v>0</v>
      </c>
      <c r="S228" s="215">
        <v>0.075999999999999998</v>
      </c>
      <c r="T228" s="216">
        <f>S228*H228</f>
        <v>0.1216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217" t="s">
        <v>207</v>
      </c>
      <c r="AT228" s="217" t="s">
        <v>202</v>
      </c>
      <c r="AU228" s="217" t="s">
        <v>85</v>
      </c>
      <c r="AY228" s="19" t="s">
        <v>199</v>
      </c>
      <c r="BE228" s="218">
        <f>IF(N228="základní",J228,0)</f>
        <v>0</v>
      </c>
      <c r="BF228" s="218">
        <f>IF(N228="snížená",J228,0)</f>
        <v>0</v>
      </c>
      <c r="BG228" s="218">
        <f>IF(N228="zákl. přenesená",J228,0)</f>
        <v>0</v>
      </c>
      <c r="BH228" s="218">
        <f>IF(N228="sníž. přenesená",J228,0)</f>
        <v>0</v>
      </c>
      <c r="BI228" s="218">
        <f>IF(N228="nulová",J228,0)</f>
        <v>0</v>
      </c>
      <c r="BJ228" s="19" t="s">
        <v>83</v>
      </c>
      <c r="BK228" s="218">
        <f>ROUND(I228*H228,2)</f>
        <v>0</v>
      </c>
      <c r="BL228" s="19" t="s">
        <v>207</v>
      </c>
      <c r="BM228" s="217" t="s">
        <v>2307</v>
      </c>
    </row>
    <row r="229" s="2" customFormat="1">
      <c r="A229" s="40"/>
      <c r="B229" s="41"/>
      <c r="C229" s="42"/>
      <c r="D229" s="219" t="s">
        <v>209</v>
      </c>
      <c r="E229" s="42"/>
      <c r="F229" s="220" t="s">
        <v>426</v>
      </c>
      <c r="G229" s="42"/>
      <c r="H229" s="42"/>
      <c r="I229" s="221"/>
      <c r="J229" s="42"/>
      <c r="K229" s="42"/>
      <c r="L229" s="46"/>
      <c r="M229" s="222"/>
      <c r="N229" s="223"/>
      <c r="O229" s="86"/>
      <c r="P229" s="86"/>
      <c r="Q229" s="86"/>
      <c r="R229" s="86"/>
      <c r="S229" s="86"/>
      <c r="T229" s="87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T229" s="19" t="s">
        <v>209</v>
      </c>
      <c r="AU229" s="19" t="s">
        <v>85</v>
      </c>
    </row>
    <row r="230" s="13" customFormat="1">
      <c r="A230" s="13"/>
      <c r="B230" s="224"/>
      <c r="C230" s="225"/>
      <c r="D230" s="226" t="s">
        <v>216</v>
      </c>
      <c r="E230" s="227" t="s">
        <v>19</v>
      </c>
      <c r="F230" s="228" t="s">
        <v>2308</v>
      </c>
      <c r="G230" s="225"/>
      <c r="H230" s="229">
        <v>1.6000000000000001</v>
      </c>
      <c r="I230" s="230"/>
      <c r="J230" s="225"/>
      <c r="K230" s="225"/>
      <c r="L230" s="231"/>
      <c r="M230" s="232"/>
      <c r="N230" s="233"/>
      <c r="O230" s="233"/>
      <c r="P230" s="233"/>
      <c r="Q230" s="233"/>
      <c r="R230" s="233"/>
      <c r="S230" s="233"/>
      <c r="T230" s="234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5" t="s">
        <v>216</v>
      </c>
      <c r="AU230" s="235" t="s">
        <v>85</v>
      </c>
      <c r="AV230" s="13" t="s">
        <v>85</v>
      </c>
      <c r="AW230" s="13" t="s">
        <v>37</v>
      </c>
      <c r="AX230" s="13" t="s">
        <v>75</v>
      </c>
      <c r="AY230" s="235" t="s">
        <v>199</v>
      </c>
    </row>
    <row r="231" s="14" customFormat="1">
      <c r="A231" s="14"/>
      <c r="B231" s="236"/>
      <c r="C231" s="237"/>
      <c r="D231" s="226" t="s">
        <v>216</v>
      </c>
      <c r="E231" s="238" t="s">
        <v>19</v>
      </c>
      <c r="F231" s="239" t="s">
        <v>218</v>
      </c>
      <c r="G231" s="237"/>
      <c r="H231" s="240">
        <v>1.6000000000000001</v>
      </c>
      <c r="I231" s="241"/>
      <c r="J231" s="237"/>
      <c r="K231" s="237"/>
      <c r="L231" s="242"/>
      <c r="M231" s="243"/>
      <c r="N231" s="244"/>
      <c r="O231" s="244"/>
      <c r="P231" s="244"/>
      <c r="Q231" s="244"/>
      <c r="R231" s="244"/>
      <c r="S231" s="244"/>
      <c r="T231" s="245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46" t="s">
        <v>216</v>
      </c>
      <c r="AU231" s="246" t="s">
        <v>85</v>
      </c>
      <c r="AV231" s="14" t="s">
        <v>207</v>
      </c>
      <c r="AW231" s="14" t="s">
        <v>37</v>
      </c>
      <c r="AX231" s="14" t="s">
        <v>83</v>
      </c>
      <c r="AY231" s="246" t="s">
        <v>199</v>
      </c>
    </row>
    <row r="232" s="2" customFormat="1" ht="16.5" customHeight="1">
      <c r="A232" s="40"/>
      <c r="B232" s="41"/>
      <c r="C232" s="206" t="s">
        <v>570</v>
      </c>
      <c r="D232" s="206" t="s">
        <v>202</v>
      </c>
      <c r="E232" s="207" t="s">
        <v>2309</v>
      </c>
      <c r="F232" s="208" t="s">
        <v>2310</v>
      </c>
      <c r="G232" s="209" t="s">
        <v>222</v>
      </c>
      <c r="H232" s="210">
        <v>5</v>
      </c>
      <c r="I232" s="211"/>
      <c r="J232" s="212">
        <f>ROUND(I232*H232,2)</f>
        <v>0</v>
      </c>
      <c r="K232" s="208" t="s">
        <v>206</v>
      </c>
      <c r="L232" s="46"/>
      <c r="M232" s="213" t="s">
        <v>19</v>
      </c>
      <c r="N232" s="214" t="s">
        <v>46</v>
      </c>
      <c r="O232" s="86"/>
      <c r="P232" s="215">
        <f>O232*H232</f>
        <v>0</v>
      </c>
      <c r="Q232" s="215">
        <v>0</v>
      </c>
      <c r="R232" s="215">
        <f>Q232*H232</f>
        <v>0</v>
      </c>
      <c r="S232" s="215">
        <v>0.053999999999999999</v>
      </c>
      <c r="T232" s="216">
        <f>S232*H232</f>
        <v>0.27000000000000002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17" t="s">
        <v>207</v>
      </c>
      <c r="AT232" s="217" t="s">
        <v>202</v>
      </c>
      <c r="AU232" s="217" t="s">
        <v>85</v>
      </c>
      <c r="AY232" s="19" t="s">
        <v>199</v>
      </c>
      <c r="BE232" s="218">
        <f>IF(N232="základní",J232,0)</f>
        <v>0</v>
      </c>
      <c r="BF232" s="218">
        <f>IF(N232="snížená",J232,0)</f>
        <v>0</v>
      </c>
      <c r="BG232" s="218">
        <f>IF(N232="zákl. přenesená",J232,0)</f>
        <v>0</v>
      </c>
      <c r="BH232" s="218">
        <f>IF(N232="sníž. přenesená",J232,0)</f>
        <v>0</v>
      </c>
      <c r="BI232" s="218">
        <f>IF(N232="nulová",J232,0)</f>
        <v>0</v>
      </c>
      <c r="BJ232" s="19" t="s">
        <v>83</v>
      </c>
      <c r="BK232" s="218">
        <f>ROUND(I232*H232,2)</f>
        <v>0</v>
      </c>
      <c r="BL232" s="19" t="s">
        <v>207</v>
      </c>
      <c r="BM232" s="217" t="s">
        <v>2311</v>
      </c>
    </row>
    <row r="233" s="2" customFormat="1">
      <c r="A233" s="40"/>
      <c r="B233" s="41"/>
      <c r="C233" s="42"/>
      <c r="D233" s="219" t="s">
        <v>209</v>
      </c>
      <c r="E233" s="42"/>
      <c r="F233" s="220" t="s">
        <v>2312</v>
      </c>
      <c r="G233" s="42"/>
      <c r="H233" s="42"/>
      <c r="I233" s="221"/>
      <c r="J233" s="42"/>
      <c r="K233" s="42"/>
      <c r="L233" s="46"/>
      <c r="M233" s="222"/>
      <c r="N233" s="223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209</v>
      </c>
      <c r="AU233" s="19" t="s">
        <v>85</v>
      </c>
    </row>
    <row r="234" s="2" customFormat="1" ht="16.5" customHeight="1">
      <c r="A234" s="40"/>
      <c r="B234" s="41"/>
      <c r="C234" s="206" t="s">
        <v>575</v>
      </c>
      <c r="D234" s="206" t="s">
        <v>202</v>
      </c>
      <c r="E234" s="207" t="s">
        <v>2313</v>
      </c>
      <c r="F234" s="208" t="s">
        <v>2314</v>
      </c>
      <c r="G234" s="209" t="s">
        <v>222</v>
      </c>
      <c r="H234" s="210">
        <v>3.2000000000000002</v>
      </c>
      <c r="I234" s="211"/>
      <c r="J234" s="212">
        <f>ROUND(I234*H234,2)</f>
        <v>0</v>
      </c>
      <c r="K234" s="208" t="s">
        <v>206</v>
      </c>
      <c r="L234" s="46"/>
      <c r="M234" s="213" t="s">
        <v>19</v>
      </c>
      <c r="N234" s="214" t="s">
        <v>46</v>
      </c>
      <c r="O234" s="86"/>
      <c r="P234" s="215">
        <f>O234*H234</f>
        <v>0</v>
      </c>
      <c r="Q234" s="215">
        <v>0.0036020000000000002</v>
      </c>
      <c r="R234" s="215">
        <f>Q234*H234</f>
        <v>0.011526400000000001</v>
      </c>
      <c r="S234" s="215">
        <v>0.16</v>
      </c>
      <c r="T234" s="216">
        <f>S234*H234</f>
        <v>0.51200000000000001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217" t="s">
        <v>207</v>
      </c>
      <c r="AT234" s="217" t="s">
        <v>202</v>
      </c>
      <c r="AU234" s="217" t="s">
        <v>85</v>
      </c>
      <c r="AY234" s="19" t="s">
        <v>199</v>
      </c>
      <c r="BE234" s="218">
        <f>IF(N234="základní",J234,0)</f>
        <v>0</v>
      </c>
      <c r="BF234" s="218">
        <f>IF(N234="snížená",J234,0)</f>
        <v>0</v>
      </c>
      <c r="BG234" s="218">
        <f>IF(N234="zákl. přenesená",J234,0)</f>
        <v>0</v>
      </c>
      <c r="BH234" s="218">
        <f>IF(N234="sníž. přenesená",J234,0)</f>
        <v>0</v>
      </c>
      <c r="BI234" s="218">
        <f>IF(N234="nulová",J234,0)</f>
        <v>0</v>
      </c>
      <c r="BJ234" s="19" t="s">
        <v>83</v>
      </c>
      <c r="BK234" s="218">
        <f>ROUND(I234*H234,2)</f>
        <v>0</v>
      </c>
      <c r="BL234" s="19" t="s">
        <v>207</v>
      </c>
      <c r="BM234" s="217" t="s">
        <v>2315</v>
      </c>
    </row>
    <row r="235" s="2" customFormat="1">
      <c r="A235" s="40"/>
      <c r="B235" s="41"/>
      <c r="C235" s="42"/>
      <c r="D235" s="219" t="s">
        <v>209</v>
      </c>
      <c r="E235" s="42"/>
      <c r="F235" s="220" t="s">
        <v>2316</v>
      </c>
      <c r="G235" s="42"/>
      <c r="H235" s="42"/>
      <c r="I235" s="221"/>
      <c r="J235" s="42"/>
      <c r="K235" s="42"/>
      <c r="L235" s="46"/>
      <c r="M235" s="222"/>
      <c r="N235" s="223"/>
      <c r="O235" s="86"/>
      <c r="P235" s="86"/>
      <c r="Q235" s="86"/>
      <c r="R235" s="86"/>
      <c r="S235" s="86"/>
      <c r="T235" s="87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T235" s="19" t="s">
        <v>209</v>
      </c>
      <c r="AU235" s="19" t="s">
        <v>85</v>
      </c>
    </row>
    <row r="236" s="12" customFormat="1" ht="22.8" customHeight="1">
      <c r="A236" s="12"/>
      <c r="B236" s="190"/>
      <c r="C236" s="191"/>
      <c r="D236" s="192" t="s">
        <v>74</v>
      </c>
      <c r="E236" s="204" t="s">
        <v>236</v>
      </c>
      <c r="F236" s="204" t="s">
        <v>237</v>
      </c>
      <c r="G236" s="191"/>
      <c r="H236" s="191"/>
      <c r="I236" s="194"/>
      <c r="J236" s="205">
        <f>BK236</f>
        <v>0</v>
      </c>
      <c r="K236" s="191"/>
      <c r="L236" s="196"/>
      <c r="M236" s="197"/>
      <c r="N236" s="198"/>
      <c r="O236" s="198"/>
      <c r="P236" s="199">
        <f>SUM(P237:P250)</f>
        <v>0</v>
      </c>
      <c r="Q236" s="198"/>
      <c r="R236" s="199">
        <f>SUM(R237:R250)</f>
        <v>0</v>
      </c>
      <c r="S236" s="198"/>
      <c r="T236" s="200">
        <f>SUM(T237:T250)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01" t="s">
        <v>83</v>
      </c>
      <c r="AT236" s="202" t="s">
        <v>74</v>
      </c>
      <c r="AU236" s="202" t="s">
        <v>83</v>
      </c>
      <c r="AY236" s="201" t="s">
        <v>199</v>
      </c>
      <c r="BK236" s="203">
        <f>SUM(BK237:BK250)</f>
        <v>0</v>
      </c>
    </row>
    <row r="237" s="2" customFormat="1" ht="21.75" customHeight="1">
      <c r="A237" s="40"/>
      <c r="B237" s="41"/>
      <c r="C237" s="206" t="s">
        <v>580</v>
      </c>
      <c r="D237" s="206" t="s">
        <v>202</v>
      </c>
      <c r="E237" s="207" t="s">
        <v>239</v>
      </c>
      <c r="F237" s="208" t="s">
        <v>240</v>
      </c>
      <c r="G237" s="209" t="s">
        <v>213</v>
      </c>
      <c r="H237" s="210">
        <v>105.494</v>
      </c>
      <c r="I237" s="211"/>
      <c r="J237" s="212">
        <f>ROUND(I237*H237,2)</f>
        <v>0</v>
      </c>
      <c r="K237" s="208" t="s">
        <v>206</v>
      </c>
      <c r="L237" s="46"/>
      <c r="M237" s="213" t="s">
        <v>19</v>
      </c>
      <c r="N237" s="214" t="s">
        <v>46</v>
      </c>
      <c r="O237" s="86"/>
      <c r="P237" s="215">
        <f>O237*H237</f>
        <v>0</v>
      </c>
      <c r="Q237" s="215">
        <v>0</v>
      </c>
      <c r="R237" s="215">
        <f>Q237*H237</f>
        <v>0</v>
      </c>
      <c r="S237" s="215">
        <v>0</v>
      </c>
      <c r="T237" s="216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17" t="s">
        <v>207</v>
      </c>
      <c r="AT237" s="217" t="s">
        <v>202</v>
      </c>
      <c r="AU237" s="217" t="s">
        <v>85</v>
      </c>
      <c r="AY237" s="19" t="s">
        <v>199</v>
      </c>
      <c r="BE237" s="218">
        <f>IF(N237="základní",J237,0)</f>
        <v>0</v>
      </c>
      <c r="BF237" s="218">
        <f>IF(N237="snížená",J237,0)</f>
        <v>0</v>
      </c>
      <c r="BG237" s="218">
        <f>IF(N237="zákl. přenesená",J237,0)</f>
        <v>0</v>
      </c>
      <c r="BH237" s="218">
        <f>IF(N237="sníž. přenesená",J237,0)</f>
        <v>0</v>
      </c>
      <c r="BI237" s="218">
        <f>IF(N237="nulová",J237,0)</f>
        <v>0</v>
      </c>
      <c r="BJ237" s="19" t="s">
        <v>83</v>
      </c>
      <c r="BK237" s="218">
        <f>ROUND(I237*H237,2)</f>
        <v>0</v>
      </c>
      <c r="BL237" s="19" t="s">
        <v>207</v>
      </c>
      <c r="BM237" s="217" t="s">
        <v>2317</v>
      </c>
    </row>
    <row r="238" s="2" customFormat="1">
      <c r="A238" s="40"/>
      <c r="B238" s="41"/>
      <c r="C238" s="42"/>
      <c r="D238" s="219" t="s">
        <v>209</v>
      </c>
      <c r="E238" s="42"/>
      <c r="F238" s="220" t="s">
        <v>242</v>
      </c>
      <c r="G238" s="42"/>
      <c r="H238" s="42"/>
      <c r="I238" s="221"/>
      <c r="J238" s="42"/>
      <c r="K238" s="42"/>
      <c r="L238" s="46"/>
      <c r="M238" s="222"/>
      <c r="N238" s="223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209</v>
      </c>
      <c r="AU238" s="19" t="s">
        <v>85</v>
      </c>
    </row>
    <row r="239" s="2" customFormat="1" ht="21.75" customHeight="1">
      <c r="A239" s="40"/>
      <c r="B239" s="41"/>
      <c r="C239" s="206" t="s">
        <v>585</v>
      </c>
      <c r="D239" s="206" t="s">
        <v>202</v>
      </c>
      <c r="E239" s="207" t="s">
        <v>2318</v>
      </c>
      <c r="F239" s="208" t="s">
        <v>2319</v>
      </c>
      <c r="G239" s="209" t="s">
        <v>213</v>
      </c>
      <c r="H239" s="210">
        <v>105.494</v>
      </c>
      <c r="I239" s="211"/>
      <c r="J239" s="212">
        <f>ROUND(I239*H239,2)</f>
        <v>0</v>
      </c>
      <c r="K239" s="208" t="s">
        <v>206</v>
      </c>
      <c r="L239" s="46"/>
      <c r="M239" s="213" t="s">
        <v>19</v>
      </c>
      <c r="N239" s="214" t="s">
        <v>46</v>
      </c>
      <c r="O239" s="86"/>
      <c r="P239" s="215">
        <f>O239*H239</f>
        <v>0</v>
      </c>
      <c r="Q239" s="215">
        <v>0</v>
      </c>
      <c r="R239" s="215">
        <f>Q239*H239</f>
        <v>0</v>
      </c>
      <c r="S239" s="215">
        <v>0</v>
      </c>
      <c r="T239" s="216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17" t="s">
        <v>207</v>
      </c>
      <c r="AT239" s="217" t="s">
        <v>202</v>
      </c>
      <c r="AU239" s="217" t="s">
        <v>85</v>
      </c>
      <c r="AY239" s="19" t="s">
        <v>199</v>
      </c>
      <c r="BE239" s="218">
        <f>IF(N239="základní",J239,0)</f>
        <v>0</v>
      </c>
      <c r="BF239" s="218">
        <f>IF(N239="snížená",J239,0)</f>
        <v>0</v>
      </c>
      <c r="BG239" s="218">
        <f>IF(N239="zákl. přenesená",J239,0)</f>
        <v>0</v>
      </c>
      <c r="BH239" s="218">
        <f>IF(N239="sníž. přenesená",J239,0)</f>
        <v>0</v>
      </c>
      <c r="BI239" s="218">
        <f>IF(N239="nulová",J239,0)</f>
        <v>0</v>
      </c>
      <c r="BJ239" s="19" t="s">
        <v>83</v>
      </c>
      <c r="BK239" s="218">
        <f>ROUND(I239*H239,2)</f>
        <v>0</v>
      </c>
      <c r="BL239" s="19" t="s">
        <v>207</v>
      </c>
      <c r="BM239" s="217" t="s">
        <v>2320</v>
      </c>
    </row>
    <row r="240" s="2" customFormat="1">
      <c r="A240" s="40"/>
      <c r="B240" s="41"/>
      <c r="C240" s="42"/>
      <c r="D240" s="219" t="s">
        <v>209</v>
      </c>
      <c r="E240" s="42"/>
      <c r="F240" s="220" t="s">
        <v>2321</v>
      </c>
      <c r="G240" s="42"/>
      <c r="H240" s="42"/>
      <c r="I240" s="221"/>
      <c r="J240" s="42"/>
      <c r="K240" s="42"/>
      <c r="L240" s="46"/>
      <c r="M240" s="222"/>
      <c r="N240" s="223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209</v>
      </c>
      <c r="AU240" s="19" t="s">
        <v>85</v>
      </c>
    </row>
    <row r="241" s="2" customFormat="1" ht="16.5" customHeight="1">
      <c r="A241" s="40"/>
      <c r="B241" s="41"/>
      <c r="C241" s="206" t="s">
        <v>592</v>
      </c>
      <c r="D241" s="206" t="s">
        <v>202</v>
      </c>
      <c r="E241" s="207" t="s">
        <v>250</v>
      </c>
      <c r="F241" s="208" t="s">
        <v>251</v>
      </c>
      <c r="G241" s="209" t="s">
        <v>213</v>
      </c>
      <c r="H241" s="210">
        <v>105.494</v>
      </c>
      <c r="I241" s="211"/>
      <c r="J241" s="212">
        <f>ROUND(I241*H241,2)</f>
        <v>0</v>
      </c>
      <c r="K241" s="208" t="s">
        <v>206</v>
      </c>
      <c r="L241" s="46"/>
      <c r="M241" s="213" t="s">
        <v>19</v>
      </c>
      <c r="N241" s="214" t="s">
        <v>46</v>
      </c>
      <c r="O241" s="86"/>
      <c r="P241" s="215">
        <f>O241*H241</f>
        <v>0</v>
      </c>
      <c r="Q241" s="215">
        <v>0</v>
      </c>
      <c r="R241" s="215">
        <f>Q241*H241</f>
        <v>0</v>
      </c>
      <c r="S241" s="215">
        <v>0</v>
      </c>
      <c r="T241" s="216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17" t="s">
        <v>207</v>
      </c>
      <c r="AT241" s="217" t="s">
        <v>202</v>
      </c>
      <c r="AU241" s="217" t="s">
        <v>85</v>
      </c>
      <c r="AY241" s="19" t="s">
        <v>199</v>
      </c>
      <c r="BE241" s="218">
        <f>IF(N241="základní",J241,0)</f>
        <v>0</v>
      </c>
      <c r="BF241" s="218">
        <f>IF(N241="snížená",J241,0)</f>
        <v>0</v>
      </c>
      <c r="BG241" s="218">
        <f>IF(N241="zákl. přenesená",J241,0)</f>
        <v>0</v>
      </c>
      <c r="BH241" s="218">
        <f>IF(N241="sníž. přenesená",J241,0)</f>
        <v>0</v>
      </c>
      <c r="BI241" s="218">
        <f>IF(N241="nulová",J241,0)</f>
        <v>0</v>
      </c>
      <c r="BJ241" s="19" t="s">
        <v>83</v>
      </c>
      <c r="BK241" s="218">
        <f>ROUND(I241*H241,2)</f>
        <v>0</v>
      </c>
      <c r="BL241" s="19" t="s">
        <v>207</v>
      </c>
      <c r="BM241" s="217" t="s">
        <v>2322</v>
      </c>
    </row>
    <row r="242" s="2" customFormat="1">
      <c r="A242" s="40"/>
      <c r="B242" s="41"/>
      <c r="C242" s="42"/>
      <c r="D242" s="219" t="s">
        <v>209</v>
      </c>
      <c r="E242" s="42"/>
      <c r="F242" s="220" t="s">
        <v>253</v>
      </c>
      <c r="G242" s="42"/>
      <c r="H242" s="42"/>
      <c r="I242" s="221"/>
      <c r="J242" s="42"/>
      <c r="K242" s="42"/>
      <c r="L242" s="46"/>
      <c r="M242" s="222"/>
      <c r="N242" s="223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209</v>
      </c>
      <c r="AU242" s="19" t="s">
        <v>85</v>
      </c>
    </row>
    <row r="243" s="2" customFormat="1" ht="16.5" customHeight="1">
      <c r="A243" s="40"/>
      <c r="B243" s="41"/>
      <c r="C243" s="206" t="s">
        <v>597</v>
      </c>
      <c r="D243" s="206" t="s">
        <v>202</v>
      </c>
      <c r="E243" s="207" t="s">
        <v>255</v>
      </c>
      <c r="F243" s="208" t="s">
        <v>256</v>
      </c>
      <c r="G243" s="209" t="s">
        <v>213</v>
      </c>
      <c r="H243" s="210">
        <v>2109.8800000000001</v>
      </c>
      <c r="I243" s="211"/>
      <c r="J243" s="212">
        <f>ROUND(I243*H243,2)</f>
        <v>0</v>
      </c>
      <c r="K243" s="208" t="s">
        <v>206</v>
      </c>
      <c r="L243" s="46"/>
      <c r="M243" s="213" t="s">
        <v>19</v>
      </c>
      <c r="N243" s="214" t="s">
        <v>46</v>
      </c>
      <c r="O243" s="86"/>
      <c r="P243" s="215">
        <f>O243*H243</f>
        <v>0</v>
      </c>
      <c r="Q243" s="215">
        <v>0</v>
      </c>
      <c r="R243" s="215">
        <f>Q243*H243</f>
        <v>0</v>
      </c>
      <c r="S243" s="215">
        <v>0</v>
      </c>
      <c r="T243" s="216">
        <f>S243*H243</f>
        <v>0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17" t="s">
        <v>207</v>
      </c>
      <c r="AT243" s="217" t="s">
        <v>202</v>
      </c>
      <c r="AU243" s="217" t="s">
        <v>85</v>
      </c>
      <c r="AY243" s="19" t="s">
        <v>199</v>
      </c>
      <c r="BE243" s="218">
        <f>IF(N243="základní",J243,0)</f>
        <v>0</v>
      </c>
      <c r="BF243" s="218">
        <f>IF(N243="snížená",J243,0)</f>
        <v>0</v>
      </c>
      <c r="BG243" s="218">
        <f>IF(N243="zákl. přenesená",J243,0)</f>
        <v>0</v>
      </c>
      <c r="BH243" s="218">
        <f>IF(N243="sníž. přenesená",J243,0)</f>
        <v>0</v>
      </c>
      <c r="BI243" s="218">
        <f>IF(N243="nulová",J243,0)</f>
        <v>0</v>
      </c>
      <c r="BJ243" s="19" t="s">
        <v>83</v>
      </c>
      <c r="BK243" s="218">
        <f>ROUND(I243*H243,2)</f>
        <v>0</v>
      </c>
      <c r="BL243" s="19" t="s">
        <v>207</v>
      </c>
      <c r="BM243" s="217" t="s">
        <v>2323</v>
      </c>
    </row>
    <row r="244" s="2" customFormat="1">
      <c r="A244" s="40"/>
      <c r="B244" s="41"/>
      <c r="C244" s="42"/>
      <c r="D244" s="219" t="s">
        <v>209</v>
      </c>
      <c r="E244" s="42"/>
      <c r="F244" s="220" t="s">
        <v>258</v>
      </c>
      <c r="G244" s="42"/>
      <c r="H244" s="42"/>
      <c r="I244" s="221"/>
      <c r="J244" s="42"/>
      <c r="K244" s="42"/>
      <c r="L244" s="46"/>
      <c r="M244" s="222"/>
      <c r="N244" s="223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209</v>
      </c>
      <c r="AU244" s="19" t="s">
        <v>85</v>
      </c>
    </row>
    <row r="245" s="13" customFormat="1">
      <c r="A245" s="13"/>
      <c r="B245" s="224"/>
      <c r="C245" s="225"/>
      <c r="D245" s="226" t="s">
        <v>216</v>
      </c>
      <c r="E245" s="227" t="s">
        <v>19</v>
      </c>
      <c r="F245" s="228" t="s">
        <v>2324</v>
      </c>
      <c r="G245" s="225"/>
      <c r="H245" s="229">
        <v>2109.8800000000001</v>
      </c>
      <c r="I245" s="230"/>
      <c r="J245" s="225"/>
      <c r="K245" s="225"/>
      <c r="L245" s="231"/>
      <c r="M245" s="232"/>
      <c r="N245" s="233"/>
      <c r="O245" s="233"/>
      <c r="P245" s="233"/>
      <c r="Q245" s="233"/>
      <c r="R245" s="233"/>
      <c r="S245" s="233"/>
      <c r="T245" s="234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35" t="s">
        <v>216</v>
      </c>
      <c r="AU245" s="235" t="s">
        <v>85</v>
      </c>
      <c r="AV245" s="13" t="s">
        <v>85</v>
      </c>
      <c r="AW245" s="13" t="s">
        <v>37</v>
      </c>
      <c r="AX245" s="13" t="s">
        <v>75</v>
      </c>
      <c r="AY245" s="235" t="s">
        <v>199</v>
      </c>
    </row>
    <row r="246" s="14" customFormat="1">
      <c r="A246" s="14"/>
      <c r="B246" s="236"/>
      <c r="C246" s="237"/>
      <c r="D246" s="226" t="s">
        <v>216</v>
      </c>
      <c r="E246" s="238" t="s">
        <v>19</v>
      </c>
      <c r="F246" s="239" t="s">
        <v>218</v>
      </c>
      <c r="G246" s="237"/>
      <c r="H246" s="240">
        <v>2109.8800000000001</v>
      </c>
      <c r="I246" s="241"/>
      <c r="J246" s="237"/>
      <c r="K246" s="237"/>
      <c r="L246" s="242"/>
      <c r="M246" s="243"/>
      <c r="N246" s="244"/>
      <c r="O246" s="244"/>
      <c r="P246" s="244"/>
      <c r="Q246" s="244"/>
      <c r="R246" s="244"/>
      <c r="S246" s="244"/>
      <c r="T246" s="245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46" t="s">
        <v>216</v>
      </c>
      <c r="AU246" s="246" t="s">
        <v>85</v>
      </c>
      <c r="AV246" s="14" t="s">
        <v>207</v>
      </c>
      <c r="AW246" s="14" t="s">
        <v>37</v>
      </c>
      <c r="AX246" s="14" t="s">
        <v>83</v>
      </c>
      <c r="AY246" s="246" t="s">
        <v>199</v>
      </c>
    </row>
    <row r="247" s="2" customFormat="1" ht="24.15" customHeight="1">
      <c r="A247" s="40"/>
      <c r="B247" s="41"/>
      <c r="C247" s="206" t="s">
        <v>602</v>
      </c>
      <c r="D247" s="206" t="s">
        <v>202</v>
      </c>
      <c r="E247" s="207" t="s">
        <v>1413</v>
      </c>
      <c r="F247" s="208" t="s">
        <v>1414</v>
      </c>
      <c r="G247" s="209" t="s">
        <v>213</v>
      </c>
      <c r="H247" s="210">
        <v>105.494</v>
      </c>
      <c r="I247" s="211"/>
      <c r="J247" s="212">
        <f>ROUND(I247*H247,2)</f>
        <v>0</v>
      </c>
      <c r="K247" s="208" t="s">
        <v>206</v>
      </c>
      <c r="L247" s="46"/>
      <c r="M247" s="213" t="s">
        <v>19</v>
      </c>
      <c r="N247" s="214" t="s">
        <v>46</v>
      </c>
      <c r="O247" s="86"/>
      <c r="P247" s="215">
        <f>O247*H247</f>
        <v>0</v>
      </c>
      <c r="Q247" s="215">
        <v>0</v>
      </c>
      <c r="R247" s="215">
        <f>Q247*H247</f>
        <v>0</v>
      </c>
      <c r="S247" s="215">
        <v>0</v>
      </c>
      <c r="T247" s="216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17" t="s">
        <v>207</v>
      </c>
      <c r="AT247" s="217" t="s">
        <v>202</v>
      </c>
      <c r="AU247" s="217" t="s">
        <v>85</v>
      </c>
      <c r="AY247" s="19" t="s">
        <v>199</v>
      </c>
      <c r="BE247" s="218">
        <f>IF(N247="základní",J247,0)</f>
        <v>0</v>
      </c>
      <c r="BF247" s="218">
        <f>IF(N247="snížená",J247,0)</f>
        <v>0</v>
      </c>
      <c r="BG247" s="218">
        <f>IF(N247="zákl. přenesená",J247,0)</f>
        <v>0</v>
      </c>
      <c r="BH247" s="218">
        <f>IF(N247="sníž. přenesená",J247,0)</f>
        <v>0</v>
      </c>
      <c r="BI247" s="218">
        <f>IF(N247="nulová",J247,0)</f>
        <v>0</v>
      </c>
      <c r="BJ247" s="19" t="s">
        <v>83</v>
      </c>
      <c r="BK247" s="218">
        <f>ROUND(I247*H247,2)</f>
        <v>0</v>
      </c>
      <c r="BL247" s="19" t="s">
        <v>207</v>
      </c>
      <c r="BM247" s="217" t="s">
        <v>2325</v>
      </c>
    </row>
    <row r="248" s="2" customFormat="1">
      <c r="A248" s="40"/>
      <c r="B248" s="41"/>
      <c r="C248" s="42"/>
      <c r="D248" s="219" t="s">
        <v>209</v>
      </c>
      <c r="E248" s="42"/>
      <c r="F248" s="220" t="s">
        <v>1416</v>
      </c>
      <c r="G248" s="42"/>
      <c r="H248" s="42"/>
      <c r="I248" s="221"/>
      <c r="J248" s="42"/>
      <c r="K248" s="42"/>
      <c r="L248" s="46"/>
      <c r="M248" s="222"/>
      <c r="N248" s="223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209</v>
      </c>
      <c r="AU248" s="19" t="s">
        <v>85</v>
      </c>
    </row>
    <row r="249" s="2" customFormat="1" ht="21.75" customHeight="1">
      <c r="A249" s="40"/>
      <c r="B249" s="41"/>
      <c r="C249" s="206" t="s">
        <v>606</v>
      </c>
      <c r="D249" s="206" t="s">
        <v>202</v>
      </c>
      <c r="E249" s="207" t="s">
        <v>266</v>
      </c>
      <c r="F249" s="208" t="s">
        <v>267</v>
      </c>
      <c r="G249" s="209" t="s">
        <v>213</v>
      </c>
      <c r="H249" s="210">
        <v>0.5</v>
      </c>
      <c r="I249" s="211"/>
      <c r="J249" s="212">
        <f>ROUND(I249*H249,2)</f>
        <v>0</v>
      </c>
      <c r="K249" s="208" t="s">
        <v>206</v>
      </c>
      <c r="L249" s="46"/>
      <c r="M249" s="213" t="s">
        <v>19</v>
      </c>
      <c r="N249" s="214" t="s">
        <v>46</v>
      </c>
      <c r="O249" s="86"/>
      <c r="P249" s="215">
        <f>O249*H249</f>
        <v>0</v>
      </c>
      <c r="Q249" s="215">
        <v>0</v>
      </c>
      <c r="R249" s="215">
        <f>Q249*H249</f>
        <v>0</v>
      </c>
      <c r="S249" s="215">
        <v>0</v>
      </c>
      <c r="T249" s="216">
        <f>S249*H249</f>
        <v>0</v>
      </c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R249" s="217" t="s">
        <v>207</v>
      </c>
      <c r="AT249" s="217" t="s">
        <v>202</v>
      </c>
      <c r="AU249" s="217" t="s">
        <v>85</v>
      </c>
      <c r="AY249" s="19" t="s">
        <v>199</v>
      </c>
      <c r="BE249" s="218">
        <f>IF(N249="základní",J249,0)</f>
        <v>0</v>
      </c>
      <c r="BF249" s="218">
        <f>IF(N249="snížená",J249,0)</f>
        <v>0</v>
      </c>
      <c r="BG249" s="218">
        <f>IF(N249="zákl. přenesená",J249,0)</f>
        <v>0</v>
      </c>
      <c r="BH249" s="218">
        <f>IF(N249="sníž. přenesená",J249,0)</f>
        <v>0</v>
      </c>
      <c r="BI249" s="218">
        <f>IF(N249="nulová",J249,0)</f>
        <v>0</v>
      </c>
      <c r="BJ249" s="19" t="s">
        <v>83</v>
      </c>
      <c r="BK249" s="218">
        <f>ROUND(I249*H249,2)</f>
        <v>0</v>
      </c>
      <c r="BL249" s="19" t="s">
        <v>207</v>
      </c>
      <c r="BM249" s="217" t="s">
        <v>2326</v>
      </c>
    </row>
    <row r="250" s="2" customFormat="1">
      <c r="A250" s="40"/>
      <c r="B250" s="41"/>
      <c r="C250" s="42"/>
      <c r="D250" s="219" t="s">
        <v>209</v>
      </c>
      <c r="E250" s="42"/>
      <c r="F250" s="220" t="s">
        <v>269</v>
      </c>
      <c r="G250" s="42"/>
      <c r="H250" s="42"/>
      <c r="I250" s="221"/>
      <c r="J250" s="42"/>
      <c r="K250" s="42"/>
      <c r="L250" s="46"/>
      <c r="M250" s="222"/>
      <c r="N250" s="223"/>
      <c r="O250" s="86"/>
      <c r="P250" s="86"/>
      <c r="Q250" s="86"/>
      <c r="R250" s="86"/>
      <c r="S250" s="86"/>
      <c r="T250" s="87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T250" s="19" t="s">
        <v>209</v>
      </c>
      <c r="AU250" s="19" t="s">
        <v>85</v>
      </c>
    </row>
    <row r="251" s="12" customFormat="1" ht="22.8" customHeight="1">
      <c r="A251" s="12"/>
      <c r="B251" s="190"/>
      <c r="C251" s="191"/>
      <c r="D251" s="192" t="s">
        <v>74</v>
      </c>
      <c r="E251" s="204" t="s">
        <v>660</v>
      </c>
      <c r="F251" s="204" t="s">
        <v>661</v>
      </c>
      <c r="G251" s="191"/>
      <c r="H251" s="191"/>
      <c r="I251" s="194"/>
      <c r="J251" s="205">
        <f>BK251</f>
        <v>0</v>
      </c>
      <c r="K251" s="191"/>
      <c r="L251" s="196"/>
      <c r="M251" s="197"/>
      <c r="N251" s="198"/>
      <c r="O251" s="198"/>
      <c r="P251" s="199">
        <f>SUM(P252:P253)</f>
        <v>0</v>
      </c>
      <c r="Q251" s="198"/>
      <c r="R251" s="199">
        <f>SUM(R252:R253)</f>
        <v>0</v>
      </c>
      <c r="S251" s="198"/>
      <c r="T251" s="200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01" t="s">
        <v>83</v>
      </c>
      <c r="AT251" s="202" t="s">
        <v>74</v>
      </c>
      <c r="AU251" s="202" t="s">
        <v>83</v>
      </c>
      <c r="AY251" s="201" t="s">
        <v>199</v>
      </c>
      <c r="BK251" s="203">
        <f>SUM(BK252:BK253)</f>
        <v>0</v>
      </c>
    </row>
    <row r="252" s="2" customFormat="1" ht="16.5" customHeight="1">
      <c r="A252" s="40"/>
      <c r="B252" s="41"/>
      <c r="C252" s="206" t="s">
        <v>613</v>
      </c>
      <c r="D252" s="206" t="s">
        <v>202</v>
      </c>
      <c r="E252" s="207" t="s">
        <v>2327</v>
      </c>
      <c r="F252" s="208" t="s">
        <v>2328</v>
      </c>
      <c r="G252" s="209" t="s">
        <v>213</v>
      </c>
      <c r="H252" s="210">
        <v>57.365000000000002</v>
      </c>
      <c r="I252" s="211"/>
      <c r="J252" s="212">
        <f>ROUND(I252*H252,2)</f>
        <v>0</v>
      </c>
      <c r="K252" s="208" t="s">
        <v>206</v>
      </c>
      <c r="L252" s="46"/>
      <c r="M252" s="213" t="s">
        <v>19</v>
      </c>
      <c r="N252" s="214" t="s">
        <v>46</v>
      </c>
      <c r="O252" s="86"/>
      <c r="P252" s="215">
        <f>O252*H252</f>
        <v>0</v>
      </c>
      <c r="Q252" s="215">
        <v>0</v>
      </c>
      <c r="R252" s="215">
        <f>Q252*H252</f>
        <v>0</v>
      </c>
      <c r="S252" s="215">
        <v>0</v>
      </c>
      <c r="T252" s="216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17" t="s">
        <v>207</v>
      </c>
      <c r="AT252" s="217" t="s">
        <v>202</v>
      </c>
      <c r="AU252" s="217" t="s">
        <v>85</v>
      </c>
      <c r="AY252" s="19" t="s">
        <v>199</v>
      </c>
      <c r="BE252" s="218">
        <f>IF(N252="základní",J252,0)</f>
        <v>0</v>
      </c>
      <c r="BF252" s="218">
        <f>IF(N252="snížená",J252,0)</f>
        <v>0</v>
      </c>
      <c r="BG252" s="218">
        <f>IF(N252="zákl. přenesená",J252,0)</f>
        <v>0</v>
      </c>
      <c r="BH252" s="218">
        <f>IF(N252="sníž. přenesená",J252,0)</f>
        <v>0</v>
      </c>
      <c r="BI252" s="218">
        <f>IF(N252="nulová",J252,0)</f>
        <v>0</v>
      </c>
      <c r="BJ252" s="19" t="s">
        <v>83</v>
      </c>
      <c r="BK252" s="218">
        <f>ROUND(I252*H252,2)</f>
        <v>0</v>
      </c>
      <c r="BL252" s="19" t="s">
        <v>207</v>
      </c>
      <c r="BM252" s="217" t="s">
        <v>2329</v>
      </c>
    </row>
    <row r="253" s="2" customFormat="1">
      <c r="A253" s="40"/>
      <c r="B253" s="41"/>
      <c r="C253" s="42"/>
      <c r="D253" s="219" t="s">
        <v>209</v>
      </c>
      <c r="E253" s="42"/>
      <c r="F253" s="220" t="s">
        <v>2330</v>
      </c>
      <c r="G253" s="42"/>
      <c r="H253" s="42"/>
      <c r="I253" s="221"/>
      <c r="J253" s="42"/>
      <c r="K253" s="42"/>
      <c r="L253" s="46"/>
      <c r="M253" s="222"/>
      <c r="N253" s="223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209</v>
      </c>
      <c r="AU253" s="19" t="s">
        <v>85</v>
      </c>
    </row>
    <row r="254" s="12" customFormat="1" ht="25.92" customHeight="1">
      <c r="A254" s="12"/>
      <c r="B254" s="190"/>
      <c r="C254" s="191"/>
      <c r="D254" s="192" t="s">
        <v>74</v>
      </c>
      <c r="E254" s="193" t="s">
        <v>277</v>
      </c>
      <c r="F254" s="193" t="s">
        <v>278</v>
      </c>
      <c r="G254" s="191"/>
      <c r="H254" s="191"/>
      <c r="I254" s="194"/>
      <c r="J254" s="195">
        <f>BK254</f>
        <v>0</v>
      </c>
      <c r="K254" s="191"/>
      <c r="L254" s="196"/>
      <c r="M254" s="197"/>
      <c r="N254" s="198"/>
      <c r="O254" s="198"/>
      <c r="P254" s="199">
        <f>P255+P260+P266+P270+P274+P279+P299+P313</f>
        <v>0</v>
      </c>
      <c r="Q254" s="198"/>
      <c r="R254" s="199">
        <f>R255+R260+R266+R270+R274+R279+R299+R313</f>
        <v>5.436770385</v>
      </c>
      <c r="S254" s="198"/>
      <c r="T254" s="200">
        <f>T255+T260+T266+T270+T274+T279+T299+T313</f>
        <v>0.68133386000000007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01" t="s">
        <v>85</v>
      </c>
      <c r="AT254" s="202" t="s">
        <v>74</v>
      </c>
      <c r="AU254" s="202" t="s">
        <v>75</v>
      </c>
      <c r="AY254" s="201" t="s">
        <v>199</v>
      </c>
      <c r="BK254" s="203">
        <f>BK255+BK260+BK266+BK270+BK274+BK279+BK299+BK313</f>
        <v>0</v>
      </c>
    </row>
    <row r="255" s="12" customFormat="1" ht="22.8" customHeight="1">
      <c r="A255" s="12"/>
      <c r="B255" s="190"/>
      <c r="C255" s="191"/>
      <c r="D255" s="192" t="s">
        <v>74</v>
      </c>
      <c r="E255" s="204" t="s">
        <v>2331</v>
      </c>
      <c r="F255" s="204" t="s">
        <v>2332</v>
      </c>
      <c r="G255" s="191"/>
      <c r="H255" s="191"/>
      <c r="I255" s="194"/>
      <c r="J255" s="205">
        <f>BK255</f>
        <v>0</v>
      </c>
      <c r="K255" s="191"/>
      <c r="L255" s="196"/>
      <c r="M255" s="197"/>
      <c r="N255" s="198"/>
      <c r="O255" s="198"/>
      <c r="P255" s="199">
        <f>SUM(P256:P259)</f>
        <v>0</v>
      </c>
      <c r="Q255" s="198"/>
      <c r="R255" s="199">
        <f>SUM(R256:R259)</f>
        <v>0.0038870399999999996</v>
      </c>
      <c r="S255" s="198"/>
      <c r="T255" s="200">
        <f>SUM(T256:T259)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01" t="s">
        <v>85</v>
      </c>
      <c r="AT255" s="202" t="s">
        <v>74</v>
      </c>
      <c r="AU255" s="202" t="s">
        <v>83</v>
      </c>
      <c r="AY255" s="201" t="s">
        <v>199</v>
      </c>
      <c r="BK255" s="203">
        <f>SUM(BK256:BK259)</f>
        <v>0</v>
      </c>
    </row>
    <row r="256" s="2" customFormat="1" ht="16.5" customHeight="1">
      <c r="A256" s="40"/>
      <c r="B256" s="41"/>
      <c r="C256" s="206" t="s">
        <v>1132</v>
      </c>
      <c r="D256" s="206" t="s">
        <v>202</v>
      </c>
      <c r="E256" s="207" t="s">
        <v>2333</v>
      </c>
      <c r="F256" s="208" t="s">
        <v>2334</v>
      </c>
      <c r="G256" s="209" t="s">
        <v>222</v>
      </c>
      <c r="H256" s="210">
        <v>9.5999999999999996</v>
      </c>
      <c r="I256" s="211"/>
      <c r="J256" s="212">
        <f>ROUND(I256*H256,2)</f>
        <v>0</v>
      </c>
      <c r="K256" s="208" t="s">
        <v>206</v>
      </c>
      <c r="L256" s="46"/>
      <c r="M256" s="213" t="s">
        <v>19</v>
      </c>
      <c r="N256" s="214" t="s">
        <v>46</v>
      </c>
      <c r="O256" s="86"/>
      <c r="P256" s="215">
        <f>O256*H256</f>
        <v>0</v>
      </c>
      <c r="Q256" s="215">
        <v>0.00040489999999999998</v>
      </c>
      <c r="R256" s="215">
        <f>Q256*H256</f>
        <v>0.0038870399999999996</v>
      </c>
      <c r="S256" s="215">
        <v>0</v>
      </c>
      <c r="T256" s="216">
        <f>S256*H256</f>
        <v>0</v>
      </c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R256" s="217" t="s">
        <v>128</v>
      </c>
      <c r="AT256" s="217" t="s">
        <v>202</v>
      </c>
      <c r="AU256" s="217" t="s">
        <v>85</v>
      </c>
      <c r="AY256" s="19" t="s">
        <v>199</v>
      </c>
      <c r="BE256" s="218">
        <f>IF(N256="základní",J256,0)</f>
        <v>0</v>
      </c>
      <c r="BF256" s="218">
        <f>IF(N256="snížená",J256,0)</f>
        <v>0</v>
      </c>
      <c r="BG256" s="218">
        <f>IF(N256="zákl. přenesená",J256,0)</f>
        <v>0</v>
      </c>
      <c r="BH256" s="218">
        <f>IF(N256="sníž. přenesená",J256,0)</f>
        <v>0</v>
      </c>
      <c r="BI256" s="218">
        <f>IF(N256="nulová",J256,0)</f>
        <v>0</v>
      </c>
      <c r="BJ256" s="19" t="s">
        <v>83</v>
      </c>
      <c r="BK256" s="218">
        <f>ROUND(I256*H256,2)</f>
        <v>0</v>
      </c>
      <c r="BL256" s="19" t="s">
        <v>128</v>
      </c>
      <c r="BM256" s="217" t="s">
        <v>2335</v>
      </c>
    </row>
    <row r="257" s="2" customFormat="1">
      <c r="A257" s="40"/>
      <c r="B257" s="41"/>
      <c r="C257" s="42"/>
      <c r="D257" s="219" t="s">
        <v>209</v>
      </c>
      <c r="E257" s="42"/>
      <c r="F257" s="220" t="s">
        <v>2336</v>
      </c>
      <c r="G257" s="42"/>
      <c r="H257" s="42"/>
      <c r="I257" s="221"/>
      <c r="J257" s="42"/>
      <c r="K257" s="42"/>
      <c r="L257" s="46"/>
      <c r="M257" s="222"/>
      <c r="N257" s="223"/>
      <c r="O257" s="86"/>
      <c r="P257" s="86"/>
      <c r="Q257" s="86"/>
      <c r="R257" s="86"/>
      <c r="S257" s="86"/>
      <c r="T257" s="87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T257" s="19" t="s">
        <v>209</v>
      </c>
      <c r="AU257" s="19" t="s">
        <v>85</v>
      </c>
    </row>
    <row r="258" s="2" customFormat="1" ht="16.5" customHeight="1">
      <c r="A258" s="40"/>
      <c r="B258" s="41"/>
      <c r="C258" s="206" t="s">
        <v>1134</v>
      </c>
      <c r="D258" s="206" t="s">
        <v>202</v>
      </c>
      <c r="E258" s="207" t="s">
        <v>2337</v>
      </c>
      <c r="F258" s="208" t="s">
        <v>2338</v>
      </c>
      <c r="G258" s="209" t="s">
        <v>305</v>
      </c>
      <c r="H258" s="257"/>
      <c r="I258" s="211"/>
      <c r="J258" s="212">
        <f>ROUND(I258*H258,2)</f>
        <v>0</v>
      </c>
      <c r="K258" s="208" t="s">
        <v>206</v>
      </c>
      <c r="L258" s="46"/>
      <c r="M258" s="213" t="s">
        <v>19</v>
      </c>
      <c r="N258" s="214" t="s">
        <v>46</v>
      </c>
      <c r="O258" s="86"/>
      <c r="P258" s="215">
        <f>O258*H258</f>
        <v>0</v>
      </c>
      <c r="Q258" s="215">
        <v>0</v>
      </c>
      <c r="R258" s="215">
        <f>Q258*H258</f>
        <v>0</v>
      </c>
      <c r="S258" s="215">
        <v>0</v>
      </c>
      <c r="T258" s="216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17" t="s">
        <v>128</v>
      </c>
      <c r="AT258" s="217" t="s">
        <v>202</v>
      </c>
      <c r="AU258" s="217" t="s">
        <v>85</v>
      </c>
      <c r="AY258" s="19" t="s">
        <v>199</v>
      </c>
      <c r="BE258" s="218">
        <f>IF(N258="základní",J258,0)</f>
        <v>0</v>
      </c>
      <c r="BF258" s="218">
        <f>IF(N258="snížená",J258,0)</f>
        <v>0</v>
      </c>
      <c r="BG258" s="218">
        <f>IF(N258="zákl. přenesená",J258,0)</f>
        <v>0</v>
      </c>
      <c r="BH258" s="218">
        <f>IF(N258="sníž. přenesená",J258,0)</f>
        <v>0</v>
      </c>
      <c r="BI258" s="218">
        <f>IF(N258="nulová",J258,0)</f>
        <v>0</v>
      </c>
      <c r="BJ258" s="19" t="s">
        <v>83</v>
      </c>
      <c r="BK258" s="218">
        <f>ROUND(I258*H258,2)</f>
        <v>0</v>
      </c>
      <c r="BL258" s="19" t="s">
        <v>128</v>
      </c>
      <c r="BM258" s="217" t="s">
        <v>2339</v>
      </c>
    </row>
    <row r="259" s="2" customFormat="1">
      <c r="A259" s="40"/>
      <c r="B259" s="41"/>
      <c r="C259" s="42"/>
      <c r="D259" s="219" t="s">
        <v>209</v>
      </c>
      <c r="E259" s="42"/>
      <c r="F259" s="220" t="s">
        <v>2340</v>
      </c>
      <c r="G259" s="42"/>
      <c r="H259" s="42"/>
      <c r="I259" s="221"/>
      <c r="J259" s="42"/>
      <c r="K259" s="42"/>
      <c r="L259" s="46"/>
      <c r="M259" s="222"/>
      <c r="N259" s="223"/>
      <c r="O259" s="86"/>
      <c r="P259" s="86"/>
      <c r="Q259" s="86"/>
      <c r="R259" s="86"/>
      <c r="S259" s="86"/>
      <c r="T259" s="87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209</v>
      </c>
      <c r="AU259" s="19" t="s">
        <v>85</v>
      </c>
    </row>
    <row r="260" s="12" customFormat="1" ht="22.8" customHeight="1">
      <c r="A260" s="12"/>
      <c r="B260" s="190"/>
      <c r="C260" s="191"/>
      <c r="D260" s="192" t="s">
        <v>74</v>
      </c>
      <c r="E260" s="204" t="s">
        <v>2341</v>
      </c>
      <c r="F260" s="204" t="s">
        <v>2342</v>
      </c>
      <c r="G260" s="191"/>
      <c r="H260" s="191"/>
      <c r="I260" s="194"/>
      <c r="J260" s="205">
        <f>BK260</f>
        <v>0</v>
      </c>
      <c r="K260" s="191"/>
      <c r="L260" s="196"/>
      <c r="M260" s="197"/>
      <c r="N260" s="198"/>
      <c r="O260" s="198"/>
      <c r="P260" s="199">
        <f>SUM(P261:P265)</f>
        <v>0</v>
      </c>
      <c r="Q260" s="198"/>
      <c r="R260" s="199">
        <f>SUM(R261:R265)</f>
        <v>0.0032900000000000004</v>
      </c>
      <c r="S260" s="198"/>
      <c r="T260" s="200">
        <f>SUM(T261:T265)</f>
        <v>0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01" t="s">
        <v>85</v>
      </c>
      <c r="AT260" s="202" t="s">
        <v>74</v>
      </c>
      <c r="AU260" s="202" t="s">
        <v>83</v>
      </c>
      <c r="AY260" s="201" t="s">
        <v>199</v>
      </c>
      <c r="BK260" s="203">
        <f>SUM(BK261:BK265)</f>
        <v>0</v>
      </c>
    </row>
    <row r="261" s="2" customFormat="1" ht="16.5" customHeight="1">
      <c r="A261" s="40"/>
      <c r="B261" s="41"/>
      <c r="C261" s="206" t="s">
        <v>1455</v>
      </c>
      <c r="D261" s="206" t="s">
        <v>202</v>
      </c>
      <c r="E261" s="207" t="s">
        <v>2343</v>
      </c>
      <c r="F261" s="208" t="s">
        <v>2344</v>
      </c>
      <c r="G261" s="209" t="s">
        <v>222</v>
      </c>
      <c r="H261" s="210">
        <v>7</v>
      </c>
      <c r="I261" s="211"/>
      <c r="J261" s="212">
        <f>ROUND(I261*H261,2)</f>
        <v>0</v>
      </c>
      <c r="K261" s="208" t="s">
        <v>206</v>
      </c>
      <c r="L261" s="46"/>
      <c r="M261" s="213" t="s">
        <v>19</v>
      </c>
      <c r="N261" s="214" t="s">
        <v>46</v>
      </c>
      <c r="O261" s="86"/>
      <c r="P261" s="215">
        <f>O261*H261</f>
        <v>0</v>
      </c>
      <c r="Q261" s="215">
        <v>0.00026400000000000002</v>
      </c>
      <c r="R261" s="215">
        <f>Q261*H261</f>
        <v>0.0018480000000000003</v>
      </c>
      <c r="S261" s="215">
        <v>0</v>
      </c>
      <c r="T261" s="216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17" t="s">
        <v>128</v>
      </c>
      <c r="AT261" s="217" t="s">
        <v>202</v>
      </c>
      <c r="AU261" s="217" t="s">
        <v>85</v>
      </c>
      <c r="AY261" s="19" t="s">
        <v>199</v>
      </c>
      <c r="BE261" s="218">
        <f>IF(N261="základní",J261,0)</f>
        <v>0</v>
      </c>
      <c r="BF261" s="218">
        <f>IF(N261="snížená",J261,0)</f>
        <v>0</v>
      </c>
      <c r="BG261" s="218">
        <f>IF(N261="zákl. přenesená",J261,0)</f>
        <v>0</v>
      </c>
      <c r="BH261" s="218">
        <f>IF(N261="sníž. přenesená",J261,0)</f>
        <v>0</v>
      </c>
      <c r="BI261" s="218">
        <f>IF(N261="nulová",J261,0)</f>
        <v>0</v>
      </c>
      <c r="BJ261" s="19" t="s">
        <v>83</v>
      </c>
      <c r="BK261" s="218">
        <f>ROUND(I261*H261,2)</f>
        <v>0</v>
      </c>
      <c r="BL261" s="19" t="s">
        <v>128</v>
      </c>
      <c r="BM261" s="217" t="s">
        <v>2345</v>
      </c>
    </row>
    <row r="262" s="2" customFormat="1">
      <c r="A262" s="40"/>
      <c r="B262" s="41"/>
      <c r="C262" s="42"/>
      <c r="D262" s="219" t="s">
        <v>209</v>
      </c>
      <c r="E262" s="42"/>
      <c r="F262" s="220" t="s">
        <v>2346</v>
      </c>
      <c r="G262" s="42"/>
      <c r="H262" s="42"/>
      <c r="I262" s="221"/>
      <c r="J262" s="42"/>
      <c r="K262" s="42"/>
      <c r="L262" s="46"/>
      <c r="M262" s="222"/>
      <c r="N262" s="223"/>
      <c r="O262" s="86"/>
      <c r="P262" s="86"/>
      <c r="Q262" s="86"/>
      <c r="R262" s="86"/>
      <c r="S262" s="86"/>
      <c r="T262" s="87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209</v>
      </c>
      <c r="AU262" s="19" t="s">
        <v>85</v>
      </c>
    </row>
    <row r="263" s="2" customFormat="1" ht="16.5" customHeight="1">
      <c r="A263" s="40"/>
      <c r="B263" s="41"/>
      <c r="C263" s="247" t="s">
        <v>1457</v>
      </c>
      <c r="D263" s="247" t="s">
        <v>287</v>
      </c>
      <c r="E263" s="248" t="s">
        <v>2347</v>
      </c>
      <c r="F263" s="249" t="s">
        <v>2348</v>
      </c>
      <c r="G263" s="250" t="s">
        <v>222</v>
      </c>
      <c r="H263" s="251">
        <v>7.21</v>
      </c>
      <c r="I263" s="252"/>
      <c r="J263" s="253">
        <f>ROUND(I263*H263,2)</f>
        <v>0</v>
      </c>
      <c r="K263" s="249" t="s">
        <v>206</v>
      </c>
      <c r="L263" s="254"/>
      <c r="M263" s="255" t="s">
        <v>19</v>
      </c>
      <c r="N263" s="256" t="s">
        <v>46</v>
      </c>
      <c r="O263" s="86"/>
      <c r="P263" s="215">
        <f>O263*H263</f>
        <v>0</v>
      </c>
      <c r="Q263" s="215">
        <v>0.00020000000000000001</v>
      </c>
      <c r="R263" s="215">
        <f>Q263*H263</f>
        <v>0.0014420000000000001</v>
      </c>
      <c r="S263" s="215">
        <v>0</v>
      </c>
      <c r="T263" s="216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17" t="s">
        <v>290</v>
      </c>
      <c r="AT263" s="217" t="s">
        <v>287</v>
      </c>
      <c r="AU263" s="217" t="s">
        <v>85</v>
      </c>
      <c r="AY263" s="19" t="s">
        <v>199</v>
      </c>
      <c r="BE263" s="218">
        <f>IF(N263="základní",J263,0)</f>
        <v>0</v>
      </c>
      <c r="BF263" s="218">
        <f>IF(N263="snížená",J263,0)</f>
        <v>0</v>
      </c>
      <c r="BG263" s="218">
        <f>IF(N263="zákl. přenesená",J263,0)</f>
        <v>0</v>
      </c>
      <c r="BH263" s="218">
        <f>IF(N263="sníž. přenesená",J263,0)</f>
        <v>0</v>
      </c>
      <c r="BI263" s="218">
        <f>IF(N263="nulová",J263,0)</f>
        <v>0</v>
      </c>
      <c r="BJ263" s="19" t="s">
        <v>83</v>
      </c>
      <c r="BK263" s="218">
        <f>ROUND(I263*H263,2)</f>
        <v>0</v>
      </c>
      <c r="BL263" s="19" t="s">
        <v>128</v>
      </c>
      <c r="BM263" s="217" t="s">
        <v>2349</v>
      </c>
    </row>
    <row r="264" s="13" customFormat="1">
      <c r="A264" s="13"/>
      <c r="B264" s="224"/>
      <c r="C264" s="225"/>
      <c r="D264" s="226" t="s">
        <v>216</v>
      </c>
      <c r="E264" s="227" t="s">
        <v>19</v>
      </c>
      <c r="F264" s="228" t="s">
        <v>2350</v>
      </c>
      <c r="G264" s="225"/>
      <c r="H264" s="229">
        <v>7.21</v>
      </c>
      <c r="I264" s="230"/>
      <c r="J264" s="225"/>
      <c r="K264" s="225"/>
      <c r="L264" s="231"/>
      <c r="M264" s="232"/>
      <c r="N264" s="233"/>
      <c r="O264" s="233"/>
      <c r="P264" s="233"/>
      <c r="Q264" s="233"/>
      <c r="R264" s="233"/>
      <c r="S264" s="233"/>
      <c r="T264" s="234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5" t="s">
        <v>216</v>
      </c>
      <c r="AU264" s="235" t="s">
        <v>85</v>
      </c>
      <c r="AV264" s="13" t="s">
        <v>85</v>
      </c>
      <c r="AW264" s="13" t="s">
        <v>37</v>
      </c>
      <c r="AX264" s="13" t="s">
        <v>75</v>
      </c>
      <c r="AY264" s="235" t="s">
        <v>199</v>
      </c>
    </row>
    <row r="265" s="14" customFormat="1">
      <c r="A265" s="14"/>
      <c r="B265" s="236"/>
      <c r="C265" s="237"/>
      <c r="D265" s="226" t="s">
        <v>216</v>
      </c>
      <c r="E265" s="238" t="s">
        <v>19</v>
      </c>
      <c r="F265" s="239" t="s">
        <v>218</v>
      </c>
      <c r="G265" s="237"/>
      <c r="H265" s="240">
        <v>7.21</v>
      </c>
      <c r="I265" s="241"/>
      <c r="J265" s="237"/>
      <c r="K265" s="237"/>
      <c r="L265" s="242"/>
      <c r="M265" s="243"/>
      <c r="N265" s="244"/>
      <c r="O265" s="244"/>
      <c r="P265" s="244"/>
      <c r="Q265" s="244"/>
      <c r="R265" s="244"/>
      <c r="S265" s="244"/>
      <c r="T265" s="245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46" t="s">
        <v>216</v>
      </c>
      <c r="AU265" s="246" t="s">
        <v>85</v>
      </c>
      <c r="AV265" s="14" t="s">
        <v>207</v>
      </c>
      <c r="AW265" s="14" t="s">
        <v>37</v>
      </c>
      <c r="AX265" s="14" t="s">
        <v>83</v>
      </c>
      <c r="AY265" s="246" t="s">
        <v>199</v>
      </c>
    </row>
    <row r="266" s="12" customFormat="1" ht="22.8" customHeight="1">
      <c r="A266" s="12"/>
      <c r="B266" s="190"/>
      <c r="C266" s="191"/>
      <c r="D266" s="192" t="s">
        <v>74</v>
      </c>
      <c r="E266" s="204" t="s">
        <v>2351</v>
      </c>
      <c r="F266" s="204" t="s">
        <v>2352</v>
      </c>
      <c r="G266" s="191"/>
      <c r="H266" s="191"/>
      <c r="I266" s="194"/>
      <c r="J266" s="205">
        <f>BK266</f>
        <v>0</v>
      </c>
      <c r="K266" s="191"/>
      <c r="L266" s="196"/>
      <c r="M266" s="197"/>
      <c r="N266" s="198"/>
      <c r="O266" s="198"/>
      <c r="P266" s="199">
        <f>SUM(P267:P269)</f>
        <v>0</v>
      </c>
      <c r="Q266" s="198"/>
      <c r="R266" s="199">
        <f>SUM(R267:R269)</f>
        <v>0</v>
      </c>
      <c r="S266" s="198"/>
      <c r="T266" s="200">
        <f>SUM(T267:T269)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01" t="s">
        <v>85</v>
      </c>
      <c r="AT266" s="202" t="s">
        <v>74</v>
      </c>
      <c r="AU266" s="202" t="s">
        <v>83</v>
      </c>
      <c r="AY266" s="201" t="s">
        <v>199</v>
      </c>
      <c r="BK266" s="203">
        <f>SUM(BK267:BK269)</f>
        <v>0</v>
      </c>
    </row>
    <row r="267" s="2" customFormat="1" ht="16.5" customHeight="1">
      <c r="A267" s="40"/>
      <c r="B267" s="41"/>
      <c r="C267" s="206" t="s">
        <v>1463</v>
      </c>
      <c r="D267" s="206" t="s">
        <v>202</v>
      </c>
      <c r="E267" s="207" t="s">
        <v>2353</v>
      </c>
      <c r="F267" s="208" t="s">
        <v>2354</v>
      </c>
      <c r="G267" s="209" t="s">
        <v>443</v>
      </c>
      <c r="H267" s="210">
        <v>1</v>
      </c>
      <c r="I267" s="211"/>
      <c r="J267" s="212">
        <f>ROUND(I267*H267,2)</f>
        <v>0</v>
      </c>
      <c r="K267" s="208" t="s">
        <v>19</v>
      </c>
      <c r="L267" s="46"/>
      <c r="M267" s="213" t="s">
        <v>19</v>
      </c>
      <c r="N267" s="214" t="s">
        <v>46</v>
      </c>
      <c r="O267" s="86"/>
      <c r="P267" s="215">
        <f>O267*H267</f>
        <v>0</v>
      </c>
      <c r="Q267" s="215">
        <v>0</v>
      </c>
      <c r="R267" s="215">
        <f>Q267*H267</f>
        <v>0</v>
      </c>
      <c r="S267" s="215">
        <v>0</v>
      </c>
      <c r="T267" s="216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217" t="s">
        <v>128</v>
      </c>
      <c r="AT267" s="217" t="s">
        <v>202</v>
      </c>
      <c r="AU267" s="217" t="s">
        <v>85</v>
      </c>
      <c r="AY267" s="19" t="s">
        <v>199</v>
      </c>
      <c r="BE267" s="218">
        <f>IF(N267="základní",J267,0)</f>
        <v>0</v>
      </c>
      <c r="BF267" s="218">
        <f>IF(N267="snížená",J267,0)</f>
        <v>0</v>
      </c>
      <c r="BG267" s="218">
        <f>IF(N267="zákl. přenesená",J267,0)</f>
        <v>0</v>
      </c>
      <c r="BH267" s="218">
        <f>IF(N267="sníž. přenesená",J267,0)</f>
        <v>0</v>
      </c>
      <c r="BI267" s="218">
        <f>IF(N267="nulová",J267,0)</f>
        <v>0</v>
      </c>
      <c r="BJ267" s="19" t="s">
        <v>83</v>
      </c>
      <c r="BK267" s="218">
        <f>ROUND(I267*H267,2)</f>
        <v>0</v>
      </c>
      <c r="BL267" s="19" t="s">
        <v>128</v>
      </c>
      <c r="BM267" s="217" t="s">
        <v>2355</v>
      </c>
    </row>
    <row r="268" s="2" customFormat="1" ht="16.5" customHeight="1">
      <c r="A268" s="40"/>
      <c r="B268" s="41"/>
      <c r="C268" s="206" t="s">
        <v>1469</v>
      </c>
      <c r="D268" s="206" t="s">
        <v>202</v>
      </c>
      <c r="E268" s="207" t="s">
        <v>2356</v>
      </c>
      <c r="F268" s="208" t="s">
        <v>2357</v>
      </c>
      <c r="G268" s="209" t="s">
        <v>305</v>
      </c>
      <c r="H268" s="257"/>
      <c r="I268" s="211"/>
      <c r="J268" s="212">
        <f>ROUND(I268*H268,2)</f>
        <v>0</v>
      </c>
      <c r="K268" s="208" t="s">
        <v>206</v>
      </c>
      <c r="L268" s="46"/>
      <c r="M268" s="213" t="s">
        <v>19</v>
      </c>
      <c r="N268" s="214" t="s">
        <v>46</v>
      </c>
      <c r="O268" s="86"/>
      <c r="P268" s="215">
        <f>O268*H268</f>
        <v>0</v>
      </c>
      <c r="Q268" s="215">
        <v>0</v>
      </c>
      <c r="R268" s="215">
        <f>Q268*H268</f>
        <v>0</v>
      </c>
      <c r="S268" s="215">
        <v>0</v>
      </c>
      <c r="T268" s="216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17" t="s">
        <v>128</v>
      </c>
      <c r="AT268" s="217" t="s">
        <v>202</v>
      </c>
      <c r="AU268" s="217" t="s">
        <v>85</v>
      </c>
      <c r="AY268" s="19" t="s">
        <v>199</v>
      </c>
      <c r="BE268" s="218">
        <f>IF(N268="základní",J268,0)</f>
        <v>0</v>
      </c>
      <c r="BF268" s="218">
        <f>IF(N268="snížená",J268,0)</f>
        <v>0</v>
      </c>
      <c r="BG268" s="218">
        <f>IF(N268="zákl. přenesená",J268,0)</f>
        <v>0</v>
      </c>
      <c r="BH268" s="218">
        <f>IF(N268="sníž. přenesená",J268,0)</f>
        <v>0</v>
      </c>
      <c r="BI268" s="218">
        <f>IF(N268="nulová",J268,0)</f>
        <v>0</v>
      </c>
      <c r="BJ268" s="19" t="s">
        <v>83</v>
      </c>
      <c r="BK268" s="218">
        <f>ROUND(I268*H268,2)</f>
        <v>0</v>
      </c>
      <c r="BL268" s="19" t="s">
        <v>128</v>
      </c>
      <c r="BM268" s="217" t="s">
        <v>2358</v>
      </c>
    </row>
    <row r="269" s="2" customFormat="1">
      <c r="A269" s="40"/>
      <c r="B269" s="41"/>
      <c r="C269" s="42"/>
      <c r="D269" s="219" t="s">
        <v>209</v>
      </c>
      <c r="E269" s="42"/>
      <c r="F269" s="220" t="s">
        <v>2359</v>
      </c>
      <c r="G269" s="42"/>
      <c r="H269" s="42"/>
      <c r="I269" s="221"/>
      <c r="J269" s="42"/>
      <c r="K269" s="42"/>
      <c r="L269" s="46"/>
      <c r="M269" s="222"/>
      <c r="N269" s="223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209</v>
      </c>
      <c r="AU269" s="19" t="s">
        <v>85</v>
      </c>
    </row>
    <row r="270" s="12" customFormat="1" ht="22.8" customHeight="1">
      <c r="A270" s="12"/>
      <c r="B270" s="190"/>
      <c r="C270" s="191"/>
      <c r="D270" s="192" t="s">
        <v>74</v>
      </c>
      <c r="E270" s="204" t="s">
        <v>457</v>
      </c>
      <c r="F270" s="204" t="s">
        <v>458</v>
      </c>
      <c r="G270" s="191"/>
      <c r="H270" s="191"/>
      <c r="I270" s="194"/>
      <c r="J270" s="205">
        <f>BK270</f>
        <v>0</v>
      </c>
      <c r="K270" s="191"/>
      <c r="L270" s="196"/>
      <c r="M270" s="197"/>
      <c r="N270" s="198"/>
      <c r="O270" s="198"/>
      <c r="P270" s="199">
        <f>SUM(P271:P273)</f>
        <v>0</v>
      </c>
      <c r="Q270" s="198"/>
      <c r="R270" s="199">
        <f>SUM(R271:R273)</f>
        <v>0</v>
      </c>
      <c r="S270" s="198"/>
      <c r="T270" s="200">
        <f>SUM(T271:T273)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01" t="s">
        <v>85</v>
      </c>
      <c r="AT270" s="202" t="s">
        <v>74</v>
      </c>
      <c r="AU270" s="202" t="s">
        <v>83</v>
      </c>
      <c r="AY270" s="201" t="s">
        <v>199</v>
      </c>
      <c r="BK270" s="203">
        <f>SUM(BK271:BK273)</f>
        <v>0</v>
      </c>
    </row>
    <row r="271" s="2" customFormat="1" ht="16.5" customHeight="1">
      <c r="A271" s="40"/>
      <c r="B271" s="41"/>
      <c r="C271" s="206" t="s">
        <v>1472</v>
      </c>
      <c r="D271" s="206" t="s">
        <v>202</v>
      </c>
      <c r="E271" s="207" t="s">
        <v>459</v>
      </c>
      <c r="F271" s="208" t="s">
        <v>460</v>
      </c>
      <c r="G271" s="209" t="s">
        <v>461</v>
      </c>
      <c r="H271" s="210">
        <v>1</v>
      </c>
      <c r="I271" s="211"/>
      <c r="J271" s="212">
        <f>ROUND(I271*H271,2)</f>
        <v>0</v>
      </c>
      <c r="K271" s="208" t="s">
        <v>19</v>
      </c>
      <c r="L271" s="46"/>
      <c r="M271" s="213" t="s">
        <v>19</v>
      </c>
      <c r="N271" s="214" t="s">
        <v>46</v>
      </c>
      <c r="O271" s="86"/>
      <c r="P271" s="215">
        <f>O271*H271</f>
        <v>0</v>
      </c>
      <c r="Q271" s="215">
        <v>0</v>
      </c>
      <c r="R271" s="215">
        <f>Q271*H271</f>
        <v>0</v>
      </c>
      <c r="S271" s="215">
        <v>0</v>
      </c>
      <c r="T271" s="216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17" t="s">
        <v>128</v>
      </c>
      <c r="AT271" s="217" t="s">
        <v>202</v>
      </c>
      <c r="AU271" s="217" t="s">
        <v>85</v>
      </c>
      <c r="AY271" s="19" t="s">
        <v>199</v>
      </c>
      <c r="BE271" s="218">
        <f>IF(N271="základní",J271,0)</f>
        <v>0</v>
      </c>
      <c r="BF271" s="218">
        <f>IF(N271="snížená",J271,0)</f>
        <v>0</v>
      </c>
      <c r="BG271" s="218">
        <f>IF(N271="zákl. přenesená",J271,0)</f>
        <v>0</v>
      </c>
      <c r="BH271" s="218">
        <f>IF(N271="sníž. přenesená",J271,0)</f>
        <v>0</v>
      </c>
      <c r="BI271" s="218">
        <f>IF(N271="nulová",J271,0)</f>
        <v>0</v>
      </c>
      <c r="BJ271" s="19" t="s">
        <v>83</v>
      </c>
      <c r="BK271" s="218">
        <f>ROUND(I271*H271,2)</f>
        <v>0</v>
      </c>
      <c r="BL271" s="19" t="s">
        <v>128</v>
      </c>
      <c r="BM271" s="217" t="s">
        <v>2360</v>
      </c>
    </row>
    <row r="272" s="2" customFormat="1" ht="16.5" customHeight="1">
      <c r="A272" s="40"/>
      <c r="B272" s="41"/>
      <c r="C272" s="206" t="s">
        <v>1474</v>
      </c>
      <c r="D272" s="206" t="s">
        <v>202</v>
      </c>
      <c r="E272" s="207" t="s">
        <v>2361</v>
      </c>
      <c r="F272" s="208" t="s">
        <v>2362</v>
      </c>
      <c r="G272" s="209" t="s">
        <v>305</v>
      </c>
      <c r="H272" s="257"/>
      <c r="I272" s="211"/>
      <c r="J272" s="212">
        <f>ROUND(I272*H272,2)</f>
        <v>0</v>
      </c>
      <c r="K272" s="208" t="s">
        <v>206</v>
      </c>
      <c r="L272" s="46"/>
      <c r="M272" s="213" t="s">
        <v>19</v>
      </c>
      <c r="N272" s="214" t="s">
        <v>46</v>
      </c>
      <c r="O272" s="86"/>
      <c r="P272" s="215">
        <f>O272*H272</f>
        <v>0</v>
      </c>
      <c r="Q272" s="215">
        <v>0</v>
      </c>
      <c r="R272" s="215">
        <f>Q272*H272</f>
        <v>0</v>
      </c>
      <c r="S272" s="215">
        <v>0</v>
      </c>
      <c r="T272" s="216">
        <f>S272*H272</f>
        <v>0</v>
      </c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R272" s="217" t="s">
        <v>128</v>
      </c>
      <c r="AT272" s="217" t="s">
        <v>202</v>
      </c>
      <c r="AU272" s="217" t="s">
        <v>85</v>
      </c>
      <c r="AY272" s="19" t="s">
        <v>199</v>
      </c>
      <c r="BE272" s="218">
        <f>IF(N272="základní",J272,0)</f>
        <v>0</v>
      </c>
      <c r="BF272" s="218">
        <f>IF(N272="snížená",J272,0)</f>
        <v>0</v>
      </c>
      <c r="BG272" s="218">
        <f>IF(N272="zákl. přenesená",J272,0)</f>
        <v>0</v>
      </c>
      <c r="BH272" s="218">
        <f>IF(N272="sníž. přenesená",J272,0)</f>
        <v>0</v>
      </c>
      <c r="BI272" s="218">
        <f>IF(N272="nulová",J272,0)</f>
        <v>0</v>
      </c>
      <c r="BJ272" s="19" t="s">
        <v>83</v>
      </c>
      <c r="BK272" s="218">
        <f>ROUND(I272*H272,2)</f>
        <v>0</v>
      </c>
      <c r="BL272" s="19" t="s">
        <v>128</v>
      </c>
      <c r="BM272" s="217" t="s">
        <v>2363</v>
      </c>
    </row>
    <row r="273" s="2" customFormat="1">
      <c r="A273" s="40"/>
      <c r="B273" s="41"/>
      <c r="C273" s="42"/>
      <c r="D273" s="219" t="s">
        <v>209</v>
      </c>
      <c r="E273" s="42"/>
      <c r="F273" s="220" t="s">
        <v>2364</v>
      </c>
      <c r="G273" s="42"/>
      <c r="H273" s="42"/>
      <c r="I273" s="221"/>
      <c r="J273" s="42"/>
      <c r="K273" s="42"/>
      <c r="L273" s="46"/>
      <c r="M273" s="222"/>
      <c r="N273" s="223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209</v>
      </c>
      <c r="AU273" s="19" t="s">
        <v>85</v>
      </c>
    </row>
    <row r="274" s="12" customFormat="1" ht="22.8" customHeight="1">
      <c r="A274" s="12"/>
      <c r="B274" s="190"/>
      <c r="C274" s="191"/>
      <c r="D274" s="192" t="s">
        <v>74</v>
      </c>
      <c r="E274" s="204" t="s">
        <v>308</v>
      </c>
      <c r="F274" s="204" t="s">
        <v>309</v>
      </c>
      <c r="G274" s="191"/>
      <c r="H274" s="191"/>
      <c r="I274" s="194"/>
      <c r="J274" s="205">
        <f>BK274</f>
        <v>0</v>
      </c>
      <c r="K274" s="191"/>
      <c r="L274" s="196"/>
      <c r="M274" s="197"/>
      <c r="N274" s="198"/>
      <c r="O274" s="198"/>
      <c r="P274" s="199">
        <f>SUM(P275:P278)</f>
        <v>0</v>
      </c>
      <c r="Q274" s="198"/>
      <c r="R274" s="199">
        <f>SUM(R275:R278)</f>
        <v>0</v>
      </c>
      <c r="S274" s="198"/>
      <c r="T274" s="200">
        <f>SUM(T275:T278)</f>
        <v>0.33530000000000004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01" t="s">
        <v>85</v>
      </c>
      <c r="AT274" s="202" t="s">
        <v>74</v>
      </c>
      <c r="AU274" s="202" t="s">
        <v>83</v>
      </c>
      <c r="AY274" s="201" t="s">
        <v>199</v>
      </c>
      <c r="BK274" s="203">
        <f>SUM(BK275:BK278)</f>
        <v>0</v>
      </c>
    </row>
    <row r="275" s="2" customFormat="1" ht="16.5" customHeight="1">
      <c r="A275" s="40"/>
      <c r="B275" s="41"/>
      <c r="C275" s="206" t="s">
        <v>1486</v>
      </c>
      <c r="D275" s="206" t="s">
        <v>202</v>
      </c>
      <c r="E275" s="207" t="s">
        <v>2365</v>
      </c>
      <c r="F275" s="208" t="s">
        <v>2366</v>
      </c>
      <c r="G275" s="209" t="s">
        <v>283</v>
      </c>
      <c r="H275" s="210">
        <v>8.8000000000000007</v>
      </c>
      <c r="I275" s="211"/>
      <c r="J275" s="212">
        <f>ROUND(I275*H275,2)</f>
        <v>0</v>
      </c>
      <c r="K275" s="208" t="s">
        <v>206</v>
      </c>
      <c r="L275" s="46"/>
      <c r="M275" s="213" t="s">
        <v>19</v>
      </c>
      <c r="N275" s="214" t="s">
        <v>46</v>
      </c>
      <c r="O275" s="86"/>
      <c r="P275" s="215">
        <f>O275*H275</f>
        <v>0</v>
      </c>
      <c r="Q275" s="215">
        <v>0</v>
      </c>
      <c r="R275" s="215">
        <f>Q275*H275</f>
        <v>0</v>
      </c>
      <c r="S275" s="215">
        <v>0.024</v>
      </c>
      <c r="T275" s="216">
        <f>S275*H275</f>
        <v>0.21120000000000003</v>
      </c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R275" s="217" t="s">
        <v>128</v>
      </c>
      <c r="AT275" s="217" t="s">
        <v>202</v>
      </c>
      <c r="AU275" s="217" t="s">
        <v>85</v>
      </c>
      <c r="AY275" s="19" t="s">
        <v>199</v>
      </c>
      <c r="BE275" s="218">
        <f>IF(N275="základní",J275,0)</f>
        <v>0</v>
      </c>
      <c r="BF275" s="218">
        <f>IF(N275="snížená",J275,0)</f>
        <v>0</v>
      </c>
      <c r="BG275" s="218">
        <f>IF(N275="zákl. přenesená",J275,0)</f>
        <v>0</v>
      </c>
      <c r="BH275" s="218">
        <f>IF(N275="sníž. přenesená",J275,0)</f>
        <v>0</v>
      </c>
      <c r="BI275" s="218">
        <f>IF(N275="nulová",J275,0)</f>
        <v>0</v>
      </c>
      <c r="BJ275" s="19" t="s">
        <v>83</v>
      </c>
      <c r="BK275" s="218">
        <f>ROUND(I275*H275,2)</f>
        <v>0</v>
      </c>
      <c r="BL275" s="19" t="s">
        <v>128</v>
      </c>
      <c r="BM275" s="217" t="s">
        <v>2367</v>
      </c>
    </row>
    <row r="276" s="2" customFormat="1">
      <c r="A276" s="40"/>
      <c r="B276" s="41"/>
      <c r="C276" s="42"/>
      <c r="D276" s="219" t="s">
        <v>209</v>
      </c>
      <c r="E276" s="42"/>
      <c r="F276" s="220" t="s">
        <v>2368</v>
      </c>
      <c r="G276" s="42"/>
      <c r="H276" s="42"/>
      <c r="I276" s="221"/>
      <c r="J276" s="42"/>
      <c r="K276" s="42"/>
      <c r="L276" s="46"/>
      <c r="M276" s="222"/>
      <c r="N276" s="223"/>
      <c r="O276" s="86"/>
      <c r="P276" s="86"/>
      <c r="Q276" s="86"/>
      <c r="R276" s="86"/>
      <c r="S276" s="86"/>
      <c r="T276" s="87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T276" s="19" t="s">
        <v>209</v>
      </c>
      <c r="AU276" s="19" t="s">
        <v>85</v>
      </c>
    </row>
    <row r="277" s="2" customFormat="1" ht="16.5" customHeight="1">
      <c r="A277" s="40"/>
      <c r="B277" s="41"/>
      <c r="C277" s="206" t="s">
        <v>1491</v>
      </c>
      <c r="D277" s="206" t="s">
        <v>202</v>
      </c>
      <c r="E277" s="207" t="s">
        <v>2369</v>
      </c>
      <c r="F277" s="208" t="s">
        <v>2370</v>
      </c>
      <c r="G277" s="209" t="s">
        <v>222</v>
      </c>
      <c r="H277" s="210">
        <v>7.2999999999999998</v>
      </c>
      <c r="I277" s="211"/>
      <c r="J277" s="212">
        <f>ROUND(I277*H277,2)</f>
        <v>0</v>
      </c>
      <c r="K277" s="208" t="s">
        <v>206</v>
      </c>
      <c r="L277" s="46"/>
      <c r="M277" s="213" t="s">
        <v>19</v>
      </c>
      <c r="N277" s="214" t="s">
        <v>46</v>
      </c>
      <c r="O277" s="86"/>
      <c r="P277" s="215">
        <f>O277*H277</f>
        <v>0</v>
      </c>
      <c r="Q277" s="215">
        <v>0</v>
      </c>
      <c r="R277" s="215">
        <f>Q277*H277</f>
        <v>0</v>
      </c>
      <c r="S277" s="215">
        <v>0.017000000000000001</v>
      </c>
      <c r="T277" s="216">
        <f>S277*H277</f>
        <v>0.1241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17" t="s">
        <v>128</v>
      </c>
      <c r="AT277" s="217" t="s">
        <v>202</v>
      </c>
      <c r="AU277" s="217" t="s">
        <v>85</v>
      </c>
      <c r="AY277" s="19" t="s">
        <v>199</v>
      </c>
      <c r="BE277" s="218">
        <f>IF(N277="základní",J277,0)</f>
        <v>0</v>
      </c>
      <c r="BF277" s="218">
        <f>IF(N277="snížená",J277,0)</f>
        <v>0</v>
      </c>
      <c r="BG277" s="218">
        <f>IF(N277="zákl. přenesená",J277,0)</f>
        <v>0</v>
      </c>
      <c r="BH277" s="218">
        <f>IF(N277="sníž. přenesená",J277,0)</f>
        <v>0</v>
      </c>
      <c r="BI277" s="218">
        <f>IF(N277="nulová",J277,0)</f>
        <v>0</v>
      </c>
      <c r="BJ277" s="19" t="s">
        <v>83</v>
      </c>
      <c r="BK277" s="218">
        <f>ROUND(I277*H277,2)</f>
        <v>0</v>
      </c>
      <c r="BL277" s="19" t="s">
        <v>128</v>
      </c>
      <c r="BM277" s="217" t="s">
        <v>2371</v>
      </c>
    </row>
    <row r="278" s="2" customFormat="1">
      <c r="A278" s="40"/>
      <c r="B278" s="41"/>
      <c r="C278" s="42"/>
      <c r="D278" s="219" t="s">
        <v>209</v>
      </c>
      <c r="E278" s="42"/>
      <c r="F278" s="220" t="s">
        <v>2372</v>
      </c>
      <c r="G278" s="42"/>
      <c r="H278" s="42"/>
      <c r="I278" s="221"/>
      <c r="J278" s="42"/>
      <c r="K278" s="42"/>
      <c r="L278" s="46"/>
      <c r="M278" s="222"/>
      <c r="N278" s="223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209</v>
      </c>
      <c r="AU278" s="19" t="s">
        <v>85</v>
      </c>
    </row>
    <row r="279" s="12" customFormat="1" ht="22.8" customHeight="1">
      <c r="A279" s="12"/>
      <c r="B279" s="190"/>
      <c r="C279" s="191"/>
      <c r="D279" s="192" t="s">
        <v>74</v>
      </c>
      <c r="E279" s="204" t="s">
        <v>463</v>
      </c>
      <c r="F279" s="204" t="s">
        <v>464</v>
      </c>
      <c r="G279" s="191"/>
      <c r="H279" s="191"/>
      <c r="I279" s="194"/>
      <c r="J279" s="205">
        <f>BK279</f>
        <v>0</v>
      </c>
      <c r="K279" s="191"/>
      <c r="L279" s="196"/>
      <c r="M279" s="197"/>
      <c r="N279" s="198"/>
      <c r="O279" s="198"/>
      <c r="P279" s="199">
        <f>SUM(P280:P298)</f>
        <v>0</v>
      </c>
      <c r="Q279" s="198"/>
      <c r="R279" s="199">
        <f>SUM(R280:R298)</f>
        <v>0.33750879999999994</v>
      </c>
      <c r="S279" s="198"/>
      <c r="T279" s="200">
        <f>SUM(T280:T298)</f>
        <v>0.15403386000000002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01" t="s">
        <v>85</v>
      </c>
      <c r="AT279" s="202" t="s">
        <v>74</v>
      </c>
      <c r="AU279" s="202" t="s">
        <v>83</v>
      </c>
      <c r="AY279" s="201" t="s">
        <v>199</v>
      </c>
      <c r="BK279" s="203">
        <f>SUM(BK280:BK298)</f>
        <v>0</v>
      </c>
    </row>
    <row r="280" s="2" customFormat="1" ht="16.5" customHeight="1">
      <c r="A280" s="40"/>
      <c r="B280" s="41"/>
      <c r="C280" s="206" t="s">
        <v>1496</v>
      </c>
      <c r="D280" s="206" t="s">
        <v>202</v>
      </c>
      <c r="E280" s="207" t="s">
        <v>2086</v>
      </c>
      <c r="F280" s="208" t="s">
        <v>2087</v>
      </c>
      <c r="G280" s="209" t="s">
        <v>283</v>
      </c>
      <c r="H280" s="210">
        <v>9.657</v>
      </c>
      <c r="I280" s="211"/>
      <c r="J280" s="212">
        <f>ROUND(I280*H280,2)</f>
        <v>0</v>
      </c>
      <c r="K280" s="208" t="s">
        <v>206</v>
      </c>
      <c r="L280" s="46"/>
      <c r="M280" s="213" t="s">
        <v>19</v>
      </c>
      <c r="N280" s="214" t="s">
        <v>46</v>
      </c>
      <c r="O280" s="86"/>
      <c r="P280" s="215">
        <f>O280*H280</f>
        <v>0</v>
      </c>
      <c r="Q280" s="215">
        <v>0</v>
      </c>
      <c r="R280" s="215">
        <f>Q280*H280</f>
        <v>0</v>
      </c>
      <c r="S280" s="215">
        <v>0.01098</v>
      </c>
      <c r="T280" s="216">
        <f>S280*H280</f>
        <v>0.10603386000000001</v>
      </c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R280" s="217" t="s">
        <v>128</v>
      </c>
      <c r="AT280" s="217" t="s">
        <v>202</v>
      </c>
      <c r="AU280" s="217" t="s">
        <v>85</v>
      </c>
      <c r="AY280" s="19" t="s">
        <v>199</v>
      </c>
      <c r="BE280" s="218">
        <f>IF(N280="základní",J280,0)</f>
        <v>0</v>
      </c>
      <c r="BF280" s="218">
        <f>IF(N280="snížená",J280,0)</f>
        <v>0</v>
      </c>
      <c r="BG280" s="218">
        <f>IF(N280="zákl. přenesená",J280,0)</f>
        <v>0</v>
      </c>
      <c r="BH280" s="218">
        <f>IF(N280="sníž. přenesená",J280,0)</f>
        <v>0</v>
      </c>
      <c r="BI280" s="218">
        <f>IF(N280="nulová",J280,0)</f>
        <v>0</v>
      </c>
      <c r="BJ280" s="19" t="s">
        <v>83</v>
      </c>
      <c r="BK280" s="218">
        <f>ROUND(I280*H280,2)</f>
        <v>0</v>
      </c>
      <c r="BL280" s="19" t="s">
        <v>128</v>
      </c>
      <c r="BM280" s="217" t="s">
        <v>2373</v>
      </c>
    </row>
    <row r="281" s="2" customFormat="1">
      <c r="A281" s="40"/>
      <c r="B281" s="41"/>
      <c r="C281" s="42"/>
      <c r="D281" s="219" t="s">
        <v>209</v>
      </c>
      <c r="E281" s="42"/>
      <c r="F281" s="220" t="s">
        <v>2089</v>
      </c>
      <c r="G281" s="42"/>
      <c r="H281" s="42"/>
      <c r="I281" s="221"/>
      <c r="J281" s="42"/>
      <c r="K281" s="42"/>
      <c r="L281" s="46"/>
      <c r="M281" s="222"/>
      <c r="N281" s="223"/>
      <c r="O281" s="86"/>
      <c r="P281" s="86"/>
      <c r="Q281" s="86"/>
      <c r="R281" s="86"/>
      <c r="S281" s="86"/>
      <c r="T281" s="87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T281" s="19" t="s">
        <v>209</v>
      </c>
      <c r="AU281" s="19" t="s">
        <v>85</v>
      </c>
    </row>
    <row r="282" s="13" customFormat="1">
      <c r="A282" s="13"/>
      <c r="B282" s="224"/>
      <c r="C282" s="225"/>
      <c r="D282" s="226" t="s">
        <v>216</v>
      </c>
      <c r="E282" s="227" t="s">
        <v>19</v>
      </c>
      <c r="F282" s="228" t="s">
        <v>2374</v>
      </c>
      <c r="G282" s="225"/>
      <c r="H282" s="229">
        <v>2.3999999999999999</v>
      </c>
      <c r="I282" s="230"/>
      <c r="J282" s="225"/>
      <c r="K282" s="225"/>
      <c r="L282" s="231"/>
      <c r="M282" s="232"/>
      <c r="N282" s="233"/>
      <c r="O282" s="233"/>
      <c r="P282" s="233"/>
      <c r="Q282" s="233"/>
      <c r="R282" s="233"/>
      <c r="S282" s="233"/>
      <c r="T282" s="234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35" t="s">
        <v>216</v>
      </c>
      <c r="AU282" s="235" t="s">
        <v>85</v>
      </c>
      <c r="AV282" s="13" t="s">
        <v>85</v>
      </c>
      <c r="AW282" s="13" t="s">
        <v>37</v>
      </c>
      <c r="AX282" s="13" t="s">
        <v>75</v>
      </c>
      <c r="AY282" s="235" t="s">
        <v>199</v>
      </c>
    </row>
    <row r="283" s="13" customFormat="1">
      <c r="A283" s="13"/>
      <c r="B283" s="224"/>
      <c r="C283" s="225"/>
      <c r="D283" s="226" t="s">
        <v>216</v>
      </c>
      <c r="E283" s="227" t="s">
        <v>19</v>
      </c>
      <c r="F283" s="228" t="s">
        <v>2375</v>
      </c>
      <c r="G283" s="225"/>
      <c r="H283" s="229">
        <v>2.0369999999999999</v>
      </c>
      <c r="I283" s="230"/>
      <c r="J283" s="225"/>
      <c r="K283" s="225"/>
      <c r="L283" s="231"/>
      <c r="M283" s="232"/>
      <c r="N283" s="233"/>
      <c r="O283" s="233"/>
      <c r="P283" s="233"/>
      <c r="Q283" s="233"/>
      <c r="R283" s="233"/>
      <c r="S283" s="233"/>
      <c r="T283" s="234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35" t="s">
        <v>216</v>
      </c>
      <c r="AU283" s="235" t="s">
        <v>85</v>
      </c>
      <c r="AV283" s="13" t="s">
        <v>85</v>
      </c>
      <c r="AW283" s="13" t="s">
        <v>37</v>
      </c>
      <c r="AX283" s="13" t="s">
        <v>75</v>
      </c>
      <c r="AY283" s="235" t="s">
        <v>199</v>
      </c>
    </row>
    <row r="284" s="13" customFormat="1">
      <c r="A284" s="13"/>
      <c r="B284" s="224"/>
      <c r="C284" s="225"/>
      <c r="D284" s="226" t="s">
        <v>216</v>
      </c>
      <c r="E284" s="227" t="s">
        <v>19</v>
      </c>
      <c r="F284" s="228" t="s">
        <v>2376</v>
      </c>
      <c r="G284" s="225"/>
      <c r="H284" s="229">
        <v>2.52</v>
      </c>
      <c r="I284" s="230"/>
      <c r="J284" s="225"/>
      <c r="K284" s="225"/>
      <c r="L284" s="231"/>
      <c r="M284" s="232"/>
      <c r="N284" s="233"/>
      <c r="O284" s="233"/>
      <c r="P284" s="233"/>
      <c r="Q284" s="233"/>
      <c r="R284" s="233"/>
      <c r="S284" s="233"/>
      <c r="T284" s="234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35" t="s">
        <v>216</v>
      </c>
      <c r="AU284" s="235" t="s">
        <v>85</v>
      </c>
      <c r="AV284" s="13" t="s">
        <v>85</v>
      </c>
      <c r="AW284" s="13" t="s">
        <v>37</v>
      </c>
      <c r="AX284" s="13" t="s">
        <v>75</v>
      </c>
      <c r="AY284" s="235" t="s">
        <v>199</v>
      </c>
    </row>
    <row r="285" s="13" customFormat="1">
      <c r="A285" s="13"/>
      <c r="B285" s="224"/>
      <c r="C285" s="225"/>
      <c r="D285" s="226" t="s">
        <v>216</v>
      </c>
      <c r="E285" s="227" t="s">
        <v>19</v>
      </c>
      <c r="F285" s="228" t="s">
        <v>2377</v>
      </c>
      <c r="G285" s="225"/>
      <c r="H285" s="229">
        <v>2.7000000000000002</v>
      </c>
      <c r="I285" s="230"/>
      <c r="J285" s="225"/>
      <c r="K285" s="225"/>
      <c r="L285" s="231"/>
      <c r="M285" s="232"/>
      <c r="N285" s="233"/>
      <c r="O285" s="233"/>
      <c r="P285" s="233"/>
      <c r="Q285" s="233"/>
      <c r="R285" s="233"/>
      <c r="S285" s="233"/>
      <c r="T285" s="234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35" t="s">
        <v>216</v>
      </c>
      <c r="AU285" s="235" t="s">
        <v>85</v>
      </c>
      <c r="AV285" s="13" t="s">
        <v>85</v>
      </c>
      <c r="AW285" s="13" t="s">
        <v>37</v>
      </c>
      <c r="AX285" s="13" t="s">
        <v>75</v>
      </c>
      <c r="AY285" s="235" t="s">
        <v>199</v>
      </c>
    </row>
    <row r="286" s="14" customFormat="1">
      <c r="A286" s="14"/>
      <c r="B286" s="236"/>
      <c r="C286" s="237"/>
      <c r="D286" s="226" t="s">
        <v>216</v>
      </c>
      <c r="E286" s="238" t="s">
        <v>19</v>
      </c>
      <c r="F286" s="239" t="s">
        <v>218</v>
      </c>
      <c r="G286" s="237"/>
      <c r="H286" s="240">
        <v>9.657</v>
      </c>
      <c r="I286" s="241"/>
      <c r="J286" s="237"/>
      <c r="K286" s="237"/>
      <c r="L286" s="242"/>
      <c r="M286" s="243"/>
      <c r="N286" s="244"/>
      <c r="O286" s="244"/>
      <c r="P286" s="244"/>
      <c r="Q286" s="244"/>
      <c r="R286" s="244"/>
      <c r="S286" s="244"/>
      <c r="T286" s="245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46" t="s">
        <v>216</v>
      </c>
      <c r="AU286" s="246" t="s">
        <v>85</v>
      </c>
      <c r="AV286" s="14" t="s">
        <v>207</v>
      </c>
      <c r="AW286" s="14" t="s">
        <v>37</v>
      </c>
      <c r="AX286" s="14" t="s">
        <v>83</v>
      </c>
      <c r="AY286" s="246" t="s">
        <v>199</v>
      </c>
    </row>
    <row r="287" s="2" customFormat="1" ht="16.5" customHeight="1">
      <c r="A287" s="40"/>
      <c r="B287" s="41"/>
      <c r="C287" s="206" t="s">
        <v>1503</v>
      </c>
      <c r="D287" s="206" t="s">
        <v>202</v>
      </c>
      <c r="E287" s="207" t="s">
        <v>1090</v>
      </c>
      <c r="F287" s="208" t="s">
        <v>1091</v>
      </c>
      <c r="G287" s="209" t="s">
        <v>417</v>
      </c>
      <c r="H287" s="210">
        <v>1</v>
      </c>
      <c r="I287" s="211"/>
      <c r="J287" s="212">
        <f>ROUND(I287*H287,2)</f>
        <v>0</v>
      </c>
      <c r="K287" s="208" t="s">
        <v>206</v>
      </c>
      <c r="L287" s="46"/>
      <c r="M287" s="213" t="s">
        <v>19</v>
      </c>
      <c r="N287" s="214" t="s">
        <v>46</v>
      </c>
      <c r="O287" s="86"/>
      <c r="P287" s="215">
        <f>O287*H287</f>
        <v>0</v>
      </c>
      <c r="Q287" s="215">
        <v>0</v>
      </c>
      <c r="R287" s="215">
        <f>Q287*H287</f>
        <v>0</v>
      </c>
      <c r="S287" s="215">
        <v>0</v>
      </c>
      <c r="T287" s="216">
        <f>S287*H287</f>
        <v>0</v>
      </c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R287" s="217" t="s">
        <v>128</v>
      </c>
      <c r="AT287" s="217" t="s">
        <v>202</v>
      </c>
      <c r="AU287" s="217" t="s">
        <v>85</v>
      </c>
      <c r="AY287" s="19" t="s">
        <v>199</v>
      </c>
      <c r="BE287" s="218">
        <f>IF(N287="základní",J287,0)</f>
        <v>0</v>
      </c>
      <c r="BF287" s="218">
        <f>IF(N287="snížená",J287,0)</f>
        <v>0</v>
      </c>
      <c r="BG287" s="218">
        <f>IF(N287="zákl. přenesená",J287,0)</f>
        <v>0</v>
      </c>
      <c r="BH287" s="218">
        <f>IF(N287="sníž. přenesená",J287,0)</f>
        <v>0</v>
      </c>
      <c r="BI287" s="218">
        <f>IF(N287="nulová",J287,0)</f>
        <v>0</v>
      </c>
      <c r="BJ287" s="19" t="s">
        <v>83</v>
      </c>
      <c r="BK287" s="218">
        <f>ROUND(I287*H287,2)</f>
        <v>0</v>
      </c>
      <c r="BL287" s="19" t="s">
        <v>128</v>
      </c>
      <c r="BM287" s="217" t="s">
        <v>2378</v>
      </c>
    </row>
    <row r="288" s="2" customFormat="1">
      <c r="A288" s="40"/>
      <c r="B288" s="41"/>
      <c r="C288" s="42"/>
      <c r="D288" s="219" t="s">
        <v>209</v>
      </c>
      <c r="E288" s="42"/>
      <c r="F288" s="220" t="s">
        <v>1093</v>
      </c>
      <c r="G288" s="42"/>
      <c r="H288" s="42"/>
      <c r="I288" s="221"/>
      <c r="J288" s="42"/>
      <c r="K288" s="42"/>
      <c r="L288" s="46"/>
      <c r="M288" s="222"/>
      <c r="N288" s="223"/>
      <c r="O288" s="86"/>
      <c r="P288" s="86"/>
      <c r="Q288" s="86"/>
      <c r="R288" s="86"/>
      <c r="S288" s="86"/>
      <c r="T288" s="87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T288" s="19" t="s">
        <v>209</v>
      </c>
      <c r="AU288" s="19" t="s">
        <v>85</v>
      </c>
    </row>
    <row r="289" s="2" customFormat="1" ht="16.5" customHeight="1">
      <c r="A289" s="40"/>
      <c r="B289" s="41"/>
      <c r="C289" s="247" t="s">
        <v>1508</v>
      </c>
      <c r="D289" s="247" t="s">
        <v>287</v>
      </c>
      <c r="E289" s="248" t="s">
        <v>2379</v>
      </c>
      <c r="F289" s="249" t="s">
        <v>2380</v>
      </c>
      <c r="G289" s="250" t="s">
        <v>417</v>
      </c>
      <c r="H289" s="251">
        <v>1</v>
      </c>
      <c r="I289" s="252"/>
      <c r="J289" s="253">
        <f>ROUND(I289*H289,2)</f>
        <v>0</v>
      </c>
      <c r="K289" s="249" t="s">
        <v>206</v>
      </c>
      <c r="L289" s="254"/>
      <c r="M289" s="255" t="s">
        <v>19</v>
      </c>
      <c r="N289" s="256" t="s">
        <v>46</v>
      </c>
      <c r="O289" s="86"/>
      <c r="P289" s="215">
        <f>O289*H289</f>
        <v>0</v>
      </c>
      <c r="Q289" s="215">
        <v>0.017500000000000002</v>
      </c>
      <c r="R289" s="215">
        <f>Q289*H289</f>
        <v>0.017500000000000002</v>
      </c>
      <c r="S289" s="215">
        <v>0</v>
      </c>
      <c r="T289" s="216">
        <f>S289*H289</f>
        <v>0</v>
      </c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R289" s="217" t="s">
        <v>290</v>
      </c>
      <c r="AT289" s="217" t="s">
        <v>287</v>
      </c>
      <c r="AU289" s="217" t="s">
        <v>85</v>
      </c>
      <c r="AY289" s="19" t="s">
        <v>199</v>
      </c>
      <c r="BE289" s="218">
        <f>IF(N289="základní",J289,0)</f>
        <v>0</v>
      </c>
      <c r="BF289" s="218">
        <f>IF(N289="snížená",J289,0)</f>
        <v>0</v>
      </c>
      <c r="BG289" s="218">
        <f>IF(N289="zákl. přenesená",J289,0)</f>
        <v>0</v>
      </c>
      <c r="BH289" s="218">
        <f>IF(N289="sníž. přenesená",J289,0)</f>
        <v>0</v>
      </c>
      <c r="BI289" s="218">
        <f>IF(N289="nulová",J289,0)</f>
        <v>0</v>
      </c>
      <c r="BJ289" s="19" t="s">
        <v>83</v>
      </c>
      <c r="BK289" s="218">
        <f>ROUND(I289*H289,2)</f>
        <v>0</v>
      </c>
      <c r="BL289" s="19" t="s">
        <v>128</v>
      </c>
      <c r="BM289" s="217" t="s">
        <v>2381</v>
      </c>
    </row>
    <row r="290" s="2" customFormat="1" ht="16.5" customHeight="1">
      <c r="A290" s="40"/>
      <c r="B290" s="41"/>
      <c r="C290" s="247" t="s">
        <v>1513</v>
      </c>
      <c r="D290" s="247" t="s">
        <v>287</v>
      </c>
      <c r="E290" s="248" t="s">
        <v>2382</v>
      </c>
      <c r="F290" s="249" t="s">
        <v>2383</v>
      </c>
      <c r="G290" s="250" t="s">
        <v>417</v>
      </c>
      <c r="H290" s="251">
        <v>1</v>
      </c>
      <c r="I290" s="252"/>
      <c r="J290" s="253">
        <f>ROUND(I290*H290,2)</f>
        <v>0</v>
      </c>
      <c r="K290" s="249" t="s">
        <v>206</v>
      </c>
      <c r="L290" s="254"/>
      <c r="M290" s="255" t="s">
        <v>19</v>
      </c>
      <c r="N290" s="256" t="s">
        <v>46</v>
      </c>
      <c r="O290" s="86"/>
      <c r="P290" s="215">
        <f>O290*H290</f>
        <v>0</v>
      </c>
      <c r="Q290" s="215">
        <v>0.0195</v>
      </c>
      <c r="R290" s="215">
        <f>Q290*H290</f>
        <v>0.0195</v>
      </c>
      <c r="S290" s="215">
        <v>0</v>
      </c>
      <c r="T290" s="216">
        <f>S290*H290</f>
        <v>0</v>
      </c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R290" s="217" t="s">
        <v>290</v>
      </c>
      <c r="AT290" s="217" t="s">
        <v>287</v>
      </c>
      <c r="AU290" s="217" t="s">
        <v>85</v>
      </c>
      <c r="AY290" s="19" t="s">
        <v>199</v>
      </c>
      <c r="BE290" s="218">
        <f>IF(N290="základní",J290,0)</f>
        <v>0</v>
      </c>
      <c r="BF290" s="218">
        <f>IF(N290="snížená",J290,0)</f>
        <v>0</v>
      </c>
      <c r="BG290" s="218">
        <f>IF(N290="zákl. přenesená",J290,0)</f>
        <v>0</v>
      </c>
      <c r="BH290" s="218">
        <f>IF(N290="sníž. přenesená",J290,0)</f>
        <v>0</v>
      </c>
      <c r="BI290" s="218">
        <f>IF(N290="nulová",J290,0)</f>
        <v>0</v>
      </c>
      <c r="BJ290" s="19" t="s">
        <v>83</v>
      </c>
      <c r="BK290" s="218">
        <f>ROUND(I290*H290,2)</f>
        <v>0</v>
      </c>
      <c r="BL290" s="19" t="s">
        <v>128</v>
      </c>
      <c r="BM290" s="217" t="s">
        <v>2384</v>
      </c>
    </row>
    <row r="291" s="2" customFormat="1" ht="16.5" customHeight="1">
      <c r="A291" s="40"/>
      <c r="B291" s="41"/>
      <c r="C291" s="206" t="s">
        <v>1955</v>
      </c>
      <c r="D291" s="206" t="s">
        <v>202</v>
      </c>
      <c r="E291" s="207" t="s">
        <v>2385</v>
      </c>
      <c r="F291" s="208" t="s">
        <v>2386</v>
      </c>
      <c r="G291" s="209" t="s">
        <v>417</v>
      </c>
      <c r="H291" s="210">
        <v>2</v>
      </c>
      <c r="I291" s="211"/>
      <c r="J291" s="212">
        <f>ROUND(I291*H291,2)</f>
        <v>0</v>
      </c>
      <c r="K291" s="208" t="s">
        <v>206</v>
      </c>
      <c r="L291" s="46"/>
      <c r="M291" s="213" t="s">
        <v>19</v>
      </c>
      <c r="N291" s="214" t="s">
        <v>46</v>
      </c>
      <c r="O291" s="86"/>
      <c r="P291" s="215">
        <f>O291*H291</f>
        <v>0</v>
      </c>
      <c r="Q291" s="215">
        <v>0</v>
      </c>
      <c r="R291" s="215">
        <f>Q291*H291</f>
        <v>0</v>
      </c>
      <c r="S291" s="215">
        <v>0</v>
      </c>
      <c r="T291" s="216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17" t="s">
        <v>128</v>
      </c>
      <c r="AT291" s="217" t="s">
        <v>202</v>
      </c>
      <c r="AU291" s="217" t="s">
        <v>85</v>
      </c>
      <c r="AY291" s="19" t="s">
        <v>199</v>
      </c>
      <c r="BE291" s="218">
        <f>IF(N291="základní",J291,0)</f>
        <v>0</v>
      </c>
      <c r="BF291" s="218">
        <f>IF(N291="snížená",J291,0)</f>
        <v>0</v>
      </c>
      <c r="BG291" s="218">
        <f>IF(N291="zákl. přenesená",J291,0)</f>
        <v>0</v>
      </c>
      <c r="BH291" s="218">
        <f>IF(N291="sníž. přenesená",J291,0)</f>
        <v>0</v>
      </c>
      <c r="BI291" s="218">
        <f>IF(N291="nulová",J291,0)</f>
        <v>0</v>
      </c>
      <c r="BJ291" s="19" t="s">
        <v>83</v>
      </c>
      <c r="BK291" s="218">
        <f>ROUND(I291*H291,2)</f>
        <v>0</v>
      </c>
      <c r="BL291" s="19" t="s">
        <v>128</v>
      </c>
      <c r="BM291" s="217" t="s">
        <v>2387</v>
      </c>
    </row>
    <row r="292" s="2" customFormat="1">
      <c r="A292" s="40"/>
      <c r="B292" s="41"/>
      <c r="C292" s="42"/>
      <c r="D292" s="219" t="s">
        <v>209</v>
      </c>
      <c r="E292" s="42"/>
      <c r="F292" s="220" t="s">
        <v>2388</v>
      </c>
      <c r="G292" s="42"/>
      <c r="H292" s="42"/>
      <c r="I292" s="221"/>
      <c r="J292" s="42"/>
      <c r="K292" s="42"/>
      <c r="L292" s="46"/>
      <c r="M292" s="222"/>
      <c r="N292" s="223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209</v>
      </c>
      <c r="AU292" s="19" t="s">
        <v>85</v>
      </c>
    </row>
    <row r="293" s="2" customFormat="1" ht="21.75" customHeight="1">
      <c r="A293" s="40"/>
      <c r="B293" s="41"/>
      <c r="C293" s="247" t="s">
        <v>1957</v>
      </c>
      <c r="D293" s="247" t="s">
        <v>287</v>
      </c>
      <c r="E293" s="248" t="s">
        <v>2389</v>
      </c>
      <c r="F293" s="249" t="s">
        <v>2390</v>
      </c>
      <c r="G293" s="250" t="s">
        <v>417</v>
      </c>
      <c r="H293" s="251">
        <v>2</v>
      </c>
      <c r="I293" s="252"/>
      <c r="J293" s="253">
        <f>ROUND(I293*H293,2)</f>
        <v>0</v>
      </c>
      <c r="K293" s="249" t="s">
        <v>206</v>
      </c>
      <c r="L293" s="254"/>
      <c r="M293" s="255" t="s">
        <v>19</v>
      </c>
      <c r="N293" s="256" t="s">
        <v>46</v>
      </c>
      <c r="O293" s="86"/>
      <c r="P293" s="215">
        <f>O293*H293</f>
        <v>0</v>
      </c>
      <c r="Q293" s="215">
        <v>0.021600000000000001</v>
      </c>
      <c r="R293" s="215">
        <f>Q293*H293</f>
        <v>0.043200000000000002</v>
      </c>
      <c r="S293" s="215">
        <v>0</v>
      </c>
      <c r="T293" s="216">
        <f>S293*H293</f>
        <v>0</v>
      </c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217" t="s">
        <v>290</v>
      </c>
      <c r="AT293" s="217" t="s">
        <v>287</v>
      </c>
      <c r="AU293" s="217" t="s">
        <v>85</v>
      </c>
      <c r="AY293" s="19" t="s">
        <v>199</v>
      </c>
      <c r="BE293" s="218">
        <f>IF(N293="základní",J293,0)</f>
        <v>0</v>
      </c>
      <c r="BF293" s="218">
        <f>IF(N293="snížená",J293,0)</f>
        <v>0</v>
      </c>
      <c r="BG293" s="218">
        <f>IF(N293="zákl. přenesená",J293,0)</f>
        <v>0</v>
      </c>
      <c r="BH293" s="218">
        <f>IF(N293="sníž. přenesená",J293,0)</f>
        <v>0</v>
      </c>
      <c r="BI293" s="218">
        <f>IF(N293="nulová",J293,0)</f>
        <v>0</v>
      </c>
      <c r="BJ293" s="19" t="s">
        <v>83</v>
      </c>
      <c r="BK293" s="218">
        <f>ROUND(I293*H293,2)</f>
        <v>0</v>
      </c>
      <c r="BL293" s="19" t="s">
        <v>128</v>
      </c>
      <c r="BM293" s="217" t="s">
        <v>2391</v>
      </c>
    </row>
    <row r="294" s="2" customFormat="1" ht="16.5" customHeight="1">
      <c r="A294" s="40"/>
      <c r="B294" s="41"/>
      <c r="C294" s="206" t="s">
        <v>1961</v>
      </c>
      <c r="D294" s="206" t="s">
        <v>202</v>
      </c>
      <c r="E294" s="207" t="s">
        <v>2392</v>
      </c>
      <c r="F294" s="208" t="s">
        <v>2393</v>
      </c>
      <c r="G294" s="209" t="s">
        <v>417</v>
      </c>
      <c r="H294" s="210">
        <v>2</v>
      </c>
      <c r="I294" s="211"/>
      <c r="J294" s="212">
        <f>ROUND(I294*H294,2)</f>
        <v>0</v>
      </c>
      <c r="K294" s="208" t="s">
        <v>206</v>
      </c>
      <c r="L294" s="46"/>
      <c r="M294" s="213" t="s">
        <v>19</v>
      </c>
      <c r="N294" s="214" t="s">
        <v>46</v>
      </c>
      <c r="O294" s="86"/>
      <c r="P294" s="215">
        <f>O294*H294</f>
        <v>0</v>
      </c>
      <c r="Q294" s="215">
        <v>0</v>
      </c>
      <c r="R294" s="215">
        <f>Q294*H294</f>
        <v>0</v>
      </c>
      <c r="S294" s="215">
        <v>0</v>
      </c>
      <c r="T294" s="216">
        <f>S294*H294</f>
        <v>0</v>
      </c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R294" s="217" t="s">
        <v>128</v>
      </c>
      <c r="AT294" s="217" t="s">
        <v>202</v>
      </c>
      <c r="AU294" s="217" t="s">
        <v>85</v>
      </c>
      <c r="AY294" s="19" t="s">
        <v>199</v>
      </c>
      <c r="BE294" s="218">
        <f>IF(N294="základní",J294,0)</f>
        <v>0</v>
      </c>
      <c r="BF294" s="218">
        <f>IF(N294="snížená",J294,0)</f>
        <v>0</v>
      </c>
      <c r="BG294" s="218">
        <f>IF(N294="zákl. přenesená",J294,0)</f>
        <v>0</v>
      </c>
      <c r="BH294" s="218">
        <f>IF(N294="sníž. přenesená",J294,0)</f>
        <v>0</v>
      </c>
      <c r="BI294" s="218">
        <f>IF(N294="nulová",J294,0)</f>
        <v>0</v>
      </c>
      <c r="BJ294" s="19" t="s">
        <v>83</v>
      </c>
      <c r="BK294" s="218">
        <f>ROUND(I294*H294,2)</f>
        <v>0</v>
      </c>
      <c r="BL294" s="19" t="s">
        <v>128</v>
      </c>
      <c r="BM294" s="217" t="s">
        <v>2394</v>
      </c>
    </row>
    <row r="295" s="2" customFormat="1">
      <c r="A295" s="40"/>
      <c r="B295" s="41"/>
      <c r="C295" s="42"/>
      <c r="D295" s="219" t="s">
        <v>209</v>
      </c>
      <c r="E295" s="42"/>
      <c r="F295" s="220" t="s">
        <v>2395</v>
      </c>
      <c r="G295" s="42"/>
      <c r="H295" s="42"/>
      <c r="I295" s="221"/>
      <c r="J295" s="42"/>
      <c r="K295" s="42"/>
      <c r="L295" s="46"/>
      <c r="M295" s="222"/>
      <c r="N295" s="223"/>
      <c r="O295" s="86"/>
      <c r="P295" s="86"/>
      <c r="Q295" s="86"/>
      <c r="R295" s="86"/>
      <c r="S295" s="86"/>
      <c r="T295" s="87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T295" s="19" t="s">
        <v>209</v>
      </c>
      <c r="AU295" s="19" t="s">
        <v>85</v>
      </c>
    </row>
    <row r="296" s="2" customFormat="1" ht="16.5" customHeight="1">
      <c r="A296" s="40"/>
      <c r="B296" s="41"/>
      <c r="C296" s="247" t="s">
        <v>1966</v>
      </c>
      <c r="D296" s="247" t="s">
        <v>287</v>
      </c>
      <c r="E296" s="248" t="s">
        <v>2396</v>
      </c>
      <c r="F296" s="249" t="s">
        <v>2397</v>
      </c>
      <c r="G296" s="250" t="s">
        <v>283</v>
      </c>
      <c r="H296" s="251">
        <v>6.7199999999999998</v>
      </c>
      <c r="I296" s="252"/>
      <c r="J296" s="253">
        <f>ROUND(I296*H296,2)</f>
        <v>0</v>
      </c>
      <c r="K296" s="249" t="s">
        <v>206</v>
      </c>
      <c r="L296" s="254"/>
      <c r="M296" s="255" t="s">
        <v>19</v>
      </c>
      <c r="N296" s="256" t="s">
        <v>46</v>
      </c>
      <c r="O296" s="86"/>
      <c r="P296" s="215">
        <f>O296*H296</f>
        <v>0</v>
      </c>
      <c r="Q296" s="215">
        <v>0.038289999999999998</v>
      </c>
      <c r="R296" s="215">
        <f>Q296*H296</f>
        <v>0.25730879999999995</v>
      </c>
      <c r="S296" s="215">
        <v>0</v>
      </c>
      <c r="T296" s="216">
        <f>S296*H296</f>
        <v>0</v>
      </c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R296" s="217" t="s">
        <v>290</v>
      </c>
      <c r="AT296" s="217" t="s">
        <v>287</v>
      </c>
      <c r="AU296" s="217" t="s">
        <v>85</v>
      </c>
      <c r="AY296" s="19" t="s">
        <v>199</v>
      </c>
      <c r="BE296" s="218">
        <f>IF(N296="základní",J296,0)</f>
        <v>0</v>
      </c>
      <c r="BF296" s="218">
        <f>IF(N296="snížená",J296,0)</f>
        <v>0</v>
      </c>
      <c r="BG296" s="218">
        <f>IF(N296="zákl. přenesená",J296,0)</f>
        <v>0</v>
      </c>
      <c r="BH296" s="218">
        <f>IF(N296="sníž. přenesená",J296,0)</f>
        <v>0</v>
      </c>
      <c r="BI296" s="218">
        <f>IF(N296="nulová",J296,0)</f>
        <v>0</v>
      </c>
      <c r="BJ296" s="19" t="s">
        <v>83</v>
      </c>
      <c r="BK296" s="218">
        <f>ROUND(I296*H296,2)</f>
        <v>0</v>
      </c>
      <c r="BL296" s="19" t="s">
        <v>128</v>
      </c>
      <c r="BM296" s="217" t="s">
        <v>2398</v>
      </c>
    </row>
    <row r="297" s="2" customFormat="1" ht="16.5" customHeight="1">
      <c r="A297" s="40"/>
      <c r="B297" s="41"/>
      <c r="C297" s="206" t="s">
        <v>1971</v>
      </c>
      <c r="D297" s="206" t="s">
        <v>202</v>
      </c>
      <c r="E297" s="207" t="s">
        <v>472</v>
      </c>
      <c r="F297" s="208" t="s">
        <v>473</v>
      </c>
      <c r="G297" s="209" t="s">
        <v>417</v>
      </c>
      <c r="H297" s="210">
        <v>2</v>
      </c>
      <c r="I297" s="211"/>
      <c r="J297" s="212">
        <f>ROUND(I297*H297,2)</f>
        <v>0</v>
      </c>
      <c r="K297" s="208" t="s">
        <v>206</v>
      </c>
      <c r="L297" s="46"/>
      <c r="M297" s="213" t="s">
        <v>19</v>
      </c>
      <c r="N297" s="214" t="s">
        <v>46</v>
      </c>
      <c r="O297" s="86"/>
      <c r="P297" s="215">
        <f>O297*H297</f>
        <v>0</v>
      </c>
      <c r="Q297" s="215">
        <v>0</v>
      </c>
      <c r="R297" s="215">
        <f>Q297*H297</f>
        <v>0</v>
      </c>
      <c r="S297" s="215">
        <v>0.024</v>
      </c>
      <c r="T297" s="216">
        <f>S297*H297</f>
        <v>0.048000000000000001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17" t="s">
        <v>128</v>
      </c>
      <c r="AT297" s="217" t="s">
        <v>202</v>
      </c>
      <c r="AU297" s="217" t="s">
        <v>85</v>
      </c>
      <c r="AY297" s="19" t="s">
        <v>199</v>
      </c>
      <c r="BE297" s="218">
        <f>IF(N297="základní",J297,0)</f>
        <v>0</v>
      </c>
      <c r="BF297" s="218">
        <f>IF(N297="snížená",J297,0)</f>
        <v>0</v>
      </c>
      <c r="BG297" s="218">
        <f>IF(N297="zákl. přenesená",J297,0)</f>
        <v>0</v>
      </c>
      <c r="BH297" s="218">
        <f>IF(N297="sníž. přenesená",J297,0)</f>
        <v>0</v>
      </c>
      <c r="BI297" s="218">
        <f>IF(N297="nulová",J297,0)</f>
        <v>0</v>
      </c>
      <c r="BJ297" s="19" t="s">
        <v>83</v>
      </c>
      <c r="BK297" s="218">
        <f>ROUND(I297*H297,2)</f>
        <v>0</v>
      </c>
      <c r="BL297" s="19" t="s">
        <v>128</v>
      </c>
      <c r="BM297" s="217" t="s">
        <v>2399</v>
      </c>
    </row>
    <row r="298" s="2" customFormat="1">
      <c r="A298" s="40"/>
      <c r="B298" s="41"/>
      <c r="C298" s="42"/>
      <c r="D298" s="219" t="s">
        <v>209</v>
      </c>
      <c r="E298" s="42"/>
      <c r="F298" s="220" t="s">
        <v>475</v>
      </c>
      <c r="G298" s="42"/>
      <c r="H298" s="42"/>
      <c r="I298" s="221"/>
      <c r="J298" s="42"/>
      <c r="K298" s="42"/>
      <c r="L298" s="46"/>
      <c r="M298" s="222"/>
      <c r="N298" s="223"/>
      <c r="O298" s="86"/>
      <c r="P298" s="86"/>
      <c r="Q298" s="86"/>
      <c r="R298" s="86"/>
      <c r="S298" s="86"/>
      <c r="T298" s="87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19" t="s">
        <v>209</v>
      </c>
      <c r="AU298" s="19" t="s">
        <v>85</v>
      </c>
    </row>
    <row r="299" s="12" customFormat="1" ht="22.8" customHeight="1">
      <c r="A299" s="12"/>
      <c r="B299" s="190"/>
      <c r="C299" s="191"/>
      <c r="D299" s="192" t="s">
        <v>74</v>
      </c>
      <c r="E299" s="204" t="s">
        <v>314</v>
      </c>
      <c r="F299" s="204" t="s">
        <v>315</v>
      </c>
      <c r="G299" s="191"/>
      <c r="H299" s="191"/>
      <c r="I299" s="194"/>
      <c r="J299" s="205">
        <f>BK299</f>
        <v>0</v>
      </c>
      <c r="K299" s="191"/>
      <c r="L299" s="196"/>
      <c r="M299" s="197"/>
      <c r="N299" s="198"/>
      <c r="O299" s="198"/>
      <c r="P299" s="199">
        <f>SUM(P300:P312)</f>
        <v>0</v>
      </c>
      <c r="Q299" s="198"/>
      <c r="R299" s="199">
        <f>SUM(R300:R312)</f>
        <v>1.2430995250000001</v>
      </c>
      <c r="S299" s="198"/>
      <c r="T299" s="200">
        <f>SUM(T300:T312)</f>
        <v>0.192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201" t="s">
        <v>85</v>
      </c>
      <c r="AT299" s="202" t="s">
        <v>74</v>
      </c>
      <c r="AU299" s="202" t="s">
        <v>83</v>
      </c>
      <c r="AY299" s="201" t="s">
        <v>199</v>
      </c>
      <c r="BK299" s="203">
        <f>SUM(BK300:BK312)</f>
        <v>0</v>
      </c>
    </row>
    <row r="300" s="2" customFormat="1" ht="16.5" customHeight="1">
      <c r="A300" s="40"/>
      <c r="B300" s="41"/>
      <c r="C300" s="206" t="s">
        <v>1975</v>
      </c>
      <c r="D300" s="206" t="s">
        <v>202</v>
      </c>
      <c r="E300" s="207" t="s">
        <v>2400</v>
      </c>
      <c r="F300" s="208" t="s">
        <v>2401</v>
      </c>
      <c r="G300" s="209" t="s">
        <v>283</v>
      </c>
      <c r="H300" s="210">
        <v>45.084000000000003</v>
      </c>
      <c r="I300" s="211"/>
      <c r="J300" s="212">
        <f>ROUND(I300*H300,2)</f>
        <v>0</v>
      </c>
      <c r="K300" s="208" t="s">
        <v>206</v>
      </c>
      <c r="L300" s="46"/>
      <c r="M300" s="213" t="s">
        <v>19</v>
      </c>
      <c r="N300" s="214" t="s">
        <v>46</v>
      </c>
      <c r="O300" s="86"/>
      <c r="P300" s="215">
        <f>O300*H300</f>
        <v>0</v>
      </c>
      <c r="Q300" s="215">
        <v>6.8750000000000004E-05</v>
      </c>
      <c r="R300" s="215">
        <f>Q300*H300</f>
        <v>0.0030995250000000005</v>
      </c>
      <c r="S300" s="215">
        <v>0</v>
      </c>
      <c r="T300" s="216">
        <f>S300*H300</f>
        <v>0</v>
      </c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R300" s="217" t="s">
        <v>128</v>
      </c>
      <c r="AT300" s="217" t="s">
        <v>202</v>
      </c>
      <c r="AU300" s="217" t="s">
        <v>85</v>
      </c>
      <c r="AY300" s="19" t="s">
        <v>199</v>
      </c>
      <c r="BE300" s="218">
        <f>IF(N300="základní",J300,0)</f>
        <v>0</v>
      </c>
      <c r="BF300" s="218">
        <f>IF(N300="snížená",J300,0)</f>
        <v>0</v>
      </c>
      <c r="BG300" s="218">
        <f>IF(N300="zákl. přenesená",J300,0)</f>
        <v>0</v>
      </c>
      <c r="BH300" s="218">
        <f>IF(N300="sníž. přenesená",J300,0)</f>
        <v>0</v>
      </c>
      <c r="BI300" s="218">
        <f>IF(N300="nulová",J300,0)</f>
        <v>0</v>
      </c>
      <c r="BJ300" s="19" t="s">
        <v>83</v>
      </c>
      <c r="BK300" s="218">
        <f>ROUND(I300*H300,2)</f>
        <v>0</v>
      </c>
      <c r="BL300" s="19" t="s">
        <v>128</v>
      </c>
      <c r="BM300" s="217" t="s">
        <v>2402</v>
      </c>
    </row>
    <row r="301" s="2" customFormat="1">
      <c r="A301" s="40"/>
      <c r="B301" s="41"/>
      <c r="C301" s="42"/>
      <c r="D301" s="219" t="s">
        <v>209</v>
      </c>
      <c r="E301" s="42"/>
      <c r="F301" s="220" t="s">
        <v>2403</v>
      </c>
      <c r="G301" s="42"/>
      <c r="H301" s="42"/>
      <c r="I301" s="221"/>
      <c r="J301" s="42"/>
      <c r="K301" s="42"/>
      <c r="L301" s="46"/>
      <c r="M301" s="222"/>
      <c r="N301" s="223"/>
      <c r="O301" s="86"/>
      <c r="P301" s="86"/>
      <c r="Q301" s="86"/>
      <c r="R301" s="86"/>
      <c r="S301" s="86"/>
      <c r="T301" s="87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T301" s="19" t="s">
        <v>209</v>
      </c>
      <c r="AU301" s="19" t="s">
        <v>85</v>
      </c>
    </row>
    <row r="302" s="13" customFormat="1">
      <c r="A302" s="13"/>
      <c r="B302" s="224"/>
      <c r="C302" s="225"/>
      <c r="D302" s="226" t="s">
        <v>216</v>
      </c>
      <c r="E302" s="227" t="s">
        <v>19</v>
      </c>
      <c r="F302" s="228" t="s">
        <v>2404</v>
      </c>
      <c r="G302" s="225"/>
      <c r="H302" s="229">
        <v>45.084000000000003</v>
      </c>
      <c r="I302" s="230"/>
      <c r="J302" s="225"/>
      <c r="K302" s="225"/>
      <c r="L302" s="231"/>
      <c r="M302" s="232"/>
      <c r="N302" s="233"/>
      <c r="O302" s="233"/>
      <c r="P302" s="233"/>
      <c r="Q302" s="233"/>
      <c r="R302" s="233"/>
      <c r="S302" s="233"/>
      <c r="T302" s="234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35" t="s">
        <v>216</v>
      </c>
      <c r="AU302" s="235" t="s">
        <v>85</v>
      </c>
      <c r="AV302" s="13" t="s">
        <v>85</v>
      </c>
      <c r="AW302" s="13" t="s">
        <v>37</v>
      </c>
      <c r="AX302" s="13" t="s">
        <v>75</v>
      </c>
      <c r="AY302" s="235" t="s">
        <v>199</v>
      </c>
    </row>
    <row r="303" s="14" customFormat="1">
      <c r="A303" s="14"/>
      <c r="B303" s="236"/>
      <c r="C303" s="237"/>
      <c r="D303" s="226" t="s">
        <v>216</v>
      </c>
      <c r="E303" s="238" t="s">
        <v>19</v>
      </c>
      <c r="F303" s="239" t="s">
        <v>218</v>
      </c>
      <c r="G303" s="237"/>
      <c r="H303" s="240">
        <v>45.084000000000003</v>
      </c>
      <c r="I303" s="241"/>
      <c r="J303" s="237"/>
      <c r="K303" s="237"/>
      <c r="L303" s="242"/>
      <c r="M303" s="243"/>
      <c r="N303" s="244"/>
      <c r="O303" s="244"/>
      <c r="P303" s="244"/>
      <c r="Q303" s="244"/>
      <c r="R303" s="244"/>
      <c r="S303" s="244"/>
      <c r="T303" s="245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46" t="s">
        <v>216</v>
      </c>
      <c r="AU303" s="246" t="s">
        <v>85</v>
      </c>
      <c r="AV303" s="14" t="s">
        <v>207</v>
      </c>
      <c r="AW303" s="14" t="s">
        <v>37</v>
      </c>
      <c r="AX303" s="14" t="s">
        <v>83</v>
      </c>
      <c r="AY303" s="246" t="s">
        <v>199</v>
      </c>
    </row>
    <row r="304" s="2" customFormat="1" ht="16.5" customHeight="1">
      <c r="A304" s="40"/>
      <c r="B304" s="41"/>
      <c r="C304" s="247" t="s">
        <v>1982</v>
      </c>
      <c r="D304" s="247" t="s">
        <v>287</v>
      </c>
      <c r="E304" s="248" t="s">
        <v>2405</v>
      </c>
      <c r="F304" s="249" t="s">
        <v>2406</v>
      </c>
      <c r="G304" s="250" t="s">
        <v>213</v>
      </c>
      <c r="H304" s="251">
        <v>1.24</v>
      </c>
      <c r="I304" s="252"/>
      <c r="J304" s="253">
        <f>ROUND(I304*H304,2)</f>
        <v>0</v>
      </c>
      <c r="K304" s="249" t="s">
        <v>206</v>
      </c>
      <c r="L304" s="254"/>
      <c r="M304" s="255" t="s">
        <v>19</v>
      </c>
      <c r="N304" s="256" t="s">
        <v>46</v>
      </c>
      <c r="O304" s="86"/>
      <c r="P304" s="215">
        <f>O304*H304</f>
        <v>0</v>
      </c>
      <c r="Q304" s="215">
        <v>1</v>
      </c>
      <c r="R304" s="215">
        <f>Q304*H304</f>
        <v>1.24</v>
      </c>
      <c r="S304" s="215">
        <v>0</v>
      </c>
      <c r="T304" s="216">
        <f>S304*H304</f>
        <v>0</v>
      </c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R304" s="217" t="s">
        <v>290</v>
      </c>
      <c r="AT304" s="217" t="s">
        <v>287</v>
      </c>
      <c r="AU304" s="217" t="s">
        <v>85</v>
      </c>
      <c r="AY304" s="19" t="s">
        <v>199</v>
      </c>
      <c r="BE304" s="218">
        <f>IF(N304="základní",J304,0)</f>
        <v>0</v>
      </c>
      <c r="BF304" s="218">
        <f>IF(N304="snížená",J304,0)</f>
        <v>0</v>
      </c>
      <c r="BG304" s="218">
        <f>IF(N304="zákl. přenesená",J304,0)</f>
        <v>0</v>
      </c>
      <c r="BH304" s="218">
        <f>IF(N304="sníž. přenesená",J304,0)</f>
        <v>0</v>
      </c>
      <c r="BI304" s="218">
        <f>IF(N304="nulová",J304,0)</f>
        <v>0</v>
      </c>
      <c r="BJ304" s="19" t="s">
        <v>83</v>
      </c>
      <c r="BK304" s="218">
        <f>ROUND(I304*H304,2)</f>
        <v>0</v>
      </c>
      <c r="BL304" s="19" t="s">
        <v>128</v>
      </c>
      <c r="BM304" s="217" t="s">
        <v>2407</v>
      </c>
    </row>
    <row r="305" s="13" customFormat="1">
      <c r="A305" s="13"/>
      <c r="B305" s="224"/>
      <c r="C305" s="225"/>
      <c r="D305" s="226" t="s">
        <v>216</v>
      </c>
      <c r="E305" s="227" t="s">
        <v>19</v>
      </c>
      <c r="F305" s="228" t="s">
        <v>2408</v>
      </c>
      <c r="G305" s="225"/>
      <c r="H305" s="229">
        <v>1.24</v>
      </c>
      <c r="I305" s="230"/>
      <c r="J305" s="225"/>
      <c r="K305" s="225"/>
      <c r="L305" s="231"/>
      <c r="M305" s="232"/>
      <c r="N305" s="233"/>
      <c r="O305" s="233"/>
      <c r="P305" s="233"/>
      <c r="Q305" s="233"/>
      <c r="R305" s="233"/>
      <c r="S305" s="233"/>
      <c r="T305" s="234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35" t="s">
        <v>216</v>
      </c>
      <c r="AU305" s="235" t="s">
        <v>85</v>
      </c>
      <c r="AV305" s="13" t="s">
        <v>85</v>
      </c>
      <c r="AW305" s="13" t="s">
        <v>37</v>
      </c>
      <c r="AX305" s="13" t="s">
        <v>75</v>
      </c>
      <c r="AY305" s="235" t="s">
        <v>199</v>
      </c>
    </row>
    <row r="306" s="14" customFormat="1">
      <c r="A306" s="14"/>
      <c r="B306" s="236"/>
      <c r="C306" s="237"/>
      <c r="D306" s="226" t="s">
        <v>216</v>
      </c>
      <c r="E306" s="238" t="s">
        <v>19</v>
      </c>
      <c r="F306" s="239" t="s">
        <v>218</v>
      </c>
      <c r="G306" s="237"/>
      <c r="H306" s="240">
        <v>1.24</v>
      </c>
      <c r="I306" s="241"/>
      <c r="J306" s="237"/>
      <c r="K306" s="237"/>
      <c r="L306" s="242"/>
      <c r="M306" s="243"/>
      <c r="N306" s="244"/>
      <c r="O306" s="244"/>
      <c r="P306" s="244"/>
      <c r="Q306" s="244"/>
      <c r="R306" s="244"/>
      <c r="S306" s="244"/>
      <c r="T306" s="245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46" t="s">
        <v>216</v>
      </c>
      <c r="AU306" s="246" t="s">
        <v>85</v>
      </c>
      <c r="AV306" s="14" t="s">
        <v>207</v>
      </c>
      <c r="AW306" s="14" t="s">
        <v>37</v>
      </c>
      <c r="AX306" s="14" t="s">
        <v>83</v>
      </c>
      <c r="AY306" s="246" t="s">
        <v>199</v>
      </c>
    </row>
    <row r="307" s="2" customFormat="1" ht="16.5" customHeight="1">
      <c r="A307" s="40"/>
      <c r="B307" s="41"/>
      <c r="C307" s="206" t="s">
        <v>1991</v>
      </c>
      <c r="D307" s="206" t="s">
        <v>202</v>
      </c>
      <c r="E307" s="207" t="s">
        <v>2409</v>
      </c>
      <c r="F307" s="208" t="s">
        <v>2410</v>
      </c>
      <c r="G307" s="209" t="s">
        <v>222</v>
      </c>
      <c r="H307" s="210">
        <v>12</v>
      </c>
      <c r="I307" s="211"/>
      <c r="J307" s="212">
        <f>ROUND(I307*H307,2)</f>
        <v>0</v>
      </c>
      <c r="K307" s="208" t="s">
        <v>206</v>
      </c>
      <c r="L307" s="46"/>
      <c r="M307" s="213" t="s">
        <v>19</v>
      </c>
      <c r="N307" s="214" t="s">
        <v>46</v>
      </c>
      <c r="O307" s="86"/>
      <c r="P307" s="215">
        <f>O307*H307</f>
        <v>0</v>
      </c>
      <c r="Q307" s="215">
        <v>0</v>
      </c>
      <c r="R307" s="215">
        <f>Q307*H307</f>
        <v>0</v>
      </c>
      <c r="S307" s="215">
        <v>0.016</v>
      </c>
      <c r="T307" s="216">
        <f>S307*H307</f>
        <v>0.192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17" t="s">
        <v>128</v>
      </c>
      <c r="AT307" s="217" t="s">
        <v>202</v>
      </c>
      <c r="AU307" s="217" t="s">
        <v>85</v>
      </c>
      <c r="AY307" s="19" t="s">
        <v>199</v>
      </c>
      <c r="BE307" s="218">
        <f>IF(N307="základní",J307,0)</f>
        <v>0</v>
      </c>
      <c r="BF307" s="218">
        <f>IF(N307="snížená",J307,0)</f>
        <v>0</v>
      </c>
      <c r="BG307" s="218">
        <f>IF(N307="zákl. přenesená",J307,0)</f>
        <v>0</v>
      </c>
      <c r="BH307" s="218">
        <f>IF(N307="sníž. přenesená",J307,0)</f>
        <v>0</v>
      </c>
      <c r="BI307" s="218">
        <f>IF(N307="nulová",J307,0)</f>
        <v>0</v>
      </c>
      <c r="BJ307" s="19" t="s">
        <v>83</v>
      </c>
      <c r="BK307" s="218">
        <f>ROUND(I307*H307,2)</f>
        <v>0</v>
      </c>
      <c r="BL307" s="19" t="s">
        <v>128</v>
      </c>
      <c r="BM307" s="217" t="s">
        <v>2411</v>
      </c>
    </row>
    <row r="308" s="2" customFormat="1">
      <c r="A308" s="40"/>
      <c r="B308" s="41"/>
      <c r="C308" s="42"/>
      <c r="D308" s="219" t="s">
        <v>209</v>
      </c>
      <c r="E308" s="42"/>
      <c r="F308" s="220" t="s">
        <v>2412</v>
      </c>
      <c r="G308" s="42"/>
      <c r="H308" s="42"/>
      <c r="I308" s="221"/>
      <c r="J308" s="42"/>
      <c r="K308" s="42"/>
      <c r="L308" s="46"/>
      <c r="M308" s="222"/>
      <c r="N308" s="223"/>
      <c r="O308" s="86"/>
      <c r="P308" s="86"/>
      <c r="Q308" s="86"/>
      <c r="R308" s="86"/>
      <c r="S308" s="86"/>
      <c r="T308" s="87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T308" s="19" t="s">
        <v>209</v>
      </c>
      <c r="AU308" s="19" t="s">
        <v>85</v>
      </c>
    </row>
    <row r="309" s="13" customFormat="1">
      <c r="A309" s="13"/>
      <c r="B309" s="224"/>
      <c r="C309" s="225"/>
      <c r="D309" s="226" t="s">
        <v>216</v>
      </c>
      <c r="E309" s="227" t="s">
        <v>19</v>
      </c>
      <c r="F309" s="228" t="s">
        <v>2413</v>
      </c>
      <c r="G309" s="225"/>
      <c r="H309" s="229">
        <v>12</v>
      </c>
      <c r="I309" s="230"/>
      <c r="J309" s="225"/>
      <c r="K309" s="225"/>
      <c r="L309" s="231"/>
      <c r="M309" s="232"/>
      <c r="N309" s="233"/>
      <c r="O309" s="233"/>
      <c r="P309" s="233"/>
      <c r="Q309" s="233"/>
      <c r="R309" s="233"/>
      <c r="S309" s="233"/>
      <c r="T309" s="234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35" t="s">
        <v>216</v>
      </c>
      <c r="AU309" s="235" t="s">
        <v>85</v>
      </c>
      <c r="AV309" s="13" t="s">
        <v>85</v>
      </c>
      <c r="AW309" s="13" t="s">
        <v>37</v>
      </c>
      <c r="AX309" s="13" t="s">
        <v>75</v>
      </c>
      <c r="AY309" s="235" t="s">
        <v>199</v>
      </c>
    </row>
    <row r="310" s="14" customFormat="1">
      <c r="A310" s="14"/>
      <c r="B310" s="236"/>
      <c r="C310" s="237"/>
      <c r="D310" s="226" t="s">
        <v>216</v>
      </c>
      <c r="E310" s="238" t="s">
        <v>19</v>
      </c>
      <c r="F310" s="239" t="s">
        <v>218</v>
      </c>
      <c r="G310" s="237"/>
      <c r="H310" s="240">
        <v>12</v>
      </c>
      <c r="I310" s="241"/>
      <c r="J310" s="237"/>
      <c r="K310" s="237"/>
      <c r="L310" s="242"/>
      <c r="M310" s="243"/>
      <c r="N310" s="244"/>
      <c r="O310" s="244"/>
      <c r="P310" s="244"/>
      <c r="Q310" s="244"/>
      <c r="R310" s="244"/>
      <c r="S310" s="244"/>
      <c r="T310" s="245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46" t="s">
        <v>216</v>
      </c>
      <c r="AU310" s="246" t="s">
        <v>85</v>
      </c>
      <c r="AV310" s="14" t="s">
        <v>207</v>
      </c>
      <c r="AW310" s="14" t="s">
        <v>37</v>
      </c>
      <c r="AX310" s="14" t="s">
        <v>83</v>
      </c>
      <c r="AY310" s="246" t="s">
        <v>199</v>
      </c>
    </row>
    <row r="311" s="2" customFormat="1" ht="16.5" customHeight="1">
      <c r="A311" s="40"/>
      <c r="B311" s="41"/>
      <c r="C311" s="206" t="s">
        <v>1994</v>
      </c>
      <c r="D311" s="206" t="s">
        <v>202</v>
      </c>
      <c r="E311" s="207" t="s">
        <v>2414</v>
      </c>
      <c r="F311" s="208" t="s">
        <v>2415</v>
      </c>
      <c r="G311" s="209" t="s">
        <v>305</v>
      </c>
      <c r="H311" s="257"/>
      <c r="I311" s="211"/>
      <c r="J311" s="212">
        <f>ROUND(I311*H311,2)</f>
        <v>0</v>
      </c>
      <c r="K311" s="208" t="s">
        <v>206</v>
      </c>
      <c r="L311" s="46"/>
      <c r="M311" s="213" t="s">
        <v>19</v>
      </c>
      <c r="N311" s="214" t="s">
        <v>46</v>
      </c>
      <c r="O311" s="86"/>
      <c r="P311" s="215">
        <f>O311*H311</f>
        <v>0</v>
      </c>
      <c r="Q311" s="215">
        <v>0</v>
      </c>
      <c r="R311" s="215">
        <f>Q311*H311</f>
        <v>0</v>
      </c>
      <c r="S311" s="215">
        <v>0</v>
      </c>
      <c r="T311" s="216">
        <f>S311*H311</f>
        <v>0</v>
      </c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R311" s="217" t="s">
        <v>128</v>
      </c>
      <c r="AT311" s="217" t="s">
        <v>202</v>
      </c>
      <c r="AU311" s="217" t="s">
        <v>85</v>
      </c>
      <c r="AY311" s="19" t="s">
        <v>199</v>
      </c>
      <c r="BE311" s="218">
        <f>IF(N311="základní",J311,0)</f>
        <v>0</v>
      </c>
      <c r="BF311" s="218">
        <f>IF(N311="snížená",J311,0)</f>
        <v>0</v>
      </c>
      <c r="BG311" s="218">
        <f>IF(N311="zákl. přenesená",J311,0)</f>
        <v>0</v>
      </c>
      <c r="BH311" s="218">
        <f>IF(N311="sníž. přenesená",J311,0)</f>
        <v>0</v>
      </c>
      <c r="BI311" s="218">
        <f>IF(N311="nulová",J311,0)</f>
        <v>0</v>
      </c>
      <c r="BJ311" s="19" t="s">
        <v>83</v>
      </c>
      <c r="BK311" s="218">
        <f>ROUND(I311*H311,2)</f>
        <v>0</v>
      </c>
      <c r="BL311" s="19" t="s">
        <v>128</v>
      </c>
      <c r="BM311" s="217" t="s">
        <v>2416</v>
      </c>
    </row>
    <row r="312" s="2" customFormat="1">
      <c r="A312" s="40"/>
      <c r="B312" s="41"/>
      <c r="C312" s="42"/>
      <c r="D312" s="219" t="s">
        <v>209</v>
      </c>
      <c r="E312" s="42"/>
      <c r="F312" s="220" t="s">
        <v>2417</v>
      </c>
      <c r="G312" s="42"/>
      <c r="H312" s="42"/>
      <c r="I312" s="221"/>
      <c r="J312" s="42"/>
      <c r="K312" s="42"/>
      <c r="L312" s="46"/>
      <c r="M312" s="222"/>
      <c r="N312" s="223"/>
      <c r="O312" s="86"/>
      <c r="P312" s="86"/>
      <c r="Q312" s="86"/>
      <c r="R312" s="86"/>
      <c r="S312" s="86"/>
      <c r="T312" s="87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T312" s="19" t="s">
        <v>209</v>
      </c>
      <c r="AU312" s="19" t="s">
        <v>85</v>
      </c>
    </row>
    <row r="313" s="12" customFormat="1" ht="22.8" customHeight="1">
      <c r="A313" s="12"/>
      <c r="B313" s="190"/>
      <c r="C313" s="191"/>
      <c r="D313" s="192" t="s">
        <v>74</v>
      </c>
      <c r="E313" s="204" t="s">
        <v>2418</v>
      </c>
      <c r="F313" s="204" t="s">
        <v>2419</v>
      </c>
      <c r="G313" s="191"/>
      <c r="H313" s="191"/>
      <c r="I313" s="194"/>
      <c r="J313" s="205">
        <f>BK313</f>
        <v>0</v>
      </c>
      <c r="K313" s="191"/>
      <c r="L313" s="196"/>
      <c r="M313" s="197"/>
      <c r="N313" s="198"/>
      <c r="O313" s="198"/>
      <c r="P313" s="199">
        <f>SUM(P314:P338)</f>
        <v>0</v>
      </c>
      <c r="Q313" s="198"/>
      <c r="R313" s="199">
        <f>SUM(R314:R338)</f>
        <v>3.8489850199999998</v>
      </c>
      <c r="S313" s="198"/>
      <c r="T313" s="200">
        <f>SUM(T314:T338)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01" t="s">
        <v>85</v>
      </c>
      <c r="AT313" s="202" t="s">
        <v>74</v>
      </c>
      <c r="AU313" s="202" t="s">
        <v>83</v>
      </c>
      <c r="AY313" s="201" t="s">
        <v>199</v>
      </c>
      <c r="BK313" s="203">
        <f>SUM(BK314:BK338)</f>
        <v>0</v>
      </c>
    </row>
    <row r="314" s="2" customFormat="1" ht="16.5" customHeight="1">
      <c r="A314" s="40"/>
      <c r="B314" s="41"/>
      <c r="C314" s="206" t="s">
        <v>1999</v>
      </c>
      <c r="D314" s="206" t="s">
        <v>202</v>
      </c>
      <c r="E314" s="207" t="s">
        <v>2420</v>
      </c>
      <c r="F314" s="208" t="s">
        <v>2421</v>
      </c>
      <c r="G314" s="209" t="s">
        <v>283</v>
      </c>
      <c r="H314" s="210">
        <v>96.730000000000004</v>
      </c>
      <c r="I314" s="211"/>
      <c r="J314" s="212">
        <f>ROUND(I314*H314,2)</f>
        <v>0</v>
      </c>
      <c r="K314" s="208" t="s">
        <v>206</v>
      </c>
      <c r="L314" s="46"/>
      <c r="M314" s="213" t="s">
        <v>19</v>
      </c>
      <c r="N314" s="214" t="s">
        <v>46</v>
      </c>
      <c r="O314" s="86"/>
      <c r="P314" s="215">
        <f>O314*H314</f>
        <v>0</v>
      </c>
      <c r="Q314" s="215">
        <v>0</v>
      </c>
      <c r="R314" s="215">
        <f>Q314*H314</f>
        <v>0</v>
      </c>
      <c r="S314" s="215">
        <v>0</v>
      </c>
      <c r="T314" s="216">
        <f>S314*H314</f>
        <v>0</v>
      </c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R314" s="217" t="s">
        <v>128</v>
      </c>
      <c r="AT314" s="217" t="s">
        <v>202</v>
      </c>
      <c r="AU314" s="217" t="s">
        <v>85</v>
      </c>
      <c r="AY314" s="19" t="s">
        <v>199</v>
      </c>
      <c r="BE314" s="218">
        <f>IF(N314="základní",J314,0)</f>
        <v>0</v>
      </c>
      <c r="BF314" s="218">
        <f>IF(N314="snížená",J314,0)</f>
        <v>0</v>
      </c>
      <c r="BG314" s="218">
        <f>IF(N314="zákl. přenesená",J314,0)</f>
        <v>0</v>
      </c>
      <c r="BH314" s="218">
        <f>IF(N314="sníž. přenesená",J314,0)</f>
        <v>0</v>
      </c>
      <c r="BI314" s="218">
        <f>IF(N314="nulová",J314,0)</f>
        <v>0</v>
      </c>
      <c r="BJ314" s="19" t="s">
        <v>83</v>
      </c>
      <c r="BK314" s="218">
        <f>ROUND(I314*H314,2)</f>
        <v>0</v>
      </c>
      <c r="BL314" s="19" t="s">
        <v>128</v>
      </c>
      <c r="BM314" s="217" t="s">
        <v>2422</v>
      </c>
    </row>
    <row r="315" s="2" customFormat="1">
      <c r="A315" s="40"/>
      <c r="B315" s="41"/>
      <c r="C315" s="42"/>
      <c r="D315" s="219" t="s">
        <v>209</v>
      </c>
      <c r="E315" s="42"/>
      <c r="F315" s="220" t="s">
        <v>2423</v>
      </c>
      <c r="G315" s="42"/>
      <c r="H315" s="42"/>
      <c r="I315" s="221"/>
      <c r="J315" s="42"/>
      <c r="K315" s="42"/>
      <c r="L315" s="46"/>
      <c r="M315" s="222"/>
      <c r="N315" s="223"/>
      <c r="O315" s="86"/>
      <c r="P315" s="86"/>
      <c r="Q315" s="86"/>
      <c r="R315" s="86"/>
      <c r="S315" s="86"/>
      <c r="T315" s="87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T315" s="19" t="s">
        <v>209</v>
      </c>
      <c r="AU315" s="19" t="s">
        <v>85</v>
      </c>
    </row>
    <row r="316" s="13" customFormat="1">
      <c r="A316" s="13"/>
      <c r="B316" s="224"/>
      <c r="C316" s="225"/>
      <c r="D316" s="226" t="s">
        <v>216</v>
      </c>
      <c r="E316" s="227" t="s">
        <v>19</v>
      </c>
      <c r="F316" s="228" t="s">
        <v>2424</v>
      </c>
      <c r="G316" s="225"/>
      <c r="H316" s="229">
        <v>53.799999999999997</v>
      </c>
      <c r="I316" s="230"/>
      <c r="J316" s="225"/>
      <c r="K316" s="225"/>
      <c r="L316" s="231"/>
      <c r="M316" s="232"/>
      <c r="N316" s="233"/>
      <c r="O316" s="233"/>
      <c r="P316" s="233"/>
      <c r="Q316" s="233"/>
      <c r="R316" s="233"/>
      <c r="S316" s="233"/>
      <c r="T316" s="234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35" t="s">
        <v>216</v>
      </c>
      <c r="AU316" s="235" t="s">
        <v>85</v>
      </c>
      <c r="AV316" s="13" t="s">
        <v>85</v>
      </c>
      <c r="AW316" s="13" t="s">
        <v>37</v>
      </c>
      <c r="AX316" s="13" t="s">
        <v>75</v>
      </c>
      <c r="AY316" s="235" t="s">
        <v>199</v>
      </c>
    </row>
    <row r="317" s="13" customFormat="1">
      <c r="A317" s="13"/>
      <c r="B317" s="224"/>
      <c r="C317" s="225"/>
      <c r="D317" s="226" t="s">
        <v>216</v>
      </c>
      <c r="E317" s="227" t="s">
        <v>19</v>
      </c>
      <c r="F317" s="228" t="s">
        <v>2232</v>
      </c>
      <c r="G317" s="225"/>
      <c r="H317" s="229">
        <v>42.93</v>
      </c>
      <c r="I317" s="230"/>
      <c r="J317" s="225"/>
      <c r="K317" s="225"/>
      <c r="L317" s="231"/>
      <c r="M317" s="232"/>
      <c r="N317" s="233"/>
      <c r="O317" s="233"/>
      <c r="P317" s="233"/>
      <c r="Q317" s="233"/>
      <c r="R317" s="233"/>
      <c r="S317" s="233"/>
      <c r="T317" s="234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35" t="s">
        <v>216</v>
      </c>
      <c r="AU317" s="235" t="s">
        <v>85</v>
      </c>
      <c r="AV317" s="13" t="s">
        <v>85</v>
      </c>
      <c r="AW317" s="13" t="s">
        <v>37</v>
      </c>
      <c r="AX317" s="13" t="s">
        <v>75</v>
      </c>
      <c r="AY317" s="235" t="s">
        <v>199</v>
      </c>
    </row>
    <row r="318" s="14" customFormat="1">
      <c r="A318" s="14"/>
      <c r="B318" s="236"/>
      <c r="C318" s="237"/>
      <c r="D318" s="226" t="s">
        <v>216</v>
      </c>
      <c r="E318" s="238" t="s">
        <v>19</v>
      </c>
      <c r="F318" s="239" t="s">
        <v>218</v>
      </c>
      <c r="G318" s="237"/>
      <c r="H318" s="240">
        <v>96.72999999999999</v>
      </c>
      <c r="I318" s="241"/>
      <c r="J318" s="237"/>
      <c r="K318" s="237"/>
      <c r="L318" s="242"/>
      <c r="M318" s="243"/>
      <c r="N318" s="244"/>
      <c r="O318" s="244"/>
      <c r="P318" s="244"/>
      <c r="Q318" s="244"/>
      <c r="R318" s="244"/>
      <c r="S318" s="244"/>
      <c r="T318" s="245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46" t="s">
        <v>216</v>
      </c>
      <c r="AU318" s="246" t="s">
        <v>85</v>
      </c>
      <c r="AV318" s="14" t="s">
        <v>207</v>
      </c>
      <c r="AW318" s="14" t="s">
        <v>37</v>
      </c>
      <c r="AX318" s="14" t="s">
        <v>83</v>
      </c>
      <c r="AY318" s="246" t="s">
        <v>199</v>
      </c>
    </row>
    <row r="319" s="2" customFormat="1" ht="16.5" customHeight="1">
      <c r="A319" s="40"/>
      <c r="B319" s="41"/>
      <c r="C319" s="206" t="s">
        <v>2004</v>
      </c>
      <c r="D319" s="206" t="s">
        <v>202</v>
      </c>
      <c r="E319" s="207" t="s">
        <v>2425</v>
      </c>
      <c r="F319" s="208" t="s">
        <v>2426</v>
      </c>
      <c r="G319" s="209" t="s">
        <v>283</v>
      </c>
      <c r="H319" s="210">
        <v>96.730000000000004</v>
      </c>
      <c r="I319" s="211"/>
      <c r="J319" s="212">
        <f>ROUND(I319*H319,2)</f>
        <v>0</v>
      </c>
      <c r="K319" s="208" t="s">
        <v>206</v>
      </c>
      <c r="L319" s="46"/>
      <c r="M319" s="213" t="s">
        <v>19</v>
      </c>
      <c r="N319" s="214" t="s">
        <v>46</v>
      </c>
      <c r="O319" s="86"/>
      <c r="P319" s="215">
        <f>O319*H319</f>
        <v>0</v>
      </c>
      <c r="Q319" s="215">
        <v>0.00029999999999999997</v>
      </c>
      <c r="R319" s="215">
        <f>Q319*H319</f>
        <v>0.029019</v>
      </c>
      <c r="S319" s="215">
        <v>0</v>
      </c>
      <c r="T319" s="216">
        <f>S319*H319</f>
        <v>0</v>
      </c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R319" s="217" t="s">
        <v>128</v>
      </c>
      <c r="AT319" s="217" t="s">
        <v>202</v>
      </c>
      <c r="AU319" s="217" t="s">
        <v>85</v>
      </c>
      <c r="AY319" s="19" t="s">
        <v>199</v>
      </c>
      <c r="BE319" s="218">
        <f>IF(N319="základní",J319,0)</f>
        <v>0</v>
      </c>
      <c r="BF319" s="218">
        <f>IF(N319="snížená",J319,0)</f>
        <v>0</v>
      </c>
      <c r="BG319" s="218">
        <f>IF(N319="zákl. přenesená",J319,0)</f>
        <v>0</v>
      </c>
      <c r="BH319" s="218">
        <f>IF(N319="sníž. přenesená",J319,0)</f>
        <v>0</v>
      </c>
      <c r="BI319" s="218">
        <f>IF(N319="nulová",J319,0)</f>
        <v>0</v>
      </c>
      <c r="BJ319" s="19" t="s">
        <v>83</v>
      </c>
      <c r="BK319" s="218">
        <f>ROUND(I319*H319,2)</f>
        <v>0</v>
      </c>
      <c r="BL319" s="19" t="s">
        <v>128</v>
      </c>
      <c r="BM319" s="217" t="s">
        <v>2427</v>
      </c>
    </row>
    <row r="320" s="2" customFormat="1">
      <c r="A320" s="40"/>
      <c r="B320" s="41"/>
      <c r="C320" s="42"/>
      <c r="D320" s="219" t="s">
        <v>209</v>
      </c>
      <c r="E320" s="42"/>
      <c r="F320" s="220" t="s">
        <v>2428</v>
      </c>
      <c r="G320" s="42"/>
      <c r="H320" s="42"/>
      <c r="I320" s="221"/>
      <c r="J320" s="42"/>
      <c r="K320" s="42"/>
      <c r="L320" s="46"/>
      <c r="M320" s="222"/>
      <c r="N320" s="223"/>
      <c r="O320" s="86"/>
      <c r="P320" s="86"/>
      <c r="Q320" s="86"/>
      <c r="R320" s="86"/>
      <c r="S320" s="86"/>
      <c r="T320" s="87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T320" s="19" t="s">
        <v>209</v>
      </c>
      <c r="AU320" s="19" t="s">
        <v>85</v>
      </c>
    </row>
    <row r="321" s="2" customFormat="1" ht="16.5" customHeight="1">
      <c r="A321" s="40"/>
      <c r="B321" s="41"/>
      <c r="C321" s="206" t="s">
        <v>2010</v>
      </c>
      <c r="D321" s="206" t="s">
        <v>202</v>
      </c>
      <c r="E321" s="207" t="s">
        <v>2429</v>
      </c>
      <c r="F321" s="208" t="s">
        <v>2430</v>
      </c>
      <c r="G321" s="209" t="s">
        <v>222</v>
      </c>
      <c r="H321" s="210">
        <v>500</v>
      </c>
      <c r="I321" s="211"/>
      <c r="J321" s="212">
        <f>ROUND(I321*H321,2)</f>
        <v>0</v>
      </c>
      <c r="K321" s="208" t="s">
        <v>206</v>
      </c>
      <c r="L321" s="46"/>
      <c r="M321" s="213" t="s">
        <v>19</v>
      </c>
      <c r="N321" s="214" t="s">
        <v>46</v>
      </c>
      <c r="O321" s="86"/>
      <c r="P321" s="215">
        <f>O321*H321</f>
        <v>0</v>
      </c>
      <c r="Q321" s="215">
        <v>0.00010000000000000001</v>
      </c>
      <c r="R321" s="215">
        <f>Q321*H321</f>
        <v>0.050000000000000003</v>
      </c>
      <c r="S321" s="215">
        <v>0</v>
      </c>
      <c r="T321" s="216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17" t="s">
        <v>128</v>
      </c>
      <c r="AT321" s="217" t="s">
        <v>202</v>
      </c>
      <c r="AU321" s="217" t="s">
        <v>85</v>
      </c>
      <c r="AY321" s="19" t="s">
        <v>199</v>
      </c>
      <c r="BE321" s="218">
        <f>IF(N321="základní",J321,0)</f>
        <v>0</v>
      </c>
      <c r="BF321" s="218">
        <f>IF(N321="snížená",J321,0)</f>
        <v>0</v>
      </c>
      <c r="BG321" s="218">
        <f>IF(N321="zákl. přenesená",J321,0)</f>
        <v>0</v>
      </c>
      <c r="BH321" s="218">
        <f>IF(N321="sníž. přenesená",J321,0)</f>
        <v>0</v>
      </c>
      <c r="BI321" s="218">
        <f>IF(N321="nulová",J321,0)</f>
        <v>0</v>
      </c>
      <c r="BJ321" s="19" t="s">
        <v>83</v>
      </c>
      <c r="BK321" s="218">
        <f>ROUND(I321*H321,2)</f>
        <v>0</v>
      </c>
      <c r="BL321" s="19" t="s">
        <v>128</v>
      </c>
      <c r="BM321" s="217" t="s">
        <v>2431</v>
      </c>
    </row>
    <row r="322" s="2" customFormat="1">
      <c r="A322" s="40"/>
      <c r="B322" s="41"/>
      <c r="C322" s="42"/>
      <c r="D322" s="219" t="s">
        <v>209</v>
      </c>
      <c r="E322" s="42"/>
      <c r="F322" s="220" t="s">
        <v>2432</v>
      </c>
      <c r="G322" s="42"/>
      <c r="H322" s="42"/>
      <c r="I322" s="221"/>
      <c r="J322" s="42"/>
      <c r="K322" s="42"/>
      <c r="L322" s="46"/>
      <c r="M322" s="222"/>
      <c r="N322" s="223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209</v>
      </c>
      <c r="AU322" s="19" t="s">
        <v>85</v>
      </c>
    </row>
    <row r="323" s="2" customFormat="1" ht="16.5" customHeight="1">
      <c r="A323" s="40"/>
      <c r="B323" s="41"/>
      <c r="C323" s="206" t="s">
        <v>2015</v>
      </c>
      <c r="D323" s="206" t="s">
        <v>202</v>
      </c>
      <c r="E323" s="207" t="s">
        <v>2433</v>
      </c>
      <c r="F323" s="208" t="s">
        <v>2434</v>
      </c>
      <c r="G323" s="209" t="s">
        <v>283</v>
      </c>
      <c r="H323" s="210">
        <v>96.730000000000004</v>
      </c>
      <c r="I323" s="211"/>
      <c r="J323" s="212">
        <f>ROUND(I323*H323,2)</f>
        <v>0</v>
      </c>
      <c r="K323" s="208" t="s">
        <v>206</v>
      </c>
      <c r="L323" s="46"/>
      <c r="M323" s="213" t="s">
        <v>19</v>
      </c>
      <c r="N323" s="214" t="s">
        <v>46</v>
      </c>
      <c r="O323" s="86"/>
      <c r="P323" s="215">
        <f>O323*H323</f>
        <v>0</v>
      </c>
      <c r="Q323" s="215">
        <v>0.0043090000000000003</v>
      </c>
      <c r="R323" s="215">
        <f>Q323*H323</f>
        <v>0.41680957000000007</v>
      </c>
      <c r="S323" s="215">
        <v>0</v>
      </c>
      <c r="T323" s="216">
        <f>S323*H323</f>
        <v>0</v>
      </c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R323" s="217" t="s">
        <v>128</v>
      </c>
      <c r="AT323" s="217" t="s">
        <v>202</v>
      </c>
      <c r="AU323" s="217" t="s">
        <v>85</v>
      </c>
      <c r="AY323" s="19" t="s">
        <v>199</v>
      </c>
      <c r="BE323" s="218">
        <f>IF(N323="základní",J323,0)</f>
        <v>0</v>
      </c>
      <c r="BF323" s="218">
        <f>IF(N323="snížená",J323,0)</f>
        <v>0</v>
      </c>
      <c r="BG323" s="218">
        <f>IF(N323="zákl. přenesená",J323,0)</f>
        <v>0</v>
      </c>
      <c r="BH323" s="218">
        <f>IF(N323="sníž. přenesená",J323,0)</f>
        <v>0</v>
      </c>
      <c r="BI323" s="218">
        <f>IF(N323="nulová",J323,0)</f>
        <v>0</v>
      </c>
      <c r="BJ323" s="19" t="s">
        <v>83</v>
      </c>
      <c r="BK323" s="218">
        <f>ROUND(I323*H323,2)</f>
        <v>0</v>
      </c>
      <c r="BL323" s="19" t="s">
        <v>128</v>
      </c>
      <c r="BM323" s="217" t="s">
        <v>2435</v>
      </c>
    </row>
    <row r="324" s="2" customFormat="1">
      <c r="A324" s="40"/>
      <c r="B324" s="41"/>
      <c r="C324" s="42"/>
      <c r="D324" s="219" t="s">
        <v>209</v>
      </c>
      <c r="E324" s="42"/>
      <c r="F324" s="220" t="s">
        <v>2436</v>
      </c>
      <c r="G324" s="42"/>
      <c r="H324" s="42"/>
      <c r="I324" s="221"/>
      <c r="J324" s="42"/>
      <c r="K324" s="42"/>
      <c r="L324" s="46"/>
      <c r="M324" s="222"/>
      <c r="N324" s="223"/>
      <c r="O324" s="86"/>
      <c r="P324" s="86"/>
      <c r="Q324" s="86"/>
      <c r="R324" s="86"/>
      <c r="S324" s="86"/>
      <c r="T324" s="87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T324" s="19" t="s">
        <v>209</v>
      </c>
      <c r="AU324" s="19" t="s">
        <v>85</v>
      </c>
    </row>
    <row r="325" s="2" customFormat="1" ht="16.5" customHeight="1">
      <c r="A325" s="40"/>
      <c r="B325" s="41"/>
      <c r="C325" s="206" t="s">
        <v>2021</v>
      </c>
      <c r="D325" s="206" t="s">
        <v>202</v>
      </c>
      <c r="E325" s="207" t="s">
        <v>2437</v>
      </c>
      <c r="F325" s="208" t="s">
        <v>2438</v>
      </c>
      <c r="G325" s="209" t="s">
        <v>283</v>
      </c>
      <c r="H325" s="210">
        <v>96.730000000000004</v>
      </c>
      <c r="I325" s="211"/>
      <c r="J325" s="212">
        <f>ROUND(I325*H325,2)</f>
        <v>0</v>
      </c>
      <c r="K325" s="208" t="s">
        <v>206</v>
      </c>
      <c r="L325" s="46"/>
      <c r="M325" s="213" t="s">
        <v>19</v>
      </c>
      <c r="N325" s="214" t="s">
        <v>46</v>
      </c>
      <c r="O325" s="86"/>
      <c r="P325" s="215">
        <f>O325*H325</f>
        <v>0</v>
      </c>
      <c r="Q325" s="215">
        <v>0.0074999999999999997</v>
      </c>
      <c r="R325" s="215">
        <f>Q325*H325</f>
        <v>0.72547499999999998</v>
      </c>
      <c r="S325" s="215">
        <v>0</v>
      </c>
      <c r="T325" s="216">
        <f>S325*H325</f>
        <v>0</v>
      </c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R325" s="217" t="s">
        <v>128</v>
      </c>
      <c r="AT325" s="217" t="s">
        <v>202</v>
      </c>
      <c r="AU325" s="217" t="s">
        <v>85</v>
      </c>
      <c r="AY325" s="19" t="s">
        <v>199</v>
      </c>
      <c r="BE325" s="218">
        <f>IF(N325="základní",J325,0)</f>
        <v>0</v>
      </c>
      <c r="BF325" s="218">
        <f>IF(N325="snížená",J325,0)</f>
        <v>0</v>
      </c>
      <c r="BG325" s="218">
        <f>IF(N325="zákl. přenesená",J325,0)</f>
        <v>0</v>
      </c>
      <c r="BH325" s="218">
        <f>IF(N325="sníž. přenesená",J325,0)</f>
        <v>0</v>
      </c>
      <c r="BI325" s="218">
        <f>IF(N325="nulová",J325,0)</f>
        <v>0</v>
      </c>
      <c r="BJ325" s="19" t="s">
        <v>83</v>
      </c>
      <c r="BK325" s="218">
        <f>ROUND(I325*H325,2)</f>
        <v>0</v>
      </c>
      <c r="BL325" s="19" t="s">
        <v>128</v>
      </c>
      <c r="BM325" s="217" t="s">
        <v>2439</v>
      </c>
    </row>
    <row r="326" s="2" customFormat="1">
      <c r="A326" s="40"/>
      <c r="B326" s="41"/>
      <c r="C326" s="42"/>
      <c r="D326" s="219" t="s">
        <v>209</v>
      </c>
      <c r="E326" s="42"/>
      <c r="F326" s="220" t="s">
        <v>2440</v>
      </c>
      <c r="G326" s="42"/>
      <c r="H326" s="42"/>
      <c r="I326" s="221"/>
      <c r="J326" s="42"/>
      <c r="K326" s="42"/>
      <c r="L326" s="46"/>
      <c r="M326" s="222"/>
      <c r="N326" s="223"/>
      <c r="O326" s="86"/>
      <c r="P326" s="86"/>
      <c r="Q326" s="86"/>
      <c r="R326" s="86"/>
      <c r="S326" s="86"/>
      <c r="T326" s="87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T326" s="19" t="s">
        <v>209</v>
      </c>
      <c r="AU326" s="19" t="s">
        <v>85</v>
      </c>
    </row>
    <row r="327" s="2" customFormat="1" ht="16.5" customHeight="1">
      <c r="A327" s="40"/>
      <c r="B327" s="41"/>
      <c r="C327" s="206" t="s">
        <v>2026</v>
      </c>
      <c r="D327" s="206" t="s">
        <v>202</v>
      </c>
      <c r="E327" s="207" t="s">
        <v>2441</v>
      </c>
      <c r="F327" s="208" t="s">
        <v>2442</v>
      </c>
      <c r="G327" s="209" t="s">
        <v>283</v>
      </c>
      <c r="H327" s="210">
        <v>96.730000000000004</v>
      </c>
      <c r="I327" s="211"/>
      <c r="J327" s="212">
        <f>ROUND(I327*H327,2)</f>
        <v>0</v>
      </c>
      <c r="K327" s="208" t="s">
        <v>206</v>
      </c>
      <c r="L327" s="46"/>
      <c r="M327" s="213" t="s">
        <v>19</v>
      </c>
      <c r="N327" s="214" t="s">
        <v>46</v>
      </c>
      <c r="O327" s="86"/>
      <c r="P327" s="215">
        <f>O327*H327</f>
        <v>0</v>
      </c>
      <c r="Q327" s="215">
        <v>0.0014</v>
      </c>
      <c r="R327" s="215">
        <f>Q327*H327</f>
        <v>0.13542200000000002</v>
      </c>
      <c r="S327" s="215">
        <v>0</v>
      </c>
      <c r="T327" s="216">
        <f>S327*H327</f>
        <v>0</v>
      </c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R327" s="217" t="s">
        <v>128</v>
      </c>
      <c r="AT327" s="217" t="s">
        <v>202</v>
      </c>
      <c r="AU327" s="217" t="s">
        <v>85</v>
      </c>
      <c r="AY327" s="19" t="s">
        <v>199</v>
      </c>
      <c r="BE327" s="218">
        <f>IF(N327="základní",J327,0)</f>
        <v>0</v>
      </c>
      <c r="BF327" s="218">
        <f>IF(N327="snížená",J327,0)</f>
        <v>0</v>
      </c>
      <c r="BG327" s="218">
        <f>IF(N327="zákl. přenesená",J327,0)</f>
        <v>0</v>
      </c>
      <c r="BH327" s="218">
        <f>IF(N327="sníž. přenesená",J327,0)</f>
        <v>0</v>
      </c>
      <c r="BI327" s="218">
        <f>IF(N327="nulová",J327,0)</f>
        <v>0</v>
      </c>
      <c r="BJ327" s="19" t="s">
        <v>83</v>
      </c>
      <c r="BK327" s="218">
        <f>ROUND(I327*H327,2)</f>
        <v>0</v>
      </c>
      <c r="BL327" s="19" t="s">
        <v>128</v>
      </c>
      <c r="BM327" s="217" t="s">
        <v>2443</v>
      </c>
    </row>
    <row r="328" s="2" customFormat="1">
      <c r="A328" s="40"/>
      <c r="B328" s="41"/>
      <c r="C328" s="42"/>
      <c r="D328" s="219" t="s">
        <v>209</v>
      </c>
      <c r="E328" s="42"/>
      <c r="F328" s="220" t="s">
        <v>2444</v>
      </c>
      <c r="G328" s="42"/>
      <c r="H328" s="42"/>
      <c r="I328" s="221"/>
      <c r="J328" s="42"/>
      <c r="K328" s="42"/>
      <c r="L328" s="46"/>
      <c r="M328" s="222"/>
      <c r="N328" s="223"/>
      <c r="O328" s="86"/>
      <c r="P328" s="86"/>
      <c r="Q328" s="86"/>
      <c r="R328" s="86"/>
      <c r="S328" s="86"/>
      <c r="T328" s="87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T328" s="19" t="s">
        <v>209</v>
      </c>
      <c r="AU328" s="19" t="s">
        <v>85</v>
      </c>
    </row>
    <row r="329" s="2" customFormat="1" ht="16.5" customHeight="1">
      <c r="A329" s="40"/>
      <c r="B329" s="41"/>
      <c r="C329" s="247" t="s">
        <v>2031</v>
      </c>
      <c r="D329" s="247" t="s">
        <v>287</v>
      </c>
      <c r="E329" s="248" t="s">
        <v>2445</v>
      </c>
      <c r="F329" s="249" t="s">
        <v>2446</v>
      </c>
      <c r="G329" s="250" t="s">
        <v>417</v>
      </c>
      <c r="H329" s="251">
        <v>135.422</v>
      </c>
      <c r="I329" s="252"/>
      <c r="J329" s="253">
        <f>ROUND(I329*H329,2)</f>
        <v>0</v>
      </c>
      <c r="K329" s="249" t="s">
        <v>206</v>
      </c>
      <c r="L329" s="254"/>
      <c r="M329" s="255" t="s">
        <v>19</v>
      </c>
      <c r="N329" s="256" t="s">
        <v>46</v>
      </c>
      <c r="O329" s="86"/>
      <c r="P329" s="215">
        <f>O329*H329</f>
        <v>0</v>
      </c>
      <c r="Q329" s="215">
        <v>0.00029999999999999997</v>
      </c>
      <c r="R329" s="215">
        <f>Q329*H329</f>
        <v>0.040626599999999999</v>
      </c>
      <c r="S329" s="215">
        <v>0</v>
      </c>
      <c r="T329" s="216">
        <f>S329*H329</f>
        <v>0</v>
      </c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R329" s="217" t="s">
        <v>290</v>
      </c>
      <c r="AT329" s="217" t="s">
        <v>287</v>
      </c>
      <c r="AU329" s="217" t="s">
        <v>85</v>
      </c>
      <c r="AY329" s="19" t="s">
        <v>199</v>
      </c>
      <c r="BE329" s="218">
        <f>IF(N329="základní",J329,0)</f>
        <v>0</v>
      </c>
      <c r="BF329" s="218">
        <f>IF(N329="snížená",J329,0)</f>
        <v>0</v>
      </c>
      <c r="BG329" s="218">
        <f>IF(N329="zákl. přenesená",J329,0)</f>
        <v>0</v>
      </c>
      <c r="BH329" s="218">
        <f>IF(N329="sníž. přenesená",J329,0)</f>
        <v>0</v>
      </c>
      <c r="BI329" s="218">
        <f>IF(N329="nulová",J329,0)</f>
        <v>0</v>
      </c>
      <c r="BJ329" s="19" t="s">
        <v>83</v>
      </c>
      <c r="BK329" s="218">
        <f>ROUND(I329*H329,2)</f>
        <v>0</v>
      </c>
      <c r="BL329" s="19" t="s">
        <v>128</v>
      </c>
      <c r="BM329" s="217" t="s">
        <v>2447</v>
      </c>
    </row>
    <row r="330" s="13" customFormat="1">
      <c r="A330" s="13"/>
      <c r="B330" s="224"/>
      <c r="C330" s="225"/>
      <c r="D330" s="226" t="s">
        <v>216</v>
      </c>
      <c r="E330" s="227" t="s">
        <v>19</v>
      </c>
      <c r="F330" s="228" t="s">
        <v>2448</v>
      </c>
      <c r="G330" s="225"/>
      <c r="H330" s="229">
        <v>135.422</v>
      </c>
      <c r="I330" s="230"/>
      <c r="J330" s="225"/>
      <c r="K330" s="225"/>
      <c r="L330" s="231"/>
      <c r="M330" s="232"/>
      <c r="N330" s="233"/>
      <c r="O330" s="233"/>
      <c r="P330" s="233"/>
      <c r="Q330" s="233"/>
      <c r="R330" s="233"/>
      <c r="S330" s="233"/>
      <c r="T330" s="234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35" t="s">
        <v>216</v>
      </c>
      <c r="AU330" s="235" t="s">
        <v>85</v>
      </c>
      <c r="AV330" s="13" t="s">
        <v>85</v>
      </c>
      <c r="AW330" s="13" t="s">
        <v>37</v>
      </c>
      <c r="AX330" s="13" t="s">
        <v>75</v>
      </c>
      <c r="AY330" s="235" t="s">
        <v>199</v>
      </c>
    </row>
    <row r="331" s="14" customFormat="1">
      <c r="A331" s="14"/>
      <c r="B331" s="236"/>
      <c r="C331" s="237"/>
      <c r="D331" s="226" t="s">
        <v>216</v>
      </c>
      <c r="E331" s="238" t="s">
        <v>19</v>
      </c>
      <c r="F331" s="239" t="s">
        <v>218</v>
      </c>
      <c r="G331" s="237"/>
      <c r="H331" s="240">
        <v>135.422</v>
      </c>
      <c r="I331" s="241"/>
      <c r="J331" s="237"/>
      <c r="K331" s="237"/>
      <c r="L331" s="242"/>
      <c r="M331" s="243"/>
      <c r="N331" s="244"/>
      <c r="O331" s="244"/>
      <c r="P331" s="244"/>
      <c r="Q331" s="244"/>
      <c r="R331" s="244"/>
      <c r="S331" s="244"/>
      <c r="T331" s="245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46" t="s">
        <v>216</v>
      </c>
      <c r="AU331" s="246" t="s">
        <v>85</v>
      </c>
      <c r="AV331" s="14" t="s">
        <v>207</v>
      </c>
      <c r="AW331" s="14" t="s">
        <v>37</v>
      </c>
      <c r="AX331" s="14" t="s">
        <v>83</v>
      </c>
      <c r="AY331" s="246" t="s">
        <v>199</v>
      </c>
    </row>
    <row r="332" s="2" customFormat="1" ht="16.5" customHeight="1">
      <c r="A332" s="40"/>
      <c r="B332" s="41"/>
      <c r="C332" s="247" t="s">
        <v>2037</v>
      </c>
      <c r="D332" s="247" t="s">
        <v>287</v>
      </c>
      <c r="E332" s="248" t="s">
        <v>2449</v>
      </c>
      <c r="F332" s="249" t="s">
        <v>2450</v>
      </c>
      <c r="G332" s="250" t="s">
        <v>283</v>
      </c>
      <c r="H332" s="251">
        <v>111.24</v>
      </c>
      <c r="I332" s="252"/>
      <c r="J332" s="253">
        <f>ROUND(I332*H332,2)</f>
        <v>0</v>
      </c>
      <c r="K332" s="249" t="s">
        <v>206</v>
      </c>
      <c r="L332" s="254"/>
      <c r="M332" s="255" t="s">
        <v>19</v>
      </c>
      <c r="N332" s="256" t="s">
        <v>46</v>
      </c>
      <c r="O332" s="86"/>
      <c r="P332" s="215">
        <f>O332*H332</f>
        <v>0</v>
      </c>
      <c r="Q332" s="215">
        <v>0.021999999999999999</v>
      </c>
      <c r="R332" s="215">
        <f>Q332*H332</f>
        <v>2.4472799999999997</v>
      </c>
      <c r="S332" s="215">
        <v>0</v>
      </c>
      <c r="T332" s="216">
        <f>S332*H332</f>
        <v>0</v>
      </c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R332" s="217" t="s">
        <v>290</v>
      </c>
      <c r="AT332" s="217" t="s">
        <v>287</v>
      </c>
      <c r="AU332" s="217" t="s">
        <v>85</v>
      </c>
      <c r="AY332" s="19" t="s">
        <v>199</v>
      </c>
      <c r="BE332" s="218">
        <f>IF(N332="základní",J332,0)</f>
        <v>0</v>
      </c>
      <c r="BF332" s="218">
        <f>IF(N332="snížená",J332,0)</f>
        <v>0</v>
      </c>
      <c r="BG332" s="218">
        <f>IF(N332="zákl. přenesená",J332,0)</f>
        <v>0</v>
      </c>
      <c r="BH332" s="218">
        <f>IF(N332="sníž. přenesená",J332,0)</f>
        <v>0</v>
      </c>
      <c r="BI332" s="218">
        <f>IF(N332="nulová",J332,0)</f>
        <v>0</v>
      </c>
      <c r="BJ332" s="19" t="s">
        <v>83</v>
      </c>
      <c r="BK332" s="218">
        <f>ROUND(I332*H332,2)</f>
        <v>0</v>
      </c>
      <c r="BL332" s="19" t="s">
        <v>128</v>
      </c>
      <c r="BM332" s="217" t="s">
        <v>2451</v>
      </c>
    </row>
    <row r="333" s="13" customFormat="1">
      <c r="A333" s="13"/>
      <c r="B333" s="224"/>
      <c r="C333" s="225"/>
      <c r="D333" s="226" t="s">
        <v>216</v>
      </c>
      <c r="E333" s="227" t="s">
        <v>19</v>
      </c>
      <c r="F333" s="228" t="s">
        <v>2452</v>
      </c>
      <c r="G333" s="225"/>
      <c r="H333" s="229">
        <v>111.24</v>
      </c>
      <c r="I333" s="230"/>
      <c r="J333" s="225"/>
      <c r="K333" s="225"/>
      <c r="L333" s="231"/>
      <c r="M333" s="232"/>
      <c r="N333" s="233"/>
      <c r="O333" s="233"/>
      <c r="P333" s="233"/>
      <c r="Q333" s="233"/>
      <c r="R333" s="233"/>
      <c r="S333" s="233"/>
      <c r="T333" s="234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35" t="s">
        <v>216</v>
      </c>
      <c r="AU333" s="235" t="s">
        <v>85</v>
      </c>
      <c r="AV333" s="13" t="s">
        <v>85</v>
      </c>
      <c r="AW333" s="13" t="s">
        <v>37</v>
      </c>
      <c r="AX333" s="13" t="s">
        <v>75</v>
      </c>
      <c r="AY333" s="235" t="s">
        <v>199</v>
      </c>
    </row>
    <row r="334" s="14" customFormat="1">
      <c r="A334" s="14"/>
      <c r="B334" s="236"/>
      <c r="C334" s="237"/>
      <c r="D334" s="226" t="s">
        <v>216</v>
      </c>
      <c r="E334" s="238" t="s">
        <v>19</v>
      </c>
      <c r="F334" s="239" t="s">
        <v>218</v>
      </c>
      <c r="G334" s="237"/>
      <c r="H334" s="240">
        <v>111.24</v>
      </c>
      <c r="I334" s="241"/>
      <c r="J334" s="237"/>
      <c r="K334" s="237"/>
      <c r="L334" s="242"/>
      <c r="M334" s="243"/>
      <c r="N334" s="244"/>
      <c r="O334" s="244"/>
      <c r="P334" s="244"/>
      <c r="Q334" s="244"/>
      <c r="R334" s="244"/>
      <c r="S334" s="244"/>
      <c r="T334" s="245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46" t="s">
        <v>216</v>
      </c>
      <c r="AU334" s="246" t="s">
        <v>85</v>
      </c>
      <c r="AV334" s="14" t="s">
        <v>207</v>
      </c>
      <c r="AW334" s="14" t="s">
        <v>37</v>
      </c>
      <c r="AX334" s="14" t="s">
        <v>83</v>
      </c>
      <c r="AY334" s="246" t="s">
        <v>199</v>
      </c>
    </row>
    <row r="335" s="2" customFormat="1" ht="16.5" customHeight="1">
      <c r="A335" s="40"/>
      <c r="B335" s="41"/>
      <c r="C335" s="206" t="s">
        <v>2042</v>
      </c>
      <c r="D335" s="206" t="s">
        <v>202</v>
      </c>
      <c r="E335" s="207" t="s">
        <v>2453</v>
      </c>
      <c r="F335" s="208" t="s">
        <v>2454</v>
      </c>
      <c r="G335" s="209" t="s">
        <v>283</v>
      </c>
      <c r="H335" s="210">
        <v>96.730000000000004</v>
      </c>
      <c r="I335" s="211"/>
      <c r="J335" s="212">
        <f>ROUND(I335*H335,2)</f>
        <v>0</v>
      </c>
      <c r="K335" s="208" t="s">
        <v>206</v>
      </c>
      <c r="L335" s="46"/>
      <c r="M335" s="213" t="s">
        <v>19</v>
      </c>
      <c r="N335" s="214" t="s">
        <v>46</v>
      </c>
      <c r="O335" s="86"/>
      <c r="P335" s="215">
        <f>O335*H335</f>
        <v>0</v>
      </c>
      <c r="Q335" s="215">
        <v>4.5000000000000003E-05</v>
      </c>
      <c r="R335" s="215">
        <f>Q335*H335</f>
        <v>0.0043528500000000001</v>
      </c>
      <c r="S335" s="215">
        <v>0</v>
      </c>
      <c r="T335" s="216">
        <f>S335*H335</f>
        <v>0</v>
      </c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R335" s="217" t="s">
        <v>128</v>
      </c>
      <c r="AT335" s="217" t="s">
        <v>202</v>
      </c>
      <c r="AU335" s="217" t="s">
        <v>85</v>
      </c>
      <c r="AY335" s="19" t="s">
        <v>199</v>
      </c>
      <c r="BE335" s="218">
        <f>IF(N335="základní",J335,0)</f>
        <v>0</v>
      </c>
      <c r="BF335" s="218">
        <f>IF(N335="snížená",J335,0)</f>
        <v>0</v>
      </c>
      <c r="BG335" s="218">
        <f>IF(N335="zákl. přenesená",J335,0)</f>
        <v>0</v>
      </c>
      <c r="BH335" s="218">
        <f>IF(N335="sníž. přenesená",J335,0)</f>
        <v>0</v>
      </c>
      <c r="BI335" s="218">
        <f>IF(N335="nulová",J335,0)</f>
        <v>0</v>
      </c>
      <c r="BJ335" s="19" t="s">
        <v>83</v>
      </c>
      <c r="BK335" s="218">
        <f>ROUND(I335*H335,2)</f>
        <v>0</v>
      </c>
      <c r="BL335" s="19" t="s">
        <v>128</v>
      </c>
      <c r="BM335" s="217" t="s">
        <v>2455</v>
      </c>
    </row>
    <row r="336" s="2" customFormat="1">
      <c r="A336" s="40"/>
      <c r="B336" s="41"/>
      <c r="C336" s="42"/>
      <c r="D336" s="219" t="s">
        <v>209</v>
      </c>
      <c r="E336" s="42"/>
      <c r="F336" s="220" t="s">
        <v>2456</v>
      </c>
      <c r="G336" s="42"/>
      <c r="H336" s="42"/>
      <c r="I336" s="221"/>
      <c r="J336" s="42"/>
      <c r="K336" s="42"/>
      <c r="L336" s="46"/>
      <c r="M336" s="222"/>
      <c r="N336" s="223"/>
      <c r="O336" s="86"/>
      <c r="P336" s="86"/>
      <c r="Q336" s="86"/>
      <c r="R336" s="86"/>
      <c r="S336" s="86"/>
      <c r="T336" s="87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T336" s="19" t="s">
        <v>209</v>
      </c>
      <c r="AU336" s="19" t="s">
        <v>85</v>
      </c>
    </row>
    <row r="337" s="2" customFormat="1" ht="16.5" customHeight="1">
      <c r="A337" s="40"/>
      <c r="B337" s="41"/>
      <c r="C337" s="206" t="s">
        <v>2048</v>
      </c>
      <c r="D337" s="206" t="s">
        <v>202</v>
      </c>
      <c r="E337" s="207" t="s">
        <v>2457</v>
      </c>
      <c r="F337" s="208" t="s">
        <v>2458</v>
      </c>
      <c r="G337" s="209" t="s">
        <v>305</v>
      </c>
      <c r="H337" s="257"/>
      <c r="I337" s="211"/>
      <c r="J337" s="212">
        <f>ROUND(I337*H337,2)</f>
        <v>0</v>
      </c>
      <c r="K337" s="208" t="s">
        <v>206</v>
      </c>
      <c r="L337" s="46"/>
      <c r="M337" s="213" t="s">
        <v>19</v>
      </c>
      <c r="N337" s="214" t="s">
        <v>46</v>
      </c>
      <c r="O337" s="86"/>
      <c r="P337" s="215">
        <f>O337*H337</f>
        <v>0</v>
      </c>
      <c r="Q337" s="215">
        <v>0</v>
      </c>
      <c r="R337" s="215">
        <f>Q337*H337</f>
        <v>0</v>
      </c>
      <c r="S337" s="215">
        <v>0</v>
      </c>
      <c r="T337" s="216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217" t="s">
        <v>128</v>
      </c>
      <c r="AT337" s="217" t="s">
        <v>202</v>
      </c>
      <c r="AU337" s="217" t="s">
        <v>85</v>
      </c>
      <c r="AY337" s="19" t="s">
        <v>199</v>
      </c>
      <c r="BE337" s="218">
        <f>IF(N337="základní",J337,0)</f>
        <v>0</v>
      </c>
      <c r="BF337" s="218">
        <f>IF(N337="snížená",J337,0)</f>
        <v>0</v>
      </c>
      <c r="BG337" s="218">
        <f>IF(N337="zákl. přenesená",J337,0)</f>
        <v>0</v>
      </c>
      <c r="BH337" s="218">
        <f>IF(N337="sníž. přenesená",J337,0)</f>
        <v>0</v>
      </c>
      <c r="BI337" s="218">
        <f>IF(N337="nulová",J337,0)</f>
        <v>0</v>
      </c>
      <c r="BJ337" s="19" t="s">
        <v>83</v>
      </c>
      <c r="BK337" s="218">
        <f>ROUND(I337*H337,2)</f>
        <v>0</v>
      </c>
      <c r="BL337" s="19" t="s">
        <v>128</v>
      </c>
      <c r="BM337" s="217" t="s">
        <v>2459</v>
      </c>
    </row>
    <row r="338" s="2" customFormat="1">
      <c r="A338" s="40"/>
      <c r="B338" s="41"/>
      <c r="C338" s="42"/>
      <c r="D338" s="219" t="s">
        <v>209</v>
      </c>
      <c r="E338" s="42"/>
      <c r="F338" s="220" t="s">
        <v>2460</v>
      </c>
      <c r="G338" s="42"/>
      <c r="H338" s="42"/>
      <c r="I338" s="221"/>
      <c r="J338" s="42"/>
      <c r="K338" s="42"/>
      <c r="L338" s="46"/>
      <c r="M338" s="222"/>
      <c r="N338" s="223"/>
      <c r="O338" s="86"/>
      <c r="P338" s="86"/>
      <c r="Q338" s="86"/>
      <c r="R338" s="86"/>
      <c r="S338" s="86"/>
      <c r="T338" s="87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T338" s="19" t="s">
        <v>209</v>
      </c>
      <c r="AU338" s="19" t="s">
        <v>85</v>
      </c>
    </row>
    <row r="339" s="12" customFormat="1" ht="25.92" customHeight="1">
      <c r="A339" s="12"/>
      <c r="B339" s="190"/>
      <c r="C339" s="191"/>
      <c r="D339" s="192" t="s">
        <v>74</v>
      </c>
      <c r="E339" s="193" t="s">
        <v>611</v>
      </c>
      <c r="F339" s="193" t="s">
        <v>612</v>
      </c>
      <c r="G339" s="191"/>
      <c r="H339" s="191"/>
      <c r="I339" s="194"/>
      <c r="J339" s="195">
        <f>BK339</f>
        <v>0</v>
      </c>
      <c r="K339" s="191"/>
      <c r="L339" s="196"/>
      <c r="M339" s="197"/>
      <c r="N339" s="198"/>
      <c r="O339" s="198"/>
      <c r="P339" s="199">
        <f>SUM(P340:P345)</f>
        <v>0</v>
      </c>
      <c r="Q339" s="198"/>
      <c r="R339" s="199">
        <f>SUM(R340:R345)</f>
        <v>0</v>
      </c>
      <c r="S339" s="198"/>
      <c r="T339" s="200">
        <f>SUM(T340:T345)</f>
        <v>0</v>
      </c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R339" s="201" t="s">
        <v>207</v>
      </c>
      <c r="AT339" s="202" t="s">
        <v>74</v>
      </c>
      <c r="AU339" s="202" t="s">
        <v>75</v>
      </c>
      <c r="AY339" s="201" t="s">
        <v>199</v>
      </c>
      <c r="BK339" s="203">
        <f>SUM(BK340:BK345)</f>
        <v>0</v>
      </c>
    </row>
    <row r="340" s="2" customFormat="1" ht="16.5" customHeight="1">
      <c r="A340" s="40"/>
      <c r="B340" s="41"/>
      <c r="C340" s="206" t="s">
        <v>2053</v>
      </c>
      <c r="D340" s="206" t="s">
        <v>202</v>
      </c>
      <c r="E340" s="207" t="s">
        <v>1514</v>
      </c>
      <c r="F340" s="208" t="s">
        <v>1515</v>
      </c>
      <c r="G340" s="209" t="s">
        <v>616</v>
      </c>
      <c r="H340" s="210">
        <v>80</v>
      </c>
      <c r="I340" s="211"/>
      <c r="J340" s="212">
        <f>ROUND(I340*H340,2)</f>
        <v>0</v>
      </c>
      <c r="K340" s="208" t="s">
        <v>206</v>
      </c>
      <c r="L340" s="46"/>
      <c r="M340" s="213" t="s">
        <v>19</v>
      </c>
      <c r="N340" s="214" t="s">
        <v>46</v>
      </c>
      <c r="O340" s="86"/>
      <c r="P340" s="215">
        <f>O340*H340</f>
        <v>0</v>
      </c>
      <c r="Q340" s="215">
        <v>0</v>
      </c>
      <c r="R340" s="215">
        <f>Q340*H340</f>
        <v>0</v>
      </c>
      <c r="S340" s="215">
        <v>0</v>
      </c>
      <c r="T340" s="216">
        <f>S340*H340</f>
        <v>0</v>
      </c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R340" s="217" t="s">
        <v>617</v>
      </c>
      <c r="AT340" s="217" t="s">
        <v>202</v>
      </c>
      <c r="AU340" s="217" t="s">
        <v>83</v>
      </c>
      <c r="AY340" s="19" t="s">
        <v>199</v>
      </c>
      <c r="BE340" s="218">
        <f>IF(N340="základní",J340,0)</f>
        <v>0</v>
      </c>
      <c r="BF340" s="218">
        <f>IF(N340="snížená",J340,0)</f>
        <v>0</v>
      </c>
      <c r="BG340" s="218">
        <f>IF(N340="zákl. přenesená",J340,0)</f>
        <v>0</v>
      </c>
      <c r="BH340" s="218">
        <f>IF(N340="sníž. přenesená",J340,0)</f>
        <v>0</v>
      </c>
      <c r="BI340" s="218">
        <f>IF(N340="nulová",J340,0)</f>
        <v>0</v>
      </c>
      <c r="BJ340" s="19" t="s">
        <v>83</v>
      </c>
      <c r="BK340" s="218">
        <f>ROUND(I340*H340,2)</f>
        <v>0</v>
      </c>
      <c r="BL340" s="19" t="s">
        <v>617</v>
      </c>
      <c r="BM340" s="217" t="s">
        <v>2461</v>
      </c>
    </row>
    <row r="341" s="2" customFormat="1">
      <c r="A341" s="40"/>
      <c r="B341" s="41"/>
      <c r="C341" s="42"/>
      <c r="D341" s="219" t="s">
        <v>209</v>
      </c>
      <c r="E341" s="42"/>
      <c r="F341" s="220" t="s">
        <v>1517</v>
      </c>
      <c r="G341" s="42"/>
      <c r="H341" s="42"/>
      <c r="I341" s="221"/>
      <c r="J341" s="42"/>
      <c r="K341" s="42"/>
      <c r="L341" s="46"/>
      <c r="M341" s="222"/>
      <c r="N341" s="223"/>
      <c r="O341" s="86"/>
      <c r="P341" s="86"/>
      <c r="Q341" s="86"/>
      <c r="R341" s="86"/>
      <c r="S341" s="86"/>
      <c r="T341" s="87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T341" s="19" t="s">
        <v>209</v>
      </c>
      <c r="AU341" s="19" t="s">
        <v>83</v>
      </c>
    </row>
    <row r="342" s="13" customFormat="1">
      <c r="A342" s="13"/>
      <c r="B342" s="224"/>
      <c r="C342" s="225"/>
      <c r="D342" s="226" t="s">
        <v>216</v>
      </c>
      <c r="E342" s="227" t="s">
        <v>19</v>
      </c>
      <c r="F342" s="228" t="s">
        <v>2462</v>
      </c>
      <c r="G342" s="225"/>
      <c r="H342" s="229">
        <v>20</v>
      </c>
      <c r="I342" s="230"/>
      <c r="J342" s="225"/>
      <c r="K342" s="225"/>
      <c r="L342" s="231"/>
      <c r="M342" s="232"/>
      <c r="N342" s="233"/>
      <c r="O342" s="233"/>
      <c r="P342" s="233"/>
      <c r="Q342" s="233"/>
      <c r="R342" s="233"/>
      <c r="S342" s="233"/>
      <c r="T342" s="234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35" t="s">
        <v>216</v>
      </c>
      <c r="AU342" s="235" t="s">
        <v>83</v>
      </c>
      <c r="AV342" s="13" t="s">
        <v>85</v>
      </c>
      <c r="AW342" s="13" t="s">
        <v>37</v>
      </c>
      <c r="AX342" s="13" t="s">
        <v>75</v>
      </c>
      <c r="AY342" s="235" t="s">
        <v>199</v>
      </c>
    </row>
    <row r="343" s="13" customFormat="1">
      <c r="A343" s="13"/>
      <c r="B343" s="224"/>
      <c r="C343" s="225"/>
      <c r="D343" s="226" t="s">
        <v>216</v>
      </c>
      <c r="E343" s="227" t="s">
        <v>19</v>
      </c>
      <c r="F343" s="228" t="s">
        <v>2463</v>
      </c>
      <c r="G343" s="225"/>
      <c r="H343" s="229">
        <v>40</v>
      </c>
      <c r="I343" s="230"/>
      <c r="J343" s="225"/>
      <c r="K343" s="225"/>
      <c r="L343" s="231"/>
      <c r="M343" s="232"/>
      <c r="N343" s="233"/>
      <c r="O343" s="233"/>
      <c r="P343" s="233"/>
      <c r="Q343" s="233"/>
      <c r="R343" s="233"/>
      <c r="S343" s="233"/>
      <c r="T343" s="234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35" t="s">
        <v>216</v>
      </c>
      <c r="AU343" s="235" t="s">
        <v>83</v>
      </c>
      <c r="AV343" s="13" t="s">
        <v>85</v>
      </c>
      <c r="AW343" s="13" t="s">
        <v>37</v>
      </c>
      <c r="AX343" s="13" t="s">
        <v>75</v>
      </c>
      <c r="AY343" s="235" t="s">
        <v>199</v>
      </c>
    </row>
    <row r="344" s="13" customFormat="1">
      <c r="A344" s="13"/>
      <c r="B344" s="224"/>
      <c r="C344" s="225"/>
      <c r="D344" s="226" t="s">
        <v>216</v>
      </c>
      <c r="E344" s="227" t="s">
        <v>19</v>
      </c>
      <c r="F344" s="228" t="s">
        <v>2464</v>
      </c>
      <c r="G344" s="225"/>
      <c r="H344" s="229">
        <v>20</v>
      </c>
      <c r="I344" s="230"/>
      <c r="J344" s="225"/>
      <c r="K344" s="225"/>
      <c r="L344" s="231"/>
      <c r="M344" s="232"/>
      <c r="N344" s="233"/>
      <c r="O344" s="233"/>
      <c r="P344" s="233"/>
      <c r="Q344" s="233"/>
      <c r="R344" s="233"/>
      <c r="S344" s="233"/>
      <c r="T344" s="234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35" t="s">
        <v>216</v>
      </c>
      <c r="AU344" s="235" t="s">
        <v>83</v>
      </c>
      <c r="AV344" s="13" t="s">
        <v>85</v>
      </c>
      <c r="AW344" s="13" t="s">
        <v>37</v>
      </c>
      <c r="AX344" s="13" t="s">
        <v>75</v>
      </c>
      <c r="AY344" s="235" t="s">
        <v>199</v>
      </c>
    </row>
    <row r="345" s="14" customFormat="1">
      <c r="A345" s="14"/>
      <c r="B345" s="236"/>
      <c r="C345" s="237"/>
      <c r="D345" s="226" t="s">
        <v>216</v>
      </c>
      <c r="E345" s="238" t="s">
        <v>19</v>
      </c>
      <c r="F345" s="239" t="s">
        <v>218</v>
      </c>
      <c r="G345" s="237"/>
      <c r="H345" s="240">
        <v>80</v>
      </c>
      <c r="I345" s="241"/>
      <c r="J345" s="237"/>
      <c r="K345" s="237"/>
      <c r="L345" s="242"/>
      <c r="M345" s="262"/>
      <c r="N345" s="263"/>
      <c r="O345" s="263"/>
      <c r="P345" s="263"/>
      <c r="Q345" s="263"/>
      <c r="R345" s="263"/>
      <c r="S345" s="263"/>
      <c r="T345" s="26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46" t="s">
        <v>216</v>
      </c>
      <c r="AU345" s="246" t="s">
        <v>83</v>
      </c>
      <c r="AV345" s="14" t="s">
        <v>207</v>
      </c>
      <c r="AW345" s="14" t="s">
        <v>37</v>
      </c>
      <c r="AX345" s="14" t="s">
        <v>83</v>
      </c>
      <c r="AY345" s="246" t="s">
        <v>199</v>
      </c>
    </row>
    <row r="346" s="2" customFormat="1" ht="6.96" customHeight="1">
      <c r="A346" s="40"/>
      <c r="B346" s="61"/>
      <c r="C346" s="62"/>
      <c r="D346" s="62"/>
      <c r="E346" s="62"/>
      <c r="F346" s="62"/>
      <c r="G346" s="62"/>
      <c r="H346" s="62"/>
      <c r="I346" s="62"/>
      <c r="J346" s="62"/>
      <c r="K346" s="62"/>
      <c r="L346" s="46"/>
      <c r="M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</row>
  </sheetData>
  <sheetProtection sheet="1" autoFilter="0" formatColumns="0" formatRows="0" objects="1" scenarios="1" spinCount="100000" saltValue="kE1fN2bwO7UbvpZm5h686tinIpqlYjx9tlrZfYGXeqlky6f5D1ynO50Dhf4mtxu7Jg27K/m/ZmHnyG/6EiRyPA==" hashValue="8jodSNVhha6UzU54BRov3pb5G7xz3HBM4uYhFU+MNHgtlGBf8G5qE0F/S4UFwfWxOnkFcEwq22/o1zSZs5Y9lQ==" algorithmName="SHA-512" password="CC35"/>
  <autoFilter ref="C95:K345"/>
  <mergeCells count="9">
    <mergeCell ref="E7:H7"/>
    <mergeCell ref="E9:H9"/>
    <mergeCell ref="E18:H18"/>
    <mergeCell ref="E27:H27"/>
    <mergeCell ref="E48:H48"/>
    <mergeCell ref="E50:H50"/>
    <mergeCell ref="E86:H86"/>
    <mergeCell ref="E88:H88"/>
    <mergeCell ref="L2:V2"/>
  </mergeCells>
  <hyperlinks>
    <hyperlink ref="F100" r:id="rId1" display="https://podminky.urs.cz/item/CS_URS_2025_02/311231127"/>
    <hyperlink ref="F104" r:id="rId2" display="https://podminky.urs.cz/item/CS_URS_2025_02/311272031"/>
    <hyperlink ref="F109" r:id="rId3" display="https://podminky.urs.cz/item/CS_URS_2025_02/411324444"/>
    <hyperlink ref="F113" r:id="rId4" display="https://podminky.urs.cz/item/CS_URS_2025_02/411351011"/>
    <hyperlink ref="F115" r:id="rId5" display="https://podminky.urs.cz/item/CS_URS_2025_02/411351012"/>
    <hyperlink ref="F117" r:id="rId6" display="https://podminky.urs.cz/item/CS_URS_2025_02/411354313"/>
    <hyperlink ref="F119" r:id="rId7" display="https://podminky.urs.cz/item/CS_URS_2025_02/411354314"/>
    <hyperlink ref="F121" r:id="rId8" display="https://podminky.urs.cz/item/CS_URS_2025_02/411359111"/>
    <hyperlink ref="F123" r:id="rId9" display="https://podminky.urs.cz/item/CS_URS_2025_02/411361821"/>
    <hyperlink ref="F127" r:id="rId10" display="https://podminky.urs.cz/item/CS_URS_2025_02/413322424"/>
    <hyperlink ref="F131" r:id="rId11" display="https://podminky.urs.cz/item/CS_URS_2025_02/413351121"/>
    <hyperlink ref="F136" r:id="rId12" display="https://podminky.urs.cz/item/CS_URS_2025_02/413351122"/>
    <hyperlink ref="F138" r:id="rId13" display="https://podminky.urs.cz/item/CS_URS_2025_02/413351191"/>
    <hyperlink ref="F142" r:id="rId14" display="https://podminky.urs.cz/item/CS_URS_2025_02/413352115"/>
    <hyperlink ref="F144" r:id="rId15" display="https://podminky.urs.cz/item/CS_URS_2025_02/413352116"/>
    <hyperlink ref="F146" r:id="rId16" display="https://podminky.urs.cz/item/CS_URS_2025_02/413361821"/>
    <hyperlink ref="F150" r:id="rId17" display="https://podminky.urs.cz/item/CS_URS_2025_02/435121111"/>
    <hyperlink ref="F156" r:id="rId18" display="https://podminky.urs.cz/item/CS_URS_2025_02/612325101"/>
    <hyperlink ref="F158" r:id="rId19" display="https://podminky.urs.cz/item/CS_URS_2025_02/622635041"/>
    <hyperlink ref="F162" r:id="rId20" display="https://podminky.urs.cz/item/CS_URS_2025_02/631311135"/>
    <hyperlink ref="F166" r:id="rId21" display="https://podminky.urs.cz/item/CS_URS_2025_02/631351101"/>
    <hyperlink ref="F170" r:id="rId22" display="https://podminky.urs.cz/item/CS_URS_2025_02/631351102"/>
    <hyperlink ref="F172" r:id="rId23" display="https://podminky.urs.cz/item/CS_URS_2025_02/632441114"/>
    <hyperlink ref="F176" r:id="rId24" display="https://podminky.urs.cz/item/CS_URS_2025_02/642942111"/>
    <hyperlink ref="F181" r:id="rId25" display="https://podminky.urs.cz/item/CS_URS_2025_02/642945112"/>
    <hyperlink ref="F184" r:id="rId26" display="https://podminky.urs.cz/item/CS_URS_2025_02/642945111"/>
    <hyperlink ref="F188" r:id="rId27" display="https://podminky.urs.cz/item/CS_URS_2025_02/962032241"/>
    <hyperlink ref="F197" r:id="rId28" display="https://podminky.urs.cz/item/CS_URS_2025_02/963012510"/>
    <hyperlink ref="F201" r:id="rId29" display="https://podminky.urs.cz/item/CS_URS_2025_02/963042819"/>
    <hyperlink ref="F205" r:id="rId30" display="https://podminky.urs.cz/item/CS_URS_2025_02/963053935"/>
    <hyperlink ref="F209" r:id="rId31" display="https://podminky.urs.cz/item/CS_URS_2025_02/964054111"/>
    <hyperlink ref="F213" r:id="rId32" display="https://podminky.urs.cz/item/CS_URS_2025_02/964061341"/>
    <hyperlink ref="F215" r:id="rId33" display="https://podminky.urs.cz/item/CS_URS_2025_02/964073231"/>
    <hyperlink ref="F219" r:id="rId34" display="https://podminky.urs.cz/item/CS_URS_2025_02/964073441"/>
    <hyperlink ref="F223" r:id="rId35" display="https://podminky.urs.cz/item/CS_URS_2025_02/965031131"/>
    <hyperlink ref="F225" r:id="rId36" display="https://podminky.urs.cz/item/CS_URS_2025_02/965042141"/>
    <hyperlink ref="F229" r:id="rId37" display="https://podminky.urs.cz/item/CS_URS_2025_02/968072455"/>
    <hyperlink ref="F233" r:id="rId38" display="https://podminky.urs.cz/item/CS_URS_2025_02/974031165"/>
    <hyperlink ref="F235" r:id="rId39" display="https://podminky.urs.cz/item/CS_URS_2025_02/977151128"/>
    <hyperlink ref="F238" r:id="rId40" display="https://podminky.urs.cz/item/CS_URS_2025_02/997013152"/>
    <hyperlink ref="F240" r:id="rId41" display="https://podminky.urs.cz/item/CS_URS_2025_02/997013219"/>
    <hyperlink ref="F242" r:id="rId42" display="https://podminky.urs.cz/item/CS_URS_2025_02/997013501"/>
    <hyperlink ref="F244" r:id="rId43" display="https://podminky.urs.cz/item/CS_URS_2025_02/997013509"/>
    <hyperlink ref="F248" r:id="rId44" display="https://podminky.urs.cz/item/CS_URS_2025_02/997013609"/>
    <hyperlink ref="F250" r:id="rId45" display="https://podminky.urs.cz/item/CS_URS_2025_02/997013811"/>
    <hyperlink ref="F253" r:id="rId46" display="https://podminky.urs.cz/item/CS_URS_2025_02/998011009"/>
    <hyperlink ref="F257" r:id="rId47" display="https://podminky.urs.cz/item/CS_URS_2025_02/721174041"/>
    <hyperlink ref="F259" r:id="rId48" display="https://podminky.urs.cz/item/CS_URS_2025_02/998721202"/>
    <hyperlink ref="F262" r:id="rId49" display="https://podminky.urs.cz/item/CS_URS_2025_02/722176111"/>
    <hyperlink ref="F269" r:id="rId50" display="https://podminky.urs.cz/item/CS_URS_2025_02/998724202"/>
    <hyperlink ref="F273" r:id="rId51" display="https://podminky.urs.cz/item/CS_URS_2025_02/998742202"/>
    <hyperlink ref="F276" r:id="rId52" display="https://podminky.urs.cz/item/CS_URS_2025_02/762521812"/>
    <hyperlink ref="F278" r:id="rId53" display="https://podminky.urs.cz/item/CS_URS_2025_02/762822820"/>
    <hyperlink ref="F281" r:id="rId54" display="https://podminky.urs.cz/item/CS_URS_2025_02/766411821"/>
    <hyperlink ref="F288" r:id="rId55" display="https://podminky.urs.cz/item/CS_URS_2025_02/766660001"/>
    <hyperlink ref="F292" r:id="rId56" display="https://podminky.urs.cz/item/CS_URS_2025_02/766660021"/>
    <hyperlink ref="F295" r:id="rId57" display="https://podminky.urs.cz/item/CS_URS_2025_02/766660031"/>
    <hyperlink ref="F298" r:id="rId58" display="https://podminky.urs.cz/item/CS_URS_2025_02/766691914"/>
    <hyperlink ref="F301" r:id="rId59" display="https://podminky.urs.cz/item/CS_URS_2025_02/767137503"/>
    <hyperlink ref="F308" r:id="rId60" display="https://podminky.urs.cz/item/CS_URS_2025_02/767161813"/>
    <hyperlink ref="F312" r:id="rId61" display="https://podminky.urs.cz/item/CS_URS_2025_02/998767202"/>
    <hyperlink ref="F315" r:id="rId62" display="https://podminky.urs.cz/item/CS_URS_2025_02/771111011"/>
    <hyperlink ref="F320" r:id="rId63" display="https://podminky.urs.cz/item/CS_URS_2025_02/771121011"/>
    <hyperlink ref="F322" r:id="rId64" display="https://podminky.urs.cz/item/CS_URS_2025_02/771591116"/>
    <hyperlink ref="F324" r:id="rId65" display="https://podminky.urs.cz/item/CS_URS_2025_02/771591221"/>
    <hyperlink ref="F326" r:id="rId66" display="https://podminky.urs.cz/item/CS_URS_2025_02/771151022"/>
    <hyperlink ref="F328" r:id="rId67" display="https://podminky.urs.cz/item/CS_URS_2025_02/636411003"/>
    <hyperlink ref="F336" r:id="rId68" display="https://podminky.urs.cz/item/CS_URS_2025_02/771592011"/>
    <hyperlink ref="F338" r:id="rId69" display="https://podminky.urs.cz/item/CS_URS_2025_02/998771202"/>
    <hyperlink ref="F341" r:id="rId70" display="https://podminky.urs.cz/item/CS_URS_2025_02/HZS129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145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2465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ROUND(J94,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ROUND((SUM(BE94:BE271)),  2)</f>
        <v>0</v>
      </c>
      <c r="G33" s="40"/>
      <c r="H33" s="40"/>
      <c r="I33" s="150">
        <v>0.20999999999999999</v>
      </c>
      <c r="J33" s="149">
        <f>ROUND(((SUM(BE94:BE271))*I33),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ROUND((SUM(BF94:BF271)),  2)</f>
        <v>0</v>
      </c>
      <c r="G34" s="40"/>
      <c r="H34" s="40"/>
      <c r="I34" s="150">
        <v>0.12</v>
      </c>
      <c r="J34" s="149">
        <f>ROUND(((SUM(BF94:BF271))*I34),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ROUND((SUM(BG94:BG271)),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ROUND((SUM(BH94:BH271)),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ROUND((SUM(BI94:BI271)),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SO03 - WC imobilní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J94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J95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1215</v>
      </c>
      <c r="E61" s="176"/>
      <c r="F61" s="176"/>
      <c r="G61" s="176"/>
      <c r="H61" s="176"/>
      <c r="I61" s="176"/>
      <c r="J61" s="177">
        <f>J96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623</v>
      </c>
      <c r="E62" s="176"/>
      <c r="F62" s="176"/>
      <c r="G62" s="176"/>
      <c r="H62" s="176"/>
      <c r="I62" s="176"/>
      <c r="J62" s="177">
        <f>J101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175</v>
      </c>
      <c r="E63" s="176"/>
      <c r="F63" s="176"/>
      <c r="G63" s="176"/>
      <c r="H63" s="176"/>
      <c r="I63" s="176"/>
      <c r="J63" s="177">
        <f>J119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176</v>
      </c>
      <c r="E64" s="176"/>
      <c r="F64" s="176"/>
      <c r="G64" s="176"/>
      <c r="H64" s="176"/>
      <c r="I64" s="176"/>
      <c r="J64" s="177">
        <f>J144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177</v>
      </c>
      <c r="E65" s="176"/>
      <c r="F65" s="176"/>
      <c r="G65" s="176"/>
      <c r="H65" s="176"/>
      <c r="I65" s="176"/>
      <c r="J65" s="177">
        <f>J183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624</v>
      </c>
      <c r="E66" s="176"/>
      <c r="F66" s="176"/>
      <c r="G66" s="176"/>
      <c r="H66" s="176"/>
      <c r="I66" s="176"/>
      <c r="J66" s="177">
        <f>J198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67"/>
      <c r="C67" s="168"/>
      <c r="D67" s="169" t="s">
        <v>178</v>
      </c>
      <c r="E67" s="170"/>
      <c r="F67" s="170"/>
      <c r="G67" s="170"/>
      <c r="H67" s="170"/>
      <c r="I67" s="170"/>
      <c r="J67" s="171">
        <f>J201</f>
        <v>0</v>
      </c>
      <c r="K67" s="168"/>
      <c r="L67" s="17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73"/>
      <c r="C68" s="174"/>
      <c r="D68" s="175" t="s">
        <v>398</v>
      </c>
      <c r="E68" s="176"/>
      <c r="F68" s="176"/>
      <c r="G68" s="176"/>
      <c r="H68" s="176"/>
      <c r="I68" s="176"/>
      <c r="J68" s="177">
        <f>J202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2466</v>
      </c>
      <c r="E69" s="176"/>
      <c r="F69" s="176"/>
      <c r="G69" s="176"/>
      <c r="H69" s="176"/>
      <c r="I69" s="176"/>
      <c r="J69" s="177">
        <f>J214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400</v>
      </c>
      <c r="E70" s="176"/>
      <c r="F70" s="176"/>
      <c r="G70" s="176"/>
      <c r="H70" s="176"/>
      <c r="I70" s="176"/>
      <c r="J70" s="177">
        <f>J219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181</v>
      </c>
      <c r="E71" s="176"/>
      <c r="F71" s="176"/>
      <c r="G71" s="176"/>
      <c r="H71" s="176"/>
      <c r="I71" s="176"/>
      <c r="J71" s="177">
        <f>J222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2133</v>
      </c>
      <c r="E72" s="176"/>
      <c r="F72" s="176"/>
      <c r="G72" s="176"/>
      <c r="H72" s="176"/>
      <c r="I72" s="176"/>
      <c r="J72" s="177">
        <f>J227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3"/>
      <c r="C73" s="174"/>
      <c r="D73" s="175" t="s">
        <v>401</v>
      </c>
      <c r="E73" s="176"/>
      <c r="F73" s="176"/>
      <c r="G73" s="176"/>
      <c r="H73" s="176"/>
      <c r="I73" s="176"/>
      <c r="J73" s="177">
        <f>J247</f>
        <v>0</v>
      </c>
      <c r="K73" s="174"/>
      <c r="L73" s="17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67"/>
      <c r="C74" s="168"/>
      <c r="D74" s="169" t="s">
        <v>405</v>
      </c>
      <c r="E74" s="170"/>
      <c r="F74" s="170"/>
      <c r="G74" s="170"/>
      <c r="H74" s="170"/>
      <c r="I74" s="170"/>
      <c r="J74" s="171">
        <f>J269</f>
        <v>0</v>
      </c>
      <c r="K74" s="168"/>
      <c r="L74" s="17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184</v>
      </c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16</v>
      </c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162" t="str">
        <f>E7</f>
        <v>Gymnázium Náchod -bez vybavení</v>
      </c>
      <c r="F84" s="34"/>
      <c r="G84" s="34"/>
      <c r="H84" s="34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167</v>
      </c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71" t="str">
        <f>E9</f>
        <v>SO03 - WC imobilní</v>
      </c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21</v>
      </c>
      <c r="D88" s="42"/>
      <c r="E88" s="42"/>
      <c r="F88" s="29" t="str">
        <f>F12</f>
        <v xml:space="preserve"> </v>
      </c>
      <c r="G88" s="42"/>
      <c r="H88" s="42"/>
      <c r="I88" s="34" t="s">
        <v>23</v>
      </c>
      <c r="J88" s="74" t="str">
        <f>IF(J12="","",J12)</f>
        <v>16. 9. 2025</v>
      </c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25</v>
      </c>
      <c r="D90" s="42"/>
      <c r="E90" s="42"/>
      <c r="F90" s="29" t="str">
        <f>E15</f>
        <v xml:space="preserve"> </v>
      </c>
      <c r="G90" s="42"/>
      <c r="H90" s="42"/>
      <c r="I90" s="34" t="s">
        <v>33</v>
      </c>
      <c r="J90" s="38" t="str">
        <f>E21</f>
        <v xml:space="preserve"> </v>
      </c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5.15" customHeight="1">
      <c r="A91" s="40"/>
      <c r="B91" s="41"/>
      <c r="C91" s="34" t="s">
        <v>31</v>
      </c>
      <c r="D91" s="42"/>
      <c r="E91" s="42"/>
      <c r="F91" s="29" t="str">
        <f>IF(E18="","",E18)</f>
        <v>Vyplň údaj</v>
      </c>
      <c r="G91" s="42"/>
      <c r="H91" s="42"/>
      <c r="I91" s="34" t="s">
        <v>38</v>
      </c>
      <c r="J91" s="38" t="str">
        <f>E24</f>
        <v xml:space="preserve"> </v>
      </c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0.32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3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11" customFormat="1" ht="29.28" customHeight="1">
      <c r="A93" s="179"/>
      <c r="B93" s="180"/>
      <c r="C93" s="181" t="s">
        <v>185</v>
      </c>
      <c r="D93" s="182" t="s">
        <v>60</v>
      </c>
      <c r="E93" s="182" t="s">
        <v>56</v>
      </c>
      <c r="F93" s="182" t="s">
        <v>57</v>
      </c>
      <c r="G93" s="182" t="s">
        <v>186</v>
      </c>
      <c r="H93" s="182" t="s">
        <v>187</v>
      </c>
      <c r="I93" s="182" t="s">
        <v>188</v>
      </c>
      <c r="J93" s="182" t="s">
        <v>172</v>
      </c>
      <c r="K93" s="183" t="s">
        <v>189</v>
      </c>
      <c r="L93" s="184"/>
      <c r="M93" s="94" t="s">
        <v>19</v>
      </c>
      <c r="N93" s="95" t="s">
        <v>45</v>
      </c>
      <c r="O93" s="95" t="s">
        <v>190</v>
      </c>
      <c r="P93" s="95" t="s">
        <v>191</v>
      </c>
      <c r="Q93" s="95" t="s">
        <v>192</v>
      </c>
      <c r="R93" s="95" t="s">
        <v>193</v>
      </c>
      <c r="S93" s="95" t="s">
        <v>194</v>
      </c>
      <c r="T93" s="96" t="s">
        <v>195</v>
      </c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</row>
    <row r="94" s="2" customFormat="1" ht="22.8" customHeight="1">
      <c r="A94" s="40"/>
      <c r="B94" s="41"/>
      <c r="C94" s="101" t="s">
        <v>196</v>
      </c>
      <c r="D94" s="42"/>
      <c r="E94" s="42"/>
      <c r="F94" s="42"/>
      <c r="G94" s="42"/>
      <c r="H94" s="42"/>
      <c r="I94" s="42"/>
      <c r="J94" s="185">
        <f>BK94</f>
        <v>0</v>
      </c>
      <c r="K94" s="42"/>
      <c r="L94" s="46"/>
      <c r="M94" s="97"/>
      <c r="N94" s="186"/>
      <c r="O94" s="98"/>
      <c r="P94" s="187">
        <f>P95+P201+P269</f>
        <v>0</v>
      </c>
      <c r="Q94" s="98"/>
      <c r="R94" s="187">
        <f>R95+R201+R269</f>
        <v>7.0373519357430006</v>
      </c>
      <c r="S94" s="98"/>
      <c r="T94" s="188">
        <f>T95+T201+T269</f>
        <v>9.3608100000000007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74</v>
      </c>
      <c r="AU94" s="19" t="s">
        <v>173</v>
      </c>
      <c r="BK94" s="189">
        <f>BK95+BK201+BK269</f>
        <v>0</v>
      </c>
    </row>
    <row r="95" s="12" customFormat="1" ht="25.92" customHeight="1">
      <c r="A95" s="12"/>
      <c r="B95" s="190"/>
      <c r="C95" s="191"/>
      <c r="D95" s="192" t="s">
        <v>74</v>
      </c>
      <c r="E95" s="193" t="s">
        <v>197</v>
      </c>
      <c r="F95" s="193" t="s">
        <v>198</v>
      </c>
      <c r="G95" s="191"/>
      <c r="H95" s="191"/>
      <c r="I95" s="194"/>
      <c r="J95" s="195">
        <f>BK95</f>
        <v>0</v>
      </c>
      <c r="K95" s="191"/>
      <c r="L95" s="196"/>
      <c r="M95" s="197"/>
      <c r="N95" s="198"/>
      <c r="O95" s="198"/>
      <c r="P95" s="199">
        <f>P96+P101+P119+P144+P183+P198</f>
        <v>0</v>
      </c>
      <c r="Q95" s="198"/>
      <c r="R95" s="199">
        <f>R96+R101+R119+R144+R183+R198</f>
        <v>5.0161706961429999</v>
      </c>
      <c r="S95" s="198"/>
      <c r="T95" s="200">
        <f>T96+T101+T119+T144+T183+T198</f>
        <v>9.30321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83</v>
      </c>
      <c r="AT95" s="202" t="s">
        <v>74</v>
      </c>
      <c r="AU95" s="202" t="s">
        <v>75</v>
      </c>
      <c r="AY95" s="201" t="s">
        <v>199</v>
      </c>
      <c r="BK95" s="203">
        <f>BK96+BK101+BK119+BK144+BK183+BK198</f>
        <v>0</v>
      </c>
    </row>
    <row r="96" s="12" customFormat="1" ht="22.8" customHeight="1">
      <c r="A96" s="12"/>
      <c r="B96" s="190"/>
      <c r="C96" s="191"/>
      <c r="D96" s="192" t="s">
        <v>74</v>
      </c>
      <c r="E96" s="204" t="s">
        <v>83</v>
      </c>
      <c r="F96" s="204" t="s">
        <v>1219</v>
      </c>
      <c r="G96" s="191"/>
      <c r="H96" s="191"/>
      <c r="I96" s="194"/>
      <c r="J96" s="205">
        <f>BK96</f>
        <v>0</v>
      </c>
      <c r="K96" s="191"/>
      <c r="L96" s="196"/>
      <c r="M96" s="197"/>
      <c r="N96" s="198"/>
      <c r="O96" s="198"/>
      <c r="P96" s="199">
        <f>SUM(P97:P100)</f>
        <v>0</v>
      </c>
      <c r="Q96" s="198"/>
      <c r="R96" s="199">
        <f>SUM(R97:R100)</f>
        <v>0</v>
      </c>
      <c r="S96" s="198"/>
      <c r="T96" s="200">
        <f>SUM(T97:T100)</f>
        <v>2.6469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1" t="s">
        <v>83</v>
      </c>
      <c r="AT96" s="202" t="s">
        <v>74</v>
      </c>
      <c r="AU96" s="202" t="s">
        <v>83</v>
      </c>
      <c r="AY96" s="201" t="s">
        <v>199</v>
      </c>
      <c r="BK96" s="203">
        <f>SUM(BK97:BK100)</f>
        <v>0</v>
      </c>
    </row>
    <row r="97" s="2" customFormat="1" ht="16.5" customHeight="1">
      <c r="A97" s="40"/>
      <c r="B97" s="41"/>
      <c r="C97" s="206" t="s">
        <v>83</v>
      </c>
      <c r="D97" s="206" t="s">
        <v>202</v>
      </c>
      <c r="E97" s="207" t="s">
        <v>2467</v>
      </c>
      <c r="F97" s="208" t="s">
        <v>2468</v>
      </c>
      <c r="G97" s="209" t="s">
        <v>283</v>
      </c>
      <c r="H97" s="210">
        <v>10.380000000000001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0.255</v>
      </c>
      <c r="T97" s="216">
        <f>S97*H97</f>
        <v>2.6469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2469</v>
      </c>
    </row>
    <row r="98" s="2" customFormat="1">
      <c r="A98" s="40"/>
      <c r="B98" s="41"/>
      <c r="C98" s="42"/>
      <c r="D98" s="219" t="s">
        <v>209</v>
      </c>
      <c r="E98" s="42"/>
      <c r="F98" s="220" t="s">
        <v>2470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13" customFormat="1">
      <c r="A99" s="13"/>
      <c r="B99" s="224"/>
      <c r="C99" s="225"/>
      <c r="D99" s="226" t="s">
        <v>216</v>
      </c>
      <c r="E99" s="227" t="s">
        <v>19</v>
      </c>
      <c r="F99" s="228" t="s">
        <v>2471</v>
      </c>
      <c r="G99" s="225"/>
      <c r="H99" s="229">
        <v>10.380000000000001</v>
      </c>
      <c r="I99" s="230"/>
      <c r="J99" s="225"/>
      <c r="K99" s="225"/>
      <c r="L99" s="231"/>
      <c r="M99" s="232"/>
      <c r="N99" s="233"/>
      <c r="O99" s="233"/>
      <c r="P99" s="233"/>
      <c r="Q99" s="233"/>
      <c r="R99" s="233"/>
      <c r="S99" s="233"/>
      <c r="T99" s="234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5" t="s">
        <v>216</v>
      </c>
      <c r="AU99" s="235" t="s">
        <v>85</v>
      </c>
      <c r="AV99" s="13" t="s">
        <v>85</v>
      </c>
      <c r="AW99" s="13" t="s">
        <v>37</v>
      </c>
      <c r="AX99" s="13" t="s">
        <v>75</v>
      </c>
      <c r="AY99" s="235" t="s">
        <v>199</v>
      </c>
    </row>
    <row r="100" s="14" customFormat="1">
      <c r="A100" s="14"/>
      <c r="B100" s="236"/>
      <c r="C100" s="237"/>
      <c r="D100" s="226" t="s">
        <v>216</v>
      </c>
      <c r="E100" s="238" t="s">
        <v>19</v>
      </c>
      <c r="F100" s="239" t="s">
        <v>218</v>
      </c>
      <c r="G100" s="237"/>
      <c r="H100" s="240">
        <v>10.380000000000001</v>
      </c>
      <c r="I100" s="241"/>
      <c r="J100" s="237"/>
      <c r="K100" s="237"/>
      <c r="L100" s="242"/>
      <c r="M100" s="243"/>
      <c r="N100" s="244"/>
      <c r="O100" s="244"/>
      <c r="P100" s="244"/>
      <c r="Q100" s="244"/>
      <c r="R100" s="244"/>
      <c r="S100" s="244"/>
      <c r="T100" s="245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6" t="s">
        <v>216</v>
      </c>
      <c r="AU100" s="246" t="s">
        <v>85</v>
      </c>
      <c r="AV100" s="14" t="s">
        <v>207</v>
      </c>
      <c r="AW100" s="14" t="s">
        <v>37</v>
      </c>
      <c r="AX100" s="14" t="s">
        <v>83</v>
      </c>
      <c r="AY100" s="246" t="s">
        <v>199</v>
      </c>
    </row>
    <row r="101" s="12" customFormat="1" ht="22.8" customHeight="1">
      <c r="A101" s="12"/>
      <c r="B101" s="190"/>
      <c r="C101" s="191"/>
      <c r="D101" s="192" t="s">
        <v>74</v>
      </c>
      <c r="E101" s="204" t="s">
        <v>219</v>
      </c>
      <c r="F101" s="204" t="s">
        <v>625</v>
      </c>
      <c r="G101" s="191"/>
      <c r="H101" s="191"/>
      <c r="I101" s="194"/>
      <c r="J101" s="205">
        <f>BK101</f>
        <v>0</v>
      </c>
      <c r="K101" s="191"/>
      <c r="L101" s="196"/>
      <c r="M101" s="197"/>
      <c r="N101" s="198"/>
      <c r="O101" s="198"/>
      <c r="P101" s="199">
        <f>SUM(P102:P118)</f>
        <v>0</v>
      </c>
      <c r="Q101" s="198"/>
      <c r="R101" s="199">
        <f>SUM(R102:R118)</f>
        <v>1.3857069699999998</v>
      </c>
      <c r="S101" s="198"/>
      <c r="T101" s="200">
        <f>SUM(T102:T118)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1" t="s">
        <v>83</v>
      </c>
      <c r="AT101" s="202" t="s">
        <v>74</v>
      </c>
      <c r="AU101" s="202" t="s">
        <v>83</v>
      </c>
      <c r="AY101" s="201" t="s">
        <v>199</v>
      </c>
      <c r="BK101" s="203">
        <f>SUM(BK102:BK118)</f>
        <v>0</v>
      </c>
    </row>
    <row r="102" s="2" customFormat="1" ht="16.5" customHeight="1">
      <c r="A102" s="40"/>
      <c r="B102" s="41"/>
      <c r="C102" s="206" t="s">
        <v>85</v>
      </c>
      <c r="D102" s="206" t="s">
        <v>202</v>
      </c>
      <c r="E102" s="207" t="s">
        <v>2472</v>
      </c>
      <c r="F102" s="208" t="s">
        <v>2473</v>
      </c>
      <c r="G102" s="209" t="s">
        <v>205</v>
      </c>
      <c r="H102" s="210">
        <v>0.10000000000000001</v>
      </c>
      <c r="I102" s="211"/>
      <c r="J102" s="212">
        <f>ROUND(I102*H102,2)</f>
        <v>0</v>
      </c>
      <c r="K102" s="208" t="s">
        <v>206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2.39757</v>
      </c>
      <c r="R102" s="215">
        <f>Q102*H102</f>
        <v>0.239757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207</v>
      </c>
      <c r="AT102" s="217" t="s">
        <v>202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2474</v>
      </c>
    </row>
    <row r="103" s="2" customFormat="1">
      <c r="A103" s="40"/>
      <c r="B103" s="41"/>
      <c r="C103" s="42"/>
      <c r="D103" s="219" t="s">
        <v>209</v>
      </c>
      <c r="E103" s="42"/>
      <c r="F103" s="220" t="s">
        <v>2475</v>
      </c>
      <c r="G103" s="42"/>
      <c r="H103" s="42"/>
      <c r="I103" s="221"/>
      <c r="J103" s="42"/>
      <c r="K103" s="42"/>
      <c r="L103" s="46"/>
      <c r="M103" s="222"/>
      <c r="N103" s="22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209</v>
      </c>
      <c r="AU103" s="19" t="s">
        <v>85</v>
      </c>
    </row>
    <row r="104" s="13" customFormat="1">
      <c r="A104" s="13"/>
      <c r="B104" s="224"/>
      <c r="C104" s="225"/>
      <c r="D104" s="226" t="s">
        <v>216</v>
      </c>
      <c r="E104" s="227" t="s">
        <v>19</v>
      </c>
      <c r="F104" s="228" t="s">
        <v>2476</v>
      </c>
      <c r="G104" s="225"/>
      <c r="H104" s="229">
        <v>0.10000000000000001</v>
      </c>
      <c r="I104" s="230"/>
      <c r="J104" s="225"/>
      <c r="K104" s="225"/>
      <c r="L104" s="231"/>
      <c r="M104" s="232"/>
      <c r="N104" s="233"/>
      <c r="O104" s="233"/>
      <c r="P104" s="233"/>
      <c r="Q104" s="233"/>
      <c r="R104" s="233"/>
      <c r="S104" s="233"/>
      <c r="T104" s="23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5" t="s">
        <v>216</v>
      </c>
      <c r="AU104" s="235" t="s">
        <v>85</v>
      </c>
      <c r="AV104" s="13" t="s">
        <v>85</v>
      </c>
      <c r="AW104" s="13" t="s">
        <v>37</v>
      </c>
      <c r="AX104" s="13" t="s">
        <v>75</v>
      </c>
      <c r="AY104" s="235" t="s">
        <v>199</v>
      </c>
    </row>
    <row r="105" s="14" customFormat="1">
      <c r="A105" s="14"/>
      <c r="B105" s="236"/>
      <c r="C105" s="237"/>
      <c r="D105" s="226" t="s">
        <v>216</v>
      </c>
      <c r="E105" s="238" t="s">
        <v>19</v>
      </c>
      <c r="F105" s="239" t="s">
        <v>218</v>
      </c>
      <c r="G105" s="237"/>
      <c r="H105" s="240">
        <v>0.10000000000000001</v>
      </c>
      <c r="I105" s="241"/>
      <c r="J105" s="237"/>
      <c r="K105" s="237"/>
      <c r="L105" s="242"/>
      <c r="M105" s="243"/>
      <c r="N105" s="244"/>
      <c r="O105" s="244"/>
      <c r="P105" s="244"/>
      <c r="Q105" s="244"/>
      <c r="R105" s="244"/>
      <c r="S105" s="244"/>
      <c r="T105" s="245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6" t="s">
        <v>216</v>
      </c>
      <c r="AU105" s="246" t="s">
        <v>85</v>
      </c>
      <c r="AV105" s="14" t="s">
        <v>207</v>
      </c>
      <c r="AW105" s="14" t="s">
        <v>37</v>
      </c>
      <c r="AX105" s="14" t="s">
        <v>83</v>
      </c>
      <c r="AY105" s="246" t="s">
        <v>199</v>
      </c>
    </row>
    <row r="106" s="2" customFormat="1" ht="21.75" customHeight="1">
      <c r="A106" s="40"/>
      <c r="B106" s="41"/>
      <c r="C106" s="206" t="s">
        <v>219</v>
      </c>
      <c r="D106" s="206" t="s">
        <v>202</v>
      </c>
      <c r="E106" s="207" t="s">
        <v>2477</v>
      </c>
      <c r="F106" s="208" t="s">
        <v>2478</v>
      </c>
      <c r="G106" s="209" t="s">
        <v>417</v>
      </c>
      <c r="H106" s="210">
        <v>1</v>
      </c>
      <c r="I106" s="211"/>
      <c r="J106" s="212">
        <f>ROUND(I106*H106,2)</f>
        <v>0</v>
      </c>
      <c r="K106" s="208" t="s">
        <v>206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0.020209999999999999</v>
      </c>
      <c r="R106" s="215">
        <f>Q106*H106</f>
        <v>0.020209999999999999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2479</v>
      </c>
    </row>
    <row r="107" s="2" customFormat="1">
      <c r="A107" s="40"/>
      <c r="B107" s="41"/>
      <c r="C107" s="42"/>
      <c r="D107" s="219" t="s">
        <v>209</v>
      </c>
      <c r="E107" s="42"/>
      <c r="F107" s="220" t="s">
        <v>2480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209</v>
      </c>
      <c r="AU107" s="19" t="s">
        <v>85</v>
      </c>
    </row>
    <row r="108" s="2" customFormat="1" ht="24.15" customHeight="1">
      <c r="A108" s="40"/>
      <c r="B108" s="41"/>
      <c r="C108" s="206" t="s">
        <v>207</v>
      </c>
      <c r="D108" s="206" t="s">
        <v>202</v>
      </c>
      <c r="E108" s="207" t="s">
        <v>2481</v>
      </c>
      <c r="F108" s="208" t="s">
        <v>2482</v>
      </c>
      <c r="G108" s="209" t="s">
        <v>213</v>
      </c>
      <c r="H108" s="210">
        <v>0.055</v>
      </c>
      <c r="I108" s="211"/>
      <c r="J108" s="212">
        <f>ROUND(I108*H108,2)</f>
        <v>0</v>
      </c>
      <c r="K108" s="208" t="s">
        <v>206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0.017094000000000002</v>
      </c>
      <c r="R108" s="215">
        <f>Q108*H108</f>
        <v>0.00094017000000000005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207</v>
      </c>
      <c r="AT108" s="217" t="s">
        <v>202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2483</v>
      </c>
    </row>
    <row r="109" s="2" customFormat="1">
      <c r="A109" s="40"/>
      <c r="B109" s="41"/>
      <c r="C109" s="42"/>
      <c r="D109" s="219" t="s">
        <v>209</v>
      </c>
      <c r="E109" s="42"/>
      <c r="F109" s="220" t="s">
        <v>2484</v>
      </c>
      <c r="G109" s="42"/>
      <c r="H109" s="42"/>
      <c r="I109" s="221"/>
      <c r="J109" s="42"/>
      <c r="K109" s="42"/>
      <c r="L109" s="46"/>
      <c r="M109" s="222"/>
      <c r="N109" s="223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209</v>
      </c>
      <c r="AU109" s="19" t="s">
        <v>85</v>
      </c>
    </row>
    <row r="110" s="2" customFormat="1" ht="16.5" customHeight="1">
      <c r="A110" s="40"/>
      <c r="B110" s="41"/>
      <c r="C110" s="247" t="s">
        <v>238</v>
      </c>
      <c r="D110" s="247" t="s">
        <v>287</v>
      </c>
      <c r="E110" s="248" t="s">
        <v>2485</v>
      </c>
      <c r="F110" s="249" t="s">
        <v>2486</v>
      </c>
      <c r="G110" s="250" t="s">
        <v>213</v>
      </c>
      <c r="H110" s="251">
        <v>0.055</v>
      </c>
      <c r="I110" s="252"/>
      <c r="J110" s="253">
        <f>ROUND(I110*H110,2)</f>
        <v>0</v>
      </c>
      <c r="K110" s="249" t="s">
        <v>206</v>
      </c>
      <c r="L110" s="254"/>
      <c r="M110" s="255" t="s">
        <v>19</v>
      </c>
      <c r="N110" s="256" t="s">
        <v>46</v>
      </c>
      <c r="O110" s="86"/>
      <c r="P110" s="215">
        <f>O110*H110</f>
        <v>0</v>
      </c>
      <c r="Q110" s="215">
        <v>1</v>
      </c>
      <c r="R110" s="215">
        <f>Q110*H110</f>
        <v>0.055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254</v>
      </c>
      <c r="AT110" s="217" t="s">
        <v>287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2487</v>
      </c>
    </row>
    <row r="111" s="2" customFormat="1" ht="16.5" customHeight="1">
      <c r="A111" s="40"/>
      <c r="B111" s="41"/>
      <c r="C111" s="206" t="s">
        <v>200</v>
      </c>
      <c r="D111" s="206" t="s">
        <v>202</v>
      </c>
      <c r="E111" s="207" t="s">
        <v>2488</v>
      </c>
      <c r="F111" s="208" t="s">
        <v>2489</v>
      </c>
      <c r="G111" s="209" t="s">
        <v>213</v>
      </c>
      <c r="H111" s="210">
        <v>0.035000000000000003</v>
      </c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1.0900000000000001</v>
      </c>
      <c r="R111" s="215">
        <f>Q111*H111</f>
        <v>0.038150000000000003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2490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2491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13" customFormat="1">
      <c r="A113" s="13"/>
      <c r="B113" s="224"/>
      <c r="C113" s="225"/>
      <c r="D113" s="226" t="s">
        <v>216</v>
      </c>
      <c r="E113" s="227" t="s">
        <v>19</v>
      </c>
      <c r="F113" s="228" t="s">
        <v>2492</v>
      </c>
      <c r="G113" s="225"/>
      <c r="H113" s="229">
        <v>0.035000000000000003</v>
      </c>
      <c r="I113" s="230"/>
      <c r="J113" s="225"/>
      <c r="K113" s="225"/>
      <c r="L113" s="231"/>
      <c r="M113" s="232"/>
      <c r="N113" s="233"/>
      <c r="O113" s="233"/>
      <c r="P113" s="233"/>
      <c r="Q113" s="233"/>
      <c r="R113" s="233"/>
      <c r="S113" s="233"/>
      <c r="T113" s="234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5" t="s">
        <v>216</v>
      </c>
      <c r="AU113" s="235" t="s">
        <v>85</v>
      </c>
      <c r="AV113" s="13" t="s">
        <v>85</v>
      </c>
      <c r="AW113" s="13" t="s">
        <v>37</v>
      </c>
      <c r="AX113" s="13" t="s">
        <v>75</v>
      </c>
      <c r="AY113" s="235" t="s">
        <v>199</v>
      </c>
    </row>
    <row r="114" s="14" customFormat="1">
      <c r="A114" s="14"/>
      <c r="B114" s="236"/>
      <c r="C114" s="237"/>
      <c r="D114" s="226" t="s">
        <v>216</v>
      </c>
      <c r="E114" s="238" t="s">
        <v>19</v>
      </c>
      <c r="F114" s="239" t="s">
        <v>218</v>
      </c>
      <c r="G114" s="237"/>
      <c r="H114" s="240">
        <v>0.035000000000000003</v>
      </c>
      <c r="I114" s="241"/>
      <c r="J114" s="237"/>
      <c r="K114" s="237"/>
      <c r="L114" s="242"/>
      <c r="M114" s="243"/>
      <c r="N114" s="244"/>
      <c r="O114" s="244"/>
      <c r="P114" s="244"/>
      <c r="Q114" s="244"/>
      <c r="R114" s="244"/>
      <c r="S114" s="244"/>
      <c r="T114" s="245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46" t="s">
        <v>216</v>
      </c>
      <c r="AU114" s="246" t="s">
        <v>85</v>
      </c>
      <c r="AV114" s="14" t="s">
        <v>207</v>
      </c>
      <c r="AW114" s="14" t="s">
        <v>37</v>
      </c>
      <c r="AX114" s="14" t="s">
        <v>83</v>
      </c>
      <c r="AY114" s="246" t="s">
        <v>199</v>
      </c>
    </row>
    <row r="115" s="2" customFormat="1" ht="16.5" customHeight="1">
      <c r="A115" s="40"/>
      <c r="B115" s="41"/>
      <c r="C115" s="206" t="s">
        <v>249</v>
      </c>
      <c r="D115" s="206" t="s">
        <v>202</v>
      </c>
      <c r="E115" s="207" t="s">
        <v>2493</v>
      </c>
      <c r="F115" s="208" t="s">
        <v>2494</v>
      </c>
      <c r="G115" s="209" t="s">
        <v>283</v>
      </c>
      <c r="H115" s="210">
        <v>16.715</v>
      </c>
      <c r="I115" s="211"/>
      <c r="J115" s="212">
        <f>ROUND(I115*H115,2)</f>
        <v>0</v>
      </c>
      <c r="K115" s="208" t="s">
        <v>206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0.061719999999999997</v>
      </c>
      <c r="R115" s="215">
        <f>Q115*H115</f>
        <v>1.0316497999999998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207</v>
      </c>
      <c r="AT115" s="217" t="s">
        <v>202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207</v>
      </c>
      <c r="BM115" s="217" t="s">
        <v>2495</v>
      </c>
    </row>
    <row r="116" s="2" customFormat="1">
      <c r="A116" s="40"/>
      <c r="B116" s="41"/>
      <c r="C116" s="42"/>
      <c r="D116" s="219" t="s">
        <v>209</v>
      </c>
      <c r="E116" s="42"/>
      <c r="F116" s="220" t="s">
        <v>2496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209</v>
      </c>
      <c r="AU116" s="19" t="s">
        <v>85</v>
      </c>
    </row>
    <row r="117" s="13" customFormat="1">
      <c r="A117" s="13"/>
      <c r="B117" s="224"/>
      <c r="C117" s="225"/>
      <c r="D117" s="226" t="s">
        <v>216</v>
      </c>
      <c r="E117" s="227" t="s">
        <v>19</v>
      </c>
      <c r="F117" s="228" t="s">
        <v>2497</v>
      </c>
      <c r="G117" s="225"/>
      <c r="H117" s="229">
        <v>16.715</v>
      </c>
      <c r="I117" s="230"/>
      <c r="J117" s="225"/>
      <c r="K117" s="225"/>
      <c r="L117" s="231"/>
      <c r="M117" s="232"/>
      <c r="N117" s="233"/>
      <c r="O117" s="233"/>
      <c r="P117" s="233"/>
      <c r="Q117" s="233"/>
      <c r="R117" s="233"/>
      <c r="S117" s="233"/>
      <c r="T117" s="234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5" t="s">
        <v>216</v>
      </c>
      <c r="AU117" s="235" t="s">
        <v>85</v>
      </c>
      <c r="AV117" s="13" t="s">
        <v>85</v>
      </c>
      <c r="AW117" s="13" t="s">
        <v>37</v>
      </c>
      <c r="AX117" s="13" t="s">
        <v>75</v>
      </c>
      <c r="AY117" s="235" t="s">
        <v>199</v>
      </c>
    </row>
    <row r="118" s="14" customFormat="1">
      <c r="A118" s="14"/>
      <c r="B118" s="236"/>
      <c r="C118" s="237"/>
      <c r="D118" s="226" t="s">
        <v>216</v>
      </c>
      <c r="E118" s="238" t="s">
        <v>19</v>
      </c>
      <c r="F118" s="239" t="s">
        <v>218</v>
      </c>
      <c r="G118" s="237"/>
      <c r="H118" s="240">
        <v>16.715</v>
      </c>
      <c r="I118" s="241"/>
      <c r="J118" s="237"/>
      <c r="K118" s="237"/>
      <c r="L118" s="242"/>
      <c r="M118" s="243"/>
      <c r="N118" s="244"/>
      <c r="O118" s="244"/>
      <c r="P118" s="244"/>
      <c r="Q118" s="244"/>
      <c r="R118" s="244"/>
      <c r="S118" s="244"/>
      <c r="T118" s="245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6" t="s">
        <v>216</v>
      </c>
      <c r="AU118" s="246" t="s">
        <v>85</v>
      </c>
      <c r="AV118" s="14" t="s">
        <v>207</v>
      </c>
      <c r="AW118" s="14" t="s">
        <v>37</v>
      </c>
      <c r="AX118" s="14" t="s">
        <v>83</v>
      </c>
      <c r="AY118" s="246" t="s">
        <v>199</v>
      </c>
    </row>
    <row r="119" s="12" customFormat="1" ht="22.8" customHeight="1">
      <c r="A119" s="12"/>
      <c r="B119" s="190"/>
      <c r="C119" s="191"/>
      <c r="D119" s="192" t="s">
        <v>74</v>
      </c>
      <c r="E119" s="204" t="s">
        <v>200</v>
      </c>
      <c r="F119" s="204" t="s">
        <v>201</v>
      </c>
      <c r="G119" s="191"/>
      <c r="H119" s="191"/>
      <c r="I119" s="194"/>
      <c r="J119" s="205">
        <f>BK119</f>
        <v>0</v>
      </c>
      <c r="K119" s="191"/>
      <c r="L119" s="196"/>
      <c r="M119" s="197"/>
      <c r="N119" s="198"/>
      <c r="O119" s="198"/>
      <c r="P119" s="199">
        <f>SUM(P120:P143)</f>
        <v>0</v>
      </c>
      <c r="Q119" s="198"/>
      <c r="R119" s="199">
        <f>SUM(R120:R143)</f>
        <v>3.5879114761429998</v>
      </c>
      <c r="S119" s="198"/>
      <c r="T119" s="200">
        <f>SUM(T120:T143)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01" t="s">
        <v>83</v>
      </c>
      <c r="AT119" s="202" t="s">
        <v>74</v>
      </c>
      <c r="AU119" s="202" t="s">
        <v>83</v>
      </c>
      <c r="AY119" s="201" t="s">
        <v>199</v>
      </c>
      <c r="BK119" s="203">
        <f>SUM(BK120:BK143)</f>
        <v>0</v>
      </c>
    </row>
    <row r="120" s="2" customFormat="1" ht="16.5" customHeight="1">
      <c r="A120" s="40"/>
      <c r="B120" s="41"/>
      <c r="C120" s="206" t="s">
        <v>254</v>
      </c>
      <c r="D120" s="206" t="s">
        <v>202</v>
      </c>
      <c r="E120" s="207" t="s">
        <v>2498</v>
      </c>
      <c r="F120" s="208" t="s">
        <v>2499</v>
      </c>
      <c r="G120" s="209" t="s">
        <v>283</v>
      </c>
      <c r="H120" s="210">
        <v>12.192</v>
      </c>
      <c r="I120" s="211"/>
      <c r="J120" s="212">
        <f>ROUND(I120*H120,2)</f>
        <v>0</v>
      </c>
      <c r="K120" s="208" t="s">
        <v>206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0.0064999999999999997</v>
      </c>
      <c r="R120" s="215">
        <f>Q120*H120</f>
        <v>0.079247999999999999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207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2500</v>
      </c>
    </row>
    <row r="121" s="2" customFormat="1">
      <c r="A121" s="40"/>
      <c r="B121" s="41"/>
      <c r="C121" s="42"/>
      <c r="D121" s="219" t="s">
        <v>209</v>
      </c>
      <c r="E121" s="42"/>
      <c r="F121" s="220" t="s">
        <v>2501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209</v>
      </c>
      <c r="AU121" s="19" t="s">
        <v>85</v>
      </c>
    </row>
    <row r="122" s="13" customFormat="1">
      <c r="A122" s="13"/>
      <c r="B122" s="224"/>
      <c r="C122" s="225"/>
      <c r="D122" s="226" t="s">
        <v>216</v>
      </c>
      <c r="E122" s="227" t="s">
        <v>19</v>
      </c>
      <c r="F122" s="228" t="s">
        <v>2502</v>
      </c>
      <c r="G122" s="225"/>
      <c r="H122" s="229">
        <v>12.192</v>
      </c>
      <c r="I122" s="230"/>
      <c r="J122" s="225"/>
      <c r="K122" s="225"/>
      <c r="L122" s="231"/>
      <c r="M122" s="232"/>
      <c r="N122" s="233"/>
      <c r="O122" s="233"/>
      <c r="P122" s="233"/>
      <c r="Q122" s="233"/>
      <c r="R122" s="233"/>
      <c r="S122" s="233"/>
      <c r="T122" s="234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5" t="s">
        <v>216</v>
      </c>
      <c r="AU122" s="235" t="s">
        <v>85</v>
      </c>
      <c r="AV122" s="13" t="s">
        <v>85</v>
      </c>
      <c r="AW122" s="13" t="s">
        <v>37</v>
      </c>
      <c r="AX122" s="13" t="s">
        <v>75</v>
      </c>
      <c r="AY122" s="235" t="s">
        <v>199</v>
      </c>
    </row>
    <row r="123" s="14" customFormat="1">
      <c r="A123" s="14"/>
      <c r="B123" s="236"/>
      <c r="C123" s="237"/>
      <c r="D123" s="226" t="s">
        <v>216</v>
      </c>
      <c r="E123" s="238" t="s">
        <v>19</v>
      </c>
      <c r="F123" s="239" t="s">
        <v>218</v>
      </c>
      <c r="G123" s="237"/>
      <c r="H123" s="240">
        <v>12.192</v>
      </c>
      <c r="I123" s="241"/>
      <c r="J123" s="237"/>
      <c r="K123" s="237"/>
      <c r="L123" s="242"/>
      <c r="M123" s="243"/>
      <c r="N123" s="244"/>
      <c r="O123" s="244"/>
      <c r="P123" s="244"/>
      <c r="Q123" s="244"/>
      <c r="R123" s="244"/>
      <c r="S123" s="244"/>
      <c r="T123" s="245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46" t="s">
        <v>216</v>
      </c>
      <c r="AU123" s="246" t="s">
        <v>85</v>
      </c>
      <c r="AV123" s="14" t="s">
        <v>207</v>
      </c>
      <c r="AW123" s="14" t="s">
        <v>37</v>
      </c>
      <c r="AX123" s="14" t="s">
        <v>83</v>
      </c>
      <c r="AY123" s="246" t="s">
        <v>199</v>
      </c>
    </row>
    <row r="124" s="2" customFormat="1" ht="16.5" customHeight="1">
      <c r="A124" s="40"/>
      <c r="B124" s="41"/>
      <c r="C124" s="206" t="s">
        <v>230</v>
      </c>
      <c r="D124" s="206" t="s">
        <v>202</v>
      </c>
      <c r="E124" s="207" t="s">
        <v>2503</v>
      </c>
      <c r="F124" s="208" t="s">
        <v>2504</v>
      </c>
      <c r="G124" s="209" t="s">
        <v>283</v>
      </c>
      <c r="H124" s="210">
        <v>12.192</v>
      </c>
      <c r="I124" s="211"/>
      <c r="J124" s="212">
        <f>ROUND(I124*H124,2)</f>
        <v>0</v>
      </c>
      <c r="K124" s="208" t="s">
        <v>206</v>
      </c>
      <c r="L124" s="46"/>
      <c r="M124" s="213" t="s">
        <v>19</v>
      </c>
      <c r="N124" s="214" t="s">
        <v>46</v>
      </c>
      <c r="O124" s="86"/>
      <c r="P124" s="215">
        <f>O124*H124</f>
        <v>0</v>
      </c>
      <c r="Q124" s="215">
        <v>0.0043839999999999999</v>
      </c>
      <c r="R124" s="215">
        <f>Q124*H124</f>
        <v>0.053449728000000002</v>
      </c>
      <c r="S124" s="215">
        <v>0</v>
      </c>
      <c r="T124" s="21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17" t="s">
        <v>207</v>
      </c>
      <c r="AT124" s="217" t="s">
        <v>202</v>
      </c>
      <c r="AU124" s="217" t="s">
        <v>85</v>
      </c>
      <c r="AY124" s="19" t="s">
        <v>199</v>
      </c>
      <c r="BE124" s="218">
        <f>IF(N124="základní",J124,0)</f>
        <v>0</v>
      </c>
      <c r="BF124" s="218">
        <f>IF(N124="snížená",J124,0)</f>
        <v>0</v>
      </c>
      <c r="BG124" s="218">
        <f>IF(N124="zákl. přenesená",J124,0)</f>
        <v>0</v>
      </c>
      <c r="BH124" s="218">
        <f>IF(N124="sníž. přenesená",J124,0)</f>
        <v>0</v>
      </c>
      <c r="BI124" s="218">
        <f>IF(N124="nulová",J124,0)</f>
        <v>0</v>
      </c>
      <c r="BJ124" s="19" t="s">
        <v>83</v>
      </c>
      <c r="BK124" s="218">
        <f>ROUND(I124*H124,2)</f>
        <v>0</v>
      </c>
      <c r="BL124" s="19" t="s">
        <v>207</v>
      </c>
      <c r="BM124" s="217" t="s">
        <v>2505</v>
      </c>
    </row>
    <row r="125" s="2" customFormat="1">
      <c r="A125" s="40"/>
      <c r="B125" s="41"/>
      <c r="C125" s="42"/>
      <c r="D125" s="219" t="s">
        <v>209</v>
      </c>
      <c r="E125" s="42"/>
      <c r="F125" s="220" t="s">
        <v>2506</v>
      </c>
      <c r="G125" s="42"/>
      <c r="H125" s="42"/>
      <c r="I125" s="221"/>
      <c r="J125" s="42"/>
      <c r="K125" s="42"/>
      <c r="L125" s="46"/>
      <c r="M125" s="222"/>
      <c r="N125" s="223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209</v>
      </c>
      <c r="AU125" s="19" t="s">
        <v>85</v>
      </c>
    </row>
    <row r="126" s="2" customFormat="1" ht="21.75" customHeight="1">
      <c r="A126" s="40"/>
      <c r="B126" s="41"/>
      <c r="C126" s="206" t="s">
        <v>265</v>
      </c>
      <c r="D126" s="206" t="s">
        <v>202</v>
      </c>
      <c r="E126" s="207" t="s">
        <v>2507</v>
      </c>
      <c r="F126" s="208" t="s">
        <v>2508</v>
      </c>
      <c r="G126" s="209" t="s">
        <v>283</v>
      </c>
      <c r="H126" s="210">
        <v>12.192</v>
      </c>
      <c r="I126" s="211"/>
      <c r="J126" s="212">
        <f>ROUND(I126*H126,2)</f>
        <v>0</v>
      </c>
      <c r="K126" s="208" t="s">
        <v>206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0.01575</v>
      </c>
      <c r="R126" s="215">
        <f>Q126*H126</f>
        <v>0.192024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2509</v>
      </c>
    </row>
    <row r="127" s="2" customFormat="1">
      <c r="A127" s="40"/>
      <c r="B127" s="41"/>
      <c r="C127" s="42"/>
      <c r="D127" s="219" t="s">
        <v>209</v>
      </c>
      <c r="E127" s="42"/>
      <c r="F127" s="220" t="s">
        <v>2510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209</v>
      </c>
      <c r="AU127" s="19" t="s">
        <v>85</v>
      </c>
    </row>
    <row r="128" s="2" customFormat="1" ht="16.5" customHeight="1">
      <c r="A128" s="40"/>
      <c r="B128" s="41"/>
      <c r="C128" s="206" t="s">
        <v>271</v>
      </c>
      <c r="D128" s="206" t="s">
        <v>202</v>
      </c>
      <c r="E128" s="207" t="s">
        <v>2511</v>
      </c>
      <c r="F128" s="208" t="s">
        <v>2512</v>
      </c>
      <c r="G128" s="209" t="s">
        <v>283</v>
      </c>
      <c r="H128" s="210">
        <v>19.5</v>
      </c>
      <c r="I128" s="211"/>
      <c r="J128" s="212">
        <f>ROUND(I128*H128,2)</f>
        <v>0</v>
      </c>
      <c r="K128" s="208" t="s">
        <v>206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0.0064999999999999997</v>
      </c>
      <c r="R128" s="215">
        <f>Q128*H128</f>
        <v>0.12675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207</v>
      </c>
      <c r="AT128" s="217" t="s">
        <v>202</v>
      </c>
      <c r="AU128" s="217" t="s">
        <v>85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207</v>
      </c>
      <c r="BM128" s="217" t="s">
        <v>2513</v>
      </c>
    </row>
    <row r="129" s="2" customFormat="1">
      <c r="A129" s="40"/>
      <c r="B129" s="41"/>
      <c r="C129" s="42"/>
      <c r="D129" s="219" t="s">
        <v>209</v>
      </c>
      <c r="E129" s="42"/>
      <c r="F129" s="220" t="s">
        <v>2514</v>
      </c>
      <c r="G129" s="42"/>
      <c r="H129" s="42"/>
      <c r="I129" s="221"/>
      <c r="J129" s="42"/>
      <c r="K129" s="42"/>
      <c r="L129" s="46"/>
      <c r="M129" s="222"/>
      <c r="N129" s="223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209</v>
      </c>
      <c r="AU129" s="19" t="s">
        <v>85</v>
      </c>
    </row>
    <row r="130" s="13" customFormat="1">
      <c r="A130" s="13"/>
      <c r="B130" s="224"/>
      <c r="C130" s="225"/>
      <c r="D130" s="226" t="s">
        <v>216</v>
      </c>
      <c r="E130" s="227" t="s">
        <v>19</v>
      </c>
      <c r="F130" s="228" t="s">
        <v>2515</v>
      </c>
      <c r="G130" s="225"/>
      <c r="H130" s="229">
        <v>19.5</v>
      </c>
      <c r="I130" s="230"/>
      <c r="J130" s="225"/>
      <c r="K130" s="225"/>
      <c r="L130" s="231"/>
      <c r="M130" s="232"/>
      <c r="N130" s="233"/>
      <c r="O130" s="233"/>
      <c r="P130" s="233"/>
      <c r="Q130" s="233"/>
      <c r="R130" s="233"/>
      <c r="S130" s="233"/>
      <c r="T130" s="234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5" t="s">
        <v>216</v>
      </c>
      <c r="AU130" s="235" t="s">
        <v>85</v>
      </c>
      <c r="AV130" s="13" t="s">
        <v>85</v>
      </c>
      <c r="AW130" s="13" t="s">
        <v>37</v>
      </c>
      <c r="AX130" s="13" t="s">
        <v>75</v>
      </c>
      <c r="AY130" s="235" t="s">
        <v>199</v>
      </c>
    </row>
    <row r="131" s="14" customFormat="1">
      <c r="A131" s="14"/>
      <c r="B131" s="236"/>
      <c r="C131" s="237"/>
      <c r="D131" s="226" t="s">
        <v>216</v>
      </c>
      <c r="E131" s="238" t="s">
        <v>19</v>
      </c>
      <c r="F131" s="239" t="s">
        <v>218</v>
      </c>
      <c r="G131" s="237"/>
      <c r="H131" s="240">
        <v>19.5</v>
      </c>
      <c r="I131" s="241"/>
      <c r="J131" s="237"/>
      <c r="K131" s="237"/>
      <c r="L131" s="242"/>
      <c r="M131" s="243"/>
      <c r="N131" s="244"/>
      <c r="O131" s="244"/>
      <c r="P131" s="244"/>
      <c r="Q131" s="244"/>
      <c r="R131" s="244"/>
      <c r="S131" s="244"/>
      <c r="T131" s="245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46" t="s">
        <v>216</v>
      </c>
      <c r="AU131" s="246" t="s">
        <v>85</v>
      </c>
      <c r="AV131" s="14" t="s">
        <v>207</v>
      </c>
      <c r="AW131" s="14" t="s">
        <v>37</v>
      </c>
      <c r="AX131" s="14" t="s">
        <v>83</v>
      </c>
      <c r="AY131" s="246" t="s">
        <v>199</v>
      </c>
    </row>
    <row r="132" s="2" customFormat="1" ht="16.5" customHeight="1">
      <c r="A132" s="40"/>
      <c r="B132" s="41"/>
      <c r="C132" s="206" t="s">
        <v>8</v>
      </c>
      <c r="D132" s="206" t="s">
        <v>202</v>
      </c>
      <c r="E132" s="207" t="s">
        <v>1783</v>
      </c>
      <c r="F132" s="208" t="s">
        <v>1784</v>
      </c>
      <c r="G132" s="209" t="s">
        <v>283</v>
      </c>
      <c r="H132" s="210">
        <v>19.5</v>
      </c>
      <c r="I132" s="211"/>
      <c r="J132" s="212">
        <f>ROUND(I132*H132,2)</f>
        <v>0</v>
      </c>
      <c r="K132" s="208" t="s">
        <v>206</v>
      </c>
      <c r="L132" s="46"/>
      <c r="M132" s="213" t="s">
        <v>19</v>
      </c>
      <c r="N132" s="214" t="s">
        <v>46</v>
      </c>
      <c r="O132" s="86"/>
      <c r="P132" s="215">
        <f>O132*H132</f>
        <v>0</v>
      </c>
      <c r="Q132" s="215">
        <v>0.0043839999999999999</v>
      </c>
      <c r="R132" s="215">
        <f>Q132*H132</f>
        <v>0.085487999999999995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207</v>
      </c>
      <c r="AT132" s="217" t="s">
        <v>202</v>
      </c>
      <c r="AU132" s="217" t="s">
        <v>85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207</v>
      </c>
      <c r="BM132" s="217" t="s">
        <v>2516</v>
      </c>
    </row>
    <row r="133" s="2" customFormat="1">
      <c r="A133" s="40"/>
      <c r="B133" s="41"/>
      <c r="C133" s="42"/>
      <c r="D133" s="219" t="s">
        <v>209</v>
      </c>
      <c r="E133" s="42"/>
      <c r="F133" s="220" t="s">
        <v>1786</v>
      </c>
      <c r="G133" s="42"/>
      <c r="H133" s="42"/>
      <c r="I133" s="221"/>
      <c r="J133" s="42"/>
      <c r="K133" s="42"/>
      <c r="L133" s="46"/>
      <c r="M133" s="222"/>
      <c r="N133" s="223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209</v>
      </c>
      <c r="AU133" s="19" t="s">
        <v>85</v>
      </c>
    </row>
    <row r="134" s="2" customFormat="1" ht="16.5" customHeight="1">
      <c r="A134" s="40"/>
      <c r="B134" s="41"/>
      <c r="C134" s="206" t="s">
        <v>286</v>
      </c>
      <c r="D134" s="206" t="s">
        <v>202</v>
      </c>
      <c r="E134" s="207" t="s">
        <v>2517</v>
      </c>
      <c r="F134" s="208" t="s">
        <v>2518</v>
      </c>
      <c r="G134" s="209" t="s">
        <v>283</v>
      </c>
      <c r="H134" s="210">
        <v>19.5</v>
      </c>
      <c r="I134" s="211"/>
      <c r="J134" s="212">
        <f>ROUND(I134*H134,2)</f>
        <v>0</v>
      </c>
      <c r="K134" s="208" t="s">
        <v>206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0.01575</v>
      </c>
      <c r="R134" s="215">
        <f>Q134*H134</f>
        <v>0.30712499999999998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207</v>
      </c>
      <c r="AT134" s="217" t="s">
        <v>202</v>
      </c>
      <c r="AU134" s="217" t="s">
        <v>85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207</v>
      </c>
      <c r="BM134" s="217" t="s">
        <v>2519</v>
      </c>
    </row>
    <row r="135" s="2" customFormat="1">
      <c r="A135" s="40"/>
      <c r="B135" s="41"/>
      <c r="C135" s="42"/>
      <c r="D135" s="219" t="s">
        <v>209</v>
      </c>
      <c r="E135" s="42"/>
      <c r="F135" s="220" t="s">
        <v>2520</v>
      </c>
      <c r="G135" s="42"/>
      <c r="H135" s="42"/>
      <c r="I135" s="221"/>
      <c r="J135" s="42"/>
      <c r="K135" s="42"/>
      <c r="L135" s="46"/>
      <c r="M135" s="222"/>
      <c r="N135" s="223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209</v>
      </c>
      <c r="AU135" s="19" t="s">
        <v>85</v>
      </c>
    </row>
    <row r="136" s="2" customFormat="1" ht="21.75" customHeight="1">
      <c r="A136" s="40"/>
      <c r="B136" s="41"/>
      <c r="C136" s="206" t="s">
        <v>293</v>
      </c>
      <c r="D136" s="206" t="s">
        <v>202</v>
      </c>
      <c r="E136" s="207" t="s">
        <v>2521</v>
      </c>
      <c r="F136" s="208" t="s">
        <v>2522</v>
      </c>
      <c r="G136" s="209" t="s">
        <v>205</v>
      </c>
      <c r="H136" s="210">
        <v>1.016</v>
      </c>
      <c r="I136" s="211"/>
      <c r="J136" s="212">
        <f>ROUND(I136*H136,2)</f>
        <v>0</v>
      </c>
      <c r="K136" s="208" t="s">
        <v>206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2.5018699999999998</v>
      </c>
      <c r="R136" s="215">
        <f>Q136*H136</f>
        <v>2.5418999199999996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207</v>
      </c>
      <c r="AT136" s="217" t="s">
        <v>202</v>
      </c>
      <c r="AU136" s="217" t="s">
        <v>85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207</v>
      </c>
      <c r="BM136" s="217" t="s">
        <v>2523</v>
      </c>
    </row>
    <row r="137" s="2" customFormat="1">
      <c r="A137" s="40"/>
      <c r="B137" s="41"/>
      <c r="C137" s="42"/>
      <c r="D137" s="219" t="s">
        <v>209</v>
      </c>
      <c r="E137" s="42"/>
      <c r="F137" s="220" t="s">
        <v>2524</v>
      </c>
      <c r="G137" s="42"/>
      <c r="H137" s="42"/>
      <c r="I137" s="221"/>
      <c r="J137" s="42"/>
      <c r="K137" s="42"/>
      <c r="L137" s="46"/>
      <c r="M137" s="222"/>
      <c r="N137" s="223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209</v>
      </c>
      <c r="AU137" s="19" t="s">
        <v>85</v>
      </c>
    </row>
    <row r="138" s="13" customFormat="1">
      <c r="A138" s="13"/>
      <c r="B138" s="224"/>
      <c r="C138" s="225"/>
      <c r="D138" s="226" t="s">
        <v>216</v>
      </c>
      <c r="E138" s="227" t="s">
        <v>19</v>
      </c>
      <c r="F138" s="228" t="s">
        <v>2525</v>
      </c>
      <c r="G138" s="225"/>
      <c r="H138" s="229">
        <v>1.016</v>
      </c>
      <c r="I138" s="230"/>
      <c r="J138" s="225"/>
      <c r="K138" s="225"/>
      <c r="L138" s="231"/>
      <c r="M138" s="232"/>
      <c r="N138" s="233"/>
      <c r="O138" s="233"/>
      <c r="P138" s="233"/>
      <c r="Q138" s="233"/>
      <c r="R138" s="233"/>
      <c r="S138" s="233"/>
      <c r="T138" s="234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5" t="s">
        <v>216</v>
      </c>
      <c r="AU138" s="235" t="s">
        <v>85</v>
      </c>
      <c r="AV138" s="13" t="s">
        <v>85</v>
      </c>
      <c r="AW138" s="13" t="s">
        <v>37</v>
      </c>
      <c r="AX138" s="13" t="s">
        <v>75</v>
      </c>
      <c r="AY138" s="235" t="s">
        <v>199</v>
      </c>
    </row>
    <row r="139" s="14" customFormat="1">
      <c r="A139" s="14"/>
      <c r="B139" s="236"/>
      <c r="C139" s="237"/>
      <c r="D139" s="226" t="s">
        <v>216</v>
      </c>
      <c r="E139" s="238" t="s">
        <v>19</v>
      </c>
      <c r="F139" s="239" t="s">
        <v>218</v>
      </c>
      <c r="G139" s="237"/>
      <c r="H139" s="240">
        <v>1.016</v>
      </c>
      <c r="I139" s="241"/>
      <c r="J139" s="237"/>
      <c r="K139" s="237"/>
      <c r="L139" s="242"/>
      <c r="M139" s="243"/>
      <c r="N139" s="244"/>
      <c r="O139" s="244"/>
      <c r="P139" s="244"/>
      <c r="Q139" s="244"/>
      <c r="R139" s="244"/>
      <c r="S139" s="244"/>
      <c r="T139" s="245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46" t="s">
        <v>216</v>
      </c>
      <c r="AU139" s="246" t="s">
        <v>85</v>
      </c>
      <c r="AV139" s="14" t="s">
        <v>207</v>
      </c>
      <c r="AW139" s="14" t="s">
        <v>37</v>
      </c>
      <c r="AX139" s="14" t="s">
        <v>83</v>
      </c>
      <c r="AY139" s="246" t="s">
        <v>199</v>
      </c>
    </row>
    <row r="140" s="2" customFormat="1" ht="16.5" customHeight="1">
      <c r="A140" s="40"/>
      <c r="B140" s="41"/>
      <c r="C140" s="206" t="s">
        <v>298</v>
      </c>
      <c r="D140" s="206" t="s">
        <v>202</v>
      </c>
      <c r="E140" s="207" t="s">
        <v>211</v>
      </c>
      <c r="F140" s="208" t="s">
        <v>212</v>
      </c>
      <c r="G140" s="209" t="s">
        <v>213</v>
      </c>
      <c r="H140" s="210">
        <v>0.19</v>
      </c>
      <c r="I140" s="211"/>
      <c r="J140" s="212">
        <f>ROUND(I140*H140,2)</f>
        <v>0</v>
      </c>
      <c r="K140" s="208" t="s">
        <v>206</v>
      </c>
      <c r="L140" s="46"/>
      <c r="M140" s="213" t="s">
        <v>19</v>
      </c>
      <c r="N140" s="214" t="s">
        <v>46</v>
      </c>
      <c r="O140" s="86"/>
      <c r="P140" s="215">
        <f>O140*H140</f>
        <v>0</v>
      </c>
      <c r="Q140" s="215">
        <v>1.0627727797</v>
      </c>
      <c r="R140" s="215">
        <f>Q140*H140</f>
        <v>0.201926828143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207</v>
      </c>
      <c r="AT140" s="217" t="s">
        <v>202</v>
      </c>
      <c r="AU140" s="217" t="s">
        <v>85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207</v>
      </c>
      <c r="BM140" s="217" t="s">
        <v>2526</v>
      </c>
    </row>
    <row r="141" s="2" customFormat="1">
      <c r="A141" s="40"/>
      <c r="B141" s="41"/>
      <c r="C141" s="42"/>
      <c r="D141" s="219" t="s">
        <v>209</v>
      </c>
      <c r="E141" s="42"/>
      <c r="F141" s="220" t="s">
        <v>215</v>
      </c>
      <c r="G141" s="42"/>
      <c r="H141" s="42"/>
      <c r="I141" s="221"/>
      <c r="J141" s="42"/>
      <c r="K141" s="42"/>
      <c r="L141" s="46"/>
      <c r="M141" s="222"/>
      <c r="N141" s="223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209</v>
      </c>
      <c r="AU141" s="19" t="s">
        <v>85</v>
      </c>
    </row>
    <row r="142" s="13" customFormat="1">
      <c r="A142" s="13"/>
      <c r="B142" s="224"/>
      <c r="C142" s="225"/>
      <c r="D142" s="226" t="s">
        <v>216</v>
      </c>
      <c r="E142" s="227" t="s">
        <v>19</v>
      </c>
      <c r="F142" s="228" t="s">
        <v>2527</v>
      </c>
      <c r="G142" s="225"/>
      <c r="H142" s="229">
        <v>0.19</v>
      </c>
      <c r="I142" s="230"/>
      <c r="J142" s="225"/>
      <c r="K142" s="225"/>
      <c r="L142" s="231"/>
      <c r="M142" s="232"/>
      <c r="N142" s="233"/>
      <c r="O142" s="233"/>
      <c r="P142" s="233"/>
      <c r="Q142" s="233"/>
      <c r="R142" s="233"/>
      <c r="S142" s="233"/>
      <c r="T142" s="234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5" t="s">
        <v>216</v>
      </c>
      <c r="AU142" s="235" t="s">
        <v>85</v>
      </c>
      <c r="AV142" s="13" t="s">
        <v>85</v>
      </c>
      <c r="AW142" s="13" t="s">
        <v>37</v>
      </c>
      <c r="AX142" s="13" t="s">
        <v>75</v>
      </c>
      <c r="AY142" s="235" t="s">
        <v>199</v>
      </c>
    </row>
    <row r="143" s="14" customFormat="1">
      <c r="A143" s="14"/>
      <c r="B143" s="236"/>
      <c r="C143" s="237"/>
      <c r="D143" s="226" t="s">
        <v>216</v>
      </c>
      <c r="E143" s="238" t="s">
        <v>19</v>
      </c>
      <c r="F143" s="239" t="s">
        <v>218</v>
      </c>
      <c r="G143" s="237"/>
      <c r="H143" s="240">
        <v>0.19</v>
      </c>
      <c r="I143" s="241"/>
      <c r="J143" s="237"/>
      <c r="K143" s="237"/>
      <c r="L143" s="242"/>
      <c r="M143" s="243"/>
      <c r="N143" s="244"/>
      <c r="O143" s="244"/>
      <c r="P143" s="244"/>
      <c r="Q143" s="244"/>
      <c r="R143" s="244"/>
      <c r="S143" s="244"/>
      <c r="T143" s="245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46" t="s">
        <v>216</v>
      </c>
      <c r="AU143" s="246" t="s">
        <v>85</v>
      </c>
      <c r="AV143" s="14" t="s">
        <v>207</v>
      </c>
      <c r="AW143" s="14" t="s">
        <v>37</v>
      </c>
      <c r="AX143" s="14" t="s">
        <v>83</v>
      </c>
      <c r="AY143" s="246" t="s">
        <v>199</v>
      </c>
    </row>
    <row r="144" s="12" customFormat="1" ht="22.8" customHeight="1">
      <c r="A144" s="12"/>
      <c r="B144" s="190"/>
      <c r="C144" s="191"/>
      <c r="D144" s="192" t="s">
        <v>74</v>
      </c>
      <c r="E144" s="204" t="s">
        <v>230</v>
      </c>
      <c r="F144" s="204" t="s">
        <v>231</v>
      </c>
      <c r="G144" s="191"/>
      <c r="H144" s="191"/>
      <c r="I144" s="194"/>
      <c r="J144" s="205">
        <f>BK144</f>
        <v>0</v>
      </c>
      <c r="K144" s="191"/>
      <c r="L144" s="196"/>
      <c r="M144" s="197"/>
      <c r="N144" s="198"/>
      <c r="O144" s="198"/>
      <c r="P144" s="199">
        <f>SUM(P145:P182)</f>
        <v>0</v>
      </c>
      <c r="Q144" s="198"/>
      <c r="R144" s="199">
        <f>SUM(R145:R182)</f>
        <v>0.04255225</v>
      </c>
      <c r="S144" s="198"/>
      <c r="T144" s="200">
        <f>SUM(T145:T182)</f>
        <v>6.6563100000000004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01" t="s">
        <v>83</v>
      </c>
      <c r="AT144" s="202" t="s">
        <v>74</v>
      </c>
      <c r="AU144" s="202" t="s">
        <v>83</v>
      </c>
      <c r="AY144" s="201" t="s">
        <v>199</v>
      </c>
      <c r="BK144" s="203">
        <f>SUM(BK145:BK182)</f>
        <v>0</v>
      </c>
    </row>
    <row r="145" s="2" customFormat="1" ht="16.5" customHeight="1">
      <c r="A145" s="40"/>
      <c r="B145" s="41"/>
      <c r="C145" s="206" t="s">
        <v>128</v>
      </c>
      <c r="D145" s="206" t="s">
        <v>202</v>
      </c>
      <c r="E145" s="207" t="s">
        <v>2528</v>
      </c>
      <c r="F145" s="208" t="s">
        <v>2529</v>
      </c>
      <c r="G145" s="209" t="s">
        <v>283</v>
      </c>
      <c r="H145" s="210">
        <v>10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7.1500000000000002E-06</v>
      </c>
      <c r="R145" s="215">
        <f>Q145*H145</f>
        <v>7.1500000000000003E-05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207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207</v>
      </c>
      <c r="BM145" s="217" t="s">
        <v>2530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2531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2" customFormat="1" ht="16.5" customHeight="1">
      <c r="A147" s="40"/>
      <c r="B147" s="41"/>
      <c r="C147" s="206" t="s">
        <v>131</v>
      </c>
      <c r="D147" s="206" t="s">
        <v>202</v>
      </c>
      <c r="E147" s="207" t="s">
        <v>2532</v>
      </c>
      <c r="F147" s="208" t="s">
        <v>2533</v>
      </c>
      <c r="G147" s="209" t="s">
        <v>283</v>
      </c>
      <c r="H147" s="210">
        <v>11</v>
      </c>
      <c r="I147" s="211"/>
      <c r="J147" s="212">
        <f>ROUND(I147*H147,2)</f>
        <v>0</v>
      </c>
      <c r="K147" s="208" t="s">
        <v>206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6.2500000000000003E-06</v>
      </c>
      <c r="R147" s="215">
        <f>Q147*H147</f>
        <v>6.8750000000000004E-05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207</v>
      </c>
      <c r="AT147" s="217" t="s">
        <v>202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207</v>
      </c>
      <c r="BM147" s="217" t="s">
        <v>2534</v>
      </c>
    </row>
    <row r="148" s="2" customFormat="1">
      <c r="A148" s="40"/>
      <c r="B148" s="41"/>
      <c r="C148" s="42"/>
      <c r="D148" s="219" t="s">
        <v>209</v>
      </c>
      <c r="E148" s="42"/>
      <c r="F148" s="220" t="s">
        <v>2535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209</v>
      </c>
      <c r="AU148" s="19" t="s">
        <v>85</v>
      </c>
    </row>
    <row r="149" s="2" customFormat="1" ht="16.5" customHeight="1">
      <c r="A149" s="40"/>
      <c r="B149" s="41"/>
      <c r="C149" s="206" t="s">
        <v>134</v>
      </c>
      <c r="D149" s="206" t="s">
        <v>202</v>
      </c>
      <c r="E149" s="207" t="s">
        <v>2536</v>
      </c>
      <c r="F149" s="208" t="s">
        <v>2537</v>
      </c>
      <c r="G149" s="209" t="s">
        <v>283</v>
      </c>
      <c r="H149" s="210">
        <v>46</v>
      </c>
      <c r="I149" s="211"/>
      <c r="J149" s="212">
        <f>ROUND(I149*H149,2)</f>
        <v>0</v>
      </c>
      <c r="K149" s="208" t="s">
        <v>206</v>
      </c>
      <c r="L149" s="46"/>
      <c r="M149" s="213" t="s">
        <v>19</v>
      </c>
      <c r="N149" s="214" t="s">
        <v>46</v>
      </c>
      <c r="O149" s="86"/>
      <c r="P149" s="215">
        <f>O149*H149</f>
        <v>0</v>
      </c>
      <c r="Q149" s="215">
        <v>1.9999999999999999E-06</v>
      </c>
      <c r="R149" s="215">
        <f>Q149*H149</f>
        <v>9.2E-05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207</v>
      </c>
      <c r="AT149" s="217" t="s">
        <v>202</v>
      </c>
      <c r="AU149" s="217" t="s">
        <v>85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207</v>
      </c>
      <c r="BM149" s="217" t="s">
        <v>2538</v>
      </c>
    </row>
    <row r="150" s="2" customFormat="1">
      <c r="A150" s="40"/>
      <c r="B150" s="41"/>
      <c r="C150" s="42"/>
      <c r="D150" s="219" t="s">
        <v>209</v>
      </c>
      <c r="E150" s="42"/>
      <c r="F150" s="220" t="s">
        <v>2539</v>
      </c>
      <c r="G150" s="42"/>
      <c r="H150" s="42"/>
      <c r="I150" s="221"/>
      <c r="J150" s="42"/>
      <c r="K150" s="42"/>
      <c r="L150" s="46"/>
      <c r="M150" s="222"/>
      <c r="N150" s="22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209</v>
      </c>
      <c r="AU150" s="19" t="s">
        <v>85</v>
      </c>
    </row>
    <row r="151" s="2" customFormat="1" ht="16.5" customHeight="1">
      <c r="A151" s="40"/>
      <c r="B151" s="41"/>
      <c r="C151" s="206" t="s">
        <v>322</v>
      </c>
      <c r="D151" s="206" t="s">
        <v>202</v>
      </c>
      <c r="E151" s="207" t="s">
        <v>2540</v>
      </c>
      <c r="F151" s="208" t="s">
        <v>2541</v>
      </c>
      <c r="G151" s="209" t="s">
        <v>417</v>
      </c>
      <c r="H151" s="210">
        <v>3</v>
      </c>
      <c r="I151" s="211"/>
      <c r="J151" s="212">
        <f>ROUND(I151*H151,2)</f>
        <v>0</v>
      </c>
      <c r="K151" s="208" t="s">
        <v>206</v>
      </c>
      <c r="L151" s="46"/>
      <c r="M151" s="213" t="s">
        <v>19</v>
      </c>
      <c r="N151" s="214" t="s">
        <v>46</v>
      </c>
      <c r="O151" s="86"/>
      <c r="P151" s="215">
        <f>O151*H151</f>
        <v>0</v>
      </c>
      <c r="Q151" s="215">
        <v>0.00044000000000000002</v>
      </c>
      <c r="R151" s="215">
        <f>Q151*H151</f>
        <v>0.00132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207</v>
      </c>
      <c r="AT151" s="217" t="s">
        <v>202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207</v>
      </c>
      <c r="BM151" s="217" t="s">
        <v>2542</v>
      </c>
    </row>
    <row r="152" s="2" customFormat="1">
      <c r="A152" s="40"/>
      <c r="B152" s="41"/>
      <c r="C152" s="42"/>
      <c r="D152" s="219" t="s">
        <v>209</v>
      </c>
      <c r="E152" s="42"/>
      <c r="F152" s="220" t="s">
        <v>2543</v>
      </c>
      <c r="G152" s="42"/>
      <c r="H152" s="42"/>
      <c r="I152" s="221"/>
      <c r="J152" s="42"/>
      <c r="K152" s="42"/>
      <c r="L152" s="46"/>
      <c r="M152" s="222"/>
      <c r="N152" s="223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209</v>
      </c>
      <c r="AU152" s="19" t="s">
        <v>85</v>
      </c>
    </row>
    <row r="153" s="2" customFormat="1" ht="16.5" customHeight="1">
      <c r="A153" s="40"/>
      <c r="B153" s="41"/>
      <c r="C153" s="247" t="s">
        <v>326</v>
      </c>
      <c r="D153" s="247" t="s">
        <v>287</v>
      </c>
      <c r="E153" s="248" t="s">
        <v>2544</v>
      </c>
      <c r="F153" s="249" t="s">
        <v>2545</v>
      </c>
      <c r="G153" s="250" t="s">
        <v>417</v>
      </c>
      <c r="H153" s="251">
        <v>2</v>
      </c>
      <c r="I153" s="252"/>
      <c r="J153" s="253">
        <f>ROUND(I153*H153,2)</f>
        <v>0</v>
      </c>
      <c r="K153" s="249" t="s">
        <v>19</v>
      </c>
      <c r="L153" s="254"/>
      <c r="M153" s="255" t="s">
        <v>19</v>
      </c>
      <c r="N153" s="256" t="s">
        <v>46</v>
      </c>
      <c r="O153" s="86"/>
      <c r="P153" s="215">
        <f>O153*H153</f>
        <v>0</v>
      </c>
      <c r="Q153" s="215">
        <v>0</v>
      </c>
      <c r="R153" s="215">
        <f>Q153*H153</f>
        <v>0</v>
      </c>
      <c r="S153" s="215">
        <v>0</v>
      </c>
      <c r="T153" s="21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254</v>
      </c>
      <c r="AT153" s="217" t="s">
        <v>287</v>
      </c>
      <c r="AU153" s="217" t="s">
        <v>85</v>
      </c>
      <c r="AY153" s="19" t="s">
        <v>199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83</v>
      </c>
      <c r="BK153" s="218">
        <f>ROUND(I153*H153,2)</f>
        <v>0</v>
      </c>
      <c r="BL153" s="19" t="s">
        <v>207</v>
      </c>
      <c r="BM153" s="217" t="s">
        <v>2546</v>
      </c>
    </row>
    <row r="154" s="2" customFormat="1" ht="16.5" customHeight="1">
      <c r="A154" s="40"/>
      <c r="B154" s="41"/>
      <c r="C154" s="247" t="s">
        <v>7</v>
      </c>
      <c r="D154" s="247" t="s">
        <v>287</v>
      </c>
      <c r="E154" s="248" t="s">
        <v>2547</v>
      </c>
      <c r="F154" s="249" t="s">
        <v>2548</v>
      </c>
      <c r="G154" s="250" t="s">
        <v>417</v>
      </c>
      <c r="H154" s="251">
        <v>1</v>
      </c>
      <c r="I154" s="252"/>
      <c r="J154" s="253">
        <f>ROUND(I154*H154,2)</f>
        <v>0</v>
      </c>
      <c r="K154" s="249" t="s">
        <v>206</v>
      </c>
      <c r="L154" s="254"/>
      <c r="M154" s="255" t="s">
        <v>19</v>
      </c>
      <c r="N154" s="256" t="s">
        <v>46</v>
      </c>
      <c r="O154" s="86"/>
      <c r="P154" s="215">
        <f>O154*H154</f>
        <v>0</v>
      </c>
      <c r="Q154" s="215">
        <v>0.041000000000000002</v>
      </c>
      <c r="R154" s="215">
        <f>Q154*H154</f>
        <v>0.041000000000000002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254</v>
      </c>
      <c r="AT154" s="217" t="s">
        <v>287</v>
      </c>
      <c r="AU154" s="217" t="s">
        <v>85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207</v>
      </c>
      <c r="BM154" s="217" t="s">
        <v>2549</v>
      </c>
    </row>
    <row r="155" s="2" customFormat="1" ht="16.5" customHeight="1">
      <c r="A155" s="40"/>
      <c r="B155" s="41"/>
      <c r="C155" s="206" t="s">
        <v>339</v>
      </c>
      <c r="D155" s="206" t="s">
        <v>202</v>
      </c>
      <c r="E155" s="207" t="s">
        <v>1848</v>
      </c>
      <c r="F155" s="208" t="s">
        <v>1849</v>
      </c>
      <c r="G155" s="209" t="s">
        <v>205</v>
      </c>
      <c r="H155" s="210">
        <v>0.58999999999999997</v>
      </c>
      <c r="I155" s="211"/>
      <c r="J155" s="212">
        <f>ROUND(I155*H155,2)</f>
        <v>0</v>
      </c>
      <c r="K155" s="208" t="s">
        <v>206</v>
      </c>
      <c r="L155" s="46"/>
      <c r="M155" s="213" t="s">
        <v>19</v>
      </c>
      <c r="N155" s="214" t="s">
        <v>46</v>
      </c>
      <c r="O155" s="86"/>
      <c r="P155" s="215">
        <f>O155*H155</f>
        <v>0</v>
      </c>
      <c r="Q155" s="215">
        <v>0</v>
      </c>
      <c r="R155" s="215">
        <f>Q155*H155</f>
        <v>0</v>
      </c>
      <c r="S155" s="215">
        <v>1.95</v>
      </c>
      <c r="T155" s="216">
        <f>S155*H155</f>
        <v>1.1504999999999999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17" t="s">
        <v>207</v>
      </c>
      <c r="AT155" s="217" t="s">
        <v>202</v>
      </c>
      <c r="AU155" s="217" t="s">
        <v>85</v>
      </c>
      <c r="AY155" s="19" t="s">
        <v>199</v>
      </c>
      <c r="BE155" s="218">
        <f>IF(N155="základní",J155,0)</f>
        <v>0</v>
      </c>
      <c r="BF155" s="218">
        <f>IF(N155="snížená",J155,0)</f>
        <v>0</v>
      </c>
      <c r="BG155" s="218">
        <f>IF(N155="zákl. přenesená",J155,0)</f>
        <v>0</v>
      </c>
      <c r="BH155" s="218">
        <f>IF(N155="sníž. přenesená",J155,0)</f>
        <v>0</v>
      </c>
      <c r="BI155" s="218">
        <f>IF(N155="nulová",J155,0)</f>
        <v>0</v>
      </c>
      <c r="BJ155" s="19" t="s">
        <v>83</v>
      </c>
      <c r="BK155" s="218">
        <f>ROUND(I155*H155,2)</f>
        <v>0</v>
      </c>
      <c r="BL155" s="19" t="s">
        <v>207</v>
      </c>
      <c r="BM155" s="217" t="s">
        <v>2550</v>
      </c>
    </row>
    <row r="156" s="2" customFormat="1">
      <c r="A156" s="40"/>
      <c r="B156" s="41"/>
      <c r="C156" s="42"/>
      <c r="D156" s="219" t="s">
        <v>209</v>
      </c>
      <c r="E156" s="42"/>
      <c r="F156" s="220" t="s">
        <v>1851</v>
      </c>
      <c r="G156" s="42"/>
      <c r="H156" s="42"/>
      <c r="I156" s="221"/>
      <c r="J156" s="42"/>
      <c r="K156" s="42"/>
      <c r="L156" s="46"/>
      <c r="M156" s="222"/>
      <c r="N156" s="223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209</v>
      </c>
      <c r="AU156" s="19" t="s">
        <v>85</v>
      </c>
    </row>
    <row r="157" s="13" customFormat="1">
      <c r="A157" s="13"/>
      <c r="B157" s="224"/>
      <c r="C157" s="225"/>
      <c r="D157" s="226" t="s">
        <v>216</v>
      </c>
      <c r="E157" s="227" t="s">
        <v>19</v>
      </c>
      <c r="F157" s="228" t="s">
        <v>2551</v>
      </c>
      <c r="G157" s="225"/>
      <c r="H157" s="229">
        <v>0.58999999999999997</v>
      </c>
      <c r="I157" s="230"/>
      <c r="J157" s="225"/>
      <c r="K157" s="225"/>
      <c r="L157" s="231"/>
      <c r="M157" s="232"/>
      <c r="N157" s="233"/>
      <c r="O157" s="233"/>
      <c r="P157" s="233"/>
      <c r="Q157" s="233"/>
      <c r="R157" s="233"/>
      <c r="S157" s="233"/>
      <c r="T157" s="234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5" t="s">
        <v>216</v>
      </c>
      <c r="AU157" s="235" t="s">
        <v>85</v>
      </c>
      <c r="AV157" s="13" t="s">
        <v>85</v>
      </c>
      <c r="AW157" s="13" t="s">
        <v>37</v>
      </c>
      <c r="AX157" s="13" t="s">
        <v>75</v>
      </c>
      <c r="AY157" s="235" t="s">
        <v>199</v>
      </c>
    </row>
    <row r="158" s="14" customFormat="1">
      <c r="A158" s="14"/>
      <c r="B158" s="236"/>
      <c r="C158" s="237"/>
      <c r="D158" s="226" t="s">
        <v>216</v>
      </c>
      <c r="E158" s="238" t="s">
        <v>19</v>
      </c>
      <c r="F158" s="239" t="s">
        <v>218</v>
      </c>
      <c r="G158" s="237"/>
      <c r="H158" s="240">
        <v>0.58999999999999997</v>
      </c>
      <c r="I158" s="241"/>
      <c r="J158" s="237"/>
      <c r="K158" s="237"/>
      <c r="L158" s="242"/>
      <c r="M158" s="243"/>
      <c r="N158" s="244"/>
      <c r="O158" s="244"/>
      <c r="P158" s="244"/>
      <c r="Q158" s="244"/>
      <c r="R158" s="244"/>
      <c r="S158" s="244"/>
      <c r="T158" s="245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6" t="s">
        <v>216</v>
      </c>
      <c r="AU158" s="246" t="s">
        <v>85</v>
      </c>
      <c r="AV158" s="14" t="s">
        <v>207</v>
      </c>
      <c r="AW158" s="14" t="s">
        <v>37</v>
      </c>
      <c r="AX158" s="14" t="s">
        <v>83</v>
      </c>
      <c r="AY158" s="246" t="s">
        <v>199</v>
      </c>
    </row>
    <row r="159" s="2" customFormat="1" ht="16.5" customHeight="1">
      <c r="A159" s="40"/>
      <c r="B159" s="41"/>
      <c r="C159" s="206" t="s">
        <v>344</v>
      </c>
      <c r="D159" s="206" t="s">
        <v>202</v>
      </c>
      <c r="E159" s="207" t="s">
        <v>2552</v>
      </c>
      <c r="F159" s="208" t="s">
        <v>2553</v>
      </c>
      <c r="G159" s="209" t="s">
        <v>417</v>
      </c>
      <c r="H159" s="210">
        <v>2</v>
      </c>
      <c r="I159" s="211"/>
      <c r="J159" s="212">
        <f>ROUND(I159*H159,2)</f>
        <v>0</v>
      </c>
      <c r="K159" s="208" t="s">
        <v>206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0</v>
      </c>
      <c r="R159" s="215">
        <f>Q159*H159</f>
        <v>0</v>
      </c>
      <c r="S159" s="215">
        <v>0.048000000000000001</v>
      </c>
      <c r="T159" s="216">
        <f>S159*H159</f>
        <v>0.096000000000000002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207</v>
      </c>
      <c r="AT159" s="217" t="s">
        <v>202</v>
      </c>
      <c r="AU159" s="217" t="s">
        <v>85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207</v>
      </c>
      <c r="BM159" s="217" t="s">
        <v>2554</v>
      </c>
    </row>
    <row r="160" s="2" customFormat="1">
      <c r="A160" s="40"/>
      <c r="B160" s="41"/>
      <c r="C160" s="42"/>
      <c r="D160" s="219" t="s">
        <v>209</v>
      </c>
      <c r="E160" s="42"/>
      <c r="F160" s="220" t="s">
        <v>2555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209</v>
      </c>
      <c r="AU160" s="19" t="s">
        <v>85</v>
      </c>
    </row>
    <row r="161" s="2" customFormat="1" ht="16.5" customHeight="1">
      <c r="A161" s="40"/>
      <c r="B161" s="41"/>
      <c r="C161" s="206" t="s">
        <v>349</v>
      </c>
      <c r="D161" s="206" t="s">
        <v>202</v>
      </c>
      <c r="E161" s="207" t="s">
        <v>2288</v>
      </c>
      <c r="F161" s="208" t="s">
        <v>2289</v>
      </c>
      <c r="G161" s="209" t="s">
        <v>213</v>
      </c>
      <c r="H161" s="210">
        <v>0.050000000000000003</v>
      </c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0</v>
      </c>
      <c r="R161" s="215">
        <f>Q161*H161</f>
        <v>0</v>
      </c>
      <c r="S161" s="215">
        <v>1.2609999999999999</v>
      </c>
      <c r="T161" s="216">
        <f>S161*H161</f>
        <v>0.063049999999999995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207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207</v>
      </c>
      <c r="BM161" s="217" t="s">
        <v>2556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2291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2" customFormat="1" ht="16.5" customHeight="1">
      <c r="A163" s="40"/>
      <c r="B163" s="41"/>
      <c r="C163" s="206" t="s">
        <v>354</v>
      </c>
      <c r="D163" s="206" t="s">
        <v>202</v>
      </c>
      <c r="E163" s="207" t="s">
        <v>232</v>
      </c>
      <c r="F163" s="208" t="s">
        <v>233</v>
      </c>
      <c r="G163" s="209" t="s">
        <v>205</v>
      </c>
      <c r="H163" s="210">
        <v>1.246</v>
      </c>
      <c r="I163" s="211"/>
      <c r="J163" s="212">
        <f>ROUND(I163*H163,2)</f>
        <v>0</v>
      </c>
      <c r="K163" s="208" t="s">
        <v>206</v>
      </c>
      <c r="L163" s="46"/>
      <c r="M163" s="213" t="s">
        <v>19</v>
      </c>
      <c r="N163" s="214" t="s">
        <v>46</v>
      </c>
      <c r="O163" s="86"/>
      <c r="P163" s="215">
        <f>O163*H163</f>
        <v>0</v>
      </c>
      <c r="Q163" s="215">
        <v>0</v>
      </c>
      <c r="R163" s="215">
        <f>Q163*H163</f>
        <v>0</v>
      </c>
      <c r="S163" s="215">
        <v>1.3999999999999999</v>
      </c>
      <c r="T163" s="216">
        <f>S163*H163</f>
        <v>1.7444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17" t="s">
        <v>207</v>
      </c>
      <c r="AT163" s="217" t="s">
        <v>202</v>
      </c>
      <c r="AU163" s="217" t="s">
        <v>85</v>
      </c>
      <c r="AY163" s="19" t="s">
        <v>199</v>
      </c>
      <c r="BE163" s="218">
        <f>IF(N163="základní",J163,0)</f>
        <v>0</v>
      </c>
      <c r="BF163" s="218">
        <f>IF(N163="snížená",J163,0)</f>
        <v>0</v>
      </c>
      <c r="BG163" s="218">
        <f>IF(N163="zákl. přenesená",J163,0)</f>
        <v>0</v>
      </c>
      <c r="BH163" s="218">
        <f>IF(N163="sníž. přenesená",J163,0)</f>
        <v>0</v>
      </c>
      <c r="BI163" s="218">
        <f>IF(N163="nulová",J163,0)</f>
        <v>0</v>
      </c>
      <c r="BJ163" s="19" t="s">
        <v>83</v>
      </c>
      <c r="BK163" s="218">
        <f>ROUND(I163*H163,2)</f>
        <v>0</v>
      </c>
      <c r="BL163" s="19" t="s">
        <v>207</v>
      </c>
      <c r="BM163" s="217" t="s">
        <v>2557</v>
      </c>
    </row>
    <row r="164" s="2" customFormat="1">
      <c r="A164" s="40"/>
      <c r="B164" s="41"/>
      <c r="C164" s="42"/>
      <c r="D164" s="219" t="s">
        <v>209</v>
      </c>
      <c r="E164" s="42"/>
      <c r="F164" s="220" t="s">
        <v>235</v>
      </c>
      <c r="G164" s="42"/>
      <c r="H164" s="42"/>
      <c r="I164" s="221"/>
      <c r="J164" s="42"/>
      <c r="K164" s="42"/>
      <c r="L164" s="46"/>
      <c r="M164" s="222"/>
      <c r="N164" s="223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209</v>
      </c>
      <c r="AU164" s="19" t="s">
        <v>85</v>
      </c>
    </row>
    <row r="165" s="13" customFormat="1">
      <c r="A165" s="13"/>
      <c r="B165" s="224"/>
      <c r="C165" s="225"/>
      <c r="D165" s="226" t="s">
        <v>216</v>
      </c>
      <c r="E165" s="227" t="s">
        <v>19</v>
      </c>
      <c r="F165" s="228" t="s">
        <v>2558</v>
      </c>
      <c r="G165" s="225"/>
      <c r="H165" s="229">
        <v>1.246</v>
      </c>
      <c r="I165" s="230"/>
      <c r="J165" s="225"/>
      <c r="K165" s="225"/>
      <c r="L165" s="231"/>
      <c r="M165" s="232"/>
      <c r="N165" s="233"/>
      <c r="O165" s="233"/>
      <c r="P165" s="233"/>
      <c r="Q165" s="233"/>
      <c r="R165" s="233"/>
      <c r="S165" s="233"/>
      <c r="T165" s="234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5" t="s">
        <v>216</v>
      </c>
      <c r="AU165" s="235" t="s">
        <v>85</v>
      </c>
      <c r="AV165" s="13" t="s">
        <v>85</v>
      </c>
      <c r="AW165" s="13" t="s">
        <v>37</v>
      </c>
      <c r="AX165" s="13" t="s">
        <v>75</v>
      </c>
      <c r="AY165" s="235" t="s">
        <v>199</v>
      </c>
    </row>
    <row r="166" s="14" customFormat="1">
      <c r="A166" s="14"/>
      <c r="B166" s="236"/>
      <c r="C166" s="237"/>
      <c r="D166" s="226" t="s">
        <v>216</v>
      </c>
      <c r="E166" s="238" t="s">
        <v>19</v>
      </c>
      <c r="F166" s="239" t="s">
        <v>218</v>
      </c>
      <c r="G166" s="237"/>
      <c r="H166" s="240">
        <v>1.246</v>
      </c>
      <c r="I166" s="241"/>
      <c r="J166" s="237"/>
      <c r="K166" s="237"/>
      <c r="L166" s="242"/>
      <c r="M166" s="243"/>
      <c r="N166" s="244"/>
      <c r="O166" s="244"/>
      <c r="P166" s="244"/>
      <c r="Q166" s="244"/>
      <c r="R166" s="244"/>
      <c r="S166" s="244"/>
      <c r="T166" s="245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6" t="s">
        <v>216</v>
      </c>
      <c r="AU166" s="246" t="s">
        <v>85</v>
      </c>
      <c r="AV166" s="14" t="s">
        <v>207</v>
      </c>
      <c r="AW166" s="14" t="s">
        <v>37</v>
      </c>
      <c r="AX166" s="14" t="s">
        <v>83</v>
      </c>
      <c r="AY166" s="246" t="s">
        <v>199</v>
      </c>
    </row>
    <row r="167" s="2" customFormat="1" ht="16.5" customHeight="1">
      <c r="A167" s="40"/>
      <c r="B167" s="41"/>
      <c r="C167" s="206" t="s">
        <v>359</v>
      </c>
      <c r="D167" s="206" t="s">
        <v>202</v>
      </c>
      <c r="E167" s="207" t="s">
        <v>423</v>
      </c>
      <c r="F167" s="208" t="s">
        <v>424</v>
      </c>
      <c r="G167" s="209" t="s">
        <v>283</v>
      </c>
      <c r="H167" s="210">
        <v>1.6799999999999999</v>
      </c>
      <c r="I167" s="211"/>
      <c r="J167" s="212">
        <f>ROUND(I167*H167,2)</f>
        <v>0</v>
      </c>
      <c r="K167" s="208" t="s">
        <v>206</v>
      </c>
      <c r="L167" s="46"/>
      <c r="M167" s="213" t="s">
        <v>19</v>
      </c>
      <c r="N167" s="214" t="s">
        <v>46</v>
      </c>
      <c r="O167" s="86"/>
      <c r="P167" s="215">
        <f>O167*H167</f>
        <v>0</v>
      </c>
      <c r="Q167" s="215">
        <v>0</v>
      </c>
      <c r="R167" s="215">
        <f>Q167*H167</f>
        <v>0</v>
      </c>
      <c r="S167" s="215">
        <v>0.075999999999999998</v>
      </c>
      <c r="T167" s="216">
        <f>S167*H167</f>
        <v>0.12767999999999999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17" t="s">
        <v>207</v>
      </c>
      <c r="AT167" s="217" t="s">
        <v>202</v>
      </c>
      <c r="AU167" s="217" t="s">
        <v>85</v>
      </c>
      <c r="AY167" s="19" t="s">
        <v>199</v>
      </c>
      <c r="BE167" s="218">
        <f>IF(N167="základní",J167,0)</f>
        <v>0</v>
      </c>
      <c r="BF167" s="218">
        <f>IF(N167="snížená",J167,0)</f>
        <v>0</v>
      </c>
      <c r="BG167" s="218">
        <f>IF(N167="zákl. přenesená",J167,0)</f>
        <v>0</v>
      </c>
      <c r="BH167" s="218">
        <f>IF(N167="sníž. přenesená",J167,0)</f>
        <v>0</v>
      </c>
      <c r="BI167" s="218">
        <f>IF(N167="nulová",J167,0)</f>
        <v>0</v>
      </c>
      <c r="BJ167" s="19" t="s">
        <v>83</v>
      </c>
      <c r="BK167" s="218">
        <f>ROUND(I167*H167,2)</f>
        <v>0</v>
      </c>
      <c r="BL167" s="19" t="s">
        <v>207</v>
      </c>
      <c r="BM167" s="217" t="s">
        <v>2559</v>
      </c>
    </row>
    <row r="168" s="2" customFormat="1">
      <c r="A168" s="40"/>
      <c r="B168" s="41"/>
      <c r="C168" s="42"/>
      <c r="D168" s="219" t="s">
        <v>209</v>
      </c>
      <c r="E168" s="42"/>
      <c r="F168" s="220" t="s">
        <v>426</v>
      </c>
      <c r="G168" s="42"/>
      <c r="H168" s="42"/>
      <c r="I168" s="221"/>
      <c r="J168" s="42"/>
      <c r="K168" s="42"/>
      <c r="L168" s="46"/>
      <c r="M168" s="222"/>
      <c r="N168" s="223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209</v>
      </c>
      <c r="AU168" s="19" t="s">
        <v>85</v>
      </c>
    </row>
    <row r="169" s="13" customFormat="1">
      <c r="A169" s="13"/>
      <c r="B169" s="224"/>
      <c r="C169" s="225"/>
      <c r="D169" s="226" t="s">
        <v>216</v>
      </c>
      <c r="E169" s="227" t="s">
        <v>19</v>
      </c>
      <c r="F169" s="228" t="s">
        <v>2560</v>
      </c>
      <c r="G169" s="225"/>
      <c r="H169" s="229">
        <v>1.6799999999999999</v>
      </c>
      <c r="I169" s="230"/>
      <c r="J169" s="225"/>
      <c r="K169" s="225"/>
      <c r="L169" s="231"/>
      <c r="M169" s="232"/>
      <c r="N169" s="233"/>
      <c r="O169" s="233"/>
      <c r="P169" s="233"/>
      <c r="Q169" s="233"/>
      <c r="R169" s="233"/>
      <c r="S169" s="233"/>
      <c r="T169" s="234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35" t="s">
        <v>216</v>
      </c>
      <c r="AU169" s="235" t="s">
        <v>85</v>
      </c>
      <c r="AV169" s="13" t="s">
        <v>85</v>
      </c>
      <c r="AW169" s="13" t="s">
        <v>37</v>
      </c>
      <c r="AX169" s="13" t="s">
        <v>75</v>
      </c>
      <c r="AY169" s="235" t="s">
        <v>199</v>
      </c>
    </row>
    <row r="170" s="14" customFormat="1">
      <c r="A170" s="14"/>
      <c r="B170" s="236"/>
      <c r="C170" s="237"/>
      <c r="D170" s="226" t="s">
        <v>216</v>
      </c>
      <c r="E170" s="238" t="s">
        <v>19</v>
      </c>
      <c r="F170" s="239" t="s">
        <v>218</v>
      </c>
      <c r="G170" s="237"/>
      <c r="H170" s="240">
        <v>1.6799999999999999</v>
      </c>
      <c r="I170" s="241"/>
      <c r="J170" s="237"/>
      <c r="K170" s="237"/>
      <c r="L170" s="242"/>
      <c r="M170" s="243"/>
      <c r="N170" s="244"/>
      <c r="O170" s="244"/>
      <c r="P170" s="244"/>
      <c r="Q170" s="244"/>
      <c r="R170" s="244"/>
      <c r="S170" s="244"/>
      <c r="T170" s="245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46" t="s">
        <v>216</v>
      </c>
      <c r="AU170" s="246" t="s">
        <v>85</v>
      </c>
      <c r="AV170" s="14" t="s">
        <v>207</v>
      </c>
      <c r="AW170" s="14" t="s">
        <v>37</v>
      </c>
      <c r="AX170" s="14" t="s">
        <v>83</v>
      </c>
      <c r="AY170" s="246" t="s">
        <v>199</v>
      </c>
    </row>
    <row r="171" s="2" customFormat="1" ht="16.5" customHeight="1">
      <c r="A171" s="40"/>
      <c r="B171" s="41"/>
      <c r="C171" s="206" t="s">
        <v>364</v>
      </c>
      <c r="D171" s="206" t="s">
        <v>202</v>
      </c>
      <c r="E171" s="207" t="s">
        <v>2561</v>
      </c>
      <c r="F171" s="208" t="s">
        <v>2562</v>
      </c>
      <c r="G171" s="209" t="s">
        <v>417</v>
      </c>
      <c r="H171" s="210">
        <v>2</v>
      </c>
      <c r="I171" s="211"/>
      <c r="J171" s="212">
        <f>ROUND(I171*H171,2)</f>
        <v>0</v>
      </c>
      <c r="K171" s="208" t="s">
        <v>206</v>
      </c>
      <c r="L171" s="46"/>
      <c r="M171" s="213" t="s">
        <v>19</v>
      </c>
      <c r="N171" s="214" t="s">
        <v>46</v>
      </c>
      <c r="O171" s="86"/>
      <c r="P171" s="215">
        <f>O171*H171</f>
        <v>0</v>
      </c>
      <c r="Q171" s="215">
        <v>0</v>
      </c>
      <c r="R171" s="215">
        <f>Q171*H171</f>
        <v>0</v>
      </c>
      <c r="S171" s="215">
        <v>0.031</v>
      </c>
      <c r="T171" s="216">
        <f>S171*H171</f>
        <v>0.062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17" t="s">
        <v>207</v>
      </c>
      <c r="AT171" s="217" t="s">
        <v>202</v>
      </c>
      <c r="AU171" s="217" t="s">
        <v>85</v>
      </c>
      <c r="AY171" s="19" t="s">
        <v>199</v>
      </c>
      <c r="BE171" s="218">
        <f>IF(N171="základní",J171,0)</f>
        <v>0</v>
      </c>
      <c r="BF171" s="218">
        <f>IF(N171="snížená",J171,0)</f>
        <v>0</v>
      </c>
      <c r="BG171" s="218">
        <f>IF(N171="zákl. přenesená",J171,0)</f>
        <v>0</v>
      </c>
      <c r="BH171" s="218">
        <f>IF(N171="sníž. přenesená",J171,0)</f>
        <v>0</v>
      </c>
      <c r="BI171" s="218">
        <f>IF(N171="nulová",J171,0)</f>
        <v>0</v>
      </c>
      <c r="BJ171" s="19" t="s">
        <v>83</v>
      </c>
      <c r="BK171" s="218">
        <f>ROUND(I171*H171,2)</f>
        <v>0</v>
      </c>
      <c r="BL171" s="19" t="s">
        <v>207</v>
      </c>
      <c r="BM171" s="217" t="s">
        <v>2563</v>
      </c>
    </row>
    <row r="172" s="2" customFormat="1">
      <c r="A172" s="40"/>
      <c r="B172" s="41"/>
      <c r="C172" s="42"/>
      <c r="D172" s="219" t="s">
        <v>209</v>
      </c>
      <c r="E172" s="42"/>
      <c r="F172" s="220" t="s">
        <v>2564</v>
      </c>
      <c r="G172" s="42"/>
      <c r="H172" s="42"/>
      <c r="I172" s="221"/>
      <c r="J172" s="42"/>
      <c r="K172" s="42"/>
      <c r="L172" s="46"/>
      <c r="M172" s="222"/>
      <c r="N172" s="223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209</v>
      </c>
      <c r="AU172" s="19" t="s">
        <v>85</v>
      </c>
    </row>
    <row r="173" s="2" customFormat="1" ht="16.5" customHeight="1">
      <c r="A173" s="40"/>
      <c r="B173" s="41"/>
      <c r="C173" s="206" t="s">
        <v>369</v>
      </c>
      <c r="D173" s="206" t="s">
        <v>202</v>
      </c>
      <c r="E173" s="207" t="s">
        <v>1058</v>
      </c>
      <c r="F173" s="208" t="s">
        <v>1059</v>
      </c>
      <c r="G173" s="209" t="s">
        <v>417</v>
      </c>
      <c r="H173" s="210">
        <v>2</v>
      </c>
      <c r="I173" s="211"/>
      <c r="J173" s="212">
        <f>ROUND(I173*H173,2)</f>
        <v>0</v>
      </c>
      <c r="K173" s="208" t="s">
        <v>206</v>
      </c>
      <c r="L173" s="46"/>
      <c r="M173" s="213" t="s">
        <v>19</v>
      </c>
      <c r="N173" s="214" t="s">
        <v>46</v>
      </c>
      <c r="O173" s="86"/>
      <c r="P173" s="215">
        <f>O173*H173</f>
        <v>0</v>
      </c>
      <c r="Q173" s="215">
        <v>0</v>
      </c>
      <c r="R173" s="215">
        <f>Q173*H173</f>
        <v>0</v>
      </c>
      <c r="S173" s="215">
        <v>0.002</v>
      </c>
      <c r="T173" s="216">
        <f>S173*H173</f>
        <v>0.0040000000000000001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207</v>
      </c>
      <c r="AT173" s="217" t="s">
        <v>202</v>
      </c>
      <c r="AU173" s="217" t="s">
        <v>85</v>
      </c>
      <c r="AY173" s="19" t="s">
        <v>199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83</v>
      </c>
      <c r="BK173" s="218">
        <f>ROUND(I173*H173,2)</f>
        <v>0</v>
      </c>
      <c r="BL173" s="19" t="s">
        <v>207</v>
      </c>
      <c r="BM173" s="217" t="s">
        <v>2565</v>
      </c>
    </row>
    <row r="174" s="2" customFormat="1">
      <c r="A174" s="40"/>
      <c r="B174" s="41"/>
      <c r="C174" s="42"/>
      <c r="D174" s="219" t="s">
        <v>209</v>
      </c>
      <c r="E174" s="42"/>
      <c r="F174" s="220" t="s">
        <v>1061</v>
      </c>
      <c r="G174" s="42"/>
      <c r="H174" s="42"/>
      <c r="I174" s="221"/>
      <c r="J174" s="42"/>
      <c r="K174" s="42"/>
      <c r="L174" s="46"/>
      <c r="M174" s="222"/>
      <c r="N174" s="223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209</v>
      </c>
      <c r="AU174" s="19" t="s">
        <v>85</v>
      </c>
    </row>
    <row r="175" s="2" customFormat="1" ht="16.5" customHeight="1">
      <c r="A175" s="40"/>
      <c r="B175" s="41"/>
      <c r="C175" s="206" t="s">
        <v>374</v>
      </c>
      <c r="D175" s="206" t="s">
        <v>202</v>
      </c>
      <c r="E175" s="207" t="s">
        <v>2566</v>
      </c>
      <c r="F175" s="208" t="s">
        <v>2567</v>
      </c>
      <c r="G175" s="209" t="s">
        <v>283</v>
      </c>
      <c r="H175" s="210">
        <v>45.5</v>
      </c>
      <c r="I175" s="211"/>
      <c r="J175" s="212">
        <f>ROUND(I175*H175,2)</f>
        <v>0</v>
      </c>
      <c r="K175" s="208" t="s">
        <v>206</v>
      </c>
      <c r="L175" s="46"/>
      <c r="M175" s="213" t="s">
        <v>19</v>
      </c>
      <c r="N175" s="214" t="s">
        <v>46</v>
      </c>
      <c r="O175" s="86"/>
      <c r="P175" s="215">
        <f>O175*H175</f>
        <v>0</v>
      </c>
      <c r="Q175" s="215">
        <v>0</v>
      </c>
      <c r="R175" s="215">
        <f>Q175*H175</f>
        <v>0</v>
      </c>
      <c r="S175" s="215">
        <v>0.060999999999999999</v>
      </c>
      <c r="T175" s="216">
        <f>S175*H175</f>
        <v>2.7755000000000001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207</v>
      </c>
      <c r="AT175" s="217" t="s">
        <v>202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207</v>
      </c>
      <c r="BM175" s="217" t="s">
        <v>2568</v>
      </c>
    </row>
    <row r="176" s="2" customFormat="1">
      <c r="A176" s="40"/>
      <c r="B176" s="41"/>
      <c r="C176" s="42"/>
      <c r="D176" s="219" t="s">
        <v>209</v>
      </c>
      <c r="E176" s="42"/>
      <c r="F176" s="220" t="s">
        <v>2569</v>
      </c>
      <c r="G176" s="42"/>
      <c r="H176" s="42"/>
      <c r="I176" s="221"/>
      <c r="J176" s="42"/>
      <c r="K176" s="42"/>
      <c r="L176" s="46"/>
      <c r="M176" s="222"/>
      <c r="N176" s="223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209</v>
      </c>
      <c r="AU176" s="19" t="s">
        <v>85</v>
      </c>
    </row>
    <row r="177" s="13" customFormat="1">
      <c r="A177" s="13"/>
      <c r="B177" s="224"/>
      <c r="C177" s="225"/>
      <c r="D177" s="226" t="s">
        <v>216</v>
      </c>
      <c r="E177" s="227" t="s">
        <v>19</v>
      </c>
      <c r="F177" s="228" t="s">
        <v>2570</v>
      </c>
      <c r="G177" s="225"/>
      <c r="H177" s="229">
        <v>45.5</v>
      </c>
      <c r="I177" s="230"/>
      <c r="J177" s="225"/>
      <c r="K177" s="225"/>
      <c r="L177" s="231"/>
      <c r="M177" s="232"/>
      <c r="N177" s="233"/>
      <c r="O177" s="233"/>
      <c r="P177" s="233"/>
      <c r="Q177" s="233"/>
      <c r="R177" s="233"/>
      <c r="S177" s="233"/>
      <c r="T177" s="234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35" t="s">
        <v>216</v>
      </c>
      <c r="AU177" s="235" t="s">
        <v>85</v>
      </c>
      <c r="AV177" s="13" t="s">
        <v>85</v>
      </c>
      <c r="AW177" s="13" t="s">
        <v>37</v>
      </c>
      <c r="AX177" s="13" t="s">
        <v>75</v>
      </c>
      <c r="AY177" s="235" t="s">
        <v>199</v>
      </c>
    </row>
    <row r="178" s="14" customFormat="1">
      <c r="A178" s="14"/>
      <c r="B178" s="236"/>
      <c r="C178" s="237"/>
      <c r="D178" s="226" t="s">
        <v>216</v>
      </c>
      <c r="E178" s="238" t="s">
        <v>19</v>
      </c>
      <c r="F178" s="239" t="s">
        <v>218</v>
      </c>
      <c r="G178" s="237"/>
      <c r="H178" s="240">
        <v>45.5</v>
      </c>
      <c r="I178" s="241"/>
      <c r="J178" s="237"/>
      <c r="K178" s="237"/>
      <c r="L178" s="242"/>
      <c r="M178" s="243"/>
      <c r="N178" s="244"/>
      <c r="O178" s="244"/>
      <c r="P178" s="244"/>
      <c r="Q178" s="244"/>
      <c r="R178" s="244"/>
      <c r="S178" s="244"/>
      <c r="T178" s="245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46" t="s">
        <v>216</v>
      </c>
      <c r="AU178" s="246" t="s">
        <v>85</v>
      </c>
      <c r="AV178" s="14" t="s">
        <v>207</v>
      </c>
      <c r="AW178" s="14" t="s">
        <v>37</v>
      </c>
      <c r="AX178" s="14" t="s">
        <v>83</v>
      </c>
      <c r="AY178" s="246" t="s">
        <v>199</v>
      </c>
    </row>
    <row r="179" s="2" customFormat="1" ht="16.5" customHeight="1">
      <c r="A179" s="40"/>
      <c r="B179" s="41"/>
      <c r="C179" s="206" t="s">
        <v>379</v>
      </c>
      <c r="D179" s="206" t="s">
        <v>202</v>
      </c>
      <c r="E179" s="207" t="s">
        <v>2571</v>
      </c>
      <c r="F179" s="208" t="s">
        <v>2572</v>
      </c>
      <c r="G179" s="209" t="s">
        <v>283</v>
      </c>
      <c r="H179" s="210">
        <v>10.380000000000001</v>
      </c>
      <c r="I179" s="211"/>
      <c r="J179" s="212">
        <f>ROUND(I179*H179,2)</f>
        <v>0</v>
      </c>
      <c r="K179" s="208" t="s">
        <v>206</v>
      </c>
      <c r="L179" s="46"/>
      <c r="M179" s="213" t="s">
        <v>19</v>
      </c>
      <c r="N179" s="214" t="s">
        <v>46</v>
      </c>
      <c r="O179" s="86"/>
      <c r="P179" s="215">
        <f>O179*H179</f>
        <v>0</v>
      </c>
      <c r="Q179" s="215">
        <v>0</v>
      </c>
      <c r="R179" s="215">
        <f>Q179*H179</f>
        <v>0</v>
      </c>
      <c r="S179" s="215">
        <v>0.060999999999999999</v>
      </c>
      <c r="T179" s="216">
        <f>S179*H179</f>
        <v>0.63318000000000008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17" t="s">
        <v>207</v>
      </c>
      <c r="AT179" s="217" t="s">
        <v>202</v>
      </c>
      <c r="AU179" s="217" t="s">
        <v>85</v>
      </c>
      <c r="AY179" s="19" t="s">
        <v>199</v>
      </c>
      <c r="BE179" s="218">
        <f>IF(N179="základní",J179,0)</f>
        <v>0</v>
      </c>
      <c r="BF179" s="218">
        <f>IF(N179="snížená",J179,0)</f>
        <v>0</v>
      </c>
      <c r="BG179" s="218">
        <f>IF(N179="zákl. přenesená",J179,0)</f>
        <v>0</v>
      </c>
      <c r="BH179" s="218">
        <f>IF(N179="sníž. přenesená",J179,0)</f>
        <v>0</v>
      </c>
      <c r="BI179" s="218">
        <f>IF(N179="nulová",J179,0)</f>
        <v>0</v>
      </c>
      <c r="BJ179" s="19" t="s">
        <v>83</v>
      </c>
      <c r="BK179" s="218">
        <f>ROUND(I179*H179,2)</f>
        <v>0</v>
      </c>
      <c r="BL179" s="19" t="s">
        <v>207</v>
      </c>
      <c r="BM179" s="217" t="s">
        <v>2573</v>
      </c>
    </row>
    <row r="180" s="2" customFormat="1">
      <c r="A180" s="40"/>
      <c r="B180" s="41"/>
      <c r="C180" s="42"/>
      <c r="D180" s="219" t="s">
        <v>209</v>
      </c>
      <c r="E180" s="42"/>
      <c r="F180" s="220" t="s">
        <v>2574</v>
      </c>
      <c r="G180" s="42"/>
      <c r="H180" s="42"/>
      <c r="I180" s="221"/>
      <c r="J180" s="42"/>
      <c r="K180" s="42"/>
      <c r="L180" s="46"/>
      <c r="M180" s="222"/>
      <c r="N180" s="223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209</v>
      </c>
      <c r="AU180" s="19" t="s">
        <v>85</v>
      </c>
    </row>
    <row r="181" s="13" customFormat="1">
      <c r="A181" s="13"/>
      <c r="B181" s="224"/>
      <c r="C181" s="225"/>
      <c r="D181" s="226" t="s">
        <v>216</v>
      </c>
      <c r="E181" s="227" t="s">
        <v>19</v>
      </c>
      <c r="F181" s="228" t="s">
        <v>2471</v>
      </c>
      <c r="G181" s="225"/>
      <c r="H181" s="229">
        <v>10.380000000000001</v>
      </c>
      <c r="I181" s="230"/>
      <c r="J181" s="225"/>
      <c r="K181" s="225"/>
      <c r="L181" s="231"/>
      <c r="M181" s="232"/>
      <c r="N181" s="233"/>
      <c r="O181" s="233"/>
      <c r="P181" s="233"/>
      <c r="Q181" s="233"/>
      <c r="R181" s="233"/>
      <c r="S181" s="233"/>
      <c r="T181" s="234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5" t="s">
        <v>216</v>
      </c>
      <c r="AU181" s="235" t="s">
        <v>85</v>
      </c>
      <c r="AV181" s="13" t="s">
        <v>85</v>
      </c>
      <c r="AW181" s="13" t="s">
        <v>37</v>
      </c>
      <c r="AX181" s="13" t="s">
        <v>75</v>
      </c>
      <c r="AY181" s="235" t="s">
        <v>199</v>
      </c>
    </row>
    <row r="182" s="14" customFormat="1">
      <c r="A182" s="14"/>
      <c r="B182" s="236"/>
      <c r="C182" s="237"/>
      <c r="D182" s="226" t="s">
        <v>216</v>
      </c>
      <c r="E182" s="238" t="s">
        <v>19</v>
      </c>
      <c r="F182" s="239" t="s">
        <v>218</v>
      </c>
      <c r="G182" s="237"/>
      <c r="H182" s="240">
        <v>10.380000000000001</v>
      </c>
      <c r="I182" s="241"/>
      <c r="J182" s="237"/>
      <c r="K182" s="237"/>
      <c r="L182" s="242"/>
      <c r="M182" s="243"/>
      <c r="N182" s="244"/>
      <c r="O182" s="244"/>
      <c r="P182" s="244"/>
      <c r="Q182" s="244"/>
      <c r="R182" s="244"/>
      <c r="S182" s="244"/>
      <c r="T182" s="245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46" t="s">
        <v>216</v>
      </c>
      <c r="AU182" s="246" t="s">
        <v>85</v>
      </c>
      <c r="AV182" s="14" t="s">
        <v>207</v>
      </c>
      <c r="AW182" s="14" t="s">
        <v>37</v>
      </c>
      <c r="AX182" s="14" t="s">
        <v>83</v>
      </c>
      <c r="AY182" s="246" t="s">
        <v>199</v>
      </c>
    </row>
    <row r="183" s="12" customFormat="1" ht="22.8" customHeight="1">
      <c r="A183" s="12"/>
      <c r="B183" s="190"/>
      <c r="C183" s="191"/>
      <c r="D183" s="192" t="s">
        <v>74</v>
      </c>
      <c r="E183" s="204" t="s">
        <v>236</v>
      </c>
      <c r="F183" s="204" t="s">
        <v>237</v>
      </c>
      <c r="G183" s="191"/>
      <c r="H183" s="191"/>
      <c r="I183" s="194"/>
      <c r="J183" s="205">
        <f>BK183</f>
        <v>0</v>
      </c>
      <c r="K183" s="191"/>
      <c r="L183" s="196"/>
      <c r="M183" s="197"/>
      <c r="N183" s="198"/>
      <c r="O183" s="198"/>
      <c r="P183" s="199">
        <f>SUM(P184:P197)</f>
        <v>0</v>
      </c>
      <c r="Q183" s="198"/>
      <c r="R183" s="199">
        <f>SUM(R184:R197)</f>
        <v>0</v>
      </c>
      <c r="S183" s="198"/>
      <c r="T183" s="200">
        <f>SUM(T184:T197)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01" t="s">
        <v>83</v>
      </c>
      <c r="AT183" s="202" t="s">
        <v>74</v>
      </c>
      <c r="AU183" s="202" t="s">
        <v>83</v>
      </c>
      <c r="AY183" s="201" t="s">
        <v>199</v>
      </c>
      <c r="BK183" s="203">
        <f>SUM(BK184:BK197)</f>
        <v>0</v>
      </c>
    </row>
    <row r="184" s="2" customFormat="1" ht="21.75" customHeight="1">
      <c r="A184" s="40"/>
      <c r="B184" s="41"/>
      <c r="C184" s="206" t="s">
        <v>384</v>
      </c>
      <c r="D184" s="206" t="s">
        <v>202</v>
      </c>
      <c r="E184" s="207" t="s">
        <v>239</v>
      </c>
      <c r="F184" s="208" t="s">
        <v>240</v>
      </c>
      <c r="G184" s="209" t="s">
        <v>213</v>
      </c>
      <c r="H184" s="210">
        <v>9.3610000000000007</v>
      </c>
      <c r="I184" s="211"/>
      <c r="J184" s="212">
        <f>ROUND(I184*H184,2)</f>
        <v>0</v>
      </c>
      <c r="K184" s="208" t="s">
        <v>206</v>
      </c>
      <c r="L184" s="46"/>
      <c r="M184" s="213" t="s">
        <v>19</v>
      </c>
      <c r="N184" s="214" t="s">
        <v>46</v>
      </c>
      <c r="O184" s="86"/>
      <c r="P184" s="215">
        <f>O184*H184</f>
        <v>0</v>
      </c>
      <c r="Q184" s="215">
        <v>0</v>
      </c>
      <c r="R184" s="215">
        <f>Q184*H184</f>
        <v>0</v>
      </c>
      <c r="S184" s="215">
        <v>0</v>
      </c>
      <c r="T184" s="21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17" t="s">
        <v>207</v>
      </c>
      <c r="AT184" s="217" t="s">
        <v>202</v>
      </c>
      <c r="AU184" s="217" t="s">
        <v>85</v>
      </c>
      <c r="AY184" s="19" t="s">
        <v>199</v>
      </c>
      <c r="BE184" s="218">
        <f>IF(N184="základní",J184,0)</f>
        <v>0</v>
      </c>
      <c r="BF184" s="218">
        <f>IF(N184="snížená",J184,0)</f>
        <v>0</v>
      </c>
      <c r="BG184" s="218">
        <f>IF(N184="zákl. přenesená",J184,0)</f>
        <v>0</v>
      </c>
      <c r="BH184" s="218">
        <f>IF(N184="sníž. přenesená",J184,0)</f>
        <v>0</v>
      </c>
      <c r="BI184" s="218">
        <f>IF(N184="nulová",J184,0)</f>
        <v>0</v>
      </c>
      <c r="BJ184" s="19" t="s">
        <v>83</v>
      </c>
      <c r="BK184" s="218">
        <f>ROUND(I184*H184,2)</f>
        <v>0</v>
      </c>
      <c r="BL184" s="19" t="s">
        <v>207</v>
      </c>
      <c r="BM184" s="217" t="s">
        <v>2575</v>
      </c>
    </row>
    <row r="185" s="2" customFormat="1">
      <c r="A185" s="40"/>
      <c r="B185" s="41"/>
      <c r="C185" s="42"/>
      <c r="D185" s="219" t="s">
        <v>209</v>
      </c>
      <c r="E185" s="42"/>
      <c r="F185" s="220" t="s">
        <v>242</v>
      </c>
      <c r="G185" s="42"/>
      <c r="H185" s="42"/>
      <c r="I185" s="221"/>
      <c r="J185" s="42"/>
      <c r="K185" s="42"/>
      <c r="L185" s="46"/>
      <c r="M185" s="222"/>
      <c r="N185" s="223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209</v>
      </c>
      <c r="AU185" s="19" t="s">
        <v>85</v>
      </c>
    </row>
    <row r="186" s="2" customFormat="1" ht="21.75" customHeight="1">
      <c r="A186" s="40"/>
      <c r="B186" s="41"/>
      <c r="C186" s="206" t="s">
        <v>290</v>
      </c>
      <c r="D186" s="206" t="s">
        <v>202</v>
      </c>
      <c r="E186" s="207" t="s">
        <v>2318</v>
      </c>
      <c r="F186" s="208" t="s">
        <v>2319</v>
      </c>
      <c r="G186" s="209" t="s">
        <v>213</v>
      </c>
      <c r="H186" s="210">
        <v>9.3610000000000007</v>
      </c>
      <c r="I186" s="211"/>
      <c r="J186" s="212">
        <f>ROUND(I186*H186,2)</f>
        <v>0</v>
      </c>
      <c r="K186" s="208" t="s">
        <v>206</v>
      </c>
      <c r="L186" s="46"/>
      <c r="M186" s="213" t="s">
        <v>19</v>
      </c>
      <c r="N186" s="214" t="s">
        <v>46</v>
      </c>
      <c r="O186" s="86"/>
      <c r="P186" s="215">
        <f>O186*H186</f>
        <v>0</v>
      </c>
      <c r="Q186" s="215">
        <v>0</v>
      </c>
      <c r="R186" s="215">
        <f>Q186*H186</f>
        <v>0</v>
      </c>
      <c r="S186" s="215">
        <v>0</v>
      </c>
      <c r="T186" s="21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207</v>
      </c>
      <c r="AT186" s="217" t="s">
        <v>202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207</v>
      </c>
      <c r="BM186" s="217" t="s">
        <v>2576</v>
      </c>
    </row>
    <row r="187" s="2" customFormat="1">
      <c r="A187" s="40"/>
      <c r="B187" s="41"/>
      <c r="C187" s="42"/>
      <c r="D187" s="219" t="s">
        <v>209</v>
      </c>
      <c r="E187" s="42"/>
      <c r="F187" s="220" t="s">
        <v>2321</v>
      </c>
      <c r="G187" s="42"/>
      <c r="H187" s="42"/>
      <c r="I187" s="221"/>
      <c r="J187" s="42"/>
      <c r="K187" s="42"/>
      <c r="L187" s="46"/>
      <c r="M187" s="222"/>
      <c r="N187" s="223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209</v>
      </c>
      <c r="AU187" s="19" t="s">
        <v>85</v>
      </c>
    </row>
    <row r="188" s="2" customFormat="1" ht="16.5" customHeight="1">
      <c r="A188" s="40"/>
      <c r="B188" s="41"/>
      <c r="C188" s="206" t="s">
        <v>392</v>
      </c>
      <c r="D188" s="206" t="s">
        <v>202</v>
      </c>
      <c r="E188" s="207" t="s">
        <v>250</v>
      </c>
      <c r="F188" s="208" t="s">
        <v>251</v>
      </c>
      <c r="G188" s="209" t="s">
        <v>213</v>
      </c>
      <c r="H188" s="210">
        <v>9.3610000000000007</v>
      </c>
      <c r="I188" s="211"/>
      <c r="J188" s="212">
        <f>ROUND(I188*H188,2)</f>
        <v>0</v>
      </c>
      <c r="K188" s="208" t="s">
        <v>206</v>
      </c>
      <c r="L188" s="46"/>
      <c r="M188" s="213" t="s">
        <v>19</v>
      </c>
      <c r="N188" s="214" t="s">
        <v>46</v>
      </c>
      <c r="O188" s="86"/>
      <c r="P188" s="215">
        <f>O188*H188</f>
        <v>0</v>
      </c>
      <c r="Q188" s="215">
        <v>0</v>
      </c>
      <c r="R188" s="215">
        <f>Q188*H188</f>
        <v>0</v>
      </c>
      <c r="S188" s="215">
        <v>0</v>
      </c>
      <c r="T188" s="21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7" t="s">
        <v>207</v>
      </c>
      <c r="AT188" s="217" t="s">
        <v>202</v>
      </c>
      <c r="AU188" s="217" t="s">
        <v>85</v>
      </c>
      <c r="AY188" s="19" t="s">
        <v>199</v>
      </c>
      <c r="BE188" s="218">
        <f>IF(N188="základní",J188,0)</f>
        <v>0</v>
      </c>
      <c r="BF188" s="218">
        <f>IF(N188="snížená",J188,0)</f>
        <v>0</v>
      </c>
      <c r="BG188" s="218">
        <f>IF(N188="zákl. přenesená",J188,0)</f>
        <v>0</v>
      </c>
      <c r="BH188" s="218">
        <f>IF(N188="sníž. přenesená",J188,0)</f>
        <v>0</v>
      </c>
      <c r="BI188" s="218">
        <f>IF(N188="nulová",J188,0)</f>
        <v>0</v>
      </c>
      <c r="BJ188" s="19" t="s">
        <v>83</v>
      </c>
      <c r="BK188" s="218">
        <f>ROUND(I188*H188,2)</f>
        <v>0</v>
      </c>
      <c r="BL188" s="19" t="s">
        <v>207</v>
      </c>
      <c r="BM188" s="217" t="s">
        <v>2577</v>
      </c>
    </row>
    <row r="189" s="2" customFormat="1">
      <c r="A189" s="40"/>
      <c r="B189" s="41"/>
      <c r="C189" s="42"/>
      <c r="D189" s="219" t="s">
        <v>209</v>
      </c>
      <c r="E189" s="42"/>
      <c r="F189" s="220" t="s">
        <v>253</v>
      </c>
      <c r="G189" s="42"/>
      <c r="H189" s="42"/>
      <c r="I189" s="221"/>
      <c r="J189" s="42"/>
      <c r="K189" s="42"/>
      <c r="L189" s="46"/>
      <c r="M189" s="222"/>
      <c r="N189" s="223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209</v>
      </c>
      <c r="AU189" s="19" t="s">
        <v>85</v>
      </c>
    </row>
    <row r="190" s="2" customFormat="1" ht="16.5" customHeight="1">
      <c r="A190" s="40"/>
      <c r="B190" s="41"/>
      <c r="C190" s="206" t="s">
        <v>516</v>
      </c>
      <c r="D190" s="206" t="s">
        <v>202</v>
      </c>
      <c r="E190" s="207" t="s">
        <v>255</v>
      </c>
      <c r="F190" s="208" t="s">
        <v>256</v>
      </c>
      <c r="G190" s="209" t="s">
        <v>213</v>
      </c>
      <c r="H190" s="210">
        <v>187.22</v>
      </c>
      <c r="I190" s="211"/>
      <c r="J190" s="212">
        <f>ROUND(I190*H190,2)</f>
        <v>0</v>
      </c>
      <c r="K190" s="208" t="s">
        <v>206</v>
      </c>
      <c r="L190" s="46"/>
      <c r="M190" s="213" t="s">
        <v>19</v>
      </c>
      <c r="N190" s="214" t="s">
        <v>46</v>
      </c>
      <c r="O190" s="86"/>
      <c r="P190" s="215">
        <f>O190*H190</f>
        <v>0</v>
      </c>
      <c r="Q190" s="215">
        <v>0</v>
      </c>
      <c r="R190" s="215">
        <f>Q190*H190</f>
        <v>0</v>
      </c>
      <c r="S190" s="215">
        <v>0</v>
      </c>
      <c r="T190" s="21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17" t="s">
        <v>207</v>
      </c>
      <c r="AT190" s="217" t="s">
        <v>202</v>
      </c>
      <c r="AU190" s="217" t="s">
        <v>85</v>
      </c>
      <c r="AY190" s="19" t="s">
        <v>199</v>
      </c>
      <c r="BE190" s="218">
        <f>IF(N190="základní",J190,0)</f>
        <v>0</v>
      </c>
      <c r="BF190" s="218">
        <f>IF(N190="snížená",J190,0)</f>
        <v>0</v>
      </c>
      <c r="BG190" s="218">
        <f>IF(N190="zákl. přenesená",J190,0)</f>
        <v>0</v>
      </c>
      <c r="BH190" s="218">
        <f>IF(N190="sníž. přenesená",J190,0)</f>
        <v>0</v>
      </c>
      <c r="BI190" s="218">
        <f>IF(N190="nulová",J190,0)</f>
        <v>0</v>
      </c>
      <c r="BJ190" s="19" t="s">
        <v>83</v>
      </c>
      <c r="BK190" s="218">
        <f>ROUND(I190*H190,2)</f>
        <v>0</v>
      </c>
      <c r="BL190" s="19" t="s">
        <v>207</v>
      </c>
      <c r="BM190" s="217" t="s">
        <v>2578</v>
      </c>
    </row>
    <row r="191" s="2" customFormat="1">
      <c r="A191" s="40"/>
      <c r="B191" s="41"/>
      <c r="C191" s="42"/>
      <c r="D191" s="219" t="s">
        <v>209</v>
      </c>
      <c r="E191" s="42"/>
      <c r="F191" s="220" t="s">
        <v>258</v>
      </c>
      <c r="G191" s="42"/>
      <c r="H191" s="42"/>
      <c r="I191" s="221"/>
      <c r="J191" s="42"/>
      <c r="K191" s="42"/>
      <c r="L191" s="46"/>
      <c r="M191" s="222"/>
      <c r="N191" s="223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209</v>
      </c>
      <c r="AU191" s="19" t="s">
        <v>85</v>
      </c>
    </row>
    <row r="192" s="13" customFormat="1">
      <c r="A192" s="13"/>
      <c r="B192" s="224"/>
      <c r="C192" s="225"/>
      <c r="D192" s="226" t="s">
        <v>216</v>
      </c>
      <c r="E192" s="227" t="s">
        <v>19</v>
      </c>
      <c r="F192" s="228" t="s">
        <v>2579</v>
      </c>
      <c r="G192" s="225"/>
      <c r="H192" s="229">
        <v>187.22</v>
      </c>
      <c r="I192" s="230"/>
      <c r="J192" s="225"/>
      <c r="K192" s="225"/>
      <c r="L192" s="231"/>
      <c r="M192" s="232"/>
      <c r="N192" s="233"/>
      <c r="O192" s="233"/>
      <c r="P192" s="233"/>
      <c r="Q192" s="233"/>
      <c r="R192" s="233"/>
      <c r="S192" s="233"/>
      <c r="T192" s="234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35" t="s">
        <v>216</v>
      </c>
      <c r="AU192" s="235" t="s">
        <v>85</v>
      </c>
      <c r="AV192" s="13" t="s">
        <v>85</v>
      </c>
      <c r="AW192" s="13" t="s">
        <v>37</v>
      </c>
      <c r="AX192" s="13" t="s">
        <v>75</v>
      </c>
      <c r="AY192" s="235" t="s">
        <v>199</v>
      </c>
    </row>
    <row r="193" s="14" customFormat="1">
      <c r="A193" s="14"/>
      <c r="B193" s="236"/>
      <c r="C193" s="237"/>
      <c r="D193" s="226" t="s">
        <v>216</v>
      </c>
      <c r="E193" s="238" t="s">
        <v>19</v>
      </c>
      <c r="F193" s="239" t="s">
        <v>218</v>
      </c>
      <c r="G193" s="237"/>
      <c r="H193" s="240">
        <v>187.22</v>
      </c>
      <c r="I193" s="241"/>
      <c r="J193" s="237"/>
      <c r="K193" s="237"/>
      <c r="L193" s="242"/>
      <c r="M193" s="243"/>
      <c r="N193" s="244"/>
      <c r="O193" s="244"/>
      <c r="P193" s="244"/>
      <c r="Q193" s="244"/>
      <c r="R193" s="244"/>
      <c r="S193" s="244"/>
      <c r="T193" s="245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46" t="s">
        <v>216</v>
      </c>
      <c r="AU193" s="246" t="s">
        <v>85</v>
      </c>
      <c r="AV193" s="14" t="s">
        <v>207</v>
      </c>
      <c r="AW193" s="14" t="s">
        <v>37</v>
      </c>
      <c r="AX193" s="14" t="s">
        <v>83</v>
      </c>
      <c r="AY193" s="246" t="s">
        <v>199</v>
      </c>
    </row>
    <row r="194" s="2" customFormat="1" ht="24.15" customHeight="1">
      <c r="A194" s="40"/>
      <c r="B194" s="41"/>
      <c r="C194" s="206" t="s">
        <v>521</v>
      </c>
      <c r="D194" s="206" t="s">
        <v>202</v>
      </c>
      <c r="E194" s="207" t="s">
        <v>1413</v>
      </c>
      <c r="F194" s="208" t="s">
        <v>1414</v>
      </c>
      <c r="G194" s="209" t="s">
        <v>213</v>
      </c>
      <c r="H194" s="210">
        <v>9.3610000000000007</v>
      </c>
      <c r="I194" s="211"/>
      <c r="J194" s="212">
        <f>ROUND(I194*H194,2)</f>
        <v>0</v>
      </c>
      <c r="K194" s="208" t="s">
        <v>206</v>
      </c>
      <c r="L194" s="46"/>
      <c r="M194" s="213" t="s">
        <v>19</v>
      </c>
      <c r="N194" s="214" t="s">
        <v>46</v>
      </c>
      <c r="O194" s="86"/>
      <c r="P194" s="215">
        <f>O194*H194</f>
        <v>0</v>
      </c>
      <c r="Q194" s="215">
        <v>0</v>
      </c>
      <c r="R194" s="215">
        <f>Q194*H194</f>
        <v>0</v>
      </c>
      <c r="S194" s="215">
        <v>0</v>
      </c>
      <c r="T194" s="216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17" t="s">
        <v>207</v>
      </c>
      <c r="AT194" s="217" t="s">
        <v>202</v>
      </c>
      <c r="AU194" s="217" t="s">
        <v>85</v>
      </c>
      <c r="AY194" s="19" t="s">
        <v>199</v>
      </c>
      <c r="BE194" s="218">
        <f>IF(N194="základní",J194,0)</f>
        <v>0</v>
      </c>
      <c r="BF194" s="218">
        <f>IF(N194="snížená",J194,0)</f>
        <v>0</v>
      </c>
      <c r="BG194" s="218">
        <f>IF(N194="zákl. přenesená",J194,0)</f>
        <v>0</v>
      </c>
      <c r="BH194" s="218">
        <f>IF(N194="sníž. přenesená",J194,0)</f>
        <v>0</v>
      </c>
      <c r="BI194" s="218">
        <f>IF(N194="nulová",J194,0)</f>
        <v>0</v>
      </c>
      <c r="BJ194" s="19" t="s">
        <v>83</v>
      </c>
      <c r="BK194" s="218">
        <f>ROUND(I194*H194,2)</f>
        <v>0</v>
      </c>
      <c r="BL194" s="19" t="s">
        <v>207</v>
      </c>
      <c r="BM194" s="217" t="s">
        <v>2580</v>
      </c>
    </row>
    <row r="195" s="2" customFormat="1">
      <c r="A195" s="40"/>
      <c r="B195" s="41"/>
      <c r="C195" s="42"/>
      <c r="D195" s="219" t="s">
        <v>209</v>
      </c>
      <c r="E195" s="42"/>
      <c r="F195" s="220" t="s">
        <v>1416</v>
      </c>
      <c r="G195" s="42"/>
      <c r="H195" s="42"/>
      <c r="I195" s="221"/>
      <c r="J195" s="42"/>
      <c r="K195" s="42"/>
      <c r="L195" s="46"/>
      <c r="M195" s="222"/>
      <c r="N195" s="223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209</v>
      </c>
      <c r="AU195" s="19" t="s">
        <v>85</v>
      </c>
    </row>
    <row r="196" s="2" customFormat="1" ht="21.75" customHeight="1">
      <c r="A196" s="40"/>
      <c r="B196" s="41"/>
      <c r="C196" s="206" t="s">
        <v>526</v>
      </c>
      <c r="D196" s="206" t="s">
        <v>202</v>
      </c>
      <c r="E196" s="207" t="s">
        <v>266</v>
      </c>
      <c r="F196" s="208" t="s">
        <v>267</v>
      </c>
      <c r="G196" s="209" t="s">
        <v>213</v>
      </c>
      <c r="H196" s="210">
        <v>0.20000000000000001</v>
      </c>
      <c r="I196" s="211"/>
      <c r="J196" s="212">
        <f>ROUND(I196*H196,2)</f>
        <v>0</v>
      </c>
      <c r="K196" s="208" t="s">
        <v>206</v>
      </c>
      <c r="L196" s="46"/>
      <c r="M196" s="213" t="s">
        <v>19</v>
      </c>
      <c r="N196" s="214" t="s">
        <v>46</v>
      </c>
      <c r="O196" s="86"/>
      <c r="P196" s="215">
        <f>O196*H196</f>
        <v>0</v>
      </c>
      <c r="Q196" s="215">
        <v>0</v>
      </c>
      <c r="R196" s="215">
        <f>Q196*H196</f>
        <v>0</v>
      </c>
      <c r="S196" s="215">
        <v>0</v>
      </c>
      <c r="T196" s="21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17" t="s">
        <v>207</v>
      </c>
      <c r="AT196" s="217" t="s">
        <v>202</v>
      </c>
      <c r="AU196" s="217" t="s">
        <v>85</v>
      </c>
      <c r="AY196" s="19" t="s">
        <v>199</v>
      </c>
      <c r="BE196" s="218">
        <f>IF(N196="základní",J196,0)</f>
        <v>0</v>
      </c>
      <c r="BF196" s="218">
        <f>IF(N196="snížená",J196,0)</f>
        <v>0</v>
      </c>
      <c r="BG196" s="218">
        <f>IF(N196="zákl. přenesená",J196,0)</f>
        <v>0</v>
      </c>
      <c r="BH196" s="218">
        <f>IF(N196="sníž. přenesená",J196,0)</f>
        <v>0</v>
      </c>
      <c r="BI196" s="218">
        <f>IF(N196="nulová",J196,0)</f>
        <v>0</v>
      </c>
      <c r="BJ196" s="19" t="s">
        <v>83</v>
      </c>
      <c r="BK196" s="218">
        <f>ROUND(I196*H196,2)</f>
        <v>0</v>
      </c>
      <c r="BL196" s="19" t="s">
        <v>207</v>
      </c>
      <c r="BM196" s="217" t="s">
        <v>2581</v>
      </c>
    </row>
    <row r="197" s="2" customFormat="1">
      <c r="A197" s="40"/>
      <c r="B197" s="41"/>
      <c r="C197" s="42"/>
      <c r="D197" s="219" t="s">
        <v>209</v>
      </c>
      <c r="E197" s="42"/>
      <c r="F197" s="220" t="s">
        <v>269</v>
      </c>
      <c r="G197" s="42"/>
      <c r="H197" s="42"/>
      <c r="I197" s="221"/>
      <c r="J197" s="42"/>
      <c r="K197" s="42"/>
      <c r="L197" s="46"/>
      <c r="M197" s="222"/>
      <c r="N197" s="223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209</v>
      </c>
      <c r="AU197" s="19" t="s">
        <v>85</v>
      </c>
    </row>
    <row r="198" s="12" customFormat="1" ht="22.8" customHeight="1">
      <c r="A198" s="12"/>
      <c r="B198" s="190"/>
      <c r="C198" s="191"/>
      <c r="D198" s="192" t="s">
        <v>74</v>
      </c>
      <c r="E198" s="204" t="s">
        <v>660</v>
      </c>
      <c r="F198" s="204" t="s">
        <v>661</v>
      </c>
      <c r="G198" s="191"/>
      <c r="H198" s="191"/>
      <c r="I198" s="194"/>
      <c r="J198" s="205">
        <f>BK198</f>
        <v>0</v>
      </c>
      <c r="K198" s="191"/>
      <c r="L198" s="196"/>
      <c r="M198" s="197"/>
      <c r="N198" s="198"/>
      <c r="O198" s="198"/>
      <c r="P198" s="199">
        <f>SUM(P199:P200)</f>
        <v>0</v>
      </c>
      <c r="Q198" s="198"/>
      <c r="R198" s="199">
        <f>SUM(R199:R200)</f>
        <v>0</v>
      </c>
      <c r="S198" s="198"/>
      <c r="T198" s="200">
        <f>SUM(T199:T200)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01" t="s">
        <v>83</v>
      </c>
      <c r="AT198" s="202" t="s">
        <v>74</v>
      </c>
      <c r="AU198" s="202" t="s">
        <v>83</v>
      </c>
      <c r="AY198" s="201" t="s">
        <v>199</v>
      </c>
      <c r="BK198" s="203">
        <f>SUM(BK199:BK200)</f>
        <v>0</v>
      </c>
    </row>
    <row r="199" s="2" customFormat="1" ht="16.5" customHeight="1">
      <c r="A199" s="40"/>
      <c r="B199" s="41"/>
      <c r="C199" s="206" t="s">
        <v>531</v>
      </c>
      <c r="D199" s="206" t="s">
        <v>202</v>
      </c>
      <c r="E199" s="207" t="s">
        <v>2327</v>
      </c>
      <c r="F199" s="208" t="s">
        <v>2328</v>
      </c>
      <c r="G199" s="209" t="s">
        <v>213</v>
      </c>
      <c r="H199" s="210">
        <v>5.016</v>
      </c>
      <c r="I199" s="211"/>
      <c r="J199" s="212">
        <f>ROUND(I199*H199,2)</f>
        <v>0</v>
      </c>
      <c r="K199" s="208" t="s">
        <v>206</v>
      </c>
      <c r="L199" s="46"/>
      <c r="M199" s="213" t="s">
        <v>19</v>
      </c>
      <c r="N199" s="214" t="s">
        <v>46</v>
      </c>
      <c r="O199" s="86"/>
      <c r="P199" s="215">
        <f>O199*H199</f>
        <v>0</v>
      </c>
      <c r="Q199" s="215">
        <v>0</v>
      </c>
      <c r="R199" s="215">
        <f>Q199*H199</f>
        <v>0</v>
      </c>
      <c r="S199" s="215">
        <v>0</v>
      </c>
      <c r="T199" s="216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17" t="s">
        <v>207</v>
      </c>
      <c r="AT199" s="217" t="s">
        <v>202</v>
      </c>
      <c r="AU199" s="217" t="s">
        <v>85</v>
      </c>
      <c r="AY199" s="19" t="s">
        <v>199</v>
      </c>
      <c r="BE199" s="218">
        <f>IF(N199="základní",J199,0)</f>
        <v>0</v>
      </c>
      <c r="BF199" s="218">
        <f>IF(N199="snížená",J199,0)</f>
        <v>0</v>
      </c>
      <c r="BG199" s="218">
        <f>IF(N199="zákl. přenesená",J199,0)</f>
        <v>0</v>
      </c>
      <c r="BH199" s="218">
        <f>IF(N199="sníž. přenesená",J199,0)</f>
        <v>0</v>
      </c>
      <c r="BI199" s="218">
        <f>IF(N199="nulová",J199,0)</f>
        <v>0</v>
      </c>
      <c r="BJ199" s="19" t="s">
        <v>83</v>
      </c>
      <c r="BK199" s="218">
        <f>ROUND(I199*H199,2)</f>
        <v>0</v>
      </c>
      <c r="BL199" s="19" t="s">
        <v>207</v>
      </c>
      <c r="BM199" s="217" t="s">
        <v>2582</v>
      </c>
    </row>
    <row r="200" s="2" customFormat="1">
      <c r="A200" s="40"/>
      <c r="B200" s="41"/>
      <c r="C200" s="42"/>
      <c r="D200" s="219" t="s">
        <v>209</v>
      </c>
      <c r="E200" s="42"/>
      <c r="F200" s="220" t="s">
        <v>2330</v>
      </c>
      <c r="G200" s="42"/>
      <c r="H200" s="42"/>
      <c r="I200" s="221"/>
      <c r="J200" s="42"/>
      <c r="K200" s="42"/>
      <c r="L200" s="46"/>
      <c r="M200" s="222"/>
      <c r="N200" s="223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209</v>
      </c>
      <c r="AU200" s="19" t="s">
        <v>85</v>
      </c>
    </row>
    <row r="201" s="12" customFormat="1" ht="25.92" customHeight="1">
      <c r="A201" s="12"/>
      <c r="B201" s="190"/>
      <c r="C201" s="191"/>
      <c r="D201" s="192" t="s">
        <v>74</v>
      </c>
      <c r="E201" s="193" t="s">
        <v>277</v>
      </c>
      <c r="F201" s="193" t="s">
        <v>278</v>
      </c>
      <c r="G201" s="191"/>
      <c r="H201" s="191"/>
      <c r="I201" s="194"/>
      <c r="J201" s="195">
        <f>BK201</f>
        <v>0</v>
      </c>
      <c r="K201" s="191"/>
      <c r="L201" s="196"/>
      <c r="M201" s="197"/>
      <c r="N201" s="198"/>
      <c r="O201" s="198"/>
      <c r="P201" s="199">
        <f>P202+P214+P219+P222+P227+P247</f>
        <v>0</v>
      </c>
      <c r="Q201" s="198"/>
      <c r="R201" s="199">
        <f>R202+R214+R219+R222+R227+R247</f>
        <v>2.0211812396000002</v>
      </c>
      <c r="S201" s="198"/>
      <c r="T201" s="200">
        <f>T202+T214+T219+T222+T227+T247</f>
        <v>0.057599999999999998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01" t="s">
        <v>85</v>
      </c>
      <c r="AT201" s="202" t="s">
        <v>74</v>
      </c>
      <c r="AU201" s="202" t="s">
        <v>75</v>
      </c>
      <c r="AY201" s="201" t="s">
        <v>199</v>
      </c>
      <c r="BK201" s="203">
        <f>BK202+BK214+BK219+BK222+BK227+BK247</f>
        <v>0</v>
      </c>
    </row>
    <row r="202" s="12" customFormat="1" ht="22.8" customHeight="1">
      <c r="A202" s="12"/>
      <c r="B202" s="190"/>
      <c r="C202" s="191"/>
      <c r="D202" s="192" t="s">
        <v>74</v>
      </c>
      <c r="E202" s="204" t="s">
        <v>439</v>
      </c>
      <c r="F202" s="204" t="s">
        <v>440</v>
      </c>
      <c r="G202" s="191"/>
      <c r="H202" s="191"/>
      <c r="I202" s="194"/>
      <c r="J202" s="205">
        <f>BK202</f>
        <v>0</v>
      </c>
      <c r="K202" s="191"/>
      <c r="L202" s="196"/>
      <c r="M202" s="197"/>
      <c r="N202" s="198"/>
      <c r="O202" s="198"/>
      <c r="P202" s="199">
        <f>SUM(P203:P213)</f>
        <v>0</v>
      </c>
      <c r="Q202" s="198"/>
      <c r="R202" s="199">
        <f>SUM(R203:R213)</f>
        <v>0.062340553600000001</v>
      </c>
      <c r="S202" s="198"/>
      <c r="T202" s="200">
        <f>SUM(T203:T213)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01" t="s">
        <v>85</v>
      </c>
      <c r="AT202" s="202" t="s">
        <v>74</v>
      </c>
      <c r="AU202" s="202" t="s">
        <v>83</v>
      </c>
      <c r="AY202" s="201" t="s">
        <v>199</v>
      </c>
      <c r="BK202" s="203">
        <f>SUM(BK203:BK213)</f>
        <v>0</v>
      </c>
    </row>
    <row r="203" s="2" customFormat="1" ht="16.5" customHeight="1">
      <c r="A203" s="40"/>
      <c r="B203" s="41"/>
      <c r="C203" s="206" t="s">
        <v>536</v>
      </c>
      <c r="D203" s="206" t="s">
        <v>202</v>
      </c>
      <c r="E203" s="207" t="s">
        <v>2583</v>
      </c>
      <c r="F203" s="208" t="s">
        <v>2584</v>
      </c>
      <c r="G203" s="209" t="s">
        <v>443</v>
      </c>
      <c r="H203" s="210">
        <v>2</v>
      </c>
      <c r="I203" s="211"/>
      <c r="J203" s="212">
        <f>ROUND(I203*H203,2)</f>
        <v>0</v>
      </c>
      <c r="K203" s="208" t="s">
        <v>206</v>
      </c>
      <c r="L203" s="46"/>
      <c r="M203" s="213" t="s">
        <v>19</v>
      </c>
      <c r="N203" s="214" t="s">
        <v>46</v>
      </c>
      <c r="O203" s="86"/>
      <c r="P203" s="215">
        <f>O203*H203</f>
        <v>0</v>
      </c>
      <c r="Q203" s="215">
        <v>0.01707009</v>
      </c>
      <c r="R203" s="215">
        <f>Q203*H203</f>
        <v>0.034140179999999999</v>
      </c>
      <c r="S203" s="215">
        <v>0</v>
      </c>
      <c r="T203" s="21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17" t="s">
        <v>128</v>
      </c>
      <c r="AT203" s="217" t="s">
        <v>202</v>
      </c>
      <c r="AU203" s="217" t="s">
        <v>85</v>
      </c>
      <c r="AY203" s="19" t="s">
        <v>199</v>
      </c>
      <c r="BE203" s="218">
        <f>IF(N203="základní",J203,0)</f>
        <v>0</v>
      </c>
      <c r="BF203" s="218">
        <f>IF(N203="snížená",J203,0)</f>
        <v>0</v>
      </c>
      <c r="BG203" s="218">
        <f>IF(N203="zákl. přenesená",J203,0)</f>
        <v>0</v>
      </c>
      <c r="BH203" s="218">
        <f>IF(N203="sníž. přenesená",J203,0)</f>
        <v>0</v>
      </c>
      <c r="BI203" s="218">
        <f>IF(N203="nulová",J203,0)</f>
        <v>0</v>
      </c>
      <c r="BJ203" s="19" t="s">
        <v>83</v>
      </c>
      <c r="BK203" s="218">
        <f>ROUND(I203*H203,2)</f>
        <v>0</v>
      </c>
      <c r="BL203" s="19" t="s">
        <v>128</v>
      </c>
      <c r="BM203" s="217" t="s">
        <v>2585</v>
      </c>
    </row>
    <row r="204" s="2" customFormat="1">
      <c r="A204" s="40"/>
      <c r="B204" s="41"/>
      <c r="C204" s="42"/>
      <c r="D204" s="219" t="s">
        <v>209</v>
      </c>
      <c r="E204" s="42"/>
      <c r="F204" s="220" t="s">
        <v>2586</v>
      </c>
      <c r="G204" s="42"/>
      <c r="H204" s="42"/>
      <c r="I204" s="221"/>
      <c r="J204" s="42"/>
      <c r="K204" s="42"/>
      <c r="L204" s="46"/>
      <c r="M204" s="222"/>
      <c r="N204" s="223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209</v>
      </c>
      <c r="AU204" s="19" t="s">
        <v>85</v>
      </c>
    </row>
    <row r="205" s="2" customFormat="1" ht="16.5" customHeight="1">
      <c r="A205" s="40"/>
      <c r="B205" s="41"/>
      <c r="C205" s="206" t="s">
        <v>543</v>
      </c>
      <c r="D205" s="206" t="s">
        <v>202</v>
      </c>
      <c r="E205" s="207" t="s">
        <v>1084</v>
      </c>
      <c r="F205" s="208" t="s">
        <v>1085</v>
      </c>
      <c r="G205" s="209" t="s">
        <v>443</v>
      </c>
      <c r="H205" s="210">
        <v>1</v>
      </c>
      <c r="I205" s="211"/>
      <c r="J205" s="212">
        <f>ROUND(I205*H205,2)</f>
        <v>0</v>
      </c>
      <c r="K205" s="208" t="s">
        <v>206</v>
      </c>
      <c r="L205" s="46"/>
      <c r="M205" s="213" t="s">
        <v>19</v>
      </c>
      <c r="N205" s="214" t="s">
        <v>46</v>
      </c>
      <c r="O205" s="86"/>
      <c r="P205" s="215">
        <f>O205*H205</f>
        <v>0</v>
      </c>
      <c r="Q205" s="215">
        <v>0.0169705302</v>
      </c>
      <c r="R205" s="215">
        <f>Q205*H205</f>
        <v>0.0169705302</v>
      </c>
      <c r="S205" s="215">
        <v>0</v>
      </c>
      <c r="T205" s="21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17" t="s">
        <v>128</v>
      </c>
      <c r="AT205" s="217" t="s">
        <v>202</v>
      </c>
      <c r="AU205" s="217" t="s">
        <v>85</v>
      </c>
      <c r="AY205" s="19" t="s">
        <v>199</v>
      </c>
      <c r="BE205" s="218">
        <f>IF(N205="základní",J205,0)</f>
        <v>0</v>
      </c>
      <c r="BF205" s="218">
        <f>IF(N205="snížená",J205,0)</f>
        <v>0</v>
      </c>
      <c r="BG205" s="218">
        <f>IF(N205="zákl. přenesená",J205,0)</f>
        <v>0</v>
      </c>
      <c r="BH205" s="218">
        <f>IF(N205="sníž. přenesená",J205,0)</f>
        <v>0</v>
      </c>
      <c r="BI205" s="218">
        <f>IF(N205="nulová",J205,0)</f>
        <v>0</v>
      </c>
      <c r="BJ205" s="19" t="s">
        <v>83</v>
      </c>
      <c r="BK205" s="218">
        <f>ROUND(I205*H205,2)</f>
        <v>0</v>
      </c>
      <c r="BL205" s="19" t="s">
        <v>128</v>
      </c>
      <c r="BM205" s="217" t="s">
        <v>2587</v>
      </c>
    </row>
    <row r="206" s="2" customFormat="1">
      <c r="A206" s="40"/>
      <c r="B206" s="41"/>
      <c r="C206" s="42"/>
      <c r="D206" s="219" t="s">
        <v>209</v>
      </c>
      <c r="E206" s="42"/>
      <c r="F206" s="220" t="s">
        <v>1087</v>
      </c>
      <c r="G206" s="42"/>
      <c r="H206" s="42"/>
      <c r="I206" s="221"/>
      <c r="J206" s="42"/>
      <c r="K206" s="42"/>
      <c r="L206" s="46"/>
      <c r="M206" s="222"/>
      <c r="N206" s="223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209</v>
      </c>
      <c r="AU206" s="19" t="s">
        <v>85</v>
      </c>
    </row>
    <row r="207" s="2" customFormat="1" ht="16.5" customHeight="1">
      <c r="A207" s="40"/>
      <c r="B207" s="41"/>
      <c r="C207" s="206" t="s">
        <v>548</v>
      </c>
      <c r="D207" s="206" t="s">
        <v>202</v>
      </c>
      <c r="E207" s="207" t="s">
        <v>2588</v>
      </c>
      <c r="F207" s="208" t="s">
        <v>2589</v>
      </c>
      <c r="G207" s="209" t="s">
        <v>443</v>
      </c>
      <c r="H207" s="210">
        <v>1</v>
      </c>
      <c r="I207" s="211"/>
      <c r="J207" s="212">
        <f>ROUND(I207*H207,2)</f>
        <v>0</v>
      </c>
      <c r="K207" s="208" t="s">
        <v>206</v>
      </c>
      <c r="L207" s="46"/>
      <c r="M207" s="213" t="s">
        <v>19</v>
      </c>
      <c r="N207" s="214" t="s">
        <v>46</v>
      </c>
      <c r="O207" s="86"/>
      <c r="P207" s="215">
        <f>O207*H207</f>
        <v>0</v>
      </c>
      <c r="Q207" s="215">
        <v>0.0022298434000000002</v>
      </c>
      <c r="R207" s="215">
        <f>Q207*H207</f>
        <v>0.0022298434000000002</v>
      </c>
      <c r="S207" s="215">
        <v>0</v>
      </c>
      <c r="T207" s="216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17" t="s">
        <v>128</v>
      </c>
      <c r="AT207" s="217" t="s">
        <v>202</v>
      </c>
      <c r="AU207" s="217" t="s">
        <v>85</v>
      </c>
      <c r="AY207" s="19" t="s">
        <v>199</v>
      </c>
      <c r="BE207" s="218">
        <f>IF(N207="základní",J207,0)</f>
        <v>0</v>
      </c>
      <c r="BF207" s="218">
        <f>IF(N207="snížená",J207,0)</f>
        <v>0</v>
      </c>
      <c r="BG207" s="218">
        <f>IF(N207="zákl. přenesená",J207,0)</f>
        <v>0</v>
      </c>
      <c r="BH207" s="218">
        <f>IF(N207="sníž. přenesená",J207,0)</f>
        <v>0</v>
      </c>
      <c r="BI207" s="218">
        <f>IF(N207="nulová",J207,0)</f>
        <v>0</v>
      </c>
      <c r="BJ207" s="19" t="s">
        <v>83</v>
      </c>
      <c r="BK207" s="218">
        <f>ROUND(I207*H207,2)</f>
        <v>0</v>
      </c>
      <c r="BL207" s="19" t="s">
        <v>128</v>
      </c>
      <c r="BM207" s="217" t="s">
        <v>2590</v>
      </c>
    </row>
    <row r="208" s="2" customFormat="1">
      <c r="A208" s="40"/>
      <c r="B208" s="41"/>
      <c r="C208" s="42"/>
      <c r="D208" s="219" t="s">
        <v>209</v>
      </c>
      <c r="E208" s="42"/>
      <c r="F208" s="220" t="s">
        <v>2591</v>
      </c>
      <c r="G208" s="42"/>
      <c r="H208" s="42"/>
      <c r="I208" s="221"/>
      <c r="J208" s="42"/>
      <c r="K208" s="42"/>
      <c r="L208" s="46"/>
      <c r="M208" s="222"/>
      <c r="N208" s="223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209</v>
      </c>
      <c r="AU208" s="19" t="s">
        <v>85</v>
      </c>
    </row>
    <row r="209" s="2" customFormat="1" ht="16.5" customHeight="1">
      <c r="A209" s="40"/>
      <c r="B209" s="41"/>
      <c r="C209" s="247" t="s">
        <v>553</v>
      </c>
      <c r="D209" s="247" t="s">
        <v>287</v>
      </c>
      <c r="E209" s="248" t="s">
        <v>2592</v>
      </c>
      <c r="F209" s="249" t="s">
        <v>2593</v>
      </c>
      <c r="G209" s="250" t="s">
        <v>417</v>
      </c>
      <c r="H209" s="251">
        <v>1</v>
      </c>
      <c r="I209" s="252"/>
      <c r="J209" s="253">
        <f>ROUND(I209*H209,2)</f>
        <v>0</v>
      </c>
      <c r="K209" s="249" t="s">
        <v>206</v>
      </c>
      <c r="L209" s="254"/>
      <c r="M209" s="255" t="s">
        <v>19</v>
      </c>
      <c r="N209" s="256" t="s">
        <v>46</v>
      </c>
      <c r="O209" s="86"/>
      <c r="P209" s="215">
        <f>O209*H209</f>
        <v>0</v>
      </c>
      <c r="Q209" s="215">
        <v>0.0089999999999999993</v>
      </c>
      <c r="R209" s="215">
        <f>Q209*H209</f>
        <v>0.0089999999999999993</v>
      </c>
      <c r="S209" s="215">
        <v>0</v>
      </c>
      <c r="T209" s="216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17" t="s">
        <v>290</v>
      </c>
      <c r="AT209" s="217" t="s">
        <v>287</v>
      </c>
      <c r="AU209" s="217" t="s">
        <v>85</v>
      </c>
      <c r="AY209" s="19" t="s">
        <v>199</v>
      </c>
      <c r="BE209" s="218">
        <f>IF(N209="základní",J209,0)</f>
        <v>0</v>
      </c>
      <c r="BF209" s="218">
        <f>IF(N209="snížená",J209,0)</f>
        <v>0</v>
      </c>
      <c r="BG209" s="218">
        <f>IF(N209="zákl. přenesená",J209,0)</f>
        <v>0</v>
      </c>
      <c r="BH209" s="218">
        <f>IF(N209="sníž. přenesená",J209,0)</f>
        <v>0</v>
      </c>
      <c r="BI209" s="218">
        <f>IF(N209="nulová",J209,0)</f>
        <v>0</v>
      </c>
      <c r="BJ209" s="19" t="s">
        <v>83</v>
      </c>
      <c r="BK209" s="218">
        <f>ROUND(I209*H209,2)</f>
        <v>0</v>
      </c>
      <c r="BL209" s="19" t="s">
        <v>128</v>
      </c>
      <c r="BM209" s="217" t="s">
        <v>2594</v>
      </c>
    </row>
    <row r="210" s="2" customFormat="1" ht="16.5" customHeight="1">
      <c r="A210" s="40"/>
      <c r="B210" s="41"/>
      <c r="C210" s="206" t="s">
        <v>558</v>
      </c>
      <c r="D210" s="206" t="s">
        <v>202</v>
      </c>
      <c r="E210" s="207" t="s">
        <v>2595</v>
      </c>
      <c r="F210" s="208" t="s">
        <v>2596</v>
      </c>
      <c r="G210" s="209" t="s">
        <v>443</v>
      </c>
      <c r="H210" s="210">
        <v>1</v>
      </c>
      <c r="I210" s="211"/>
      <c r="J210" s="212">
        <f>ROUND(I210*H210,2)</f>
        <v>0</v>
      </c>
      <c r="K210" s="208" t="s">
        <v>19</v>
      </c>
      <c r="L210" s="46"/>
      <c r="M210" s="213" t="s">
        <v>19</v>
      </c>
      <c r="N210" s="214" t="s">
        <v>46</v>
      </c>
      <c r="O210" s="86"/>
      <c r="P210" s="215">
        <f>O210*H210</f>
        <v>0</v>
      </c>
      <c r="Q210" s="215">
        <v>0</v>
      </c>
      <c r="R210" s="215">
        <f>Q210*H210</f>
        <v>0</v>
      </c>
      <c r="S210" s="215">
        <v>0</v>
      </c>
      <c r="T210" s="216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17" t="s">
        <v>128</v>
      </c>
      <c r="AT210" s="217" t="s">
        <v>202</v>
      </c>
      <c r="AU210" s="217" t="s">
        <v>85</v>
      </c>
      <c r="AY210" s="19" t="s">
        <v>199</v>
      </c>
      <c r="BE210" s="218">
        <f>IF(N210="základní",J210,0)</f>
        <v>0</v>
      </c>
      <c r="BF210" s="218">
        <f>IF(N210="snížená",J210,0)</f>
        <v>0</v>
      </c>
      <c r="BG210" s="218">
        <f>IF(N210="zákl. přenesená",J210,0)</f>
        <v>0</v>
      </c>
      <c r="BH210" s="218">
        <f>IF(N210="sníž. přenesená",J210,0)</f>
        <v>0</v>
      </c>
      <c r="BI210" s="218">
        <f>IF(N210="nulová",J210,0)</f>
        <v>0</v>
      </c>
      <c r="BJ210" s="19" t="s">
        <v>83</v>
      </c>
      <c r="BK210" s="218">
        <f>ROUND(I210*H210,2)</f>
        <v>0</v>
      </c>
      <c r="BL210" s="19" t="s">
        <v>128</v>
      </c>
      <c r="BM210" s="217" t="s">
        <v>2597</v>
      </c>
    </row>
    <row r="211" s="2" customFormat="1" ht="16.5" customHeight="1">
      <c r="A211" s="40"/>
      <c r="B211" s="41"/>
      <c r="C211" s="206" t="s">
        <v>563</v>
      </c>
      <c r="D211" s="206" t="s">
        <v>202</v>
      </c>
      <c r="E211" s="207" t="s">
        <v>2598</v>
      </c>
      <c r="F211" s="208" t="s">
        <v>2599</v>
      </c>
      <c r="G211" s="209" t="s">
        <v>443</v>
      </c>
      <c r="H211" s="210">
        <v>1</v>
      </c>
      <c r="I211" s="211"/>
      <c r="J211" s="212">
        <f>ROUND(I211*H211,2)</f>
        <v>0</v>
      </c>
      <c r="K211" s="208" t="s">
        <v>19</v>
      </c>
      <c r="L211" s="46"/>
      <c r="M211" s="213" t="s">
        <v>19</v>
      </c>
      <c r="N211" s="214" t="s">
        <v>46</v>
      </c>
      <c r="O211" s="86"/>
      <c r="P211" s="215">
        <f>O211*H211</f>
        <v>0</v>
      </c>
      <c r="Q211" s="215">
        <v>0</v>
      </c>
      <c r="R211" s="215">
        <f>Q211*H211</f>
        <v>0</v>
      </c>
      <c r="S211" s="215">
        <v>0</v>
      </c>
      <c r="T211" s="21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17" t="s">
        <v>128</v>
      </c>
      <c r="AT211" s="217" t="s">
        <v>202</v>
      </c>
      <c r="AU211" s="217" t="s">
        <v>85</v>
      </c>
      <c r="AY211" s="19" t="s">
        <v>199</v>
      </c>
      <c r="BE211" s="218">
        <f>IF(N211="základní",J211,0)</f>
        <v>0</v>
      </c>
      <c r="BF211" s="218">
        <f>IF(N211="snížená",J211,0)</f>
        <v>0</v>
      </c>
      <c r="BG211" s="218">
        <f>IF(N211="zákl. přenesená",J211,0)</f>
        <v>0</v>
      </c>
      <c r="BH211" s="218">
        <f>IF(N211="sníž. přenesená",J211,0)</f>
        <v>0</v>
      </c>
      <c r="BI211" s="218">
        <f>IF(N211="nulová",J211,0)</f>
        <v>0</v>
      </c>
      <c r="BJ211" s="19" t="s">
        <v>83</v>
      </c>
      <c r="BK211" s="218">
        <f>ROUND(I211*H211,2)</f>
        <v>0</v>
      </c>
      <c r="BL211" s="19" t="s">
        <v>128</v>
      </c>
      <c r="BM211" s="217" t="s">
        <v>2600</v>
      </c>
    </row>
    <row r="212" s="2" customFormat="1" ht="16.5" customHeight="1">
      <c r="A212" s="40"/>
      <c r="B212" s="41"/>
      <c r="C212" s="206" t="s">
        <v>570</v>
      </c>
      <c r="D212" s="206" t="s">
        <v>202</v>
      </c>
      <c r="E212" s="207" t="s">
        <v>2601</v>
      </c>
      <c r="F212" s="208" t="s">
        <v>2602</v>
      </c>
      <c r="G212" s="209" t="s">
        <v>305</v>
      </c>
      <c r="H212" s="257"/>
      <c r="I212" s="211"/>
      <c r="J212" s="212">
        <f>ROUND(I212*H212,2)</f>
        <v>0</v>
      </c>
      <c r="K212" s="208" t="s">
        <v>206</v>
      </c>
      <c r="L212" s="46"/>
      <c r="M212" s="213" t="s">
        <v>19</v>
      </c>
      <c r="N212" s="214" t="s">
        <v>46</v>
      </c>
      <c r="O212" s="86"/>
      <c r="P212" s="215">
        <f>O212*H212</f>
        <v>0</v>
      </c>
      <c r="Q212" s="215">
        <v>0</v>
      </c>
      <c r="R212" s="215">
        <f>Q212*H212</f>
        <v>0</v>
      </c>
      <c r="S212" s="215">
        <v>0</v>
      </c>
      <c r="T212" s="216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17" t="s">
        <v>128</v>
      </c>
      <c r="AT212" s="217" t="s">
        <v>202</v>
      </c>
      <c r="AU212" s="217" t="s">
        <v>85</v>
      </c>
      <c r="AY212" s="19" t="s">
        <v>199</v>
      </c>
      <c r="BE212" s="218">
        <f>IF(N212="základní",J212,0)</f>
        <v>0</v>
      </c>
      <c r="BF212" s="218">
        <f>IF(N212="snížená",J212,0)</f>
        <v>0</v>
      </c>
      <c r="BG212" s="218">
        <f>IF(N212="zákl. přenesená",J212,0)</f>
        <v>0</v>
      </c>
      <c r="BH212" s="218">
        <f>IF(N212="sníž. přenesená",J212,0)</f>
        <v>0</v>
      </c>
      <c r="BI212" s="218">
        <f>IF(N212="nulová",J212,0)</f>
        <v>0</v>
      </c>
      <c r="BJ212" s="19" t="s">
        <v>83</v>
      </c>
      <c r="BK212" s="218">
        <f>ROUND(I212*H212,2)</f>
        <v>0</v>
      </c>
      <c r="BL212" s="19" t="s">
        <v>128</v>
      </c>
      <c r="BM212" s="217" t="s">
        <v>2603</v>
      </c>
    </row>
    <row r="213" s="2" customFormat="1">
      <c r="A213" s="40"/>
      <c r="B213" s="41"/>
      <c r="C213" s="42"/>
      <c r="D213" s="219" t="s">
        <v>209</v>
      </c>
      <c r="E213" s="42"/>
      <c r="F213" s="220" t="s">
        <v>2604</v>
      </c>
      <c r="G213" s="42"/>
      <c r="H213" s="42"/>
      <c r="I213" s="221"/>
      <c r="J213" s="42"/>
      <c r="K213" s="42"/>
      <c r="L213" s="46"/>
      <c r="M213" s="222"/>
      <c r="N213" s="223"/>
      <c r="O213" s="86"/>
      <c r="P213" s="86"/>
      <c r="Q213" s="86"/>
      <c r="R213" s="86"/>
      <c r="S213" s="86"/>
      <c r="T213" s="87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T213" s="19" t="s">
        <v>209</v>
      </c>
      <c r="AU213" s="19" t="s">
        <v>85</v>
      </c>
    </row>
    <row r="214" s="12" customFormat="1" ht="22.8" customHeight="1">
      <c r="A214" s="12"/>
      <c r="B214" s="190"/>
      <c r="C214" s="191"/>
      <c r="D214" s="192" t="s">
        <v>74</v>
      </c>
      <c r="E214" s="204" t="s">
        <v>2605</v>
      </c>
      <c r="F214" s="204" t="s">
        <v>2606</v>
      </c>
      <c r="G214" s="191"/>
      <c r="H214" s="191"/>
      <c r="I214" s="194"/>
      <c r="J214" s="205">
        <f>BK214</f>
        <v>0</v>
      </c>
      <c r="K214" s="191"/>
      <c r="L214" s="196"/>
      <c r="M214" s="197"/>
      <c r="N214" s="198"/>
      <c r="O214" s="198"/>
      <c r="P214" s="199">
        <f>SUM(P215:P218)</f>
        <v>0</v>
      </c>
      <c r="Q214" s="198"/>
      <c r="R214" s="199">
        <f>SUM(R215:R218)</f>
        <v>0.0184</v>
      </c>
      <c r="S214" s="198"/>
      <c r="T214" s="200">
        <f>SUM(T215:T218)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01" t="s">
        <v>85</v>
      </c>
      <c r="AT214" s="202" t="s">
        <v>74</v>
      </c>
      <c r="AU214" s="202" t="s">
        <v>83</v>
      </c>
      <c r="AY214" s="201" t="s">
        <v>199</v>
      </c>
      <c r="BK214" s="203">
        <f>SUM(BK215:BK218)</f>
        <v>0</v>
      </c>
    </row>
    <row r="215" s="2" customFormat="1" ht="16.5" customHeight="1">
      <c r="A215" s="40"/>
      <c r="B215" s="41"/>
      <c r="C215" s="206" t="s">
        <v>575</v>
      </c>
      <c r="D215" s="206" t="s">
        <v>202</v>
      </c>
      <c r="E215" s="207" t="s">
        <v>2607</v>
      </c>
      <c r="F215" s="208" t="s">
        <v>2608</v>
      </c>
      <c r="G215" s="209" t="s">
        <v>443</v>
      </c>
      <c r="H215" s="210">
        <v>2</v>
      </c>
      <c r="I215" s="211"/>
      <c r="J215" s="212">
        <f>ROUND(I215*H215,2)</f>
        <v>0</v>
      </c>
      <c r="K215" s="208" t="s">
        <v>206</v>
      </c>
      <c r="L215" s="46"/>
      <c r="M215" s="213" t="s">
        <v>19</v>
      </c>
      <c r="N215" s="214" t="s">
        <v>46</v>
      </c>
      <c r="O215" s="86"/>
      <c r="P215" s="215">
        <f>O215*H215</f>
        <v>0</v>
      </c>
      <c r="Q215" s="215">
        <v>0.0091999999999999998</v>
      </c>
      <c r="R215" s="215">
        <f>Q215*H215</f>
        <v>0.0184</v>
      </c>
      <c r="S215" s="215">
        <v>0</v>
      </c>
      <c r="T215" s="216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17" t="s">
        <v>128</v>
      </c>
      <c r="AT215" s="217" t="s">
        <v>202</v>
      </c>
      <c r="AU215" s="217" t="s">
        <v>85</v>
      </c>
      <c r="AY215" s="19" t="s">
        <v>199</v>
      </c>
      <c r="BE215" s="218">
        <f>IF(N215="základní",J215,0)</f>
        <v>0</v>
      </c>
      <c r="BF215" s="218">
        <f>IF(N215="snížená",J215,0)</f>
        <v>0</v>
      </c>
      <c r="BG215" s="218">
        <f>IF(N215="zákl. přenesená",J215,0)</f>
        <v>0</v>
      </c>
      <c r="BH215" s="218">
        <f>IF(N215="sníž. přenesená",J215,0)</f>
        <v>0</v>
      </c>
      <c r="BI215" s="218">
        <f>IF(N215="nulová",J215,0)</f>
        <v>0</v>
      </c>
      <c r="BJ215" s="19" t="s">
        <v>83</v>
      </c>
      <c r="BK215" s="218">
        <f>ROUND(I215*H215,2)</f>
        <v>0</v>
      </c>
      <c r="BL215" s="19" t="s">
        <v>128</v>
      </c>
      <c r="BM215" s="217" t="s">
        <v>2609</v>
      </c>
    </row>
    <row r="216" s="2" customFormat="1">
      <c r="A216" s="40"/>
      <c r="B216" s="41"/>
      <c r="C216" s="42"/>
      <c r="D216" s="219" t="s">
        <v>209</v>
      </c>
      <c r="E216" s="42"/>
      <c r="F216" s="220" t="s">
        <v>2610</v>
      </c>
      <c r="G216" s="42"/>
      <c r="H216" s="42"/>
      <c r="I216" s="221"/>
      <c r="J216" s="42"/>
      <c r="K216" s="42"/>
      <c r="L216" s="46"/>
      <c r="M216" s="222"/>
      <c r="N216" s="223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209</v>
      </c>
      <c r="AU216" s="19" t="s">
        <v>85</v>
      </c>
    </row>
    <row r="217" s="2" customFormat="1" ht="16.5" customHeight="1">
      <c r="A217" s="40"/>
      <c r="B217" s="41"/>
      <c r="C217" s="206" t="s">
        <v>580</v>
      </c>
      <c r="D217" s="206" t="s">
        <v>202</v>
      </c>
      <c r="E217" s="207" t="s">
        <v>2611</v>
      </c>
      <c r="F217" s="208" t="s">
        <v>2612</v>
      </c>
      <c r="G217" s="209" t="s">
        <v>305</v>
      </c>
      <c r="H217" s="257"/>
      <c r="I217" s="211"/>
      <c r="J217" s="212">
        <f>ROUND(I217*H217,2)</f>
        <v>0</v>
      </c>
      <c r="K217" s="208" t="s">
        <v>206</v>
      </c>
      <c r="L217" s="46"/>
      <c r="M217" s="213" t="s">
        <v>19</v>
      </c>
      <c r="N217" s="214" t="s">
        <v>46</v>
      </c>
      <c r="O217" s="86"/>
      <c r="P217" s="215">
        <f>O217*H217</f>
        <v>0</v>
      </c>
      <c r="Q217" s="215">
        <v>0</v>
      </c>
      <c r="R217" s="215">
        <f>Q217*H217</f>
        <v>0</v>
      </c>
      <c r="S217" s="215">
        <v>0</v>
      </c>
      <c r="T217" s="21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7" t="s">
        <v>128</v>
      </c>
      <c r="AT217" s="217" t="s">
        <v>202</v>
      </c>
      <c r="AU217" s="217" t="s">
        <v>85</v>
      </c>
      <c r="AY217" s="19" t="s">
        <v>199</v>
      </c>
      <c r="BE217" s="218">
        <f>IF(N217="základní",J217,0)</f>
        <v>0</v>
      </c>
      <c r="BF217" s="218">
        <f>IF(N217="snížená",J217,0)</f>
        <v>0</v>
      </c>
      <c r="BG217" s="218">
        <f>IF(N217="zákl. přenesená",J217,0)</f>
        <v>0</v>
      </c>
      <c r="BH217" s="218">
        <f>IF(N217="sníž. přenesená",J217,0)</f>
        <v>0</v>
      </c>
      <c r="BI217" s="218">
        <f>IF(N217="nulová",J217,0)</f>
        <v>0</v>
      </c>
      <c r="BJ217" s="19" t="s">
        <v>83</v>
      </c>
      <c r="BK217" s="218">
        <f>ROUND(I217*H217,2)</f>
        <v>0</v>
      </c>
      <c r="BL217" s="19" t="s">
        <v>128</v>
      </c>
      <c r="BM217" s="217" t="s">
        <v>2613</v>
      </c>
    </row>
    <row r="218" s="2" customFormat="1">
      <c r="A218" s="40"/>
      <c r="B218" s="41"/>
      <c r="C218" s="42"/>
      <c r="D218" s="219" t="s">
        <v>209</v>
      </c>
      <c r="E218" s="42"/>
      <c r="F218" s="220" t="s">
        <v>2614</v>
      </c>
      <c r="G218" s="42"/>
      <c r="H218" s="42"/>
      <c r="I218" s="221"/>
      <c r="J218" s="42"/>
      <c r="K218" s="42"/>
      <c r="L218" s="46"/>
      <c r="M218" s="222"/>
      <c r="N218" s="22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209</v>
      </c>
      <c r="AU218" s="19" t="s">
        <v>85</v>
      </c>
    </row>
    <row r="219" s="12" customFormat="1" ht="22.8" customHeight="1">
      <c r="A219" s="12"/>
      <c r="B219" s="190"/>
      <c r="C219" s="191"/>
      <c r="D219" s="192" t="s">
        <v>74</v>
      </c>
      <c r="E219" s="204" t="s">
        <v>463</v>
      </c>
      <c r="F219" s="204" t="s">
        <v>464</v>
      </c>
      <c r="G219" s="191"/>
      <c r="H219" s="191"/>
      <c r="I219" s="194"/>
      <c r="J219" s="205">
        <f>BK219</f>
        <v>0</v>
      </c>
      <c r="K219" s="191"/>
      <c r="L219" s="196"/>
      <c r="M219" s="197"/>
      <c r="N219" s="198"/>
      <c r="O219" s="198"/>
      <c r="P219" s="199">
        <f>SUM(P220:P221)</f>
        <v>0</v>
      </c>
      <c r="Q219" s="198"/>
      <c r="R219" s="199">
        <f>SUM(R220:R221)</f>
        <v>0</v>
      </c>
      <c r="S219" s="198"/>
      <c r="T219" s="200">
        <f>SUM(T220:T221)</f>
        <v>0.024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01" t="s">
        <v>85</v>
      </c>
      <c r="AT219" s="202" t="s">
        <v>74</v>
      </c>
      <c r="AU219" s="202" t="s">
        <v>83</v>
      </c>
      <c r="AY219" s="201" t="s">
        <v>199</v>
      </c>
      <c r="BK219" s="203">
        <f>SUM(BK220:BK221)</f>
        <v>0</v>
      </c>
    </row>
    <row r="220" s="2" customFormat="1" ht="16.5" customHeight="1">
      <c r="A220" s="40"/>
      <c r="B220" s="41"/>
      <c r="C220" s="206" t="s">
        <v>585</v>
      </c>
      <c r="D220" s="206" t="s">
        <v>202</v>
      </c>
      <c r="E220" s="207" t="s">
        <v>472</v>
      </c>
      <c r="F220" s="208" t="s">
        <v>473</v>
      </c>
      <c r="G220" s="209" t="s">
        <v>417</v>
      </c>
      <c r="H220" s="210">
        <v>1</v>
      </c>
      <c r="I220" s="211"/>
      <c r="J220" s="212">
        <f>ROUND(I220*H220,2)</f>
        <v>0</v>
      </c>
      <c r="K220" s="208" t="s">
        <v>206</v>
      </c>
      <c r="L220" s="46"/>
      <c r="M220" s="213" t="s">
        <v>19</v>
      </c>
      <c r="N220" s="214" t="s">
        <v>46</v>
      </c>
      <c r="O220" s="86"/>
      <c r="P220" s="215">
        <f>O220*H220</f>
        <v>0</v>
      </c>
      <c r="Q220" s="215">
        <v>0</v>
      </c>
      <c r="R220" s="215">
        <f>Q220*H220</f>
        <v>0</v>
      </c>
      <c r="S220" s="215">
        <v>0.024</v>
      </c>
      <c r="T220" s="216">
        <f>S220*H220</f>
        <v>0.024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17" t="s">
        <v>128</v>
      </c>
      <c r="AT220" s="217" t="s">
        <v>202</v>
      </c>
      <c r="AU220" s="217" t="s">
        <v>85</v>
      </c>
      <c r="AY220" s="19" t="s">
        <v>199</v>
      </c>
      <c r="BE220" s="218">
        <f>IF(N220="základní",J220,0)</f>
        <v>0</v>
      </c>
      <c r="BF220" s="218">
        <f>IF(N220="snížená",J220,0)</f>
        <v>0</v>
      </c>
      <c r="BG220" s="218">
        <f>IF(N220="zákl. přenesená",J220,0)</f>
        <v>0</v>
      </c>
      <c r="BH220" s="218">
        <f>IF(N220="sníž. přenesená",J220,0)</f>
        <v>0</v>
      </c>
      <c r="BI220" s="218">
        <f>IF(N220="nulová",J220,0)</f>
        <v>0</v>
      </c>
      <c r="BJ220" s="19" t="s">
        <v>83</v>
      </c>
      <c r="BK220" s="218">
        <f>ROUND(I220*H220,2)</f>
        <v>0</v>
      </c>
      <c r="BL220" s="19" t="s">
        <v>128</v>
      </c>
      <c r="BM220" s="217" t="s">
        <v>2615</v>
      </c>
    </row>
    <row r="221" s="2" customFormat="1">
      <c r="A221" s="40"/>
      <c r="B221" s="41"/>
      <c r="C221" s="42"/>
      <c r="D221" s="219" t="s">
        <v>209</v>
      </c>
      <c r="E221" s="42"/>
      <c r="F221" s="220" t="s">
        <v>475</v>
      </c>
      <c r="G221" s="42"/>
      <c r="H221" s="42"/>
      <c r="I221" s="221"/>
      <c r="J221" s="42"/>
      <c r="K221" s="42"/>
      <c r="L221" s="46"/>
      <c r="M221" s="222"/>
      <c r="N221" s="223"/>
      <c r="O221" s="86"/>
      <c r="P221" s="86"/>
      <c r="Q221" s="86"/>
      <c r="R221" s="86"/>
      <c r="S221" s="86"/>
      <c r="T221" s="87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19" t="s">
        <v>209</v>
      </c>
      <c r="AU221" s="19" t="s">
        <v>85</v>
      </c>
    </row>
    <row r="222" s="12" customFormat="1" ht="22.8" customHeight="1">
      <c r="A222" s="12"/>
      <c r="B222" s="190"/>
      <c r="C222" s="191"/>
      <c r="D222" s="192" t="s">
        <v>74</v>
      </c>
      <c r="E222" s="204" t="s">
        <v>314</v>
      </c>
      <c r="F222" s="204" t="s">
        <v>315</v>
      </c>
      <c r="G222" s="191"/>
      <c r="H222" s="191"/>
      <c r="I222" s="194"/>
      <c r="J222" s="205">
        <f>BK222</f>
        <v>0</v>
      </c>
      <c r="K222" s="191"/>
      <c r="L222" s="196"/>
      <c r="M222" s="197"/>
      <c r="N222" s="198"/>
      <c r="O222" s="198"/>
      <c r="P222" s="199">
        <f>SUM(P223:P226)</f>
        <v>0</v>
      </c>
      <c r="Q222" s="198"/>
      <c r="R222" s="199">
        <f>SUM(R223:R226)</f>
        <v>0</v>
      </c>
      <c r="S222" s="198"/>
      <c r="T222" s="200">
        <f>SUM(T223:T226)</f>
        <v>0.033599999999999998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01" t="s">
        <v>85</v>
      </c>
      <c r="AT222" s="202" t="s">
        <v>74</v>
      </c>
      <c r="AU222" s="202" t="s">
        <v>83</v>
      </c>
      <c r="AY222" s="201" t="s">
        <v>199</v>
      </c>
      <c r="BK222" s="203">
        <f>SUM(BK223:BK226)</f>
        <v>0</v>
      </c>
    </row>
    <row r="223" s="2" customFormat="1" ht="16.5" customHeight="1">
      <c r="A223" s="40"/>
      <c r="B223" s="41"/>
      <c r="C223" s="206" t="s">
        <v>592</v>
      </c>
      <c r="D223" s="206" t="s">
        <v>202</v>
      </c>
      <c r="E223" s="207" t="s">
        <v>2616</v>
      </c>
      <c r="F223" s="208" t="s">
        <v>2617</v>
      </c>
      <c r="G223" s="209" t="s">
        <v>283</v>
      </c>
      <c r="H223" s="210">
        <v>1.6799999999999999</v>
      </c>
      <c r="I223" s="211"/>
      <c r="J223" s="212">
        <f>ROUND(I223*H223,2)</f>
        <v>0</v>
      </c>
      <c r="K223" s="208" t="s">
        <v>206</v>
      </c>
      <c r="L223" s="46"/>
      <c r="M223" s="213" t="s">
        <v>19</v>
      </c>
      <c r="N223" s="214" t="s">
        <v>46</v>
      </c>
      <c r="O223" s="86"/>
      <c r="P223" s="215">
        <f>O223*H223</f>
        <v>0</v>
      </c>
      <c r="Q223" s="215">
        <v>0</v>
      </c>
      <c r="R223" s="215">
        <f>Q223*H223</f>
        <v>0</v>
      </c>
      <c r="S223" s="215">
        <v>0.02</v>
      </c>
      <c r="T223" s="216">
        <f>S223*H223</f>
        <v>0.033599999999999998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17" t="s">
        <v>128</v>
      </c>
      <c r="AT223" s="217" t="s">
        <v>202</v>
      </c>
      <c r="AU223" s="217" t="s">
        <v>85</v>
      </c>
      <c r="AY223" s="19" t="s">
        <v>199</v>
      </c>
      <c r="BE223" s="218">
        <f>IF(N223="základní",J223,0)</f>
        <v>0</v>
      </c>
      <c r="BF223" s="218">
        <f>IF(N223="snížená",J223,0)</f>
        <v>0</v>
      </c>
      <c r="BG223" s="218">
        <f>IF(N223="zákl. přenesená",J223,0)</f>
        <v>0</v>
      </c>
      <c r="BH223" s="218">
        <f>IF(N223="sníž. přenesená",J223,0)</f>
        <v>0</v>
      </c>
      <c r="BI223" s="218">
        <f>IF(N223="nulová",J223,0)</f>
        <v>0</v>
      </c>
      <c r="BJ223" s="19" t="s">
        <v>83</v>
      </c>
      <c r="BK223" s="218">
        <f>ROUND(I223*H223,2)</f>
        <v>0</v>
      </c>
      <c r="BL223" s="19" t="s">
        <v>128</v>
      </c>
      <c r="BM223" s="217" t="s">
        <v>2618</v>
      </c>
    </row>
    <row r="224" s="2" customFormat="1">
      <c r="A224" s="40"/>
      <c r="B224" s="41"/>
      <c r="C224" s="42"/>
      <c r="D224" s="219" t="s">
        <v>209</v>
      </c>
      <c r="E224" s="42"/>
      <c r="F224" s="220" t="s">
        <v>2619</v>
      </c>
      <c r="G224" s="42"/>
      <c r="H224" s="42"/>
      <c r="I224" s="221"/>
      <c r="J224" s="42"/>
      <c r="K224" s="42"/>
      <c r="L224" s="46"/>
      <c r="M224" s="222"/>
      <c r="N224" s="223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209</v>
      </c>
      <c r="AU224" s="19" t="s">
        <v>85</v>
      </c>
    </row>
    <row r="225" s="13" customFormat="1">
      <c r="A225" s="13"/>
      <c r="B225" s="224"/>
      <c r="C225" s="225"/>
      <c r="D225" s="226" t="s">
        <v>216</v>
      </c>
      <c r="E225" s="227" t="s">
        <v>19</v>
      </c>
      <c r="F225" s="228" t="s">
        <v>2560</v>
      </c>
      <c r="G225" s="225"/>
      <c r="H225" s="229">
        <v>1.6799999999999999</v>
      </c>
      <c r="I225" s="230"/>
      <c r="J225" s="225"/>
      <c r="K225" s="225"/>
      <c r="L225" s="231"/>
      <c r="M225" s="232"/>
      <c r="N225" s="233"/>
      <c r="O225" s="233"/>
      <c r="P225" s="233"/>
      <c r="Q225" s="233"/>
      <c r="R225" s="233"/>
      <c r="S225" s="233"/>
      <c r="T225" s="234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35" t="s">
        <v>216</v>
      </c>
      <c r="AU225" s="235" t="s">
        <v>85</v>
      </c>
      <c r="AV225" s="13" t="s">
        <v>85</v>
      </c>
      <c r="AW225" s="13" t="s">
        <v>37</v>
      </c>
      <c r="AX225" s="13" t="s">
        <v>75</v>
      </c>
      <c r="AY225" s="235" t="s">
        <v>199</v>
      </c>
    </row>
    <row r="226" s="14" customFormat="1">
      <c r="A226" s="14"/>
      <c r="B226" s="236"/>
      <c r="C226" s="237"/>
      <c r="D226" s="226" t="s">
        <v>216</v>
      </c>
      <c r="E226" s="238" t="s">
        <v>19</v>
      </c>
      <c r="F226" s="239" t="s">
        <v>218</v>
      </c>
      <c r="G226" s="237"/>
      <c r="H226" s="240">
        <v>1.6799999999999999</v>
      </c>
      <c r="I226" s="241"/>
      <c r="J226" s="237"/>
      <c r="K226" s="237"/>
      <c r="L226" s="242"/>
      <c r="M226" s="243"/>
      <c r="N226" s="244"/>
      <c r="O226" s="244"/>
      <c r="P226" s="244"/>
      <c r="Q226" s="244"/>
      <c r="R226" s="244"/>
      <c r="S226" s="244"/>
      <c r="T226" s="245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46" t="s">
        <v>216</v>
      </c>
      <c r="AU226" s="246" t="s">
        <v>85</v>
      </c>
      <c r="AV226" s="14" t="s">
        <v>207</v>
      </c>
      <c r="AW226" s="14" t="s">
        <v>37</v>
      </c>
      <c r="AX226" s="14" t="s">
        <v>83</v>
      </c>
      <c r="AY226" s="246" t="s">
        <v>199</v>
      </c>
    </row>
    <row r="227" s="12" customFormat="1" ht="22.8" customHeight="1">
      <c r="A227" s="12"/>
      <c r="B227" s="190"/>
      <c r="C227" s="191"/>
      <c r="D227" s="192" t="s">
        <v>74</v>
      </c>
      <c r="E227" s="204" t="s">
        <v>2418</v>
      </c>
      <c r="F227" s="204" t="s">
        <v>2419</v>
      </c>
      <c r="G227" s="191"/>
      <c r="H227" s="191"/>
      <c r="I227" s="194"/>
      <c r="J227" s="205">
        <f>BK227</f>
        <v>0</v>
      </c>
      <c r="K227" s="191"/>
      <c r="L227" s="196"/>
      <c r="M227" s="197"/>
      <c r="N227" s="198"/>
      <c r="O227" s="198"/>
      <c r="P227" s="199">
        <f>SUM(P228:P246)</f>
        <v>0</v>
      </c>
      <c r="Q227" s="198"/>
      <c r="R227" s="199">
        <f>SUM(R228:R246)</f>
        <v>0.3483252</v>
      </c>
      <c r="S227" s="198"/>
      <c r="T227" s="200">
        <f>SUM(T228:T246)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01" t="s">
        <v>85</v>
      </c>
      <c r="AT227" s="202" t="s">
        <v>74</v>
      </c>
      <c r="AU227" s="202" t="s">
        <v>83</v>
      </c>
      <c r="AY227" s="201" t="s">
        <v>199</v>
      </c>
      <c r="BK227" s="203">
        <f>SUM(BK228:BK246)</f>
        <v>0</v>
      </c>
    </row>
    <row r="228" s="2" customFormat="1" ht="16.5" customHeight="1">
      <c r="A228" s="40"/>
      <c r="B228" s="41"/>
      <c r="C228" s="206" t="s">
        <v>597</v>
      </c>
      <c r="D228" s="206" t="s">
        <v>202</v>
      </c>
      <c r="E228" s="207" t="s">
        <v>2420</v>
      </c>
      <c r="F228" s="208" t="s">
        <v>2421</v>
      </c>
      <c r="G228" s="209" t="s">
        <v>283</v>
      </c>
      <c r="H228" s="210">
        <v>10.16</v>
      </c>
      <c r="I228" s="211"/>
      <c r="J228" s="212">
        <f>ROUND(I228*H228,2)</f>
        <v>0</v>
      </c>
      <c r="K228" s="208" t="s">
        <v>206</v>
      </c>
      <c r="L228" s="46"/>
      <c r="M228" s="213" t="s">
        <v>19</v>
      </c>
      <c r="N228" s="214" t="s">
        <v>46</v>
      </c>
      <c r="O228" s="86"/>
      <c r="P228" s="215">
        <f>O228*H228</f>
        <v>0</v>
      </c>
      <c r="Q228" s="215">
        <v>0</v>
      </c>
      <c r="R228" s="215">
        <f>Q228*H228</f>
        <v>0</v>
      </c>
      <c r="S228" s="215">
        <v>0</v>
      </c>
      <c r="T228" s="216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217" t="s">
        <v>128</v>
      </c>
      <c r="AT228" s="217" t="s">
        <v>202</v>
      </c>
      <c r="AU228" s="217" t="s">
        <v>85</v>
      </c>
      <c r="AY228" s="19" t="s">
        <v>199</v>
      </c>
      <c r="BE228" s="218">
        <f>IF(N228="základní",J228,0)</f>
        <v>0</v>
      </c>
      <c r="BF228" s="218">
        <f>IF(N228="snížená",J228,0)</f>
        <v>0</v>
      </c>
      <c r="BG228" s="218">
        <f>IF(N228="zákl. přenesená",J228,0)</f>
        <v>0</v>
      </c>
      <c r="BH228" s="218">
        <f>IF(N228="sníž. přenesená",J228,0)</f>
        <v>0</v>
      </c>
      <c r="BI228" s="218">
        <f>IF(N228="nulová",J228,0)</f>
        <v>0</v>
      </c>
      <c r="BJ228" s="19" t="s">
        <v>83</v>
      </c>
      <c r="BK228" s="218">
        <f>ROUND(I228*H228,2)</f>
        <v>0</v>
      </c>
      <c r="BL228" s="19" t="s">
        <v>128</v>
      </c>
      <c r="BM228" s="217" t="s">
        <v>2620</v>
      </c>
    </row>
    <row r="229" s="2" customFormat="1">
      <c r="A229" s="40"/>
      <c r="B229" s="41"/>
      <c r="C229" s="42"/>
      <c r="D229" s="219" t="s">
        <v>209</v>
      </c>
      <c r="E229" s="42"/>
      <c r="F229" s="220" t="s">
        <v>2423</v>
      </c>
      <c r="G229" s="42"/>
      <c r="H229" s="42"/>
      <c r="I229" s="221"/>
      <c r="J229" s="42"/>
      <c r="K229" s="42"/>
      <c r="L229" s="46"/>
      <c r="M229" s="222"/>
      <c r="N229" s="223"/>
      <c r="O229" s="86"/>
      <c r="P229" s="86"/>
      <c r="Q229" s="86"/>
      <c r="R229" s="86"/>
      <c r="S229" s="86"/>
      <c r="T229" s="87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T229" s="19" t="s">
        <v>209</v>
      </c>
      <c r="AU229" s="19" t="s">
        <v>85</v>
      </c>
    </row>
    <row r="230" s="13" customFormat="1">
      <c r="A230" s="13"/>
      <c r="B230" s="224"/>
      <c r="C230" s="225"/>
      <c r="D230" s="226" t="s">
        <v>216</v>
      </c>
      <c r="E230" s="227" t="s">
        <v>19</v>
      </c>
      <c r="F230" s="228" t="s">
        <v>2621</v>
      </c>
      <c r="G230" s="225"/>
      <c r="H230" s="229">
        <v>10.16</v>
      </c>
      <c r="I230" s="230"/>
      <c r="J230" s="225"/>
      <c r="K230" s="225"/>
      <c r="L230" s="231"/>
      <c r="M230" s="232"/>
      <c r="N230" s="233"/>
      <c r="O230" s="233"/>
      <c r="P230" s="233"/>
      <c r="Q230" s="233"/>
      <c r="R230" s="233"/>
      <c r="S230" s="233"/>
      <c r="T230" s="234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5" t="s">
        <v>216</v>
      </c>
      <c r="AU230" s="235" t="s">
        <v>85</v>
      </c>
      <c r="AV230" s="13" t="s">
        <v>85</v>
      </c>
      <c r="AW230" s="13" t="s">
        <v>37</v>
      </c>
      <c r="AX230" s="13" t="s">
        <v>75</v>
      </c>
      <c r="AY230" s="235" t="s">
        <v>199</v>
      </c>
    </row>
    <row r="231" s="14" customFormat="1">
      <c r="A231" s="14"/>
      <c r="B231" s="236"/>
      <c r="C231" s="237"/>
      <c r="D231" s="226" t="s">
        <v>216</v>
      </c>
      <c r="E231" s="238" t="s">
        <v>19</v>
      </c>
      <c r="F231" s="239" t="s">
        <v>218</v>
      </c>
      <c r="G231" s="237"/>
      <c r="H231" s="240">
        <v>10.16</v>
      </c>
      <c r="I231" s="241"/>
      <c r="J231" s="237"/>
      <c r="K231" s="237"/>
      <c r="L231" s="242"/>
      <c r="M231" s="243"/>
      <c r="N231" s="244"/>
      <c r="O231" s="244"/>
      <c r="P231" s="244"/>
      <c r="Q231" s="244"/>
      <c r="R231" s="244"/>
      <c r="S231" s="244"/>
      <c r="T231" s="245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46" t="s">
        <v>216</v>
      </c>
      <c r="AU231" s="246" t="s">
        <v>85</v>
      </c>
      <c r="AV231" s="14" t="s">
        <v>207</v>
      </c>
      <c r="AW231" s="14" t="s">
        <v>37</v>
      </c>
      <c r="AX231" s="14" t="s">
        <v>83</v>
      </c>
      <c r="AY231" s="246" t="s">
        <v>199</v>
      </c>
    </row>
    <row r="232" s="2" customFormat="1" ht="16.5" customHeight="1">
      <c r="A232" s="40"/>
      <c r="B232" s="41"/>
      <c r="C232" s="206" t="s">
        <v>602</v>
      </c>
      <c r="D232" s="206" t="s">
        <v>202</v>
      </c>
      <c r="E232" s="207" t="s">
        <v>2425</v>
      </c>
      <c r="F232" s="208" t="s">
        <v>2426</v>
      </c>
      <c r="G232" s="209" t="s">
        <v>283</v>
      </c>
      <c r="H232" s="210">
        <v>10.16</v>
      </c>
      <c r="I232" s="211"/>
      <c r="J232" s="212">
        <f>ROUND(I232*H232,2)</f>
        <v>0</v>
      </c>
      <c r="K232" s="208" t="s">
        <v>206</v>
      </c>
      <c r="L232" s="46"/>
      <c r="M232" s="213" t="s">
        <v>19</v>
      </c>
      <c r="N232" s="214" t="s">
        <v>46</v>
      </c>
      <c r="O232" s="86"/>
      <c r="P232" s="215">
        <f>O232*H232</f>
        <v>0</v>
      </c>
      <c r="Q232" s="215">
        <v>0.00029999999999999997</v>
      </c>
      <c r="R232" s="215">
        <f>Q232*H232</f>
        <v>0.0030479999999999999</v>
      </c>
      <c r="S232" s="215">
        <v>0</v>
      </c>
      <c r="T232" s="216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17" t="s">
        <v>128</v>
      </c>
      <c r="AT232" s="217" t="s">
        <v>202</v>
      </c>
      <c r="AU232" s="217" t="s">
        <v>85</v>
      </c>
      <c r="AY232" s="19" t="s">
        <v>199</v>
      </c>
      <c r="BE232" s="218">
        <f>IF(N232="základní",J232,0)</f>
        <v>0</v>
      </c>
      <c r="BF232" s="218">
        <f>IF(N232="snížená",J232,0)</f>
        <v>0</v>
      </c>
      <c r="BG232" s="218">
        <f>IF(N232="zákl. přenesená",J232,0)</f>
        <v>0</v>
      </c>
      <c r="BH232" s="218">
        <f>IF(N232="sníž. přenesená",J232,0)</f>
        <v>0</v>
      </c>
      <c r="BI232" s="218">
        <f>IF(N232="nulová",J232,0)</f>
        <v>0</v>
      </c>
      <c r="BJ232" s="19" t="s">
        <v>83</v>
      </c>
      <c r="BK232" s="218">
        <f>ROUND(I232*H232,2)</f>
        <v>0</v>
      </c>
      <c r="BL232" s="19" t="s">
        <v>128</v>
      </c>
      <c r="BM232" s="217" t="s">
        <v>2622</v>
      </c>
    </row>
    <row r="233" s="2" customFormat="1">
      <c r="A233" s="40"/>
      <c r="B233" s="41"/>
      <c r="C233" s="42"/>
      <c r="D233" s="219" t="s">
        <v>209</v>
      </c>
      <c r="E233" s="42"/>
      <c r="F233" s="220" t="s">
        <v>2428</v>
      </c>
      <c r="G233" s="42"/>
      <c r="H233" s="42"/>
      <c r="I233" s="221"/>
      <c r="J233" s="42"/>
      <c r="K233" s="42"/>
      <c r="L233" s="46"/>
      <c r="M233" s="222"/>
      <c r="N233" s="223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209</v>
      </c>
      <c r="AU233" s="19" t="s">
        <v>85</v>
      </c>
    </row>
    <row r="234" s="2" customFormat="1" ht="16.5" customHeight="1">
      <c r="A234" s="40"/>
      <c r="B234" s="41"/>
      <c r="C234" s="206" t="s">
        <v>606</v>
      </c>
      <c r="D234" s="206" t="s">
        <v>202</v>
      </c>
      <c r="E234" s="207" t="s">
        <v>2623</v>
      </c>
      <c r="F234" s="208" t="s">
        <v>2624</v>
      </c>
      <c r="G234" s="209" t="s">
        <v>283</v>
      </c>
      <c r="H234" s="210">
        <v>10.16</v>
      </c>
      <c r="I234" s="211"/>
      <c r="J234" s="212">
        <f>ROUND(I234*H234,2)</f>
        <v>0</v>
      </c>
      <c r="K234" s="208" t="s">
        <v>206</v>
      </c>
      <c r="L234" s="46"/>
      <c r="M234" s="213" t="s">
        <v>19</v>
      </c>
      <c r="N234" s="214" t="s">
        <v>46</v>
      </c>
      <c r="O234" s="86"/>
      <c r="P234" s="215">
        <f>O234*H234</f>
        <v>0</v>
      </c>
      <c r="Q234" s="215">
        <v>0.0015</v>
      </c>
      <c r="R234" s="215">
        <f>Q234*H234</f>
        <v>0.01524</v>
      </c>
      <c r="S234" s="215">
        <v>0</v>
      </c>
      <c r="T234" s="216">
        <f>S234*H234</f>
        <v>0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217" t="s">
        <v>128</v>
      </c>
      <c r="AT234" s="217" t="s">
        <v>202</v>
      </c>
      <c r="AU234" s="217" t="s">
        <v>85</v>
      </c>
      <c r="AY234" s="19" t="s">
        <v>199</v>
      </c>
      <c r="BE234" s="218">
        <f>IF(N234="základní",J234,0)</f>
        <v>0</v>
      </c>
      <c r="BF234" s="218">
        <f>IF(N234="snížená",J234,0)</f>
        <v>0</v>
      </c>
      <c r="BG234" s="218">
        <f>IF(N234="zákl. přenesená",J234,0)</f>
        <v>0</v>
      </c>
      <c r="BH234" s="218">
        <f>IF(N234="sníž. přenesená",J234,0)</f>
        <v>0</v>
      </c>
      <c r="BI234" s="218">
        <f>IF(N234="nulová",J234,0)</f>
        <v>0</v>
      </c>
      <c r="BJ234" s="19" t="s">
        <v>83</v>
      </c>
      <c r="BK234" s="218">
        <f>ROUND(I234*H234,2)</f>
        <v>0</v>
      </c>
      <c r="BL234" s="19" t="s">
        <v>128</v>
      </c>
      <c r="BM234" s="217" t="s">
        <v>2625</v>
      </c>
    </row>
    <row r="235" s="2" customFormat="1">
      <c r="A235" s="40"/>
      <c r="B235" s="41"/>
      <c r="C235" s="42"/>
      <c r="D235" s="219" t="s">
        <v>209</v>
      </c>
      <c r="E235" s="42"/>
      <c r="F235" s="220" t="s">
        <v>2626</v>
      </c>
      <c r="G235" s="42"/>
      <c r="H235" s="42"/>
      <c r="I235" s="221"/>
      <c r="J235" s="42"/>
      <c r="K235" s="42"/>
      <c r="L235" s="46"/>
      <c r="M235" s="222"/>
      <c r="N235" s="223"/>
      <c r="O235" s="86"/>
      <c r="P235" s="86"/>
      <c r="Q235" s="86"/>
      <c r="R235" s="86"/>
      <c r="S235" s="86"/>
      <c r="T235" s="87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T235" s="19" t="s">
        <v>209</v>
      </c>
      <c r="AU235" s="19" t="s">
        <v>85</v>
      </c>
    </row>
    <row r="236" s="2" customFormat="1" ht="21.75" customHeight="1">
      <c r="A236" s="40"/>
      <c r="B236" s="41"/>
      <c r="C236" s="206" t="s">
        <v>613</v>
      </c>
      <c r="D236" s="206" t="s">
        <v>202</v>
      </c>
      <c r="E236" s="207" t="s">
        <v>2627</v>
      </c>
      <c r="F236" s="208" t="s">
        <v>2628</v>
      </c>
      <c r="G236" s="209" t="s">
        <v>283</v>
      </c>
      <c r="H236" s="210">
        <v>10.16</v>
      </c>
      <c r="I236" s="211"/>
      <c r="J236" s="212">
        <f>ROUND(I236*H236,2)</f>
        <v>0</v>
      </c>
      <c r="K236" s="208" t="s">
        <v>206</v>
      </c>
      <c r="L236" s="46"/>
      <c r="M236" s="213" t="s">
        <v>19</v>
      </c>
      <c r="N236" s="214" t="s">
        <v>46</v>
      </c>
      <c r="O236" s="86"/>
      <c r="P236" s="215">
        <f>O236*H236</f>
        <v>0</v>
      </c>
      <c r="Q236" s="215">
        <v>0.0075500000000000003</v>
      </c>
      <c r="R236" s="215">
        <f>Q236*H236</f>
        <v>0.076707999999999998</v>
      </c>
      <c r="S236" s="215">
        <v>0</v>
      </c>
      <c r="T236" s="216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217" t="s">
        <v>128</v>
      </c>
      <c r="AT236" s="217" t="s">
        <v>202</v>
      </c>
      <c r="AU236" s="217" t="s">
        <v>85</v>
      </c>
      <c r="AY236" s="19" t="s">
        <v>199</v>
      </c>
      <c r="BE236" s="218">
        <f>IF(N236="základní",J236,0)</f>
        <v>0</v>
      </c>
      <c r="BF236" s="218">
        <f>IF(N236="snížená",J236,0)</f>
        <v>0</v>
      </c>
      <c r="BG236" s="218">
        <f>IF(N236="zákl. přenesená",J236,0)</f>
        <v>0</v>
      </c>
      <c r="BH236" s="218">
        <f>IF(N236="sníž. přenesená",J236,0)</f>
        <v>0</v>
      </c>
      <c r="BI236" s="218">
        <f>IF(N236="nulová",J236,0)</f>
        <v>0</v>
      </c>
      <c r="BJ236" s="19" t="s">
        <v>83</v>
      </c>
      <c r="BK236" s="218">
        <f>ROUND(I236*H236,2)</f>
        <v>0</v>
      </c>
      <c r="BL236" s="19" t="s">
        <v>128</v>
      </c>
      <c r="BM236" s="217" t="s">
        <v>2629</v>
      </c>
    </row>
    <row r="237" s="2" customFormat="1">
      <c r="A237" s="40"/>
      <c r="B237" s="41"/>
      <c r="C237" s="42"/>
      <c r="D237" s="219" t="s">
        <v>209</v>
      </c>
      <c r="E237" s="42"/>
      <c r="F237" s="220" t="s">
        <v>2630</v>
      </c>
      <c r="G237" s="42"/>
      <c r="H237" s="42"/>
      <c r="I237" s="221"/>
      <c r="J237" s="42"/>
      <c r="K237" s="42"/>
      <c r="L237" s="46"/>
      <c r="M237" s="222"/>
      <c r="N237" s="223"/>
      <c r="O237" s="86"/>
      <c r="P237" s="86"/>
      <c r="Q237" s="86"/>
      <c r="R237" s="86"/>
      <c r="S237" s="86"/>
      <c r="T237" s="87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T237" s="19" t="s">
        <v>209</v>
      </c>
      <c r="AU237" s="19" t="s">
        <v>85</v>
      </c>
    </row>
    <row r="238" s="2" customFormat="1" ht="16.5" customHeight="1">
      <c r="A238" s="40"/>
      <c r="B238" s="41"/>
      <c r="C238" s="247" t="s">
        <v>1132</v>
      </c>
      <c r="D238" s="247" t="s">
        <v>287</v>
      </c>
      <c r="E238" s="248" t="s">
        <v>2631</v>
      </c>
      <c r="F238" s="249" t="s">
        <v>2632</v>
      </c>
      <c r="G238" s="250" t="s">
        <v>283</v>
      </c>
      <c r="H238" s="251">
        <v>11.176</v>
      </c>
      <c r="I238" s="252"/>
      <c r="J238" s="253">
        <f>ROUND(I238*H238,2)</f>
        <v>0</v>
      </c>
      <c r="K238" s="249" t="s">
        <v>206</v>
      </c>
      <c r="L238" s="254"/>
      <c r="M238" s="255" t="s">
        <v>19</v>
      </c>
      <c r="N238" s="256" t="s">
        <v>46</v>
      </c>
      <c r="O238" s="86"/>
      <c r="P238" s="215">
        <f>O238*H238</f>
        <v>0</v>
      </c>
      <c r="Q238" s="215">
        <v>0.021999999999999999</v>
      </c>
      <c r="R238" s="215">
        <f>Q238*H238</f>
        <v>0.24587199999999998</v>
      </c>
      <c r="S238" s="215">
        <v>0</v>
      </c>
      <c r="T238" s="216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217" t="s">
        <v>290</v>
      </c>
      <c r="AT238" s="217" t="s">
        <v>287</v>
      </c>
      <c r="AU238" s="217" t="s">
        <v>85</v>
      </c>
      <c r="AY238" s="19" t="s">
        <v>199</v>
      </c>
      <c r="BE238" s="218">
        <f>IF(N238="základní",J238,0)</f>
        <v>0</v>
      </c>
      <c r="BF238" s="218">
        <f>IF(N238="snížená",J238,0)</f>
        <v>0</v>
      </c>
      <c r="BG238" s="218">
        <f>IF(N238="zákl. přenesená",J238,0)</f>
        <v>0</v>
      </c>
      <c r="BH238" s="218">
        <f>IF(N238="sníž. přenesená",J238,0)</f>
        <v>0</v>
      </c>
      <c r="BI238" s="218">
        <f>IF(N238="nulová",J238,0)</f>
        <v>0</v>
      </c>
      <c r="BJ238" s="19" t="s">
        <v>83</v>
      </c>
      <c r="BK238" s="218">
        <f>ROUND(I238*H238,2)</f>
        <v>0</v>
      </c>
      <c r="BL238" s="19" t="s">
        <v>128</v>
      </c>
      <c r="BM238" s="217" t="s">
        <v>2633</v>
      </c>
    </row>
    <row r="239" s="13" customFormat="1">
      <c r="A239" s="13"/>
      <c r="B239" s="224"/>
      <c r="C239" s="225"/>
      <c r="D239" s="226" t="s">
        <v>216</v>
      </c>
      <c r="E239" s="227" t="s">
        <v>19</v>
      </c>
      <c r="F239" s="228" t="s">
        <v>2634</v>
      </c>
      <c r="G239" s="225"/>
      <c r="H239" s="229">
        <v>11.176</v>
      </c>
      <c r="I239" s="230"/>
      <c r="J239" s="225"/>
      <c r="K239" s="225"/>
      <c r="L239" s="231"/>
      <c r="M239" s="232"/>
      <c r="N239" s="233"/>
      <c r="O239" s="233"/>
      <c r="P239" s="233"/>
      <c r="Q239" s="233"/>
      <c r="R239" s="233"/>
      <c r="S239" s="233"/>
      <c r="T239" s="234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35" t="s">
        <v>216</v>
      </c>
      <c r="AU239" s="235" t="s">
        <v>85</v>
      </c>
      <c r="AV239" s="13" t="s">
        <v>85</v>
      </c>
      <c r="AW239" s="13" t="s">
        <v>37</v>
      </c>
      <c r="AX239" s="13" t="s">
        <v>75</v>
      </c>
      <c r="AY239" s="235" t="s">
        <v>199</v>
      </c>
    </row>
    <row r="240" s="14" customFormat="1">
      <c r="A240" s="14"/>
      <c r="B240" s="236"/>
      <c r="C240" s="237"/>
      <c r="D240" s="226" t="s">
        <v>216</v>
      </c>
      <c r="E240" s="238" t="s">
        <v>19</v>
      </c>
      <c r="F240" s="239" t="s">
        <v>218</v>
      </c>
      <c r="G240" s="237"/>
      <c r="H240" s="240">
        <v>11.176</v>
      </c>
      <c r="I240" s="241"/>
      <c r="J240" s="237"/>
      <c r="K240" s="237"/>
      <c r="L240" s="242"/>
      <c r="M240" s="243"/>
      <c r="N240" s="244"/>
      <c r="O240" s="244"/>
      <c r="P240" s="244"/>
      <c r="Q240" s="244"/>
      <c r="R240" s="244"/>
      <c r="S240" s="244"/>
      <c r="T240" s="245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46" t="s">
        <v>216</v>
      </c>
      <c r="AU240" s="246" t="s">
        <v>85</v>
      </c>
      <c r="AV240" s="14" t="s">
        <v>207</v>
      </c>
      <c r="AW240" s="14" t="s">
        <v>37</v>
      </c>
      <c r="AX240" s="14" t="s">
        <v>83</v>
      </c>
      <c r="AY240" s="246" t="s">
        <v>199</v>
      </c>
    </row>
    <row r="241" s="2" customFormat="1" ht="16.5" customHeight="1">
      <c r="A241" s="40"/>
      <c r="B241" s="41"/>
      <c r="C241" s="206" t="s">
        <v>1134</v>
      </c>
      <c r="D241" s="206" t="s">
        <v>202</v>
      </c>
      <c r="E241" s="207" t="s">
        <v>2429</v>
      </c>
      <c r="F241" s="208" t="s">
        <v>2430</v>
      </c>
      <c r="G241" s="209" t="s">
        <v>222</v>
      </c>
      <c r="H241" s="210">
        <v>70</v>
      </c>
      <c r="I241" s="211"/>
      <c r="J241" s="212">
        <f>ROUND(I241*H241,2)</f>
        <v>0</v>
      </c>
      <c r="K241" s="208" t="s">
        <v>206</v>
      </c>
      <c r="L241" s="46"/>
      <c r="M241" s="213" t="s">
        <v>19</v>
      </c>
      <c r="N241" s="214" t="s">
        <v>46</v>
      </c>
      <c r="O241" s="86"/>
      <c r="P241" s="215">
        <f>O241*H241</f>
        <v>0</v>
      </c>
      <c r="Q241" s="215">
        <v>0.00010000000000000001</v>
      </c>
      <c r="R241" s="215">
        <f>Q241*H241</f>
        <v>0.0070000000000000001</v>
      </c>
      <c r="S241" s="215">
        <v>0</v>
      </c>
      <c r="T241" s="216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17" t="s">
        <v>128</v>
      </c>
      <c r="AT241" s="217" t="s">
        <v>202</v>
      </c>
      <c r="AU241" s="217" t="s">
        <v>85</v>
      </c>
      <c r="AY241" s="19" t="s">
        <v>199</v>
      </c>
      <c r="BE241" s="218">
        <f>IF(N241="základní",J241,0)</f>
        <v>0</v>
      </c>
      <c r="BF241" s="218">
        <f>IF(N241="snížená",J241,0)</f>
        <v>0</v>
      </c>
      <c r="BG241" s="218">
        <f>IF(N241="zákl. přenesená",J241,0)</f>
        <v>0</v>
      </c>
      <c r="BH241" s="218">
        <f>IF(N241="sníž. přenesená",J241,0)</f>
        <v>0</v>
      </c>
      <c r="BI241" s="218">
        <f>IF(N241="nulová",J241,0)</f>
        <v>0</v>
      </c>
      <c r="BJ241" s="19" t="s">
        <v>83</v>
      </c>
      <c r="BK241" s="218">
        <f>ROUND(I241*H241,2)</f>
        <v>0</v>
      </c>
      <c r="BL241" s="19" t="s">
        <v>128</v>
      </c>
      <c r="BM241" s="217" t="s">
        <v>2635</v>
      </c>
    </row>
    <row r="242" s="2" customFormat="1">
      <c r="A242" s="40"/>
      <c r="B242" s="41"/>
      <c r="C242" s="42"/>
      <c r="D242" s="219" t="s">
        <v>209</v>
      </c>
      <c r="E242" s="42"/>
      <c r="F242" s="220" t="s">
        <v>2432</v>
      </c>
      <c r="G242" s="42"/>
      <c r="H242" s="42"/>
      <c r="I242" s="221"/>
      <c r="J242" s="42"/>
      <c r="K242" s="42"/>
      <c r="L242" s="46"/>
      <c r="M242" s="222"/>
      <c r="N242" s="223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209</v>
      </c>
      <c r="AU242" s="19" t="s">
        <v>85</v>
      </c>
    </row>
    <row r="243" s="2" customFormat="1" ht="16.5" customHeight="1">
      <c r="A243" s="40"/>
      <c r="B243" s="41"/>
      <c r="C243" s="206" t="s">
        <v>1455</v>
      </c>
      <c r="D243" s="206" t="s">
        <v>202</v>
      </c>
      <c r="E243" s="207" t="s">
        <v>2453</v>
      </c>
      <c r="F243" s="208" t="s">
        <v>2454</v>
      </c>
      <c r="G243" s="209" t="s">
        <v>283</v>
      </c>
      <c r="H243" s="210">
        <v>10.16</v>
      </c>
      <c r="I243" s="211"/>
      <c r="J243" s="212">
        <f>ROUND(I243*H243,2)</f>
        <v>0</v>
      </c>
      <c r="K243" s="208" t="s">
        <v>206</v>
      </c>
      <c r="L243" s="46"/>
      <c r="M243" s="213" t="s">
        <v>19</v>
      </c>
      <c r="N243" s="214" t="s">
        <v>46</v>
      </c>
      <c r="O243" s="86"/>
      <c r="P243" s="215">
        <f>O243*H243</f>
        <v>0</v>
      </c>
      <c r="Q243" s="215">
        <v>4.5000000000000003E-05</v>
      </c>
      <c r="R243" s="215">
        <f>Q243*H243</f>
        <v>0.00045720000000000005</v>
      </c>
      <c r="S243" s="215">
        <v>0</v>
      </c>
      <c r="T243" s="216">
        <f>S243*H243</f>
        <v>0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17" t="s">
        <v>128</v>
      </c>
      <c r="AT243" s="217" t="s">
        <v>202</v>
      </c>
      <c r="AU243" s="217" t="s">
        <v>85</v>
      </c>
      <c r="AY243" s="19" t="s">
        <v>199</v>
      </c>
      <c r="BE243" s="218">
        <f>IF(N243="základní",J243,0)</f>
        <v>0</v>
      </c>
      <c r="BF243" s="218">
        <f>IF(N243="snížená",J243,0)</f>
        <v>0</v>
      </c>
      <c r="BG243" s="218">
        <f>IF(N243="zákl. přenesená",J243,0)</f>
        <v>0</v>
      </c>
      <c r="BH243" s="218">
        <f>IF(N243="sníž. přenesená",J243,0)</f>
        <v>0</v>
      </c>
      <c r="BI243" s="218">
        <f>IF(N243="nulová",J243,0)</f>
        <v>0</v>
      </c>
      <c r="BJ243" s="19" t="s">
        <v>83</v>
      </c>
      <c r="BK243" s="218">
        <f>ROUND(I243*H243,2)</f>
        <v>0</v>
      </c>
      <c r="BL243" s="19" t="s">
        <v>128</v>
      </c>
      <c r="BM243" s="217" t="s">
        <v>2636</v>
      </c>
    </row>
    <row r="244" s="2" customFormat="1">
      <c r="A244" s="40"/>
      <c r="B244" s="41"/>
      <c r="C244" s="42"/>
      <c r="D244" s="219" t="s">
        <v>209</v>
      </c>
      <c r="E244" s="42"/>
      <c r="F244" s="220" t="s">
        <v>2456</v>
      </c>
      <c r="G244" s="42"/>
      <c r="H244" s="42"/>
      <c r="I244" s="221"/>
      <c r="J244" s="42"/>
      <c r="K244" s="42"/>
      <c r="L244" s="46"/>
      <c r="M244" s="222"/>
      <c r="N244" s="223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209</v>
      </c>
      <c r="AU244" s="19" t="s">
        <v>85</v>
      </c>
    </row>
    <row r="245" s="2" customFormat="1" ht="16.5" customHeight="1">
      <c r="A245" s="40"/>
      <c r="B245" s="41"/>
      <c r="C245" s="206" t="s">
        <v>1457</v>
      </c>
      <c r="D245" s="206" t="s">
        <v>202</v>
      </c>
      <c r="E245" s="207" t="s">
        <v>2457</v>
      </c>
      <c r="F245" s="208" t="s">
        <v>2458</v>
      </c>
      <c r="G245" s="209" t="s">
        <v>305</v>
      </c>
      <c r="H245" s="257"/>
      <c r="I245" s="211"/>
      <c r="J245" s="212">
        <f>ROUND(I245*H245,2)</f>
        <v>0</v>
      </c>
      <c r="K245" s="208" t="s">
        <v>206</v>
      </c>
      <c r="L245" s="46"/>
      <c r="M245" s="213" t="s">
        <v>19</v>
      </c>
      <c r="N245" s="214" t="s">
        <v>46</v>
      </c>
      <c r="O245" s="86"/>
      <c r="P245" s="215">
        <f>O245*H245</f>
        <v>0</v>
      </c>
      <c r="Q245" s="215">
        <v>0</v>
      </c>
      <c r="R245" s="215">
        <f>Q245*H245</f>
        <v>0</v>
      </c>
      <c r="S245" s="215">
        <v>0</v>
      </c>
      <c r="T245" s="216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17" t="s">
        <v>128</v>
      </c>
      <c r="AT245" s="217" t="s">
        <v>202</v>
      </c>
      <c r="AU245" s="217" t="s">
        <v>85</v>
      </c>
      <c r="AY245" s="19" t="s">
        <v>199</v>
      </c>
      <c r="BE245" s="218">
        <f>IF(N245="základní",J245,0)</f>
        <v>0</v>
      </c>
      <c r="BF245" s="218">
        <f>IF(N245="snížená",J245,0)</f>
        <v>0</v>
      </c>
      <c r="BG245" s="218">
        <f>IF(N245="zákl. přenesená",J245,0)</f>
        <v>0</v>
      </c>
      <c r="BH245" s="218">
        <f>IF(N245="sníž. přenesená",J245,0)</f>
        <v>0</v>
      </c>
      <c r="BI245" s="218">
        <f>IF(N245="nulová",J245,0)</f>
        <v>0</v>
      </c>
      <c r="BJ245" s="19" t="s">
        <v>83</v>
      </c>
      <c r="BK245" s="218">
        <f>ROUND(I245*H245,2)</f>
        <v>0</v>
      </c>
      <c r="BL245" s="19" t="s">
        <v>128</v>
      </c>
      <c r="BM245" s="217" t="s">
        <v>2637</v>
      </c>
    </row>
    <row r="246" s="2" customFormat="1">
      <c r="A246" s="40"/>
      <c r="B246" s="41"/>
      <c r="C246" s="42"/>
      <c r="D246" s="219" t="s">
        <v>209</v>
      </c>
      <c r="E246" s="42"/>
      <c r="F246" s="220" t="s">
        <v>2460</v>
      </c>
      <c r="G246" s="42"/>
      <c r="H246" s="42"/>
      <c r="I246" s="221"/>
      <c r="J246" s="42"/>
      <c r="K246" s="42"/>
      <c r="L246" s="46"/>
      <c r="M246" s="222"/>
      <c r="N246" s="223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209</v>
      </c>
      <c r="AU246" s="19" t="s">
        <v>85</v>
      </c>
    </row>
    <row r="247" s="12" customFormat="1" ht="22.8" customHeight="1">
      <c r="A247" s="12"/>
      <c r="B247" s="190"/>
      <c r="C247" s="191"/>
      <c r="D247" s="192" t="s">
        <v>74</v>
      </c>
      <c r="E247" s="204" t="s">
        <v>502</v>
      </c>
      <c r="F247" s="204" t="s">
        <v>503</v>
      </c>
      <c r="G247" s="191"/>
      <c r="H247" s="191"/>
      <c r="I247" s="194"/>
      <c r="J247" s="205">
        <f>BK247</f>
        <v>0</v>
      </c>
      <c r="K247" s="191"/>
      <c r="L247" s="196"/>
      <c r="M247" s="197"/>
      <c r="N247" s="198"/>
      <c r="O247" s="198"/>
      <c r="P247" s="199">
        <f>SUM(P248:P268)</f>
        <v>0</v>
      </c>
      <c r="Q247" s="198"/>
      <c r="R247" s="199">
        <f>SUM(R248:R268)</f>
        <v>1.5921154860000002</v>
      </c>
      <c r="S247" s="198"/>
      <c r="T247" s="200">
        <f>SUM(T248:T268)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01" t="s">
        <v>85</v>
      </c>
      <c r="AT247" s="202" t="s">
        <v>74</v>
      </c>
      <c r="AU247" s="202" t="s">
        <v>83</v>
      </c>
      <c r="AY247" s="201" t="s">
        <v>199</v>
      </c>
      <c r="BK247" s="203">
        <f>SUM(BK248:BK268)</f>
        <v>0</v>
      </c>
    </row>
    <row r="248" s="2" customFormat="1" ht="16.5" customHeight="1">
      <c r="A248" s="40"/>
      <c r="B248" s="41"/>
      <c r="C248" s="206" t="s">
        <v>1463</v>
      </c>
      <c r="D248" s="206" t="s">
        <v>202</v>
      </c>
      <c r="E248" s="207" t="s">
        <v>508</v>
      </c>
      <c r="F248" s="208" t="s">
        <v>509</v>
      </c>
      <c r="G248" s="209" t="s">
        <v>283</v>
      </c>
      <c r="H248" s="210">
        <v>45.869</v>
      </c>
      <c r="I248" s="211"/>
      <c r="J248" s="212">
        <f>ROUND(I248*H248,2)</f>
        <v>0</v>
      </c>
      <c r="K248" s="208" t="s">
        <v>206</v>
      </c>
      <c r="L248" s="46"/>
      <c r="M248" s="213" t="s">
        <v>19</v>
      </c>
      <c r="N248" s="214" t="s">
        <v>46</v>
      </c>
      <c r="O248" s="86"/>
      <c r="P248" s="215">
        <f>O248*H248</f>
        <v>0</v>
      </c>
      <c r="Q248" s="215">
        <v>0</v>
      </c>
      <c r="R248" s="215">
        <f>Q248*H248</f>
        <v>0</v>
      </c>
      <c r="S248" s="215">
        <v>0</v>
      </c>
      <c r="T248" s="216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217" t="s">
        <v>128</v>
      </c>
      <c r="AT248" s="217" t="s">
        <v>202</v>
      </c>
      <c r="AU248" s="217" t="s">
        <v>85</v>
      </c>
      <c r="AY248" s="19" t="s">
        <v>199</v>
      </c>
      <c r="BE248" s="218">
        <f>IF(N248="základní",J248,0)</f>
        <v>0</v>
      </c>
      <c r="BF248" s="218">
        <f>IF(N248="snížená",J248,0)</f>
        <v>0</v>
      </c>
      <c r="BG248" s="218">
        <f>IF(N248="zákl. přenesená",J248,0)</f>
        <v>0</v>
      </c>
      <c r="BH248" s="218">
        <f>IF(N248="sníž. přenesená",J248,0)</f>
        <v>0</v>
      </c>
      <c r="BI248" s="218">
        <f>IF(N248="nulová",J248,0)</f>
        <v>0</v>
      </c>
      <c r="BJ248" s="19" t="s">
        <v>83</v>
      </c>
      <c r="BK248" s="218">
        <f>ROUND(I248*H248,2)</f>
        <v>0</v>
      </c>
      <c r="BL248" s="19" t="s">
        <v>128</v>
      </c>
      <c r="BM248" s="217" t="s">
        <v>2638</v>
      </c>
    </row>
    <row r="249" s="2" customFormat="1">
      <c r="A249" s="40"/>
      <c r="B249" s="41"/>
      <c r="C249" s="42"/>
      <c r="D249" s="219" t="s">
        <v>209</v>
      </c>
      <c r="E249" s="42"/>
      <c r="F249" s="220" t="s">
        <v>511</v>
      </c>
      <c r="G249" s="42"/>
      <c r="H249" s="42"/>
      <c r="I249" s="221"/>
      <c r="J249" s="42"/>
      <c r="K249" s="42"/>
      <c r="L249" s="46"/>
      <c r="M249" s="222"/>
      <c r="N249" s="223"/>
      <c r="O249" s="86"/>
      <c r="P249" s="86"/>
      <c r="Q249" s="86"/>
      <c r="R249" s="86"/>
      <c r="S249" s="86"/>
      <c r="T249" s="87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19" t="s">
        <v>209</v>
      </c>
      <c r="AU249" s="19" t="s">
        <v>85</v>
      </c>
    </row>
    <row r="250" s="13" customFormat="1">
      <c r="A250" s="13"/>
      <c r="B250" s="224"/>
      <c r="C250" s="225"/>
      <c r="D250" s="226" t="s">
        <v>216</v>
      </c>
      <c r="E250" s="227" t="s">
        <v>19</v>
      </c>
      <c r="F250" s="228" t="s">
        <v>2639</v>
      </c>
      <c r="G250" s="225"/>
      <c r="H250" s="229">
        <v>45.869</v>
      </c>
      <c r="I250" s="230"/>
      <c r="J250" s="225"/>
      <c r="K250" s="225"/>
      <c r="L250" s="231"/>
      <c r="M250" s="232"/>
      <c r="N250" s="233"/>
      <c r="O250" s="233"/>
      <c r="P250" s="233"/>
      <c r="Q250" s="233"/>
      <c r="R250" s="233"/>
      <c r="S250" s="233"/>
      <c r="T250" s="234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35" t="s">
        <v>216</v>
      </c>
      <c r="AU250" s="235" t="s">
        <v>85</v>
      </c>
      <c r="AV250" s="13" t="s">
        <v>85</v>
      </c>
      <c r="AW250" s="13" t="s">
        <v>37</v>
      </c>
      <c r="AX250" s="13" t="s">
        <v>75</v>
      </c>
      <c r="AY250" s="235" t="s">
        <v>199</v>
      </c>
    </row>
    <row r="251" s="14" customFormat="1">
      <c r="A251" s="14"/>
      <c r="B251" s="236"/>
      <c r="C251" s="237"/>
      <c r="D251" s="226" t="s">
        <v>216</v>
      </c>
      <c r="E251" s="238" t="s">
        <v>19</v>
      </c>
      <c r="F251" s="239" t="s">
        <v>218</v>
      </c>
      <c r="G251" s="237"/>
      <c r="H251" s="240">
        <v>45.869</v>
      </c>
      <c r="I251" s="241"/>
      <c r="J251" s="237"/>
      <c r="K251" s="237"/>
      <c r="L251" s="242"/>
      <c r="M251" s="243"/>
      <c r="N251" s="244"/>
      <c r="O251" s="244"/>
      <c r="P251" s="244"/>
      <c r="Q251" s="244"/>
      <c r="R251" s="244"/>
      <c r="S251" s="244"/>
      <c r="T251" s="245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46" t="s">
        <v>216</v>
      </c>
      <c r="AU251" s="246" t="s">
        <v>85</v>
      </c>
      <c r="AV251" s="14" t="s">
        <v>207</v>
      </c>
      <c r="AW251" s="14" t="s">
        <v>37</v>
      </c>
      <c r="AX251" s="14" t="s">
        <v>83</v>
      </c>
      <c r="AY251" s="246" t="s">
        <v>199</v>
      </c>
    </row>
    <row r="252" s="2" customFormat="1" ht="16.5" customHeight="1">
      <c r="A252" s="40"/>
      <c r="B252" s="41"/>
      <c r="C252" s="206" t="s">
        <v>1469</v>
      </c>
      <c r="D252" s="206" t="s">
        <v>202</v>
      </c>
      <c r="E252" s="207" t="s">
        <v>512</v>
      </c>
      <c r="F252" s="208" t="s">
        <v>513</v>
      </c>
      <c r="G252" s="209" t="s">
        <v>283</v>
      </c>
      <c r="H252" s="210">
        <v>45.869</v>
      </c>
      <c r="I252" s="211"/>
      <c r="J252" s="212">
        <f>ROUND(I252*H252,2)</f>
        <v>0</v>
      </c>
      <c r="K252" s="208" t="s">
        <v>206</v>
      </c>
      <c r="L252" s="46"/>
      <c r="M252" s="213" t="s">
        <v>19</v>
      </c>
      <c r="N252" s="214" t="s">
        <v>46</v>
      </c>
      <c r="O252" s="86"/>
      <c r="P252" s="215">
        <f>O252*H252</f>
        <v>0</v>
      </c>
      <c r="Q252" s="215">
        <v>0.00029999999999999997</v>
      </c>
      <c r="R252" s="215">
        <f>Q252*H252</f>
        <v>0.013760699999999999</v>
      </c>
      <c r="S252" s="215">
        <v>0</v>
      </c>
      <c r="T252" s="216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17" t="s">
        <v>128</v>
      </c>
      <c r="AT252" s="217" t="s">
        <v>202</v>
      </c>
      <c r="AU252" s="217" t="s">
        <v>85</v>
      </c>
      <c r="AY252" s="19" t="s">
        <v>199</v>
      </c>
      <c r="BE252" s="218">
        <f>IF(N252="základní",J252,0)</f>
        <v>0</v>
      </c>
      <c r="BF252" s="218">
        <f>IF(N252="snížená",J252,0)</f>
        <v>0</v>
      </c>
      <c r="BG252" s="218">
        <f>IF(N252="zákl. přenesená",J252,0)</f>
        <v>0</v>
      </c>
      <c r="BH252" s="218">
        <f>IF(N252="sníž. přenesená",J252,0)</f>
        <v>0</v>
      </c>
      <c r="BI252" s="218">
        <f>IF(N252="nulová",J252,0)</f>
        <v>0</v>
      </c>
      <c r="BJ252" s="19" t="s">
        <v>83</v>
      </c>
      <c r="BK252" s="218">
        <f>ROUND(I252*H252,2)</f>
        <v>0</v>
      </c>
      <c r="BL252" s="19" t="s">
        <v>128</v>
      </c>
      <c r="BM252" s="217" t="s">
        <v>2640</v>
      </c>
    </row>
    <row r="253" s="2" customFormat="1">
      <c r="A253" s="40"/>
      <c r="B253" s="41"/>
      <c r="C253" s="42"/>
      <c r="D253" s="219" t="s">
        <v>209</v>
      </c>
      <c r="E253" s="42"/>
      <c r="F253" s="220" t="s">
        <v>515</v>
      </c>
      <c r="G253" s="42"/>
      <c r="H253" s="42"/>
      <c r="I253" s="221"/>
      <c r="J253" s="42"/>
      <c r="K253" s="42"/>
      <c r="L253" s="46"/>
      <c r="M253" s="222"/>
      <c r="N253" s="223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209</v>
      </c>
      <c r="AU253" s="19" t="s">
        <v>85</v>
      </c>
    </row>
    <row r="254" s="2" customFormat="1" ht="16.5" customHeight="1">
      <c r="A254" s="40"/>
      <c r="B254" s="41"/>
      <c r="C254" s="206" t="s">
        <v>1472</v>
      </c>
      <c r="D254" s="206" t="s">
        <v>202</v>
      </c>
      <c r="E254" s="207" t="s">
        <v>2641</v>
      </c>
      <c r="F254" s="208" t="s">
        <v>2642</v>
      </c>
      <c r="G254" s="209" t="s">
        <v>283</v>
      </c>
      <c r="H254" s="210">
        <v>45.869</v>
      </c>
      <c r="I254" s="211"/>
      <c r="J254" s="212">
        <f>ROUND(I254*H254,2)</f>
        <v>0</v>
      </c>
      <c r="K254" s="208" t="s">
        <v>206</v>
      </c>
      <c r="L254" s="46"/>
      <c r="M254" s="213" t="s">
        <v>19</v>
      </c>
      <c r="N254" s="214" t="s">
        <v>46</v>
      </c>
      <c r="O254" s="86"/>
      <c r="P254" s="215">
        <f>O254*H254</f>
        <v>0</v>
      </c>
      <c r="Q254" s="215">
        <v>0.0015</v>
      </c>
      <c r="R254" s="215">
        <f>Q254*H254</f>
        <v>0.068803500000000004</v>
      </c>
      <c r="S254" s="215">
        <v>0</v>
      </c>
      <c r="T254" s="216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17" t="s">
        <v>128</v>
      </c>
      <c r="AT254" s="217" t="s">
        <v>202</v>
      </c>
      <c r="AU254" s="217" t="s">
        <v>85</v>
      </c>
      <c r="AY254" s="19" t="s">
        <v>199</v>
      </c>
      <c r="BE254" s="218">
        <f>IF(N254="základní",J254,0)</f>
        <v>0</v>
      </c>
      <c r="BF254" s="218">
        <f>IF(N254="snížená",J254,0)</f>
        <v>0</v>
      </c>
      <c r="BG254" s="218">
        <f>IF(N254="zákl. přenesená",J254,0)</f>
        <v>0</v>
      </c>
      <c r="BH254" s="218">
        <f>IF(N254="sníž. přenesená",J254,0)</f>
        <v>0</v>
      </c>
      <c r="BI254" s="218">
        <f>IF(N254="nulová",J254,0)</f>
        <v>0</v>
      </c>
      <c r="BJ254" s="19" t="s">
        <v>83</v>
      </c>
      <c r="BK254" s="218">
        <f>ROUND(I254*H254,2)</f>
        <v>0</v>
      </c>
      <c r="BL254" s="19" t="s">
        <v>128</v>
      </c>
      <c r="BM254" s="217" t="s">
        <v>2643</v>
      </c>
    </row>
    <row r="255" s="2" customFormat="1">
      <c r="A255" s="40"/>
      <c r="B255" s="41"/>
      <c r="C255" s="42"/>
      <c r="D255" s="219" t="s">
        <v>209</v>
      </c>
      <c r="E255" s="42"/>
      <c r="F255" s="220" t="s">
        <v>2644</v>
      </c>
      <c r="G255" s="42"/>
      <c r="H255" s="42"/>
      <c r="I255" s="221"/>
      <c r="J255" s="42"/>
      <c r="K255" s="42"/>
      <c r="L255" s="46"/>
      <c r="M255" s="222"/>
      <c r="N255" s="223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209</v>
      </c>
      <c r="AU255" s="19" t="s">
        <v>85</v>
      </c>
    </row>
    <row r="256" s="2" customFormat="1" ht="16.5" customHeight="1">
      <c r="A256" s="40"/>
      <c r="B256" s="41"/>
      <c r="C256" s="206" t="s">
        <v>1474</v>
      </c>
      <c r="D256" s="206" t="s">
        <v>202</v>
      </c>
      <c r="E256" s="207" t="s">
        <v>517</v>
      </c>
      <c r="F256" s="208" t="s">
        <v>518</v>
      </c>
      <c r="G256" s="209" t="s">
        <v>283</v>
      </c>
      <c r="H256" s="210">
        <v>45.869</v>
      </c>
      <c r="I256" s="211"/>
      <c r="J256" s="212">
        <f>ROUND(I256*H256,2)</f>
        <v>0</v>
      </c>
      <c r="K256" s="208" t="s">
        <v>206</v>
      </c>
      <c r="L256" s="46"/>
      <c r="M256" s="213" t="s">
        <v>19</v>
      </c>
      <c r="N256" s="214" t="s">
        <v>46</v>
      </c>
      <c r="O256" s="86"/>
      <c r="P256" s="215">
        <f>O256*H256</f>
        <v>0</v>
      </c>
      <c r="Q256" s="215">
        <v>0.0044999999999999997</v>
      </c>
      <c r="R256" s="215">
        <f>Q256*H256</f>
        <v>0.2064105</v>
      </c>
      <c r="S256" s="215">
        <v>0</v>
      </c>
      <c r="T256" s="216">
        <f>S256*H256</f>
        <v>0</v>
      </c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R256" s="217" t="s">
        <v>128</v>
      </c>
      <c r="AT256" s="217" t="s">
        <v>202</v>
      </c>
      <c r="AU256" s="217" t="s">
        <v>85</v>
      </c>
      <c r="AY256" s="19" t="s">
        <v>199</v>
      </c>
      <c r="BE256" s="218">
        <f>IF(N256="základní",J256,0)</f>
        <v>0</v>
      </c>
      <c r="BF256" s="218">
        <f>IF(N256="snížená",J256,0)</f>
        <v>0</v>
      </c>
      <c r="BG256" s="218">
        <f>IF(N256="zákl. přenesená",J256,0)</f>
        <v>0</v>
      </c>
      <c r="BH256" s="218">
        <f>IF(N256="sníž. přenesená",J256,0)</f>
        <v>0</v>
      </c>
      <c r="BI256" s="218">
        <f>IF(N256="nulová",J256,0)</f>
        <v>0</v>
      </c>
      <c r="BJ256" s="19" t="s">
        <v>83</v>
      </c>
      <c r="BK256" s="218">
        <f>ROUND(I256*H256,2)</f>
        <v>0</v>
      </c>
      <c r="BL256" s="19" t="s">
        <v>128</v>
      </c>
      <c r="BM256" s="217" t="s">
        <v>2645</v>
      </c>
    </row>
    <row r="257" s="2" customFormat="1">
      <c r="A257" s="40"/>
      <c r="B257" s="41"/>
      <c r="C257" s="42"/>
      <c r="D257" s="219" t="s">
        <v>209</v>
      </c>
      <c r="E257" s="42"/>
      <c r="F257" s="220" t="s">
        <v>520</v>
      </c>
      <c r="G257" s="42"/>
      <c r="H257" s="42"/>
      <c r="I257" s="221"/>
      <c r="J257" s="42"/>
      <c r="K257" s="42"/>
      <c r="L257" s="46"/>
      <c r="M257" s="222"/>
      <c r="N257" s="223"/>
      <c r="O257" s="86"/>
      <c r="P257" s="86"/>
      <c r="Q257" s="86"/>
      <c r="R257" s="86"/>
      <c r="S257" s="86"/>
      <c r="T257" s="87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T257" s="19" t="s">
        <v>209</v>
      </c>
      <c r="AU257" s="19" t="s">
        <v>85</v>
      </c>
    </row>
    <row r="258" s="2" customFormat="1" ht="16.5" customHeight="1">
      <c r="A258" s="40"/>
      <c r="B258" s="41"/>
      <c r="C258" s="206" t="s">
        <v>1486</v>
      </c>
      <c r="D258" s="206" t="s">
        <v>202</v>
      </c>
      <c r="E258" s="207" t="s">
        <v>2646</v>
      </c>
      <c r="F258" s="208" t="s">
        <v>2647</v>
      </c>
      <c r="G258" s="209" t="s">
        <v>283</v>
      </c>
      <c r="H258" s="210">
        <v>114.673</v>
      </c>
      <c r="I258" s="211"/>
      <c r="J258" s="212">
        <f>ROUND(I258*H258,2)</f>
        <v>0</v>
      </c>
      <c r="K258" s="208" t="s">
        <v>206</v>
      </c>
      <c r="L258" s="46"/>
      <c r="M258" s="213" t="s">
        <v>19</v>
      </c>
      <c r="N258" s="214" t="s">
        <v>46</v>
      </c>
      <c r="O258" s="86"/>
      <c r="P258" s="215">
        <f>O258*H258</f>
        <v>0</v>
      </c>
      <c r="Q258" s="215">
        <v>0.0014499999999999999</v>
      </c>
      <c r="R258" s="215">
        <f>Q258*H258</f>
        <v>0.16627585</v>
      </c>
      <c r="S258" s="215">
        <v>0</v>
      </c>
      <c r="T258" s="216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17" t="s">
        <v>128</v>
      </c>
      <c r="AT258" s="217" t="s">
        <v>202</v>
      </c>
      <c r="AU258" s="217" t="s">
        <v>85</v>
      </c>
      <c r="AY258" s="19" t="s">
        <v>199</v>
      </c>
      <c r="BE258" s="218">
        <f>IF(N258="základní",J258,0)</f>
        <v>0</v>
      </c>
      <c r="BF258" s="218">
        <f>IF(N258="snížená",J258,0)</f>
        <v>0</v>
      </c>
      <c r="BG258" s="218">
        <f>IF(N258="zákl. přenesená",J258,0)</f>
        <v>0</v>
      </c>
      <c r="BH258" s="218">
        <f>IF(N258="sníž. přenesená",J258,0)</f>
        <v>0</v>
      </c>
      <c r="BI258" s="218">
        <f>IF(N258="nulová",J258,0)</f>
        <v>0</v>
      </c>
      <c r="BJ258" s="19" t="s">
        <v>83</v>
      </c>
      <c r="BK258" s="218">
        <f>ROUND(I258*H258,2)</f>
        <v>0</v>
      </c>
      <c r="BL258" s="19" t="s">
        <v>128</v>
      </c>
      <c r="BM258" s="217" t="s">
        <v>2648</v>
      </c>
    </row>
    <row r="259" s="2" customFormat="1">
      <c r="A259" s="40"/>
      <c r="B259" s="41"/>
      <c r="C259" s="42"/>
      <c r="D259" s="219" t="s">
        <v>209</v>
      </c>
      <c r="E259" s="42"/>
      <c r="F259" s="220" t="s">
        <v>2649</v>
      </c>
      <c r="G259" s="42"/>
      <c r="H259" s="42"/>
      <c r="I259" s="221"/>
      <c r="J259" s="42"/>
      <c r="K259" s="42"/>
      <c r="L259" s="46"/>
      <c r="M259" s="222"/>
      <c r="N259" s="223"/>
      <c r="O259" s="86"/>
      <c r="P259" s="86"/>
      <c r="Q259" s="86"/>
      <c r="R259" s="86"/>
      <c r="S259" s="86"/>
      <c r="T259" s="87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209</v>
      </c>
      <c r="AU259" s="19" t="s">
        <v>85</v>
      </c>
    </row>
    <row r="260" s="13" customFormat="1">
      <c r="A260" s="13"/>
      <c r="B260" s="224"/>
      <c r="C260" s="225"/>
      <c r="D260" s="226" t="s">
        <v>216</v>
      </c>
      <c r="E260" s="227" t="s">
        <v>19</v>
      </c>
      <c r="F260" s="228" t="s">
        <v>2650</v>
      </c>
      <c r="G260" s="225"/>
      <c r="H260" s="229">
        <v>114.673</v>
      </c>
      <c r="I260" s="230"/>
      <c r="J260" s="225"/>
      <c r="K260" s="225"/>
      <c r="L260" s="231"/>
      <c r="M260" s="232"/>
      <c r="N260" s="233"/>
      <c r="O260" s="233"/>
      <c r="P260" s="233"/>
      <c r="Q260" s="233"/>
      <c r="R260" s="233"/>
      <c r="S260" s="233"/>
      <c r="T260" s="234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35" t="s">
        <v>216</v>
      </c>
      <c r="AU260" s="235" t="s">
        <v>85</v>
      </c>
      <c r="AV260" s="13" t="s">
        <v>85</v>
      </c>
      <c r="AW260" s="13" t="s">
        <v>37</v>
      </c>
      <c r="AX260" s="13" t="s">
        <v>75</v>
      </c>
      <c r="AY260" s="235" t="s">
        <v>199</v>
      </c>
    </row>
    <row r="261" s="14" customFormat="1">
      <c r="A261" s="14"/>
      <c r="B261" s="236"/>
      <c r="C261" s="237"/>
      <c r="D261" s="226" t="s">
        <v>216</v>
      </c>
      <c r="E261" s="238" t="s">
        <v>19</v>
      </c>
      <c r="F261" s="239" t="s">
        <v>218</v>
      </c>
      <c r="G261" s="237"/>
      <c r="H261" s="240">
        <v>114.673</v>
      </c>
      <c r="I261" s="241"/>
      <c r="J261" s="237"/>
      <c r="K261" s="237"/>
      <c r="L261" s="242"/>
      <c r="M261" s="243"/>
      <c r="N261" s="244"/>
      <c r="O261" s="244"/>
      <c r="P261" s="244"/>
      <c r="Q261" s="244"/>
      <c r="R261" s="244"/>
      <c r="S261" s="244"/>
      <c r="T261" s="245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46" t="s">
        <v>216</v>
      </c>
      <c r="AU261" s="246" t="s">
        <v>85</v>
      </c>
      <c r="AV261" s="14" t="s">
        <v>207</v>
      </c>
      <c r="AW261" s="14" t="s">
        <v>37</v>
      </c>
      <c r="AX261" s="14" t="s">
        <v>83</v>
      </c>
      <c r="AY261" s="246" t="s">
        <v>199</v>
      </c>
    </row>
    <row r="262" s="2" customFormat="1" ht="21.75" customHeight="1">
      <c r="A262" s="40"/>
      <c r="B262" s="41"/>
      <c r="C262" s="206" t="s">
        <v>1491</v>
      </c>
      <c r="D262" s="206" t="s">
        <v>202</v>
      </c>
      <c r="E262" s="207" t="s">
        <v>2651</v>
      </c>
      <c r="F262" s="208" t="s">
        <v>2652</v>
      </c>
      <c r="G262" s="209" t="s">
        <v>283</v>
      </c>
      <c r="H262" s="210">
        <v>45.869</v>
      </c>
      <c r="I262" s="211"/>
      <c r="J262" s="212">
        <f>ROUND(I262*H262,2)</f>
        <v>0</v>
      </c>
      <c r="K262" s="208" t="s">
        <v>206</v>
      </c>
      <c r="L262" s="46"/>
      <c r="M262" s="213" t="s">
        <v>19</v>
      </c>
      <c r="N262" s="214" t="s">
        <v>46</v>
      </c>
      <c r="O262" s="86"/>
      <c r="P262" s="215">
        <f>O262*H262</f>
        <v>0</v>
      </c>
      <c r="Q262" s="215">
        <v>0.0053039999999999997</v>
      </c>
      <c r="R262" s="215">
        <f>Q262*H262</f>
        <v>0.243289176</v>
      </c>
      <c r="S262" s="215">
        <v>0</v>
      </c>
      <c r="T262" s="216">
        <f>S262*H262</f>
        <v>0</v>
      </c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R262" s="217" t="s">
        <v>128</v>
      </c>
      <c r="AT262" s="217" t="s">
        <v>202</v>
      </c>
      <c r="AU262" s="217" t="s">
        <v>85</v>
      </c>
      <c r="AY262" s="19" t="s">
        <v>199</v>
      </c>
      <c r="BE262" s="218">
        <f>IF(N262="základní",J262,0)</f>
        <v>0</v>
      </c>
      <c r="BF262" s="218">
        <f>IF(N262="snížená",J262,0)</f>
        <v>0</v>
      </c>
      <c r="BG262" s="218">
        <f>IF(N262="zákl. přenesená",J262,0)</f>
        <v>0</v>
      </c>
      <c r="BH262" s="218">
        <f>IF(N262="sníž. přenesená",J262,0)</f>
        <v>0</v>
      </c>
      <c r="BI262" s="218">
        <f>IF(N262="nulová",J262,0)</f>
        <v>0</v>
      </c>
      <c r="BJ262" s="19" t="s">
        <v>83</v>
      </c>
      <c r="BK262" s="218">
        <f>ROUND(I262*H262,2)</f>
        <v>0</v>
      </c>
      <c r="BL262" s="19" t="s">
        <v>128</v>
      </c>
      <c r="BM262" s="217" t="s">
        <v>2653</v>
      </c>
    </row>
    <row r="263" s="2" customFormat="1">
      <c r="A263" s="40"/>
      <c r="B263" s="41"/>
      <c r="C263" s="42"/>
      <c r="D263" s="219" t="s">
        <v>209</v>
      </c>
      <c r="E263" s="42"/>
      <c r="F263" s="220" t="s">
        <v>2654</v>
      </c>
      <c r="G263" s="42"/>
      <c r="H263" s="42"/>
      <c r="I263" s="221"/>
      <c r="J263" s="42"/>
      <c r="K263" s="42"/>
      <c r="L263" s="46"/>
      <c r="M263" s="222"/>
      <c r="N263" s="223"/>
      <c r="O263" s="86"/>
      <c r="P263" s="86"/>
      <c r="Q263" s="86"/>
      <c r="R263" s="86"/>
      <c r="S263" s="86"/>
      <c r="T263" s="87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19" t="s">
        <v>209</v>
      </c>
      <c r="AU263" s="19" t="s">
        <v>85</v>
      </c>
    </row>
    <row r="264" s="2" customFormat="1" ht="16.5" customHeight="1">
      <c r="A264" s="40"/>
      <c r="B264" s="41"/>
      <c r="C264" s="247" t="s">
        <v>1496</v>
      </c>
      <c r="D264" s="247" t="s">
        <v>287</v>
      </c>
      <c r="E264" s="248" t="s">
        <v>2655</v>
      </c>
      <c r="F264" s="249" t="s">
        <v>2656</v>
      </c>
      <c r="G264" s="250" t="s">
        <v>283</v>
      </c>
      <c r="H264" s="251">
        <v>50.456000000000003</v>
      </c>
      <c r="I264" s="252"/>
      <c r="J264" s="253">
        <f>ROUND(I264*H264,2)</f>
        <v>0</v>
      </c>
      <c r="K264" s="249" t="s">
        <v>206</v>
      </c>
      <c r="L264" s="254"/>
      <c r="M264" s="255" t="s">
        <v>19</v>
      </c>
      <c r="N264" s="256" t="s">
        <v>46</v>
      </c>
      <c r="O264" s="86"/>
      <c r="P264" s="215">
        <f>O264*H264</f>
        <v>0</v>
      </c>
      <c r="Q264" s="215">
        <v>0.01771</v>
      </c>
      <c r="R264" s="215">
        <f>Q264*H264</f>
        <v>0.89357576000000005</v>
      </c>
      <c r="S264" s="215">
        <v>0</v>
      </c>
      <c r="T264" s="216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217" t="s">
        <v>290</v>
      </c>
      <c r="AT264" s="217" t="s">
        <v>287</v>
      </c>
      <c r="AU264" s="217" t="s">
        <v>85</v>
      </c>
      <c r="AY264" s="19" t="s">
        <v>199</v>
      </c>
      <c r="BE264" s="218">
        <f>IF(N264="základní",J264,0)</f>
        <v>0</v>
      </c>
      <c r="BF264" s="218">
        <f>IF(N264="snížená",J264,0)</f>
        <v>0</v>
      </c>
      <c r="BG264" s="218">
        <f>IF(N264="zákl. přenesená",J264,0)</f>
        <v>0</v>
      </c>
      <c r="BH264" s="218">
        <f>IF(N264="sníž. přenesená",J264,0)</f>
        <v>0</v>
      </c>
      <c r="BI264" s="218">
        <f>IF(N264="nulová",J264,0)</f>
        <v>0</v>
      </c>
      <c r="BJ264" s="19" t="s">
        <v>83</v>
      </c>
      <c r="BK264" s="218">
        <f>ROUND(I264*H264,2)</f>
        <v>0</v>
      </c>
      <c r="BL264" s="19" t="s">
        <v>128</v>
      </c>
      <c r="BM264" s="217" t="s">
        <v>2657</v>
      </c>
    </row>
    <row r="265" s="13" customFormat="1">
      <c r="A265" s="13"/>
      <c r="B265" s="224"/>
      <c r="C265" s="225"/>
      <c r="D265" s="226" t="s">
        <v>216</v>
      </c>
      <c r="E265" s="227" t="s">
        <v>19</v>
      </c>
      <c r="F265" s="228" t="s">
        <v>2658</v>
      </c>
      <c r="G265" s="225"/>
      <c r="H265" s="229">
        <v>50.456000000000003</v>
      </c>
      <c r="I265" s="230"/>
      <c r="J265" s="225"/>
      <c r="K265" s="225"/>
      <c r="L265" s="231"/>
      <c r="M265" s="232"/>
      <c r="N265" s="233"/>
      <c r="O265" s="233"/>
      <c r="P265" s="233"/>
      <c r="Q265" s="233"/>
      <c r="R265" s="233"/>
      <c r="S265" s="233"/>
      <c r="T265" s="234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5" t="s">
        <v>216</v>
      </c>
      <c r="AU265" s="235" t="s">
        <v>85</v>
      </c>
      <c r="AV265" s="13" t="s">
        <v>85</v>
      </c>
      <c r="AW265" s="13" t="s">
        <v>37</v>
      </c>
      <c r="AX265" s="13" t="s">
        <v>75</v>
      </c>
      <c r="AY265" s="235" t="s">
        <v>199</v>
      </c>
    </row>
    <row r="266" s="14" customFormat="1">
      <c r="A266" s="14"/>
      <c r="B266" s="236"/>
      <c r="C266" s="237"/>
      <c r="D266" s="226" t="s">
        <v>216</v>
      </c>
      <c r="E266" s="238" t="s">
        <v>19</v>
      </c>
      <c r="F266" s="239" t="s">
        <v>218</v>
      </c>
      <c r="G266" s="237"/>
      <c r="H266" s="240">
        <v>50.456000000000003</v>
      </c>
      <c r="I266" s="241"/>
      <c r="J266" s="237"/>
      <c r="K266" s="237"/>
      <c r="L266" s="242"/>
      <c r="M266" s="243"/>
      <c r="N266" s="244"/>
      <c r="O266" s="244"/>
      <c r="P266" s="244"/>
      <c r="Q266" s="244"/>
      <c r="R266" s="244"/>
      <c r="S266" s="244"/>
      <c r="T266" s="245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46" t="s">
        <v>216</v>
      </c>
      <c r="AU266" s="246" t="s">
        <v>85</v>
      </c>
      <c r="AV266" s="14" t="s">
        <v>207</v>
      </c>
      <c r="AW266" s="14" t="s">
        <v>37</v>
      </c>
      <c r="AX266" s="14" t="s">
        <v>83</v>
      </c>
      <c r="AY266" s="246" t="s">
        <v>199</v>
      </c>
    </row>
    <row r="267" s="2" customFormat="1" ht="16.5" customHeight="1">
      <c r="A267" s="40"/>
      <c r="B267" s="41"/>
      <c r="C267" s="206" t="s">
        <v>1503</v>
      </c>
      <c r="D267" s="206" t="s">
        <v>202</v>
      </c>
      <c r="E267" s="207" t="s">
        <v>2659</v>
      </c>
      <c r="F267" s="208" t="s">
        <v>2660</v>
      </c>
      <c r="G267" s="209" t="s">
        <v>305</v>
      </c>
      <c r="H267" s="257"/>
      <c r="I267" s="211"/>
      <c r="J267" s="212">
        <f>ROUND(I267*H267,2)</f>
        <v>0</v>
      </c>
      <c r="K267" s="208" t="s">
        <v>206</v>
      </c>
      <c r="L267" s="46"/>
      <c r="M267" s="213" t="s">
        <v>19</v>
      </c>
      <c r="N267" s="214" t="s">
        <v>46</v>
      </c>
      <c r="O267" s="86"/>
      <c r="P267" s="215">
        <f>O267*H267</f>
        <v>0</v>
      </c>
      <c r="Q267" s="215">
        <v>0</v>
      </c>
      <c r="R267" s="215">
        <f>Q267*H267</f>
        <v>0</v>
      </c>
      <c r="S267" s="215">
        <v>0</v>
      </c>
      <c r="T267" s="216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217" t="s">
        <v>128</v>
      </c>
      <c r="AT267" s="217" t="s">
        <v>202</v>
      </c>
      <c r="AU267" s="217" t="s">
        <v>85</v>
      </c>
      <c r="AY267" s="19" t="s">
        <v>199</v>
      </c>
      <c r="BE267" s="218">
        <f>IF(N267="základní",J267,0)</f>
        <v>0</v>
      </c>
      <c r="BF267" s="218">
        <f>IF(N267="snížená",J267,0)</f>
        <v>0</v>
      </c>
      <c r="BG267" s="218">
        <f>IF(N267="zákl. přenesená",J267,0)</f>
        <v>0</v>
      </c>
      <c r="BH267" s="218">
        <f>IF(N267="sníž. přenesená",J267,0)</f>
        <v>0</v>
      </c>
      <c r="BI267" s="218">
        <f>IF(N267="nulová",J267,0)</f>
        <v>0</v>
      </c>
      <c r="BJ267" s="19" t="s">
        <v>83</v>
      </c>
      <c r="BK267" s="218">
        <f>ROUND(I267*H267,2)</f>
        <v>0</v>
      </c>
      <c r="BL267" s="19" t="s">
        <v>128</v>
      </c>
      <c r="BM267" s="217" t="s">
        <v>2661</v>
      </c>
    </row>
    <row r="268" s="2" customFormat="1">
      <c r="A268" s="40"/>
      <c r="B268" s="41"/>
      <c r="C268" s="42"/>
      <c r="D268" s="219" t="s">
        <v>209</v>
      </c>
      <c r="E268" s="42"/>
      <c r="F268" s="220" t="s">
        <v>2662</v>
      </c>
      <c r="G268" s="42"/>
      <c r="H268" s="42"/>
      <c r="I268" s="221"/>
      <c r="J268" s="42"/>
      <c r="K268" s="42"/>
      <c r="L268" s="46"/>
      <c r="M268" s="222"/>
      <c r="N268" s="223"/>
      <c r="O268" s="86"/>
      <c r="P268" s="86"/>
      <c r="Q268" s="86"/>
      <c r="R268" s="86"/>
      <c r="S268" s="86"/>
      <c r="T268" s="87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19" t="s">
        <v>209</v>
      </c>
      <c r="AU268" s="19" t="s">
        <v>85</v>
      </c>
    </row>
    <row r="269" s="12" customFormat="1" ht="25.92" customHeight="1">
      <c r="A269" s="12"/>
      <c r="B269" s="190"/>
      <c r="C269" s="191"/>
      <c r="D269" s="192" t="s">
        <v>74</v>
      </c>
      <c r="E269" s="193" t="s">
        <v>611</v>
      </c>
      <c r="F269" s="193" t="s">
        <v>612</v>
      </c>
      <c r="G269" s="191"/>
      <c r="H269" s="191"/>
      <c r="I269" s="194"/>
      <c r="J269" s="195">
        <f>BK269</f>
        <v>0</v>
      </c>
      <c r="K269" s="191"/>
      <c r="L269" s="196"/>
      <c r="M269" s="197"/>
      <c r="N269" s="198"/>
      <c r="O269" s="198"/>
      <c r="P269" s="199">
        <f>SUM(P270:P271)</f>
        <v>0</v>
      </c>
      <c r="Q269" s="198"/>
      <c r="R269" s="199">
        <f>SUM(R270:R271)</f>
        <v>0</v>
      </c>
      <c r="S269" s="198"/>
      <c r="T269" s="200">
        <f>SUM(T270:T271)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01" t="s">
        <v>207</v>
      </c>
      <c r="AT269" s="202" t="s">
        <v>74</v>
      </c>
      <c r="AU269" s="202" t="s">
        <v>75</v>
      </c>
      <c r="AY269" s="201" t="s">
        <v>199</v>
      </c>
      <c r="BK269" s="203">
        <f>SUM(BK270:BK271)</f>
        <v>0</v>
      </c>
    </row>
    <row r="270" s="2" customFormat="1" ht="16.5" customHeight="1">
      <c r="A270" s="40"/>
      <c r="B270" s="41"/>
      <c r="C270" s="206" t="s">
        <v>1508</v>
      </c>
      <c r="D270" s="206" t="s">
        <v>202</v>
      </c>
      <c r="E270" s="207" t="s">
        <v>1514</v>
      </c>
      <c r="F270" s="208" t="s">
        <v>1515</v>
      </c>
      <c r="G270" s="209" t="s">
        <v>616</v>
      </c>
      <c r="H270" s="210">
        <v>25</v>
      </c>
      <c r="I270" s="211"/>
      <c r="J270" s="212">
        <f>ROUND(I270*H270,2)</f>
        <v>0</v>
      </c>
      <c r="K270" s="208" t="s">
        <v>206</v>
      </c>
      <c r="L270" s="46"/>
      <c r="M270" s="213" t="s">
        <v>19</v>
      </c>
      <c r="N270" s="214" t="s">
        <v>46</v>
      </c>
      <c r="O270" s="86"/>
      <c r="P270" s="215">
        <f>O270*H270</f>
        <v>0</v>
      </c>
      <c r="Q270" s="215">
        <v>0</v>
      </c>
      <c r="R270" s="215">
        <f>Q270*H270</f>
        <v>0</v>
      </c>
      <c r="S270" s="215">
        <v>0</v>
      </c>
      <c r="T270" s="216">
        <f>S270*H270</f>
        <v>0</v>
      </c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R270" s="217" t="s">
        <v>617</v>
      </c>
      <c r="AT270" s="217" t="s">
        <v>202</v>
      </c>
      <c r="AU270" s="217" t="s">
        <v>83</v>
      </c>
      <c r="AY270" s="19" t="s">
        <v>199</v>
      </c>
      <c r="BE270" s="218">
        <f>IF(N270="základní",J270,0)</f>
        <v>0</v>
      </c>
      <c r="BF270" s="218">
        <f>IF(N270="snížená",J270,0)</f>
        <v>0</v>
      </c>
      <c r="BG270" s="218">
        <f>IF(N270="zákl. přenesená",J270,0)</f>
        <v>0</v>
      </c>
      <c r="BH270" s="218">
        <f>IF(N270="sníž. přenesená",J270,0)</f>
        <v>0</v>
      </c>
      <c r="BI270" s="218">
        <f>IF(N270="nulová",J270,0)</f>
        <v>0</v>
      </c>
      <c r="BJ270" s="19" t="s">
        <v>83</v>
      </c>
      <c r="BK270" s="218">
        <f>ROUND(I270*H270,2)</f>
        <v>0</v>
      </c>
      <c r="BL270" s="19" t="s">
        <v>617</v>
      </c>
      <c r="BM270" s="217" t="s">
        <v>2663</v>
      </c>
    </row>
    <row r="271" s="2" customFormat="1">
      <c r="A271" s="40"/>
      <c r="B271" s="41"/>
      <c r="C271" s="42"/>
      <c r="D271" s="219" t="s">
        <v>209</v>
      </c>
      <c r="E271" s="42"/>
      <c r="F271" s="220" t="s">
        <v>1517</v>
      </c>
      <c r="G271" s="42"/>
      <c r="H271" s="42"/>
      <c r="I271" s="221"/>
      <c r="J271" s="42"/>
      <c r="K271" s="42"/>
      <c r="L271" s="46"/>
      <c r="M271" s="258"/>
      <c r="N271" s="259"/>
      <c r="O271" s="260"/>
      <c r="P271" s="260"/>
      <c r="Q271" s="260"/>
      <c r="R271" s="260"/>
      <c r="S271" s="260"/>
      <c r="T271" s="261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T271" s="19" t="s">
        <v>209</v>
      </c>
      <c r="AU271" s="19" t="s">
        <v>83</v>
      </c>
    </row>
    <row r="272" s="2" customFormat="1" ht="6.96" customHeight="1">
      <c r="A272" s="40"/>
      <c r="B272" s="61"/>
      <c r="C272" s="62"/>
      <c r="D272" s="62"/>
      <c r="E272" s="62"/>
      <c r="F272" s="62"/>
      <c r="G272" s="62"/>
      <c r="H272" s="62"/>
      <c r="I272" s="62"/>
      <c r="J272" s="62"/>
      <c r="K272" s="62"/>
      <c r="L272" s="46"/>
      <c r="M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</row>
  </sheetData>
  <sheetProtection sheet="1" autoFilter="0" formatColumns="0" formatRows="0" objects="1" scenarios="1" spinCount="100000" saltValue="ZnDG90moaS/o1eIYTLXEO/UPA+ITlvCw9NpXJqNeZmWV+cQo6IGh1Qk/snJ66+BKlgFrqand0isWc/favu3t9w==" hashValue="7vXY9poBDsivk7rJz5iuGQkOgE2Np/7Cq+YmAzdjSo/5K29KUFnTe+b9JpK68feVmBlovID+k2gcJxHVvs8UNw==" algorithmName="SHA-512" password="CC35"/>
  <autoFilter ref="C93:K271"/>
  <mergeCells count="9">
    <mergeCell ref="E7:H7"/>
    <mergeCell ref="E9:H9"/>
    <mergeCell ref="E18:H18"/>
    <mergeCell ref="E27:H27"/>
    <mergeCell ref="E48:H48"/>
    <mergeCell ref="E50:H50"/>
    <mergeCell ref="E84:H84"/>
    <mergeCell ref="E86:H86"/>
    <mergeCell ref="L2:V2"/>
  </mergeCells>
  <hyperlinks>
    <hyperlink ref="F98" r:id="rId1" display="https://podminky.urs.cz/item/CS_URS_2025_02/113106121"/>
    <hyperlink ref="F103" r:id="rId2" display="https://podminky.urs.cz/item/CS_URS_2025_02/310321111"/>
    <hyperlink ref="F107" r:id="rId3" display="https://podminky.urs.cz/item/CS_URS_2025_02/317142412"/>
    <hyperlink ref="F109" r:id="rId4" display="https://podminky.urs.cz/item/CS_URS_2025_02/317941123"/>
    <hyperlink ref="F112" r:id="rId5" display="https://podminky.urs.cz/item/CS_URS_2025_02/317944323"/>
    <hyperlink ref="F116" r:id="rId6" display="https://podminky.urs.cz/item/CS_URS_2025_02/342272225"/>
    <hyperlink ref="F121" r:id="rId7" display="https://podminky.urs.cz/item/CS_URS_2025_02/611131100"/>
    <hyperlink ref="F125" r:id="rId8" display="https://podminky.urs.cz/item/CS_URS_2025_02/611142001"/>
    <hyperlink ref="F127" r:id="rId9" display="https://podminky.urs.cz/item/CS_URS_2025_02/611321113"/>
    <hyperlink ref="F129" r:id="rId10" display="https://podminky.urs.cz/item/CS_URS_2025_02/612131100"/>
    <hyperlink ref="F133" r:id="rId11" display="https://podminky.urs.cz/item/CS_URS_2025_02/612142001"/>
    <hyperlink ref="F135" r:id="rId12" display="https://podminky.urs.cz/item/CS_URS_2025_02/612321111"/>
    <hyperlink ref="F137" r:id="rId13" display="https://podminky.urs.cz/item/CS_URS_2025_02/631311125"/>
    <hyperlink ref="F141" r:id="rId14" display="https://podminky.urs.cz/item/CS_URS_2025_02/631362021"/>
    <hyperlink ref="F146" r:id="rId15" display="https://podminky.urs.cz/item/CS_URS_2025_02/952901122"/>
    <hyperlink ref="F148" r:id="rId16" display="https://podminky.urs.cz/item/CS_URS_2025_02/952902031"/>
    <hyperlink ref="F150" r:id="rId17" display="https://podminky.urs.cz/item/CS_URS_2025_02/952902311"/>
    <hyperlink ref="F152" r:id="rId18" display="https://podminky.urs.cz/item/CS_URS_2025_02/953943124"/>
    <hyperlink ref="F156" r:id="rId19" display="https://podminky.urs.cz/item/CS_URS_2025_02/962032241"/>
    <hyperlink ref="F160" r:id="rId20" display="https://podminky.urs.cz/item/CS_URS_2025_02/964061331"/>
    <hyperlink ref="F162" r:id="rId21" display="https://podminky.urs.cz/item/CS_URS_2025_02/964073231"/>
    <hyperlink ref="F164" r:id="rId22" display="https://podminky.urs.cz/item/CS_URS_2025_02/965082933"/>
    <hyperlink ref="F168" r:id="rId23" display="https://podminky.urs.cz/item/CS_URS_2025_02/968072455"/>
    <hyperlink ref="F172" r:id="rId24" display="https://podminky.urs.cz/item/CS_URS_2025_02/973031325"/>
    <hyperlink ref="F174" r:id="rId25" display="https://podminky.urs.cz/item/CS_URS_2025_02/973032619"/>
    <hyperlink ref="F176" r:id="rId26" display="https://podminky.urs.cz/item/CS_URS_2025_02/978021191"/>
    <hyperlink ref="F180" r:id="rId27" display="https://podminky.urs.cz/item/CS_URS_2025_02/978021291"/>
    <hyperlink ref="F185" r:id="rId28" display="https://podminky.urs.cz/item/CS_URS_2025_02/997013152"/>
    <hyperlink ref="F187" r:id="rId29" display="https://podminky.urs.cz/item/CS_URS_2025_02/997013219"/>
    <hyperlink ref="F189" r:id="rId30" display="https://podminky.urs.cz/item/CS_URS_2025_02/997013501"/>
    <hyperlink ref="F191" r:id="rId31" display="https://podminky.urs.cz/item/CS_URS_2025_02/997013509"/>
    <hyperlink ref="F195" r:id="rId32" display="https://podminky.urs.cz/item/CS_URS_2025_02/997013609"/>
    <hyperlink ref="F197" r:id="rId33" display="https://podminky.urs.cz/item/CS_URS_2025_02/997013811"/>
    <hyperlink ref="F200" r:id="rId34" display="https://podminky.urs.cz/item/CS_URS_2025_02/998011009"/>
    <hyperlink ref="F204" r:id="rId35" display="https://podminky.urs.cz/item/CS_URS_2025_02/725112001"/>
    <hyperlink ref="F206" r:id="rId36" display="https://podminky.urs.cz/item/CS_URS_2025_02/725211603"/>
    <hyperlink ref="F208" r:id="rId37" display="https://podminky.urs.cz/item/CS_URS_2025_02/725219102"/>
    <hyperlink ref="F213" r:id="rId38" display="https://podminky.urs.cz/item/CS_URS_2025_02/998725202"/>
    <hyperlink ref="F216" r:id="rId39" display="https://podminky.urs.cz/item/CS_URS_2025_02/726111031"/>
    <hyperlink ref="F218" r:id="rId40" display="https://podminky.urs.cz/item/CS_URS_2025_02/998726212"/>
    <hyperlink ref="F221" r:id="rId41" display="https://podminky.urs.cz/item/CS_URS_2025_02/766691914"/>
    <hyperlink ref="F224" r:id="rId42" display="https://podminky.urs.cz/item/CS_URS_2025_02/767661811"/>
    <hyperlink ref="F229" r:id="rId43" display="https://podminky.urs.cz/item/CS_URS_2025_02/771111011"/>
    <hyperlink ref="F233" r:id="rId44" display="https://podminky.urs.cz/item/CS_URS_2025_02/771121011"/>
    <hyperlink ref="F235" r:id="rId45" display="https://podminky.urs.cz/item/CS_URS_2025_02/771591112"/>
    <hyperlink ref="F237" r:id="rId46" display="https://podminky.urs.cz/item/CS_URS_2025_02/771574415"/>
    <hyperlink ref="F242" r:id="rId47" display="https://podminky.urs.cz/item/CS_URS_2025_02/771591116"/>
    <hyperlink ref="F244" r:id="rId48" display="https://podminky.urs.cz/item/CS_URS_2025_02/771592011"/>
    <hyperlink ref="F246" r:id="rId49" display="https://podminky.urs.cz/item/CS_URS_2025_02/998771202"/>
    <hyperlink ref="F249" r:id="rId50" display="https://podminky.urs.cz/item/CS_URS_2025_02/781111011"/>
    <hyperlink ref="F253" r:id="rId51" display="https://podminky.urs.cz/item/CS_URS_2025_02/781121011"/>
    <hyperlink ref="F255" r:id="rId52" display="https://podminky.urs.cz/item/CS_URS_2025_02/781131112"/>
    <hyperlink ref="F257" r:id="rId53" display="https://podminky.urs.cz/item/CS_URS_2025_02/781151031"/>
    <hyperlink ref="F259" r:id="rId54" display="https://podminky.urs.cz/item/CS_URS_2025_02/781151041"/>
    <hyperlink ref="F263" r:id="rId55" display="https://podminky.urs.cz/item/CS_URS_2025_02/781474113"/>
    <hyperlink ref="F268" r:id="rId56" display="https://podminky.urs.cz/item/CS_URS_2025_02/998781202"/>
    <hyperlink ref="F271" r:id="rId57" display="https://podminky.urs.cz/item/CS_URS_2025_02/HZS129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8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148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2664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ROUND(J92,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ROUND((SUM(BE92:BE228)),  2)</f>
        <v>0</v>
      </c>
      <c r="G33" s="40"/>
      <c r="H33" s="40"/>
      <c r="I33" s="150">
        <v>0.20999999999999999</v>
      </c>
      <c r="J33" s="149">
        <f>ROUND(((SUM(BE92:BE228))*I33),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ROUND((SUM(BF92:BF228)),  2)</f>
        <v>0</v>
      </c>
      <c r="G34" s="40"/>
      <c r="H34" s="40"/>
      <c r="I34" s="150">
        <v>0.12</v>
      </c>
      <c r="J34" s="149">
        <f>ROUND(((SUM(BF92:BF228))*I34),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ROUND((SUM(BG92:BG228)),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ROUND((SUM(BH92:BH228)),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ROUND((SUM(BI92:BI228)),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SO04 - Únikový východ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J92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J93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1215</v>
      </c>
      <c r="E61" s="176"/>
      <c r="F61" s="176"/>
      <c r="G61" s="176"/>
      <c r="H61" s="176"/>
      <c r="I61" s="176"/>
      <c r="J61" s="177">
        <f>J94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1216</v>
      </c>
      <c r="E62" s="176"/>
      <c r="F62" s="176"/>
      <c r="G62" s="176"/>
      <c r="H62" s="176"/>
      <c r="I62" s="176"/>
      <c r="J62" s="177">
        <f>J115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623</v>
      </c>
      <c r="E63" s="176"/>
      <c r="F63" s="176"/>
      <c r="G63" s="176"/>
      <c r="H63" s="176"/>
      <c r="I63" s="176"/>
      <c r="J63" s="177">
        <f>J142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1217</v>
      </c>
      <c r="E64" s="176"/>
      <c r="F64" s="176"/>
      <c r="G64" s="176"/>
      <c r="H64" s="176"/>
      <c r="I64" s="176"/>
      <c r="J64" s="177">
        <f>J165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1218</v>
      </c>
      <c r="E65" s="176"/>
      <c r="F65" s="176"/>
      <c r="G65" s="176"/>
      <c r="H65" s="176"/>
      <c r="I65" s="176"/>
      <c r="J65" s="177">
        <f>J169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175</v>
      </c>
      <c r="E66" s="176"/>
      <c r="F66" s="176"/>
      <c r="G66" s="176"/>
      <c r="H66" s="176"/>
      <c r="I66" s="176"/>
      <c r="J66" s="177">
        <f>J177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1575</v>
      </c>
      <c r="E67" s="176"/>
      <c r="F67" s="176"/>
      <c r="G67" s="176"/>
      <c r="H67" s="176"/>
      <c r="I67" s="176"/>
      <c r="J67" s="177">
        <f>J181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176</v>
      </c>
      <c r="E68" s="176"/>
      <c r="F68" s="176"/>
      <c r="G68" s="176"/>
      <c r="H68" s="176"/>
      <c r="I68" s="176"/>
      <c r="J68" s="177">
        <f>J185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177</v>
      </c>
      <c r="E69" s="176"/>
      <c r="F69" s="176"/>
      <c r="G69" s="176"/>
      <c r="H69" s="176"/>
      <c r="I69" s="176"/>
      <c r="J69" s="177">
        <f>J200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624</v>
      </c>
      <c r="E70" s="176"/>
      <c r="F70" s="176"/>
      <c r="G70" s="176"/>
      <c r="H70" s="176"/>
      <c r="I70" s="176"/>
      <c r="J70" s="177">
        <f>J215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67"/>
      <c r="C71" s="168"/>
      <c r="D71" s="169" t="s">
        <v>178</v>
      </c>
      <c r="E71" s="170"/>
      <c r="F71" s="170"/>
      <c r="G71" s="170"/>
      <c r="H71" s="170"/>
      <c r="I71" s="170"/>
      <c r="J71" s="171">
        <f>J218</f>
        <v>0</v>
      </c>
      <c r="K71" s="168"/>
      <c r="L71" s="17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73"/>
      <c r="C72" s="174"/>
      <c r="D72" s="175" t="s">
        <v>400</v>
      </c>
      <c r="E72" s="176"/>
      <c r="F72" s="176"/>
      <c r="G72" s="176"/>
      <c r="H72" s="176"/>
      <c r="I72" s="176"/>
      <c r="J72" s="177">
        <f>J219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8" s="2" customFormat="1" ht="6.96" customHeight="1">
      <c r="A78" s="40"/>
      <c r="B78" s="63"/>
      <c r="C78" s="64"/>
      <c r="D78" s="64"/>
      <c r="E78" s="64"/>
      <c r="F78" s="64"/>
      <c r="G78" s="64"/>
      <c r="H78" s="64"/>
      <c r="I78" s="64"/>
      <c r="J78" s="64"/>
      <c r="K78" s="64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4.96" customHeight="1">
      <c r="A79" s="40"/>
      <c r="B79" s="41"/>
      <c r="C79" s="25" t="s">
        <v>184</v>
      </c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16</v>
      </c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2"/>
      <c r="D82" s="42"/>
      <c r="E82" s="162" t="str">
        <f>E7</f>
        <v>Gymnázium Náchod -bez vybavení</v>
      </c>
      <c r="F82" s="34"/>
      <c r="G82" s="34"/>
      <c r="H82" s="34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167</v>
      </c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E9</f>
        <v>SO04 - Únikový východ</v>
      </c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F12</f>
        <v xml:space="preserve"> </v>
      </c>
      <c r="G86" s="42"/>
      <c r="H86" s="42"/>
      <c r="I86" s="34" t="s">
        <v>23</v>
      </c>
      <c r="J86" s="74" t="str">
        <f>IF(J12="","",J12)</f>
        <v>16. 9. 2025</v>
      </c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25</v>
      </c>
      <c r="D88" s="42"/>
      <c r="E88" s="42"/>
      <c r="F88" s="29" t="str">
        <f>E15</f>
        <v xml:space="preserve"> </v>
      </c>
      <c r="G88" s="42"/>
      <c r="H88" s="42"/>
      <c r="I88" s="34" t="s">
        <v>33</v>
      </c>
      <c r="J88" s="38" t="str">
        <f>E21</f>
        <v xml:space="preserve"> </v>
      </c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31</v>
      </c>
      <c r="D89" s="42"/>
      <c r="E89" s="42"/>
      <c r="F89" s="29" t="str">
        <f>IF(E18="","",E18)</f>
        <v>Vyplň údaj</v>
      </c>
      <c r="G89" s="42"/>
      <c r="H89" s="42"/>
      <c r="I89" s="34" t="s">
        <v>38</v>
      </c>
      <c r="J89" s="38" t="str">
        <f>E24</f>
        <v xml:space="preserve"> </v>
      </c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79"/>
      <c r="B91" s="180"/>
      <c r="C91" s="181" t="s">
        <v>185</v>
      </c>
      <c r="D91" s="182" t="s">
        <v>60</v>
      </c>
      <c r="E91" s="182" t="s">
        <v>56</v>
      </c>
      <c r="F91" s="182" t="s">
        <v>57</v>
      </c>
      <c r="G91" s="182" t="s">
        <v>186</v>
      </c>
      <c r="H91" s="182" t="s">
        <v>187</v>
      </c>
      <c r="I91" s="182" t="s">
        <v>188</v>
      </c>
      <c r="J91" s="182" t="s">
        <v>172</v>
      </c>
      <c r="K91" s="183" t="s">
        <v>189</v>
      </c>
      <c r="L91" s="184"/>
      <c r="M91" s="94" t="s">
        <v>19</v>
      </c>
      <c r="N91" s="95" t="s">
        <v>45</v>
      </c>
      <c r="O91" s="95" t="s">
        <v>190</v>
      </c>
      <c r="P91" s="95" t="s">
        <v>191</v>
      </c>
      <c r="Q91" s="95" t="s">
        <v>192</v>
      </c>
      <c r="R91" s="95" t="s">
        <v>193</v>
      </c>
      <c r="S91" s="95" t="s">
        <v>194</v>
      </c>
      <c r="T91" s="96" t="s">
        <v>195</v>
      </c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</row>
    <row r="92" s="2" customFormat="1" ht="22.8" customHeight="1">
      <c r="A92" s="40"/>
      <c r="B92" s="41"/>
      <c r="C92" s="101" t="s">
        <v>196</v>
      </c>
      <c r="D92" s="42"/>
      <c r="E92" s="42"/>
      <c r="F92" s="42"/>
      <c r="G92" s="42"/>
      <c r="H92" s="42"/>
      <c r="I92" s="42"/>
      <c r="J92" s="185">
        <f>BK92</f>
        <v>0</v>
      </c>
      <c r="K92" s="42"/>
      <c r="L92" s="46"/>
      <c r="M92" s="97"/>
      <c r="N92" s="186"/>
      <c r="O92" s="98"/>
      <c r="P92" s="187">
        <f>P93+P218</f>
        <v>0</v>
      </c>
      <c r="Q92" s="98"/>
      <c r="R92" s="187">
        <f>R93+R218</f>
        <v>9.9306905461959989</v>
      </c>
      <c r="S92" s="98"/>
      <c r="T92" s="188">
        <f>T93+T218</f>
        <v>4.3495175200000009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74</v>
      </c>
      <c r="AU92" s="19" t="s">
        <v>173</v>
      </c>
      <c r="BK92" s="189">
        <f>BK93+BK218</f>
        <v>0</v>
      </c>
    </row>
    <row r="93" s="12" customFormat="1" ht="25.92" customHeight="1">
      <c r="A93" s="12"/>
      <c r="B93" s="190"/>
      <c r="C93" s="191"/>
      <c r="D93" s="192" t="s">
        <v>74</v>
      </c>
      <c r="E93" s="193" t="s">
        <v>197</v>
      </c>
      <c r="F93" s="193" t="s">
        <v>198</v>
      </c>
      <c r="G93" s="191"/>
      <c r="H93" s="191"/>
      <c r="I93" s="194"/>
      <c r="J93" s="195">
        <f>BK93</f>
        <v>0</v>
      </c>
      <c r="K93" s="191"/>
      <c r="L93" s="196"/>
      <c r="M93" s="197"/>
      <c r="N93" s="198"/>
      <c r="O93" s="198"/>
      <c r="P93" s="199">
        <f>P94+P115+P142+P165+P169+P177+P181+P185+P200+P215</f>
        <v>0</v>
      </c>
      <c r="Q93" s="198"/>
      <c r="R93" s="199">
        <f>R94+R115+R142+R165+R169+R177+R181+R185+R200+R215</f>
        <v>9.9131905461959988</v>
      </c>
      <c r="S93" s="198"/>
      <c r="T93" s="200">
        <f>T94+T115+T142+T165+T169+T177+T181+T185+T200+T215</f>
        <v>4.3294900000000007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1" t="s">
        <v>83</v>
      </c>
      <c r="AT93" s="202" t="s">
        <v>74</v>
      </c>
      <c r="AU93" s="202" t="s">
        <v>75</v>
      </c>
      <c r="AY93" s="201" t="s">
        <v>199</v>
      </c>
      <c r="BK93" s="203">
        <f>BK94+BK115+BK142+BK165+BK169+BK177+BK181+BK185+BK200+BK215</f>
        <v>0</v>
      </c>
    </row>
    <row r="94" s="12" customFormat="1" ht="22.8" customHeight="1">
      <c r="A94" s="12"/>
      <c r="B94" s="190"/>
      <c r="C94" s="191"/>
      <c r="D94" s="192" t="s">
        <v>74</v>
      </c>
      <c r="E94" s="204" t="s">
        <v>83</v>
      </c>
      <c r="F94" s="204" t="s">
        <v>1219</v>
      </c>
      <c r="G94" s="191"/>
      <c r="H94" s="191"/>
      <c r="I94" s="194"/>
      <c r="J94" s="205">
        <f>BK94</f>
        <v>0</v>
      </c>
      <c r="K94" s="191"/>
      <c r="L94" s="196"/>
      <c r="M94" s="197"/>
      <c r="N94" s="198"/>
      <c r="O94" s="198"/>
      <c r="P94" s="199">
        <f>SUM(P95:P114)</f>
        <v>0</v>
      </c>
      <c r="Q94" s="198"/>
      <c r="R94" s="199">
        <f>SUM(R95:R114)</f>
        <v>0</v>
      </c>
      <c r="S94" s="198"/>
      <c r="T94" s="200">
        <f>SUM(T95:T114)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1" t="s">
        <v>83</v>
      </c>
      <c r="AT94" s="202" t="s">
        <v>74</v>
      </c>
      <c r="AU94" s="202" t="s">
        <v>83</v>
      </c>
      <c r="AY94" s="201" t="s">
        <v>199</v>
      </c>
      <c r="BK94" s="203">
        <f>SUM(BK95:BK114)</f>
        <v>0</v>
      </c>
    </row>
    <row r="95" s="2" customFormat="1" ht="21.75" customHeight="1">
      <c r="A95" s="40"/>
      <c r="B95" s="41"/>
      <c r="C95" s="206" t="s">
        <v>83</v>
      </c>
      <c r="D95" s="206" t="s">
        <v>202</v>
      </c>
      <c r="E95" s="207" t="s">
        <v>2665</v>
      </c>
      <c r="F95" s="208" t="s">
        <v>2666</v>
      </c>
      <c r="G95" s="209" t="s">
        <v>205</v>
      </c>
      <c r="H95" s="210">
        <v>4.016</v>
      </c>
      <c r="I95" s="211"/>
      <c r="J95" s="212">
        <f>ROUND(I95*H95,2)</f>
        <v>0</v>
      </c>
      <c r="K95" s="208" t="s">
        <v>206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207</v>
      </c>
      <c r="AT95" s="217" t="s">
        <v>202</v>
      </c>
      <c r="AU95" s="217" t="s">
        <v>85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2667</v>
      </c>
    </row>
    <row r="96" s="2" customFormat="1">
      <c r="A96" s="40"/>
      <c r="B96" s="41"/>
      <c r="C96" s="42"/>
      <c r="D96" s="219" t="s">
        <v>209</v>
      </c>
      <c r="E96" s="42"/>
      <c r="F96" s="220" t="s">
        <v>2668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209</v>
      </c>
      <c r="AU96" s="19" t="s">
        <v>85</v>
      </c>
    </row>
    <row r="97" s="13" customFormat="1">
      <c r="A97" s="13"/>
      <c r="B97" s="224"/>
      <c r="C97" s="225"/>
      <c r="D97" s="226" t="s">
        <v>216</v>
      </c>
      <c r="E97" s="227" t="s">
        <v>19</v>
      </c>
      <c r="F97" s="228" t="s">
        <v>2669</v>
      </c>
      <c r="G97" s="225"/>
      <c r="H97" s="229">
        <v>4.016</v>
      </c>
      <c r="I97" s="230"/>
      <c r="J97" s="225"/>
      <c r="K97" s="225"/>
      <c r="L97" s="231"/>
      <c r="M97" s="232"/>
      <c r="N97" s="233"/>
      <c r="O97" s="233"/>
      <c r="P97" s="233"/>
      <c r="Q97" s="233"/>
      <c r="R97" s="233"/>
      <c r="S97" s="233"/>
      <c r="T97" s="234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5" t="s">
        <v>216</v>
      </c>
      <c r="AU97" s="235" t="s">
        <v>85</v>
      </c>
      <c r="AV97" s="13" t="s">
        <v>85</v>
      </c>
      <c r="AW97" s="13" t="s">
        <v>37</v>
      </c>
      <c r="AX97" s="13" t="s">
        <v>75</v>
      </c>
      <c r="AY97" s="235" t="s">
        <v>199</v>
      </c>
    </row>
    <row r="98" s="14" customFormat="1">
      <c r="A98" s="14"/>
      <c r="B98" s="236"/>
      <c r="C98" s="237"/>
      <c r="D98" s="226" t="s">
        <v>216</v>
      </c>
      <c r="E98" s="238" t="s">
        <v>19</v>
      </c>
      <c r="F98" s="239" t="s">
        <v>218</v>
      </c>
      <c r="G98" s="237"/>
      <c r="H98" s="240">
        <v>4.016</v>
      </c>
      <c r="I98" s="241"/>
      <c r="J98" s="237"/>
      <c r="K98" s="237"/>
      <c r="L98" s="242"/>
      <c r="M98" s="243"/>
      <c r="N98" s="244"/>
      <c r="O98" s="244"/>
      <c r="P98" s="244"/>
      <c r="Q98" s="244"/>
      <c r="R98" s="244"/>
      <c r="S98" s="244"/>
      <c r="T98" s="245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46" t="s">
        <v>216</v>
      </c>
      <c r="AU98" s="246" t="s">
        <v>85</v>
      </c>
      <c r="AV98" s="14" t="s">
        <v>207</v>
      </c>
      <c r="AW98" s="14" t="s">
        <v>37</v>
      </c>
      <c r="AX98" s="14" t="s">
        <v>83</v>
      </c>
      <c r="AY98" s="246" t="s">
        <v>199</v>
      </c>
    </row>
    <row r="99" s="2" customFormat="1" ht="16.5" customHeight="1">
      <c r="A99" s="40"/>
      <c r="B99" s="41"/>
      <c r="C99" s="206" t="s">
        <v>85</v>
      </c>
      <c r="D99" s="206" t="s">
        <v>202</v>
      </c>
      <c r="E99" s="207" t="s">
        <v>2670</v>
      </c>
      <c r="F99" s="208" t="s">
        <v>2671</v>
      </c>
      <c r="G99" s="209" t="s">
        <v>205</v>
      </c>
      <c r="H99" s="210">
        <v>0.68000000000000005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2672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2673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13" customFormat="1">
      <c r="A101" s="13"/>
      <c r="B101" s="224"/>
      <c r="C101" s="225"/>
      <c r="D101" s="226" t="s">
        <v>216</v>
      </c>
      <c r="E101" s="227" t="s">
        <v>19</v>
      </c>
      <c r="F101" s="228" t="s">
        <v>2674</v>
      </c>
      <c r="G101" s="225"/>
      <c r="H101" s="229">
        <v>0.68000000000000005</v>
      </c>
      <c r="I101" s="230"/>
      <c r="J101" s="225"/>
      <c r="K101" s="225"/>
      <c r="L101" s="231"/>
      <c r="M101" s="232"/>
      <c r="N101" s="233"/>
      <c r="O101" s="233"/>
      <c r="P101" s="233"/>
      <c r="Q101" s="233"/>
      <c r="R101" s="233"/>
      <c r="S101" s="233"/>
      <c r="T101" s="234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5" t="s">
        <v>216</v>
      </c>
      <c r="AU101" s="235" t="s">
        <v>85</v>
      </c>
      <c r="AV101" s="13" t="s">
        <v>85</v>
      </c>
      <c r="AW101" s="13" t="s">
        <v>37</v>
      </c>
      <c r="AX101" s="13" t="s">
        <v>75</v>
      </c>
      <c r="AY101" s="235" t="s">
        <v>199</v>
      </c>
    </row>
    <row r="102" s="14" customFormat="1">
      <c r="A102" s="14"/>
      <c r="B102" s="236"/>
      <c r="C102" s="237"/>
      <c r="D102" s="226" t="s">
        <v>216</v>
      </c>
      <c r="E102" s="238" t="s">
        <v>19</v>
      </c>
      <c r="F102" s="239" t="s">
        <v>218</v>
      </c>
      <c r="G102" s="237"/>
      <c r="H102" s="240">
        <v>0.68000000000000005</v>
      </c>
      <c r="I102" s="241"/>
      <c r="J102" s="237"/>
      <c r="K102" s="237"/>
      <c r="L102" s="242"/>
      <c r="M102" s="243"/>
      <c r="N102" s="244"/>
      <c r="O102" s="244"/>
      <c r="P102" s="244"/>
      <c r="Q102" s="244"/>
      <c r="R102" s="244"/>
      <c r="S102" s="244"/>
      <c r="T102" s="24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6" t="s">
        <v>216</v>
      </c>
      <c r="AU102" s="246" t="s">
        <v>85</v>
      </c>
      <c r="AV102" s="14" t="s">
        <v>207</v>
      </c>
      <c r="AW102" s="14" t="s">
        <v>37</v>
      </c>
      <c r="AX102" s="14" t="s">
        <v>83</v>
      </c>
      <c r="AY102" s="246" t="s">
        <v>199</v>
      </c>
    </row>
    <row r="103" s="2" customFormat="1" ht="21.75" customHeight="1">
      <c r="A103" s="40"/>
      <c r="B103" s="41"/>
      <c r="C103" s="206" t="s">
        <v>219</v>
      </c>
      <c r="D103" s="206" t="s">
        <v>202</v>
      </c>
      <c r="E103" s="207" t="s">
        <v>1237</v>
      </c>
      <c r="F103" s="208" t="s">
        <v>1238</v>
      </c>
      <c r="G103" s="209" t="s">
        <v>205</v>
      </c>
      <c r="H103" s="210">
        <v>4.016</v>
      </c>
      <c r="I103" s="211"/>
      <c r="J103" s="212">
        <f>ROUND(I103*H103,2)</f>
        <v>0</v>
      </c>
      <c r="K103" s="208" t="s">
        <v>206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2675</v>
      </c>
    </row>
    <row r="104" s="2" customFormat="1">
      <c r="A104" s="40"/>
      <c r="B104" s="41"/>
      <c r="C104" s="42"/>
      <c r="D104" s="219" t="s">
        <v>209</v>
      </c>
      <c r="E104" s="42"/>
      <c r="F104" s="220" t="s">
        <v>1240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209</v>
      </c>
      <c r="AU104" s="19" t="s">
        <v>85</v>
      </c>
    </row>
    <row r="105" s="2" customFormat="1" ht="24.15" customHeight="1">
      <c r="A105" s="40"/>
      <c r="B105" s="41"/>
      <c r="C105" s="206" t="s">
        <v>207</v>
      </c>
      <c r="D105" s="206" t="s">
        <v>202</v>
      </c>
      <c r="E105" s="207" t="s">
        <v>1242</v>
      </c>
      <c r="F105" s="208" t="s">
        <v>1243</v>
      </c>
      <c r="G105" s="209" t="s">
        <v>205</v>
      </c>
      <c r="H105" s="210">
        <v>40.159999999999997</v>
      </c>
      <c r="I105" s="211"/>
      <c r="J105" s="212">
        <f>ROUND(I105*H105,2)</f>
        <v>0</v>
      </c>
      <c r="K105" s="208" t="s">
        <v>206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207</v>
      </c>
      <c r="AT105" s="217" t="s">
        <v>202</v>
      </c>
      <c r="AU105" s="217" t="s">
        <v>85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207</v>
      </c>
      <c r="BM105" s="217" t="s">
        <v>2676</v>
      </c>
    </row>
    <row r="106" s="2" customFormat="1">
      <c r="A106" s="40"/>
      <c r="B106" s="41"/>
      <c r="C106" s="42"/>
      <c r="D106" s="219" t="s">
        <v>209</v>
      </c>
      <c r="E106" s="42"/>
      <c r="F106" s="220" t="s">
        <v>1245</v>
      </c>
      <c r="G106" s="42"/>
      <c r="H106" s="42"/>
      <c r="I106" s="221"/>
      <c r="J106" s="42"/>
      <c r="K106" s="42"/>
      <c r="L106" s="46"/>
      <c r="M106" s="222"/>
      <c r="N106" s="22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209</v>
      </c>
      <c r="AU106" s="19" t="s">
        <v>85</v>
      </c>
    </row>
    <row r="107" s="13" customFormat="1">
      <c r="A107" s="13"/>
      <c r="B107" s="224"/>
      <c r="C107" s="225"/>
      <c r="D107" s="226" t="s">
        <v>216</v>
      </c>
      <c r="E107" s="227" t="s">
        <v>19</v>
      </c>
      <c r="F107" s="228" t="s">
        <v>2677</v>
      </c>
      <c r="G107" s="225"/>
      <c r="H107" s="229">
        <v>40.159999999999997</v>
      </c>
      <c r="I107" s="230"/>
      <c r="J107" s="225"/>
      <c r="K107" s="225"/>
      <c r="L107" s="231"/>
      <c r="M107" s="232"/>
      <c r="N107" s="233"/>
      <c r="O107" s="233"/>
      <c r="P107" s="233"/>
      <c r="Q107" s="233"/>
      <c r="R107" s="233"/>
      <c r="S107" s="233"/>
      <c r="T107" s="234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5" t="s">
        <v>216</v>
      </c>
      <c r="AU107" s="235" t="s">
        <v>85</v>
      </c>
      <c r="AV107" s="13" t="s">
        <v>85</v>
      </c>
      <c r="AW107" s="13" t="s">
        <v>37</v>
      </c>
      <c r="AX107" s="13" t="s">
        <v>75</v>
      </c>
      <c r="AY107" s="235" t="s">
        <v>199</v>
      </c>
    </row>
    <row r="108" s="14" customFormat="1">
      <c r="A108" s="14"/>
      <c r="B108" s="236"/>
      <c r="C108" s="237"/>
      <c r="D108" s="226" t="s">
        <v>216</v>
      </c>
      <c r="E108" s="238" t="s">
        <v>19</v>
      </c>
      <c r="F108" s="239" t="s">
        <v>218</v>
      </c>
      <c r="G108" s="237"/>
      <c r="H108" s="240">
        <v>40.159999999999997</v>
      </c>
      <c r="I108" s="241"/>
      <c r="J108" s="237"/>
      <c r="K108" s="237"/>
      <c r="L108" s="242"/>
      <c r="M108" s="243"/>
      <c r="N108" s="244"/>
      <c r="O108" s="244"/>
      <c r="P108" s="244"/>
      <c r="Q108" s="244"/>
      <c r="R108" s="244"/>
      <c r="S108" s="244"/>
      <c r="T108" s="245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46" t="s">
        <v>216</v>
      </c>
      <c r="AU108" s="246" t="s">
        <v>85</v>
      </c>
      <c r="AV108" s="14" t="s">
        <v>207</v>
      </c>
      <c r="AW108" s="14" t="s">
        <v>37</v>
      </c>
      <c r="AX108" s="14" t="s">
        <v>83</v>
      </c>
      <c r="AY108" s="246" t="s">
        <v>199</v>
      </c>
    </row>
    <row r="109" s="2" customFormat="1" ht="16.5" customHeight="1">
      <c r="A109" s="40"/>
      <c r="B109" s="41"/>
      <c r="C109" s="206" t="s">
        <v>238</v>
      </c>
      <c r="D109" s="206" t="s">
        <v>202</v>
      </c>
      <c r="E109" s="207" t="s">
        <v>1247</v>
      </c>
      <c r="F109" s="208" t="s">
        <v>1248</v>
      </c>
      <c r="G109" s="209" t="s">
        <v>213</v>
      </c>
      <c r="H109" s="210">
        <v>6.4260000000000002</v>
      </c>
      <c r="I109" s="211"/>
      <c r="J109" s="212">
        <f>ROUND(I109*H109,2)</f>
        <v>0</v>
      </c>
      <c r="K109" s="208" t="s">
        <v>206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207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2678</v>
      </c>
    </row>
    <row r="110" s="2" customFormat="1">
      <c r="A110" s="40"/>
      <c r="B110" s="41"/>
      <c r="C110" s="42"/>
      <c r="D110" s="219" t="s">
        <v>209</v>
      </c>
      <c r="E110" s="42"/>
      <c r="F110" s="220" t="s">
        <v>1250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209</v>
      </c>
      <c r="AU110" s="19" t="s">
        <v>85</v>
      </c>
    </row>
    <row r="111" s="2" customFormat="1" ht="16.5" customHeight="1">
      <c r="A111" s="40"/>
      <c r="B111" s="41"/>
      <c r="C111" s="206" t="s">
        <v>200</v>
      </c>
      <c r="D111" s="206" t="s">
        <v>202</v>
      </c>
      <c r="E111" s="207" t="s">
        <v>2679</v>
      </c>
      <c r="F111" s="208" t="s">
        <v>2680</v>
      </c>
      <c r="G111" s="209" t="s">
        <v>205</v>
      </c>
      <c r="H111" s="210">
        <v>0.68000000000000005</v>
      </c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2681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2682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2" customFormat="1" ht="16.5" customHeight="1">
      <c r="A113" s="40"/>
      <c r="B113" s="41"/>
      <c r="C113" s="206" t="s">
        <v>249</v>
      </c>
      <c r="D113" s="206" t="s">
        <v>202</v>
      </c>
      <c r="E113" s="207" t="s">
        <v>1692</v>
      </c>
      <c r="F113" s="208" t="s">
        <v>1693</v>
      </c>
      <c r="G113" s="209" t="s">
        <v>205</v>
      </c>
      <c r="H113" s="210">
        <v>0.68000000000000005</v>
      </c>
      <c r="I113" s="211"/>
      <c r="J113" s="212">
        <f>ROUND(I113*H113,2)</f>
        <v>0</v>
      </c>
      <c r="K113" s="208" t="s">
        <v>206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207</v>
      </c>
      <c r="AT113" s="217" t="s">
        <v>202</v>
      </c>
      <c r="AU113" s="217" t="s">
        <v>85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207</v>
      </c>
      <c r="BM113" s="217" t="s">
        <v>2683</v>
      </c>
    </row>
    <row r="114" s="2" customFormat="1">
      <c r="A114" s="40"/>
      <c r="B114" s="41"/>
      <c r="C114" s="42"/>
      <c r="D114" s="219" t="s">
        <v>209</v>
      </c>
      <c r="E114" s="42"/>
      <c r="F114" s="220" t="s">
        <v>1695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209</v>
      </c>
      <c r="AU114" s="19" t="s">
        <v>85</v>
      </c>
    </row>
    <row r="115" s="12" customFormat="1" ht="22.8" customHeight="1">
      <c r="A115" s="12"/>
      <c r="B115" s="190"/>
      <c r="C115" s="191"/>
      <c r="D115" s="192" t="s">
        <v>74</v>
      </c>
      <c r="E115" s="204" t="s">
        <v>85</v>
      </c>
      <c r="F115" s="204" t="s">
        <v>1259</v>
      </c>
      <c r="G115" s="191"/>
      <c r="H115" s="191"/>
      <c r="I115" s="194"/>
      <c r="J115" s="205">
        <f>BK115</f>
        <v>0</v>
      </c>
      <c r="K115" s="191"/>
      <c r="L115" s="196"/>
      <c r="M115" s="197"/>
      <c r="N115" s="198"/>
      <c r="O115" s="198"/>
      <c r="P115" s="199">
        <f>SUM(P116:P141)</f>
        <v>0</v>
      </c>
      <c r="Q115" s="198"/>
      <c r="R115" s="199">
        <f>SUM(R116:R141)</f>
        <v>4.0338025866359999</v>
      </c>
      <c r="S115" s="198"/>
      <c r="T115" s="200">
        <f>SUM(T116:T141)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01" t="s">
        <v>83</v>
      </c>
      <c r="AT115" s="202" t="s">
        <v>74</v>
      </c>
      <c r="AU115" s="202" t="s">
        <v>83</v>
      </c>
      <c r="AY115" s="201" t="s">
        <v>199</v>
      </c>
      <c r="BK115" s="203">
        <f>SUM(BK116:BK141)</f>
        <v>0</v>
      </c>
    </row>
    <row r="116" s="2" customFormat="1" ht="16.5" customHeight="1">
      <c r="A116" s="40"/>
      <c r="B116" s="41"/>
      <c r="C116" s="206" t="s">
        <v>254</v>
      </c>
      <c r="D116" s="206" t="s">
        <v>202</v>
      </c>
      <c r="E116" s="207" t="s">
        <v>2684</v>
      </c>
      <c r="F116" s="208" t="s">
        <v>2685</v>
      </c>
      <c r="G116" s="209" t="s">
        <v>205</v>
      </c>
      <c r="H116" s="210">
        <v>0.64000000000000001</v>
      </c>
      <c r="I116" s="211"/>
      <c r="J116" s="212">
        <f>ROUND(I116*H116,2)</f>
        <v>0</v>
      </c>
      <c r="K116" s="208" t="s">
        <v>206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1.6299999999999999</v>
      </c>
      <c r="R116" s="215">
        <f>Q116*H116</f>
        <v>1.0431999999999999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207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207</v>
      </c>
      <c r="BM116" s="217" t="s">
        <v>2686</v>
      </c>
    </row>
    <row r="117" s="2" customFormat="1">
      <c r="A117" s="40"/>
      <c r="B117" s="41"/>
      <c r="C117" s="42"/>
      <c r="D117" s="219" t="s">
        <v>209</v>
      </c>
      <c r="E117" s="42"/>
      <c r="F117" s="220" t="s">
        <v>2687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209</v>
      </c>
      <c r="AU117" s="19" t="s">
        <v>85</v>
      </c>
    </row>
    <row r="118" s="13" customFormat="1">
      <c r="A118" s="13"/>
      <c r="B118" s="224"/>
      <c r="C118" s="225"/>
      <c r="D118" s="226" t="s">
        <v>216</v>
      </c>
      <c r="E118" s="227" t="s">
        <v>19</v>
      </c>
      <c r="F118" s="228" t="s">
        <v>2688</v>
      </c>
      <c r="G118" s="225"/>
      <c r="H118" s="229">
        <v>0.64000000000000001</v>
      </c>
      <c r="I118" s="230"/>
      <c r="J118" s="225"/>
      <c r="K118" s="225"/>
      <c r="L118" s="231"/>
      <c r="M118" s="232"/>
      <c r="N118" s="233"/>
      <c r="O118" s="233"/>
      <c r="P118" s="233"/>
      <c r="Q118" s="233"/>
      <c r="R118" s="233"/>
      <c r="S118" s="233"/>
      <c r="T118" s="234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5" t="s">
        <v>216</v>
      </c>
      <c r="AU118" s="235" t="s">
        <v>85</v>
      </c>
      <c r="AV118" s="13" t="s">
        <v>85</v>
      </c>
      <c r="AW118" s="13" t="s">
        <v>37</v>
      </c>
      <c r="AX118" s="13" t="s">
        <v>75</v>
      </c>
      <c r="AY118" s="235" t="s">
        <v>199</v>
      </c>
    </row>
    <row r="119" s="14" customFormat="1">
      <c r="A119" s="14"/>
      <c r="B119" s="236"/>
      <c r="C119" s="237"/>
      <c r="D119" s="226" t="s">
        <v>216</v>
      </c>
      <c r="E119" s="238" t="s">
        <v>19</v>
      </c>
      <c r="F119" s="239" t="s">
        <v>218</v>
      </c>
      <c r="G119" s="237"/>
      <c r="H119" s="240">
        <v>0.64000000000000001</v>
      </c>
      <c r="I119" s="241"/>
      <c r="J119" s="237"/>
      <c r="K119" s="237"/>
      <c r="L119" s="242"/>
      <c r="M119" s="243"/>
      <c r="N119" s="244"/>
      <c r="O119" s="244"/>
      <c r="P119" s="244"/>
      <c r="Q119" s="244"/>
      <c r="R119" s="244"/>
      <c r="S119" s="244"/>
      <c r="T119" s="245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46" t="s">
        <v>216</v>
      </c>
      <c r="AU119" s="246" t="s">
        <v>85</v>
      </c>
      <c r="AV119" s="14" t="s">
        <v>207</v>
      </c>
      <c r="AW119" s="14" t="s">
        <v>37</v>
      </c>
      <c r="AX119" s="14" t="s">
        <v>83</v>
      </c>
      <c r="AY119" s="246" t="s">
        <v>199</v>
      </c>
    </row>
    <row r="120" s="2" customFormat="1" ht="16.5" customHeight="1">
      <c r="A120" s="40"/>
      <c r="B120" s="41"/>
      <c r="C120" s="206" t="s">
        <v>230</v>
      </c>
      <c r="D120" s="206" t="s">
        <v>202</v>
      </c>
      <c r="E120" s="207" t="s">
        <v>2689</v>
      </c>
      <c r="F120" s="208" t="s">
        <v>2690</v>
      </c>
      <c r="G120" s="209" t="s">
        <v>205</v>
      </c>
      <c r="H120" s="210">
        <v>0.55400000000000005</v>
      </c>
      <c r="I120" s="211"/>
      <c r="J120" s="212">
        <f>ROUND(I120*H120,2)</f>
        <v>0</v>
      </c>
      <c r="K120" s="208" t="s">
        <v>206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2.1600000000000001</v>
      </c>
      <c r="R120" s="215">
        <f>Q120*H120</f>
        <v>1.1966400000000002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207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2691</v>
      </c>
    </row>
    <row r="121" s="2" customFormat="1">
      <c r="A121" s="40"/>
      <c r="B121" s="41"/>
      <c r="C121" s="42"/>
      <c r="D121" s="219" t="s">
        <v>209</v>
      </c>
      <c r="E121" s="42"/>
      <c r="F121" s="220" t="s">
        <v>2692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209</v>
      </c>
      <c r="AU121" s="19" t="s">
        <v>85</v>
      </c>
    </row>
    <row r="122" s="13" customFormat="1">
      <c r="A122" s="13"/>
      <c r="B122" s="224"/>
      <c r="C122" s="225"/>
      <c r="D122" s="226" t="s">
        <v>216</v>
      </c>
      <c r="E122" s="227" t="s">
        <v>19</v>
      </c>
      <c r="F122" s="228" t="s">
        <v>2693</v>
      </c>
      <c r="G122" s="225"/>
      <c r="H122" s="229">
        <v>0.55400000000000005</v>
      </c>
      <c r="I122" s="230"/>
      <c r="J122" s="225"/>
      <c r="K122" s="225"/>
      <c r="L122" s="231"/>
      <c r="M122" s="232"/>
      <c r="N122" s="233"/>
      <c r="O122" s="233"/>
      <c r="P122" s="233"/>
      <c r="Q122" s="233"/>
      <c r="R122" s="233"/>
      <c r="S122" s="233"/>
      <c r="T122" s="234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5" t="s">
        <v>216</v>
      </c>
      <c r="AU122" s="235" t="s">
        <v>85</v>
      </c>
      <c r="AV122" s="13" t="s">
        <v>85</v>
      </c>
      <c r="AW122" s="13" t="s">
        <v>37</v>
      </c>
      <c r="AX122" s="13" t="s">
        <v>75</v>
      </c>
      <c r="AY122" s="235" t="s">
        <v>199</v>
      </c>
    </row>
    <row r="123" s="14" customFormat="1">
      <c r="A123" s="14"/>
      <c r="B123" s="236"/>
      <c r="C123" s="237"/>
      <c r="D123" s="226" t="s">
        <v>216</v>
      </c>
      <c r="E123" s="238" t="s">
        <v>19</v>
      </c>
      <c r="F123" s="239" t="s">
        <v>218</v>
      </c>
      <c r="G123" s="237"/>
      <c r="H123" s="240">
        <v>0.55400000000000005</v>
      </c>
      <c r="I123" s="241"/>
      <c r="J123" s="237"/>
      <c r="K123" s="237"/>
      <c r="L123" s="242"/>
      <c r="M123" s="243"/>
      <c r="N123" s="244"/>
      <c r="O123" s="244"/>
      <c r="P123" s="244"/>
      <c r="Q123" s="244"/>
      <c r="R123" s="244"/>
      <c r="S123" s="244"/>
      <c r="T123" s="245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46" t="s">
        <v>216</v>
      </c>
      <c r="AU123" s="246" t="s">
        <v>85</v>
      </c>
      <c r="AV123" s="14" t="s">
        <v>207</v>
      </c>
      <c r="AW123" s="14" t="s">
        <v>37</v>
      </c>
      <c r="AX123" s="14" t="s">
        <v>83</v>
      </c>
      <c r="AY123" s="246" t="s">
        <v>199</v>
      </c>
    </row>
    <row r="124" s="2" customFormat="1" ht="16.5" customHeight="1">
      <c r="A124" s="40"/>
      <c r="B124" s="41"/>
      <c r="C124" s="206" t="s">
        <v>265</v>
      </c>
      <c r="D124" s="206" t="s">
        <v>202</v>
      </c>
      <c r="E124" s="207" t="s">
        <v>2694</v>
      </c>
      <c r="F124" s="208" t="s">
        <v>2695</v>
      </c>
      <c r="G124" s="209" t="s">
        <v>205</v>
      </c>
      <c r="H124" s="210">
        <v>0.55400000000000005</v>
      </c>
      <c r="I124" s="211"/>
      <c r="J124" s="212">
        <f>ROUND(I124*H124,2)</f>
        <v>0</v>
      </c>
      <c r="K124" s="208" t="s">
        <v>206</v>
      </c>
      <c r="L124" s="46"/>
      <c r="M124" s="213" t="s">
        <v>19</v>
      </c>
      <c r="N124" s="214" t="s">
        <v>46</v>
      </c>
      <c r="O124" s="86"/>
      <c r="P124" s="215">
        <f>O124*H124</f>
        <v>0</v>
      </c>
      <c r="Q124" s="215">
        <v>1.98</v>
      </c>
      <c r="R124" s="215">
        <f>Q124*H124</f>
        <v>1.0969200000000001</v>
      </c>
      <c r="S124" s="215">
        <v>0</v>
      </c>
      <c r="T124" s="21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17" t="s">
        <v>207</v>
      </c>
      <c r="AT124" s="217" t="s">
        <v>202</v>
      </c>
      <c r="AU124" s="217" t="s">
        <v>85</v>
      </c>
      <c r="AY124" s="19" t="s">
        <v>199</v>
      </c>
      <c r="BE124" s="218">
        <f>IF(N124="základní",J124,0)</f>
        <v>0</v>
      </c>
      <c r="BF124" s="218">
        <f>IF(N124="snížená",J124,0)</f>
        <v>0</v>
      </c>
      <c r="BG124" s="218">
        <f>IF(N124="zákl. přenesená",J124,0)</f>
        <v>0</v>
      </c>
      <c r="BH124" s="218">
        <f>IF(N124="sníž. přenesená",J124,0)</f>
        <v>0</v>
      </c>
      <c r="BI124" s="218">
        <f>IF(N124="nulová",J124,0)</f>
        <v>0</v>
      </c>
      <c r="BJ124" s="19" t="s">
        <v>83</v>
      </c>
      <c r="BK124" s="218">
        <f>ROUND(I124*H124,2)</f>
        <v>0</v>
      </c>
      <c r="BL124" s="19" t="s">
        <v>207</v>
      </c>
      <c r="BM124" s="217" t="s">
        <v>2696</v>
      </c>
    </row>
    <row r="125" s="2" customFormat="1">
      <c r="A125" s="40"/>
      <c r="B125" s="41"/>
      <c r="C125" s="42"/>
      <c r="D125" s="219" t="s">
        <v>209</v>
      </c>
      <c r="E125" s="42"/>
      <c r="F125" s="220" t="s">
        <v>2697</v>
      </c>
      <c r="G125" s="42"/>
      <c r="H125" s="42"/>
      <c r="I125" s="221"/>
      <c r="J125" s="42"/>
      <c r="K125" s="42"/>
      <c r="L125" s="46"/>
      <c r="M125" s="222"/>
      <c r="N125" s="223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209</v>
      </c>
      <c r="AU125" s="19" t="s">
        <v>85</v>
      </c>
    </row>
    <row r="126" s="13" customFormat="1">
      <c r="A126" s="13"/>
      <c r="B126" s="224"/>
      <c r="C126" s="225"/>
      <c r="D126" s="226" t="s">
        <v>216</v>
      </c>
      <c r="E126" s="227" t="s">
        <v>19</v>
      </c>
      <c r="F126" s="228" t="s">
        <v>2693</v>
      </c>
      <c r="G126" s="225"/>
      <c r="H126" s="229">
        <v>0.55400000000000005</v>
      </c>
      <c r="I126" s="230"/>
      <c r="J126" s="225"/>
      <c r="K126" s="225"/>
      <c r="L126" s="231"/>
      <c r="M126" s="232"/>
      <c r="N126" s="233"/>
      <c r="O126" s="233"/>
      <c r="P126" s="233"/>
      <c r="Q126" s="233"/>
      <c r="R126" s="233"/>
      <c r="S126" s="233"/>
      <c r="T126" s="234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5" t="s">
        <v>216</v>
      </c>
      <c r="AU126" s="235" t="s">
        <v>85</v>
      </c>
      <c r="AV126" s="13" t="s">
        <v>85</v>
      </c>
      <c r="AW126" s="13" t="s">
        <v>37</v>
      </c>
      <c r="AX126" s="13" t="s">
        <v>75</v>
      </c>
      <c r="AY126" s="235" t="s">
        <v>199</v>
      </c>
    </row>
    <row r="127" s="14" customFormat="1">
      <c r="A127" s="14"/>
      <c r="B127" s="236"/>
      <c r="C127" s="237"/>
      <c r="D127" s="226" t="s">
        <v>216</v>
      </c>
      <c r="E127" s="238" t="s">
        <v>19</v>
      </c>
      <c r="F127" s="239" t="s">
        <v>218</v>
      </c>
      <c r="G127" s="237"/>
      <c r="H127" s="240">
        <v>0.55400000000000005</v>
      </c>
      <c r="I127" s="241"/>
      <c r="J127" s="237"/>
      <c r="K127" s="237"/>
      <c r="L127" s="242"/>
      <c r="M127" s="243"/>
      <c r="N127" s="244"/>
      <c r="O127" s="244"/>
      <c r="P127" s="244"/>
      <c r="Q127" s="244"/>
      <c r="R127" s="244"/>
      <c r="S127" s="244"/>
      <c r="T127" s="245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6" t="s">
        <v>216</v>
      </c>
      <c r="AU127" s="246" t="s">
        <v>85</v>
      </c>
      <c r="AV127" s="14" t="s">
        <v>207</v>
      </c>
      <c r="AW127" s="14" t="s">
        <v>37</v>
      </c>
      <c r="AX127" s="14" t="s">
        <v>83</v>
      </c>
      <c r="AY127" s="246" t="s">
        <v>199</v>
      </c>
    </row>
    <row r="128" s="2" customFormat="1" ht="16.5" customHeight="1">
      <c r="A128" s="40"/>
      <c r="B128" s="41"/>
      <c r="C128" s="206" t="s">
        <v>271</v>
      </c>
      <c r="D128" s="206" t="s">
        <v>202</v>
      </c>
      <c r="E128" s="207" t="s">
        <v>2698</v>
      </c>
      <c r="F128" s="208" t="s">
        <v>2699</v>
      </c>
      <c r="G128" s="209" t="s">
        <v>205</v>
      </c>
      <c r="H128" s="210">
        <v>0.25900000000000001</v>
      </c>
      <c r="I128" s="211"/>
      <c r="J128" s="212">
        <f>ROUND(I128*H128,2)</f>
        <v>0</v>
      </c>
      <c r="K128" s="208" t="s">
        <v>206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2.5018722040000001</v>
      </c>
      <c r="R128" s="215">
        <f>Q128*H128</f>
        <v>0.64798490083600002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207</v>
      </c>
      <c r="AT128" s="217" t="s">
        <v>202</v>
      </c>
      <c r="AU128" s="217" t="s">
        <v>85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207</v>
      </c>
      <c r="BM128" s="217" t="s">
        <v>2700</v>
      </c>
    </row>
    <row r="129" s="2" customFormat="1">
      <c r="A129" s="40"/>
      <c r="B129" s="41"/>
      <c r="C129" s="42"/>
      <c r="D129" s="219" t="s">
        <v>209</v>
      </c>
      <c r="E129" s="42"/>
      <c r="F129" s="220" t="s">
        <v>2701</v>
      </c>
      <c r="G129" s="42"/>
      <c r="H129" s="42"/>
      <c r="I129" s="221"/>
      <c r="J129" s="42"/>
      <c r="K129" s="42"/>
      <c r="L129" s="46"/>
      <c r="M129" s="222"/>
      <c r="N129" s="223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209</v>
      </c>
      <c r="AU129" s="19" t="s">
        <v>85</v>
      </c>
    </row>
    <row r="130" s="13" customFormat="1">
      <c r="A130" s="13"/>
      <c r="B130" s="224"/>
      <c r="C130" s="225"/>
      <c r="D130" s="226" t="s">
        <v>216</v>
      </c>
      <c r="E130" s="227" t="s">
        <v>19</v>
      </c>
      <c r="F130" s="228" t="s">
        <v>2702</v>
      </c>
      <c r="G130" s="225"/>
      <c r="H130" s="229">
        <v>0.25900000000000001</v>
      </c>
      <c r="I130" s="230"/>
      <c r="J130" s="225"/>
      <c r="K130" s="225"/>
      <c r="L130" s="231"/>
      <c r="M130" s="232"/>
      <c r="N130" s="233"/>
      <c r="O130" s="233"/>
      <c r="P130" s="233"/>
      <c r="Q130" s="233"/>
      <c r="R130" s="233"/>
      <c r="S130" s="233"/>
      <c r="T130" s="234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5" t="s">
        <v>216</v>
      </c>
      <c r="AU130" s="235" t="s">
        <v>85</v>
      </c>
      <c r="AV130" s="13" t="s">
        <v>85</v>
      </c>
      <c r="AW130" s="13" t="s">
        <v>37</v>
      </c>
      <c r="AX130" s="13" t="s">
        <v>75</v>
      </c>
      <c r="AY130" s="235" t="s">
        <v>199</v>
      </c>
    </row>
    <row r="131" s="14" customFormat="1">
      <c r="A131" s="14"/>
      <c r="B131" s="236"/>
      <c r="C131" s="237"/>
      <c r="D131" s="226" t="s">
        <v>216</v>
      </c>
      <c r="E131" s="238" t="s">
        <v>19</v>
      </c>
      <c r="F131" s="239" t="s">
        <v>218</v>
      </c>
      <c r="G131" s="237"/>
      <c r="H131" s="240">
        <v>0.25900000000000001</v>
      </c>
      <c r="I131" s="241"/>
      <c r="J131" s="237"/>
      <c r="K131" s="237"/>
      <c r="L131" s="242"/>
      <c r="M131" s="243"/>
      <c r="N131" s="244"/>
      <c r="O131" s="244"/>
      <c r="P131" s="244"/>
      <c r="Q131" s="244"/>
      <c r="R131" s="244"/>
      <c r="S131" s="244"/>
      <c r="T131" s="245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46" t="s">
        <v>216</v>
      </c>
      <c r="AU131" s="246" t="s">
        <v>85</v>
      </c>
      <c r="AV131" s="14" t="s">
        <v>207</v>
      </c>
      <c r="AW131" s="14" t="s">
        <v>37</v>
      </c>
      <c r="AX131" s="14" t="s">
        <v>83</v>
      </c>
      <c r="AY131" s="246" t="s">
        <v>199</v>
      </c>
    </row>
    <row r="132" s="2" customFormat="1" ht="16.5" customHeight="1">
      <c r="A132" s="40"/>
      <c r="B132" s="41"/>
      <c r="C132" s="206" t="s">
        <v>8</v>
      </c>
      <c r="D132" s="206" t="s">
        <v>202</v>
      </c>
      <c r="E132" s="207" t="s">
        <v>2703</v>
      </c>
      <c r="F132" s="208" t="s">
        <v>2704</v>
      </c>
      <c r="G132" s="209" t="s">
        <v>283</v>
      </c>
      <c r="H132" s="210">
        <v>2.0699999999999998</v>
      </c>
      <c r="I132" s="211"/>
      <c r="J132" s="212">
        <f>ROUND(I132*H132,2)</f>
        <v>0</v>
      </c>
      <c r="K132" s="208" t="s">
        <v>206</v>
      </c>
      <c r="L132" s="46"/>
      <c r="M132" s="213" t="s">
        <v>19</v>
      </c>
      <c r="N132" s="214" t="s">
        <v>46</v>
      </c>
      <c r="O132" s="86"/>
      <c r="P132" s="215">
        <f>O132*H132</f>
        <v>0</v>
      </c>
      <c r="Q132" s="215">
        <v>0.0026919000000000001</v>
      </c>
      <c r="R132" s="215">
        <f>Q132*H132</f>
        <v>0.0055722330000000002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207</v>
      </c>
      <c r="AT132" s="217" t="s">
        <v>202</v>
      </c>
      <c r="AU132" s="217" t="s">
        <v>85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207</v>
      </c>
      <c r="BM132" s="217" t="s">
        <v>2705</v>
      </c>
    </row>
    <row r="133" s="2" customFormat="1">
      <c r="A133" s="40"/>
      <c r="B133" s="41"/>
      <c r="C133" s="42"/>
      <c r="D133" s="219" t="s">
        <v>209</v>
      </c>
      <c r="E133" s="42"/>
      <c r="F133" s="220" t="s">
        <v>2706</v>
      </c>
      <c r="G133" s="42"/>
      <c r="H133" s="42"/>
      <c r="I133" s="221"/>
      <c r="J133" s="42"/>
      <c r="K133" s="42"/>
      <c r="L133" s="46"/>
      <c r="M133" s="222"/>
      <c r="N133" s="223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209</v>
      </c>
      <c r="AU133" s="19" t="s">
        <v>85</v>
      </c>
    </row>
    <row r="134" s="13" customFormat="1">
      <c r="A134" s="13"/>
      <c r="B134" s="224"/>
      <c r="C134" s="225"/>
      <c r="D134" s="226" t="s">
        <v>216</v>
      </c>
      <c r="E134" s="227" t="s">
        <v>19</v>
      </c>
      <c r="F134" s="228" t="s">
        <v>2707</v>
      </c>
      <c r="G134" s="225"/>
      <c r="H134" s="229">
        <v>2.0699999999999998</v>
      </c>
      <c r="I134" s="230"/>
      <c r="J134" s="225"/>
      <c r="K134" s="225"/>
      <c r="L134" s="231"/>
      <c r="M134" s="232"/>
      <c r="N134" s="233"/>
      <c r="O134" s="233"/>
      <c r="P134" s="233"/>
      <c r="Q134" s="233"/>
      <c r="R134" s="233"/>
      <c r="S134" s="233"/>
      <c r="T134" s="234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5" t="s">
        <v>216</v>
      </c>
      <c r="AU134" s="235" t="s">
        <v>85</v>
      </c>
      <c r="AV134" s="13" t="s">
        <v>85</v>
      </c>
      <c r="AW134" s="13" t="s">
        <v>37</v>
      </c>
      <c r="AX134" s="13" t="s">
        <v>75</v>
      </c>
      <c r="AY134" s="235" t="s">
        <v>199</v>
      </c>
    </row>
    <row r="135" s="14" customFormat="1">
      <c r="A135" s="14"/>
      <c r="B135" s="236"/>
      <c r="C135" s="237"/>
      <c r="D135" s="226" t="s">
        <v>216</v>
      </c>
      <c r="E135" s="238" t="s">
        <v>19</v>
      </c>
      <c r="F135" s="239" t="s">
        <v>218</v>
      </c>
      <c r="G135" s="237"/>
      <c r="H135" s="240">
        <v>2.0699999999999998</v>
      </c>
      <c r="I135" s="241"/>
      <c r="J135" s="237"/>
      <c r="K135" s="237"/>
      <c r="L135" s="242"/>
      <c r="M135" s="243"/>
      <c r="N135" s="244"/>
      <c r="O135" s="244"/>
      <c r="P135" s="244"/>
      <c r="Q135" s="244"/>
      <c r="R135" s="244"/>
      <c r="S135" s="244"/>
      <c r="T135" s="245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6" t="s">
        <v>216</v>
      </c>
      <c r="AU135" s="246" t="s">
        <v>85</v>
      </c>
      <c r="AV135" s="14" t="s">
        <v>207</v>
      </c>
      <c r="AW135" s="14" t="s">
        <v>37</v>
      </c>
      <c r="AX135" s="14" t="s">
        <v>83</v>
      </c>
      <c r="AY135" s="246" t="s">
        <v>199</v>
      </c>
    </row>
    <row r="136" s="2" customFormat="1" ht="16.5" customHeight="1">
      <c r="A136" s="40"/>
      <c r="B136" s="41"/>
      <c r="C136" s="206" t="s">
        <v>286</v>
      </c>
      <c r="D136" s="206" t="s">
        <v>202</v>
      </c>
      <c r="E136" s="207" t="s">
        <v>2708</v>
      </c>
      <c r="F136" s="208" t="s">
        <v>2709</v>
      </c>
      <c r="G136" s="209" t="s">
        <v>283</v>
      </c>
      <c r="H136" s="210">
        <v>2.0699999999999998</v>
      </c>
      <c r="I136" s="211"/>
      <c r="J136" s="212">
        <f>ROUND(I136*H136,2)</f>
        <v>0</v>
      </c>
      <c r="K136" s="208" t="s">
        <v>206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207</v>
      </c>
      <c r="AT136" s="217" t="s">
        <v>202</v>
      </c>
      <c r="AU136" s="217" t="s">
        <v>85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207</v>
      </c>
      <c r="BM136" s="217" t="s">
        <v>2710</v>
      </c>
    </row>
    <row r="137" s="2" customFormat="1">
      <c r="A137" s="40"/>
      <c r="B137" s="41"/>
      <c r="C137" s="42"/>
      <c r="D137" s="219" t="s">
        <v>209</v>
      </c>
      <c r="E137" s="42"/>
      <c r="F137" s="220" t="s">
        <v>2711</v>
      </c>
      <c r="G137" s="42"/>
      <c r="H137" s="42"/>
      <c r="I137" s="221"/>
      <c r="J137" s="42"/>
      <c r="K137" s="42"/>
      <c r="L137" s="46"/>
      <c r="M137" s="222"/>
      <c r="N137" s="223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209</v>
      </c>
      <c r="AU137" s="19" t="s">
        <v>85</v>
      </c>
    </row>
    <row r="138" s="2" customFormat="1" ht="16.5" customHeight="1">
      <c r="A138" s="40"/>
      <c r="B138" s="41"/>
      <c r="C138" s="206" t="s">
        <v>293</v>
      </c>
      <c r="D138" s="206" t="s">
        <v>202</v>
      </c>
      <c r="E138" s="207" t="s">
        <v>2712</v>
      </c>
      <c r="F138" s="208" t="s">
        <v>2713</v>
      </c>
      <c r="G138" s="209" t="s">
        <v>213</v>
      </c>
      <c r="H138" s="210">
        <v>0.041000000000000002</v>
      </c>
      <c r="I138" s="211"/>
      <c r="J138" s="212">
        <f>ROUND(I138*H138,2)</f>
        <v>0</v>
      </c>
      <c r="K138" s="208" t="s">
        <v>206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1.0606207999999999</v>
      </c>
      <c r="R138" s="215">
        <f>Q138*H138</f>
        <v>0.043485452799999998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207</v>
      </c>
      <c r="AT138" s="217" t="s">
        <v>202</v>
      </c>
      <c r="AU138" s="217" t="s">
        <v>85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207</v>
      </c>
      <c r="BM138" s="217" t="s">
        <v>2714</v>
      </c>
    </row>
    <row r="139" s="2" customFormat="1">
      <c r="A139" s="40"/>
      <c r="B139" s="41"/>
      <c r="C139" s="42"/>
      <c r="D139" s="219" t="s">
        <v>209</v>
      </c>
      <c r="E139" s="42"/>
      <c r="F139" s="220" t="s">
        <v>2715</v>
      </c>
      <c r="G139" s="42"/>
      <c r="H139" s="42"/>
      <c r="I139" s="221"/>
      <c r="J139" s="42"/>
      <c r="K139" s="42"/>
      <c r="L139" s="46"/>
      <c r="M139" s="222"/>
      <c r="N139" s="22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209</v>
      </c>
      <c r="AU139" s="19" t="s">
        <v>85</v>
      </c>
    </row>
    <row r="140" s="13" customFormat="1">
      <c r="A140" s="13"/>
      <c r="B140" s="224"/>
      <c r="C140" s="225"/>
      <c r="D140" s="226" t="s">
        <v>216</v>
      </c>
      <c r="E140" s="227" t="s">
        <v>19</v>
      </c>
      <c r="F140" s="228" t="s">
        <v>2716</v>
      </c>
      <c r="G140" s="225"/>
      <c r="H140" s="229">
        <v>0.041000000000000002</v>
      </c>
      <c r="I140" s="230"/>
      <c r="J140" s="225"/>
      <c r="K140" s="225"/>
      <c r="L140" s="231"/>
      <c r="M140" s="232"/>
      <c r="N140" s="233"/>
      <c r="O140" s="233"/>
      <c r="P140" s="233"/>
      <c r="Q140" s="233"/>
      <c r="R140" s="233"/>
      <c r="S140" s="233"/>
      <c r="T140" s="234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5" t="s">
        <v>216</v>
      </c>
      <c r="AU140" s="235" t="s">
        <v>85</v>
      </c>
      <c r="AV140" s="13" t="s">
        <v>85</v>
      </c>
      <c r="AW140" s="13" t="s">
        <v>37</v>
      </c>
      <c r="AX140" s="13" t="s">
        <v>75</v>
      </c>
      <c r="AY140" s="235" t="s">
        <v>199</v>
      </c>
    </row>
    <row r="141" s="14" customFormat="1">
      <c r="A141" s="14"/>
      <c r="B141" s="236"/>
      <c r="C141" s="237"/>
      <c r="D141" s="226" t="s">
        <v>216</v>
      </c>
      <c r="E141" s="238" t="s">
        <v>19</v>
      </c>
      <c r="F141" s="239" t="s">
        <v>218</v>
      </c>
      <c r="G141" s="237"/>
      <c r="H141" s="240">
        <v>0.041000000000000002</v>
      </c>
      <c r="I141" s="241"/>
      <c r="J141" s="237"/>
      <c r="K141" s="237"/>
      <c r="L141" s="242"/>
      <c r="M141" s="243"/>
      <c r="N141" s="244"/>
      <c r="O141" s="244"/>
      <c r="P141" s="244"/>
      <c r="Q141" s="244"/>
      <c r="R141" s="244"/>
      <c r="S141" s="244"/>
      <c r="T141" s="245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46" t="s">
        <v>216</v>
      </c>
      <c r="AU141" s="246" t="s">
        <v>85</v>
      </c>
      <c r="AV141" s="14" t="s">
        <v>207</v>
      </c>
      <c r="AW141" s="14" t="s">
        <v>37</v>
      </c>
      <c r="AX141" s="14" t="s">
        <v>83</v>
      </c>
      <c r="AY141" s="246" t="s">
        <v>199</v>
      </c>
    </row>
    <row r="142" s="12" customFormat="1" ht="22.8" customHeight="1">
      <c r="A142" s="12"/>
      <c r="B142" s="190"/>
      <c r="C142" s="191"/>
      <c r="D142" s="192" t="s">
        <v>74</v>
      </c>
      <c r="E142" s="204" t="s">
        <v>219</v>
      </c>
      <c r="F142" s="204" t="s">
        <v>625</v>
      </c>
      <c r="G142" s="191"/>
      <c r="H142" s="191"/>
      <c r="I142" s="194"/>
      <c r="J142" s="205">
        <f>BK142</f>
        <v>0</v>
      </c>
      <c r="K142" s="191"/>
      <c r="L142" s="196"/>
      <c r="M142" s="197"/>
      <c r="N142" s="198"/>
      <c r="O142" s="198"/>
      <c r="P142" s="199">
        <f>SUM(P143:P164)</f>
        <v>0</v>
      </c>
      <c r="Q142" s="198"/>
      <c r="R142" s="199">
        <f>SUM(R143:R164)</f>
        <v>4.8213357095600005</v>
      </c>
      <c r="S142" s="198"/>
      <c r="T142" s="200">
        <f>SUM(T143:T164)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01" t="s">
        <v>83</v>
      </c>
      <c r="AT142" s="202" t="s">
        <v>74</v>
      </c>
      <c r="AU142" s="202" t="s">
        <v>83</v>
      </c>
      <c r="AY142" s="201" t="s">
        <v>199</v>
      </c>
      <c r="BK142" s="203">
        <f>SUM(BK143:BK164)</f>
        <v>0</v>
      </c>
    </row>
    <row r="143" s="2" customFormat="1" ht="16.5" customHeight="1">
      <c r="A143" s="40"/>
      <c r="B143" s="41"/>
      <c r="C143" s="206" t="s">
        <v>298</v>
      </c>
      <c r="D143" s="206" t="s">
        <v>202</v>
      </c>
      <c r="E143" s="207" t="s">
        <v>2717</v>
      </c>
      <c r="F143" s="208" t="s">
        <v>2718</v>
      </c>
      <c r="G143" s="209" t="s">
        <v>205</v>
      </c>
      <c r="H143" s="210">
        <v>1.5900000000000001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2.5018722040000001</v>
      </c>
      <c r="R143" s="215">
        <f>Q143*H143</f>
        <v>3.9779768043600003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207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207</v>
      </c>
      <c r="BM143" s="217" t="s">
        <v>2719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2720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13" customFormat="1">
      <c r="A145" s="13"/>
      <c r="B145" s="224"/>
      <c r="C145" s="225"/>
      <c r="D145" s="226" t="s">
        <v>216</v>
      </c>
      <c r="E145" s="227" t="s">
        <v>19</v>
      </c>
      <c r="F145" s="228" t="s">
        <v>2721</v>
      </c>
      <c r="G145" s="225"/>
      <c r="H145" s="229">
        <v>1.5900000000000001</v>
      </c>
      <c r="I145" s="230"/>
      <c r="J145" s="225"/>
      <c r="K145" s="225"/>
      <c r="L145" s="231"/>
      <c r="M145" s="232"/>
      <c r="N145" s="233"/>
      <c r="O145" s="233"/>
      <c r="P145" s="233"/>
      <c r="Q145" s="233"/>
      <c r="R145" s="233"/>
      <c r="S145" s="233"/>
      <c r="T145" s="234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5" t="s">
        <v>216</v>
      </c>
      <c r="AU145" s="235" t="s">
        <v>85</v>
      </c>
      <c r="AV145" s="13" t="s">
        <v>85</v>
      </c>
      <c r="AW145" s="13" t="s">
        <v>37</v>
      </c>
      <c r="AX145" s="13" t="s">
        <v>75</v>
      </c>
      <c r="AY145" s="235" t="s">
        <v>199</v>
      </c>
    </row>
    <row r="146" s="14" customFormat="1">
      <c r="A146" s="14"/>
      <c r="B146" s="236"/>
      <c r="C146" s="237"/>
      <c r="D146" s="226" t="s">
        <v>216</v>
      </c>
      <c r="E146" s="238" t="s">
        <v>19</v>
      </c>
      <c r="F146" s="239" t="s">
        <v>218</v>
      </c>
      <c r="G146" s="237"/>
      <c r="H146" s="240">
        <v>1.5900000000000001</v>
      </c>
      <c r="I146" s="241"/>
      <c r="J146" s="237"/>
      <c r="K146" s="237"/>
      <c r="L146" s="242"/>
      <c r="M146" s="243"/>
      <c r="N146" s="244"/>
      <c r="O146" s="244"/>
      <c r="P146" s="244"/>
      <c r="Q146" s="244"/>
      <c r="R146" s="244"/>
      <c r="S146" s="244"/>
      <c r="T146" s="245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46" t="s">
        <v>216</v>
      </c>
      <c r="AU146" s="246" t="s">
        <v>85</v>
      </c>
      <c r="AV146" s="14" t="s">
        <v>207</v>
      </c>
      <c r="AW146" s="14" t="s">
        <v>37</v>
      </c>
      <c r="AX146" s="14" t="s">
        <v>83</v>
      </c>
      <c r="AY146" s="246" t="s">
        <v>199</v>
      </c>
    </row>
    <row r="147" s="2" customFormat="1" ht="16.5" customHeight="1">
      <c r="A147" s="40"/>
      <c r="B147" s="41"/>
      <c r="C147" s="206" t="s">
        <v>128</v>
      </c>
      <c r="D147" s="206" t="s">
        <v>202</v>
      </c>
      <c r="E147" s="207" t="s">
        <v>2722</v>
      </c>
      <c r="F147" s="208" t="s">
        <v>2723</v>
      </c>
      <c r="G147" s="209" t="s">
        <v>283</v>
      </c>
      <c r="H147" s="210">
        <v>12.720000000000001</v>
      </c>
      <c r="I147" s="211"/>
      <c r="J147" s="212">
        <f>ROUND(I147*H147,2)</f>
        <v>0</v>
      </c>
      <c r="K147" s="208" t="s">
        <v>206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0.0027469</v>
      </c>
      <c r="R147" s="215">
        <f>Q147*H147</f>
        <v>0.034940568000000005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207</v>
      </c>
      <c r="AT147" s="217" t="s">
        <v>202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207</v>
      </c>
      <c r="BM147" s="217" t="s">
        <v>2724</v>
      </c>
    </row>
    <row r="148" s="2" customFormat="1">
      <c r="A148" s="40"/>
      <c r="B148" s="41"/>
      <c r="C148" s="42"/>
      <c r="D148" s="219" t="s">
        <v>209</v>
      </c>
      <c r="E148" s="42"/>
      <c r="F148" s="220" t="s">
        <v>2725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209</v>
      </c>
      <c r="AU148" s="19" t="s">
        <v>85</v>
      </c>
    </row>
    <row r="149" s="13" customFormat="1">
      <c r="A149" s="13"/>
      <c r="B149" s="224"/>
      <c r="C149" s="225"/>
      <c r="D149" s="226" t="s">
        <v>216</v>
      </c>
      <c r="E149" s="227" t="s">
        <v>19</v>
      </c>
      <c r="F149" s="228" t="s">
        <v>2726</v>
      </c>
      <c r="G149" s="225"/>
      <c r="H149" s="229">
        <v>12.720000000000001</v>
      </c>
      <c r="I149" s="230"/>
      <c r="J149" s="225"/>
      <c r="K149" s="225"/>
      <c r="L149" s="231"/>
      <c r="M149" s="232"/>
      <c r="N149" s="233"/>
      <c r="O149" s="233"/>
      <c r="P149" s="233"/>
      <c r="Q149" s="233"/>
      <c r="R149" s="233"/>
      <c r="S149" s="233"/>
      <c r="T149" s="234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5" t="s">
        <v>216</v>
      </c>
      <c r="AU149" s="235" t="s">
        <v>85</v>
      </c>
      <c r="AV149" s="13" t="s">
        <v>85</v>
      </c>
      <c r="AW149" s="13" t="s">
        <v>37</v>
      </c>
      <c r="AX149" s="13" t="s">
        <v>75</v>
      </c>
      <c r="AY149" s="235" t="s">
        <v>199</v>
      </c>
    </row>
    <row r="150" s="14" customFormat="1">
      <c r="A150" s="14"/>
      <c r="B150" s="236"/>
      <c r="C150" s="237"/>
      <c r="D150" s="226" t="s">
        <v>216</v>
      </c>
      <c r="E150" s="238" t="s">
        <v>19</v>
      </c>
      <c r="F150" s="239" t="s">
        <v>218</v>
      </c>
      <c r="G150" s="237"/>
      <c r="H150" s="240">
        <v>12.720000000000001</v>
      </c>
      <c r="I150" s="241"/>
      <c r="J150" s="237"/>
      <c r="K150" s="237"/>
      <c r="L150" s="242"/>
      <c r="M150" s="243"/>
      <c r="N150" s="244"/>
      <c r="O150" s="244"/>
      <c r="P150" s="244"/>
      <c r="Q150" s="244"/>
      <c r="R150" s="244"/>
      <c r="S150" s="244"/>
      <c r="T150" s="245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6" t="s">
        <v>216</v>
      </c>
      <c r="AU150" s="246" t="s">
        <v>85</v>
      </c>
      <c r="AV150" s="14" t="s">
        <v>207</v>
      </c>
      <c r="AW150" s="14" t="s">
        <v>37</v>
      </c>
      <c r="AX150" s="14" t="s">
        <v>83</v>
      </c>
      <c r="AY150" s="246" t="s">
        <v>199</v>
      </c>
    </row>
    <row r="151" s="2" customFormat="1" ht="16.5" customHeight="1">
      <c r="A151" s="40"/>
      <c r="B151" s="41"/>
      <c r="C151" s="206" t="s">
        <v>131</v>
      </c>
      <c r="D151" s="206" t="s">
        <v>202</v>
      </c>
      <c r="E151" s="207" t="s">
        <v>2727</v>
      </c>
      <c r="F151" s="208" t="s">
        <v>2728</v>
      </c>
      <c r="G151" s="209" t="s">
        <v>283</v>
      </c>
      <c r="H151" s="210">
        <v>12.720000000000001</v>
      </c>
      <c r="I151" s="211"/>
      <c r="J151" s="212">
        <f>ROUND(I151*H151,2)</f>
        <v>0</v>
      </c>
      <c r="K151" s="208" t="s">
        <v>206</v>
      </c>
      <c r="L151" s="46"/>
      <c r="M151" s="213" t="s">
        <v>19</v>
      </c>
      <c r="N151" s="214" t="s">
        <v>46</v>
      </c>
      <c r="O151" s="86"/>
      <c r="P151" s="215">
        <f>O151*H151</f>
        <v>0</v>
      </c>
      <c r="Q151" s="215">
        <v>0</v>
      </c>
      <c r="R151" s="215">
        <f>Q151*H151</f>
        <v>0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207</v>
      </c>
      <c r="AT151" s="217" t="s">
        <v>202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207</v>
      </c>
      <c r="BM151" s="217" t="s">
        <v>2729</v>
      </c>
    </row>
    <row r="152" s="2" customFormat="1">
      <c r="A152" s="40"/>
      <c r="B152" s="41"/>
      <c r="C152" s="42"/>
      <c r="D152" s="219" t="s">
        <v>209</v>
      </c>
      <c r="E152" s="42"/>
      <c r="F152" s="220" t="s">
        <v>2730</v>
      </c>
      <c r="G152" s="42"/>
      <c r="H152" s="42"/>
      <c r="I152" s="221"/>
      <c r="J152" s="42"/>
      <c r="K152" s="42"/>
      <c r="L152" s="46"/>
      <c r="M152" s="222"/>
      <c r="N152" s="223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209</v>
      </c>
      <c r="AU152" s="19" t="s">
        <v>85</v>
      </c>
    </row>
    <row r="153" s="2" customFormat="1" ht="16.5" customHeight="1">
      <c r="A153" s="40"/>
      <c r="B153" s="41"/>
      <c r="C153" s="206" t="s">
        <v>134</v>
      </c>
      <c r="D153" s="206" t="s">
        <v>202</v>
      </c>
      <c r="E153" s="207" t="s">
        <v>2731</v>
      </c>
      <c r="F153" s="208" t="s">
        <v>2732</v>
      </c>
      <c r="G153" s="209" t="s">
        <v>283</v>
      </c>
      <c r="H153" s="210">
        <v>6.3600000000000003</v>
      </c>
      <c r="I153" s="211"/>
      <c r="J153" s="212">
        <f>ROUND(I153*H153,2)</f>
        <v>0</v>
      </c>
      <c r="K153" s="208" t="s">
        <v>206</v>
      </c>
      <c r="L153" s="46"/>
      <c r="M153" s="213" t="s">
        <v>19</v>
      </c>
      <c r="N153" s="214" t="s">
        <v>46</v>
      </c>
      <c r="O153" s="86"/>
      <c r="P153" s="215">
        <f>O153*H153</f>
        <v>0</v>
      </c>
      <c r="Q153" s="215">
        <v>0.0025000000000000001</v>
      </c>
      <c r="R153" s="215">
        <f>Q153*H153</f>
        <v>0.015900000000000001</v>
      </c>
      <c r="S153" s="215">
        <v>0</v>
      </c>
      <c r="T153" s="21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207</v>
      </c>
      <c r="AT153" s="217" t="s">
        <v>202</v>
      </c>
      <c r="AU153" s="217" t="s">
        <v>85</v>
      </c>
      <c r="AY153" s="19" t="s">
        <v>199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83</v>
      </c>
      <c r="BK153" s="218">
        <f>ROUND(I153*H153,2)</f>
        <v>0</v>
      </c>
      <c r="BL153" s="19" t="s">
        <v>207</v>
      </c>
      <c r="BM153" s="217" t="s">
        <v>2733</v>
      </c>
    </row>
    <row r="154" s="2" customFormat="1">
      <c r="A154" s="40"/>
      <c r="B154" s="41"/>
      <c r="C154" s="42"/>
      <c r="D154" s="219" t="s">
        <v>209</v>
      </c>
      <c r="E154" s="42"/>
      <c r="F154" s="220" t="s">
        <v>2734</v>
      </c>
      <c r="G154" s="42"/>
      <c r="H154" s="42"/>
      <c r="I154" s="221"/>
      <c r="J154" s="42"/>
      <c r="K154" s="42"/>
      <c r="L154" s="46"/>
      <c r="M154" s="222"/>
      <c r="N154" s="223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209</v>
      </c>
      <c r="AU154" s="19" t="s">
        <v>85</v>
      </c>
    </row>
    <row r="155" s="13" customFormat="1">
      <c r="A155" s="13"/>
      <c r="B155" s="224"/>
      <c r="C155" s="225"/>
      <c r="D155" s="226" t="s">
        <v>216</v>
      </c>
      <c r="E155" s="227" t="s">
        <v>19</v>
      </c>
      <c r="F155" s="228" t="s">
        <v>2735</v>
      </c>
      <c r="G155" s="225"/>
      <c r="H155" s="229">
        <v>6.3600000000000003</v>
      </c>
      <c r="I155" s="230"/>
      <c r="J155" s="225"/>
      <c r="K155" s="225"/>
      <c r="L155" s="231"/>
      <c r="M155" s="232"/>
      <c r="N155" s="233"/>
      <c r="O155" s="233"/>
      <c r="P155" s="233"/>
      <c r="Q155" s="233"/>
      <c r="R155" s="233"/>
      <c r="S155" s="233"/>
      <c r="T155" s="234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5" t="s">
        <v>216</v>
      </c>
      <c r="AU155" s="235" t="s">
        <v>85</v>
      </c>
      <c r="AV155" s="13" t="s">
        <v>85</v>
      </c>
      <c r="AW155" s="13" t="s">
        <v>37</v>
      </c>
      <c r="AX155" s="13" t="s">
        <v>75</v>
      </c>
      <c r="AY155" s="235" t="s">
        <v>199</v>
      </c>
    </row>
    <row r="156" s="14" customFormat="1">
      <c r="A156" s="14"/>
      <c r="B156" s="236"/>
      <c r="C156" s="237"/>
      <c r="D156" s="226" t="s">
        <v>216</v>
      </c>
      <c r="E156" s="238" t="s">
        <v>19</v>
      </c>
      <c r="F156" s="239" t="s">
        <v>218</v>
      </c>
      <c r="G156" s="237"/>
      <c r="H156" s="240">
        <v>6.3600000000000003</v>
      </c>
      <c r="I156" s="241"/>
      <c r="J156" s="237"/>
      <c r="K156" s="237"/>
      <c r="L156" s="242"/>
      <c r="M156" s="243"/>
      <c r="N156" s="244"/>
      <c r="O156" s="244"/>
      <c r="P156" s="244"/>
      <c r="Q156" s="244"/>
      <c r="R156" s="244"/>
      <c r="S156" s="244"/>
      <c r="T156" s="245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46" t="s">
        <v>216</v>
      </c>
      <c r="AU156" s="246" t="s">
        <v>85</v>
      </c>
      <c r="AV156" s="14" t="s">
        <v>207</v>
      </c>
      <c r="AW156" s="14" t="s">
        <v>37</v>
      </c>
      <c r="AX156" s="14" t="s">
        <v>83</v>
      </c>
      <c r="AY156" s="246" t="s">
        <v>199</v>
      </c>
    </row>
    <row r="157" s="2" customFormat="1" ht="16.5" customHeight="1">
      <c r="A157" s="40"/>
      <c r="B157" s="41"/>
      <c r="C157" s="206" t="s">
        <v>322</v>
      </c>
      <c r="D157" s="206" t="s">
        <v>202</v>
      </c>
      <c r="E157" s="207" t="s">
        <v>1732</v>
      </c>
      <c r="F157" s="208" t="s">
        <v>1733</v>
      </c>
      <c r="G157" s="209" t="s">
        <v>213</v>
      </c>
      <c r="H157" s="210">
        <v>0.254</v>
      </c>
      <c r="I157" s="211"/>
      <c r="J157" s="212">
        <f>ROUND(I157*H157,2)</f>
        <v>0</v>
      </c>
      <c r="K157" s="208" t="s">
        <v>206</v>
      </c>
      <c r="L157" s="46"/>
      <c r="M157" s="213" t="s">
        <v>19</v>
      </c>
      <c r="N157" s="214" t="s">
        <v>46</v>
      </c>
      <c r="O157" s="86"/>
      <c r="P157" s="215">
        <f>O157*H157</f>
        <v>0</v>
      </c>
      <c r="Q157" s="215">
        <v>1.0492218</v>
      </c>
      <c r="R157" s="215">
        <f>Q157*H157</f>
        <v>0.26650233719999999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207</v>
      </c>
      <c r="AT157" s="217" t="s">
        <v>202</v>
      </c>
      <c r="AU157" s="217" t="s">
        <v>85</v>
      </c>
      <c r="AY157" s="19" t="s">
        <v>199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83</v>
      </c>
      <c r="BK157" s="218">
        <f>ROUND(I157*H157,2)</f>
        <v>0</v>
      </c>
      <c r="BL157" s="19" t="s">
        <v>207</v>
      </c>
      <c r="BM157" s="217" t="s">
        <v>2736</v>
      </c>
    </row>
    <row r="158" s="2" customFormat="1">
      <c r="A158" s="40"/>
      <c r="B158" s="41"/>
      <c r="C158" s="42"/>
      <c r="D158" s="219" t="s">
        <v>209</v>
      </c>
      <c r="E158" s="42"/>
      <c r="F158" s="220" t="s">
        <v>1735</v>
      </c>
      <c r="G158" s="42"/>
      <c r="H158" s="42"/>
      <c r="I158" s="221"/>
      <c r="J158" s="42"/>
      <c r="K158" s="42"/>
      <c r="L158" s="46"/>
      <c r="M158" s="222"/>
      <c r="N158" s="223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209</v>
      </c>
      <c r="AU158" s="19" t="s">
        <v>85</v>
      </c>
    </row>
    <row r="159" s="13" customFormat="1">
      <c r="A159" s="13"/>
      <c r="B159" s="224"/>
      <c r="C159" s="225"/>
      <c r="D159" s="226" t="s">
        <v>216</v>
      </c>
      <c r="E159" s="227" t="s">
        <v>19</v>
      </c>
      <c r="F159" s="228" t="s">
        <v>2737</v>
      </c>
      <c r="G159" s="225"/>
      <c r="H159" s="229">
        <v>0.254</v>
      </c>
      <c r="I159" s="230"/>
      <c r="J159" s="225"/>
      <c r="K159" s="225"/>
      <c r="L159" s="231"/>
      <c r="M159" s="232"/>
      <c r="N159" s="233"/>
      <c r="O159" s="233"/>
      <c r="P159" s="233"/>
      <c r="Q159" s="233"/>
      <c r="R159" s="233"/>
      <c r="S159" s="233"/>
      <c r="T159" s="234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35" t="s">
        <v>216</v>
      </c>
      <c r="AU159" s="235" t="s">
        <v>85</v>
      </c>
      <c r="AV159" s="13" t="s">
        <v>85</v>
      </c>
      <c r="AW159" s="13" t="s">
        <v>37</v>
      </c>
      <c r="AX159" s="13" t="s">
        <v>75</v>
      </c>
      <c r="AY159" s="235" t="s">
        <v>199</v>
      </c>
    </row>
    <row r="160" s="14" customFormat="1">
      <c r="A160" s="14"/>
      <c r="B160" s="236"/>
      <c r="C160" s="237"/>
      <c r="D160" s="226" t="s">
        <v>216</v>
      </c>
      <c r="E160" s="238" t="s">
        <v>19</v>
      </c>
      <c r="F160" s="239" t="s">
        <v>218</v>
      </c>
      <c r="G160" s="237"/>
      <c r="H160" s="240">
        <v>0.254</v>
      </c>
      <c r="I160" s="241"/>
      <c r="J160" s="237"/>
      <c r="K160" s="237"/>
      <c r="L160" s="242"/>
      <c r="M160" s="243"/>
      <c r="N160" s="244"/>
      <c r="O160" s="244"/>
      <c r="P160" s="244"/>
      <c r="Q160" s="244"/>
      <c r="R160" s="244"/>
      <c r="S160" s="244"/>
      <c r="T160" s="245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46" t="s">
        <v>216</v>
      </c>
      <c r="AU160" s="246" t="s">
        <v>85</v>
      </c>
      <c r="AV160" s="14" t="s">
        <v>207</v>
      </c>
      <c r="AW160" s="14" t="s">
        <v>37</v>
      </c>
      <c r="AX160" s="14" t="s">
        <v>83</v>
      </c>
      <c r="AY160" s="246" t="s">
        <v>199</v>
      </c>
    </row>
    <row r="161" s="2" customFormat="1" ht="16.5" customHeight="1">
      <c r="A161" s="40"/>
      <c r="B161" s="41"/>
      <c r="C161" s="206" t="s">
        <v>326</v>
      </c>
      <c r="D161" s="206" t="s">
        <v>202</v>
      </c>
      <c r="E161" s="207" t="s">
        <v>2738</v>
      </c>
      <c r="F161" s="208" t="s">
        <v>2739</v>
      </c>
      <c r="G161" s="209" t="s">
        <v>222</v>
      </c>
      <c r="H161" s="210">
        <v>6.4000000000000004</v>
      </c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0.082189999999999999</v>
      </c>
      <c r="R161" s="215">
        <f>Q161*H161</f>
        <v>0.52601600000000004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207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207</v>
      </c>
      <c r="BM161" s="217" t="s">
        <v>2740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2741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13" customFormat="1">
      <c r="A163" s="13"/>
      <c r="B163" s="224"/>
      <c r="C163" s="225"/>
      <c r="D163" s="226" t="s">
        <v>216</v>
      </c>
      <c r="E163" s="227" t="s">
        <v>19</v>
      </c>
      <c r="F163" s="228" t="s">
        <v>2742</v>
      </c>
      <c r="G163" s="225"/>
      <c r="H163" s="229">
        <v>6.4000000000000004</v>
      </c>
      <c r="I163" s="230"/>
      <c r="J163" s="225"/>
      <c r="K163" s="225"/>
      <c r="L163" s="231"/>
      <c r="M163" s="232"/>
      <c r="N163" s="233"/>
      <c r="O163" s="233"/>
      <c r="P163" s="233"/>
      <c r="Q163" s="233"/>
      <c r="R163" s="233"/>
      <c r="S163" s="233"/>
      <c r="T163" s="234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5" t="s">
        <v>216</v>
      </c>
      <c r="AU163" s="235" t="s">
        <v>85</v>
      </c>
      <c r="AV163" s="13" t="s">
        <v>85</v>
      </c>
      <c r="AW163" s="13" t="s">
        <v>37</v>
      </c>
      <c r="AX163" s="13" t="s">
        <v>75</v>
      </c>
      <c r="AY163" s="235" t="s">
        <v>199</v>
      </c>
    </row>
    <row r="164" s="14" customFormat="1">
      <c r="A164" s="14"/>
      <c r="B164" s="236"/>
      <c r="C164" s="237"/>
      <c r="D164" s="226" t="s">
        <v>216</v>
      </c>
      <c r="E164" s="238" t="s">
        <v>19</v>
      </c>
      <c r="F164" s="239" t="s">
        <v>218</v>
      </c>
      <c r="G164" s="237"/>
      <c r="H164" s="240">
        <v>6.4000000000000004</v>
      </c>
      <c r="I164" s="241"/>
      <c r="J164" s="237"/>
      <c r="K164" s="237"/>
      <c r="L164" s="242"/>
      <c r="M164" s="243"/>
      <c r="N164" s="244"/>
      <c r="O164" s="244"/>
      <c r="P164" s="244"/>
      <c r="Q164" s="244"/>
      <c r="R164" s="244"/>
      <c r="S164" s="244"/>
      <c r="T164" s="245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46" t="s">
        <v>216</v>
      </c>
      <c r="AU164" s="246" t="s">
        <v>85</v>
      </c>
      <c r="AV164" s="14" t="s">
        <v>207</v>
      </c>
      <c r="AW164" s="14" t="s">
        <v>37</v>
      </c>
      <c r="AX164" s="14" t="s">
        <v>83</v>
      </c>
      <c r="AY164" s="246" t="s">
        <v>199</v>
      </c>
    </row>
    <row r="165" s="12" customFormat="1" ht="22.8" customHeight="1">
      <c r="A165" s="12"/>
      <c r="B165" s="190"/>
      <c r="C165" s="191"/>
      <c r="D165" s="192" t="s">
        <v>74</v>
      </c>
      <c r="E165" s="204" t="s">
        <v>207</v>
      </c>
      <c r="F165" s="204" t="s">
        <v>1334</v>
      </c>
      <c r="G165" s="191"/>
      <c r="H165" s="191"/>
      <c r="I165" s="194"/>
      <c r="J165" s="205">
        <f>BK165</f>
        <v>0</v>
      </c>
      <c r="K165" s="191"/>
      <c r="L165" s="196"/>
      <c r="M165" s="197"/>
      <c r="N165" s="198"/>
      <c r="O165" s="198"/>
      <c r="P165" s="199">
        <f>SUM(P166:P168)</f>
        <v>0</v>
      </c>
      <c r="Q165" s="198"/>
      <c r="R165" s="199">
        <f>SUM(R166:R168)</f>
        <v>0.033354200000000001</v>
      </c>
      <c r="S165" s="198"/>
      <c r="T165" s="200">
        <f>SUM(T166:T168)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01" t="s">
        <v>83</v>
      </c>
      <c r="AT165" s="202" t="s">
        <v>74</v>
      </c>
      <c r="AU165" s="202" t="s">
        <v>83</v>
      </c>
      <c r="AY165" s="201" t="s">
        <v>199</v>
      </c>
      <c r="BK165" s="203">
        <f>SUM(BK166:BK168)</f>
        <v>0</v>
      </c>
    </row>
    <row r="166" s="2" customFormat="1" ht="16.5" customHeight="1">
      <c r="A166" s="40"/>
      <c r="B166" s="41"/>
      <c r="C166" s="206" t="s">
        <v>7</v>
      </c>
      <c r="D166" s="206" t="s">
        <v>202</v>
      </c>
      <c r="E166" s="207" t="s">
        <v>2743</v>
      </c>
      <c r="F166" s="208" t="s">
        <v>2744</v>
      </c>
      <c r="G166" s="209" t="s">
        <v>417</v>
      </c>
      <c r="H166" s="210">
        <v>1</v>
      </c>
      <c r="I166" s="211"/>
      <c r="J166" s="212">
        <f>ROUND(I166*H166,2)</f>
        <v>0</v>
      </c>
      <c r="K166" s="208" t="s">
        <v>206</v>
      </c>
      <c r="L166" s="46"/>
      <c r="M166" s="213" t="s">
        <v>19</v>
      </c>
      <c r="N166" s="214" t="s">
        <v>46</v>
      </c>
      <c r="O166" s="86"/>
      <c r="P166" s="215">
        <f>O166*H166</f>
        <v>0</v>
      </c>
      <c r="Q166" s="215">
        <v>0.033354200000000001</v>
      </c>
      <c r="R166" s="215">
        <f>Q166*H166</f>
        <v>0.033354200000000001</v>
      </c>
      <c r="S166" s="215">
        <v>0</v>
      </c>
      <c r="T166" s="21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7" t="s">
        <v>207</v>
      </c>
      <c r="AT166" s="217" t="s">
        <v>202</v>
      </c>
      <c r="AU166" s="217" t="s">
        <v>85</v>
      </c>
      <c r="AY166" s="19" t="s">
        <v>199</v>
      </c>
      <c r="BE166" s="218">
        <f>IF(N166="základní",J166,0)</f>
        <v>0</v>
      </c>
      <c r="BF166" s="218">
        <f>IF(N166="snížená",J166,0)</f>
        <v>0</v>
      </c>
      <c r="BG166" s="218">
        <f>IF(N166="zákl. přenesená",J166,0)</f>
        <v>0</v>
      </c>
      <c r="BH166" s="218">
        <f>IF(N166="sníž. přenesená",J166,0)</f>
        <v>0</v>
      </c>
      <c r="BI166" s="218">
        <f>IF(N166="nulová",J166,0)</f>
        <v>0</v>
      </c>
      <c r="BJ166" s="19" t="s">
        <v>83</v>
      </c>
      <c r="BK166" s="218">
        <f>ROUND(I166*H166,2)</f>
        <v>0</v>
      </c>
      <c r="BL166" s="19" t="s">
        <v>207</v>
      </c>
      <c r="BM166" s="217" t="s">
        <v>2745</v>
      </c>
    </row>
    <row r="167" s="2" customFormat="1">
      <c r="A167" s="40"/>
      <c r="B167" s="41"/>
      <c r="C167" s="42"/>
      <c r="D167" s="219" t="s">
        <v>209</v>
      </c>
      <c r="E167" s="42"/>
      <c r="F167" s="220" t="s">
        <v>2746</v>
      </c>
      <c r="G167" s="42"/>
      <c r="H167" s="42"/>
      <c r="I167" s="221"/>
      <c r="J167" s="42"/>
      <c r="K167" s="42"/>
      <c r="L167" s="46"/>
      <c r="M167" s="222"/>
      <c r="N167" s="22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209</v>
      </c>
      <c r="AU167" s="19" t="s">
        <v>85</v>
      </c>
    </row>
    <row r="168" s="2" customFormat="1" ht="16.5" customHeight="1">
      <c r="A168" s="40"/>
      <c r="B168" s="41"/>
      <c r="C168" s="247" t="s">
        <v>339</v>
      </c>
      <c r="D168" s="247" t="s">
        <v>287</v>
      </c>
      <c r="E168" s="248" t="s">
        <v>2747</v>
      </c>
      <c r="F168" s="249" t="s">
        <v>2748</v>
      </c>
      <c r="G168" s="250" t="s">
        <v>417</v>
      </c>
      <c r="H168" s="251">
        <v>1</v>
      </c>
      <c r="I168" s="252"/>
      <c r="J168" s="253">
        <f>ROUND(I168*H168,2)</f>
        <v>0</v>
      </c>
      <c r="K168" s="249" t="s">
        <v>19</v>
      </c>
      <c r="L168" s="254"/>
      <c r="M168" s="255" t="s">
        <v>19</v>
      </c>
      <c r="N168" s="256" t="s">
        <v>46</v>
      </c>
      <c r="O168" s="86"/>
      <c r="P168" s="215">
        <f>O168*H168</f>
        <v>0</v>
      </c>
      <c r="Q168" s="215">
        <v>0</v>
      </c>
      <c r="R168" s="215">
        <f>Q168*H168</f>
        <v>0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254</v>
      </c>
      <c r="AT168" s="217" t="s">
        <v>287</v>
      </c>
      <c r="AU168" s="217" t="s">
        <v>85</v>
      </c>
      <c r="AY168" s="19" t="s">
        <v>199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83</v>
      </c>
      <c r="BK168" s="218">
        <f>ROUND(I168*H168,2)</f>
        <v>0</v>
      </c>
      <c r="BL168" s="19" t="s">
        <v>207</v>
      </c>
      <c r="BM168" s="217" t="s">
        <v>2749</v>
      </c>
    </row>
    <row r="169" s="12" customFormat="1" ht="22.8" customHeight="1">
      <c r="A169" s="12"/>
      <c r="B169" s="190"/>
      <c r="C169" s="191"/>
      <c r="D169" s="192" t="s">
        <v>74</v>
      </c>
      <c r="E169" s="204" t="s">
        <v>238</v>
      </c>
      <c r="F169" s="204" t="s">
        <v>1346</v>
      </c>
      <c r="G169" s="191"/>
      <c r="H169" s="191"/>
      <c r="I169" s="194"/>
      <c r="J169" s="205">
        <f>BK169</f>
        <v>0</v>
      </c>
      <c r="K169" s="191"/>
      <c r="L169" s="196"/>
      <c r="M169" s="197"/>
      <c r="N169" s="198"/>
      <c r="O169" s="198"/>
      <c r="P169" s="199">
        <f>SUM(P170:P176)</f>
        <v>0</v>
      </c>
      <c r="Q169" s="198"/>
      <c r="R169" s="199">
        <f>SUM(R170:R176)</f>
        <v>0.98457000000000006</v>
      </c>
      <c r="S169" s="198"/>
      <c r="T169" s="200">
        <f>SUM(T170:T176)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01" t="s">
        <v>83</v>
      </c>
      <c r="AT169" s="202" t="s">
        <v>74</v>
      </c>
      <c r="AU169" s="202" t="s">
        <v>83</v>
      </c>
      <c r="AY169" s="201" t="s">
        <v>199</v>
      </c>
      <c r="BK169" s="203">
        <f>SUM(BK170:BK176)</f>
        <v>0</v>
      </c>
    </row>
    <row r="170" s="2" customFormat="1" ht="21.75" customHeight="1">
      <c r="A170" s="40"/>
      <c r="B170" s="41"/>
      <c r="C170" s="206" t="s">
        <v>344</v>
      </c>
      <c r="D170" s="206" t="s">
        <v>202</v>
      </c>
      <c r="E170" s="207" t="s">
        <v>2750</v>
      </c>
      <c r="F170" s="208" t="s">
        <v>2751</v>
      </c>
      <c r="G170" s="209" t="s">
        <v>283</v>
      </c>
      <c r="H170" s="210">
        <v>4.4400000000000004</v>
      </c>
      <c r="I170" s="211"/>
      <c r="J170" s="212">
        <f>ROUND(I170*H170,2)</f>
        <v>0</v>
      </c>
      <c r="K170" s="208" t="s">
        <v>206</v>
      </c>
      <c r="L170" s="46"/>
      <c r="M170" s="213" t="s">
        <v>19</v>
      </c>
      <c r="N170" s="214" t="s">
        <v>46</v>
      </c>
      <c r="O170" s="86"/>
      <c r="P170" s="215">
        <f>O170*H170</f>
        <v>0</v>
      </c>
      <c r="Q170" s="215">
        <v>0.10100000000000001</v>
      </c>
      <c r="R170" s="215">
        <f>Q170*H170</f>
        <v>0.44844000000000006</v>
      </c>
      <c r="S170" s="215">
        <v>0</v>
      </c>
      <c r="T170" s="21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7" t="s">
        <v>207</v>
      </c>
      <c r="AT170" s="217" t="s">
        <v>202</v>
      </c>
      <c r="AU170" s="217" t="s">
        <v>85</v>
      </c>
      <c r="AY170" s="19" t="s">
        <v>199</v>
      </c>
      <c r="BE170" s="218">
        <f>IF(N170="základní",J170,0)</f>
        <v>0</v>
      </c>
      <c r="BF170" s="218">
        <f>IF(N170="snížená",J170,0)</f>
        <v>0</v>
      </c>
      <c r="BG170" s="218">
        <f>IF(N170="zákl. přenesená",J170,0)</f>
        <v>0</v>
      </c>
      <c r="BH170" s="218">
        <f>IF(N170="sníž. přenesená",J170,0)</f>
        <v>0</v>
      </c>
      <c r="BI170" s="218">
        <f>IF(N170="nulová",J170,0)</f>
        <v>0</v>
      </c>
      <c r="BJ170" s="19" t="s">
        <v>83</v>
      </c>
      <c r="BK170" s="218">
        <f>ROUND(I170*H170,2)</f>
        <v>0</v>
      </c>
      <c r="BL170" s="19" t="s">
        <v>207</v>
      </c>
      <c r="BM170" s="217" t="s">
        <v>2752</v>
      </c>
    </row>
    <row r="171" s="2" customFormat="1">
      <c r="A171" s="40"/>
      <c r="B171" s="41"/>
      <c r="C171" s="42"/>
      <c r="D171" s="219" t="s">
        <v>209</v>
      </c>
      <c r="E171" s="42"/>
      <c r="F171" s="220" t="s">
        <v>2753</v>
      </c>
      <c r="G171" s="42"/>
      <c r="H171" s="42"/>
      <c r="I171" s="221"/>
      <c r="J171" s="42"/>
      <c r="K171" s="42"/>
      <c r="L171" s="46"/>
      <c r="M171" s="222"/>
      <c r="N171" s="22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209</v>
      </c>
      <c r="AU171" s="19" t="s">
        <v>85</v>
      </c>
    </row>
    <row r="172" s="13" customFormat="1">
      <c r="A172" s="13"/>
      <c r="B172" s="224"/>
      <c r="C172" s="225"/>
      <c r="D172" s="226" t="s">
        <v>216</v>
      </c>
      <c r="E172" s="227" t="s">
        <v>19</v>
      </c>
      <c r="F172" s="228" t="s">
        <v>2754</v>
      </c>
      <c r="G172" s="225"/>
      <c r="H172" s="229">
        <v>4.4400000000000004</v>
      </c>
      <c r="I172" s="230"/>
      <c r="J172" s="225"/>
      <c r="K172" s="225"/>
      <c r="L172" s="231"/>
      <c r="M172" s="232"/>
      <c r="N172" s="233"/>
      <c r="O172" s="233"/>
      <c r="P172" s="233"/>
      <c r="Q172" s="233"/>
      <c r="R172" s="233"/>
      <c r="S172" s="233"/>
      <c r="T172" s="234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5" t="s">
        <v>216</v>
      </c>
      <c r="AU172" s="235" t="s">
        <v>85</v>
      </c>
      <c r="AV172" s="13" t="s">
        <v>85</v>
      </c>
      <c r="AW172" s="13" t="s">
        <v>37</v>
      </c>
      <c r="AX172" s="13" t="s">
        <v>75</v>
      </c>
      <c r="AY172" s="235" t="s">
        <v>199</v>
      </c>
    </row>
    <row r="173" s="14" customFormat="1">
      <c r="A173" s="14"/>
      <c r="B173" s="236"/>
      <c r="C173" s="237"/>
      <c r="D173" s="226" t="s">
        <v>216</v>
      </c>
      <c r="E173" s="238" t="s">
        <v>19</v>
      </c>
      <c r="F173" s="239" t="s">
        <v>218</v>
      </c>
      <c r="G173" s="237"/>
      <c r="H173" s="240">
        <v>4.4400000000000004</v>
      </c>
      <c r="I173" s="241"/>
      <c r="J173" s="237"/>
      <c r="K173" s="237"/>
      <c r="L173" s="242"/>
      <c r="M173" s="243"/>
      <c r="N173" s="244"/>
      <c r="O173" s="244"/>
      <c r="P173" s="244"/>
      <c r="Q173" s="244"/>
      <c r="R173" s="244"/>
      <c r="S173" s="244"/>
      <c r="T173" s="245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46" t="s">
        <v>216</v>
      </c>
      <c r="AU173" s="246" t="s">
        <v>85</v>
      </c>
      <c r="AV173" s="14" t="s">
        <v>207</v>
      </c>
      <c r="AW173" s="14" t="s">
        <v>37</v>
      </c>
      <c r="AX173" s="14" t="s">
        <v>83</v>
      </c>
      <c r="AY173" s="246" t="s">
        <v>199</v>
      </c>
    </row>
    <row r="174" s="2" customFormat="1" ht="16.5" customHeight="1">
      <c r="A174" s="40"/>
      <c r="B174" s="41"/>
      <c r="C174" s="247" t="s">
        <v>349</v>
      </c>
      <c r="D174" s="247" t="s">
        <v>287</v>
      </c>
      <c r="E174" s="248" t="s">
        <v>2755</v>
      </c>
      <c r="F174" s="249" t="s">
        <v>2756</v>
      </c>
      <c r="G174" s="250" t="s">
        <v>283</v>
      </c>
      <c r="H174" s="251">
        <v>4.6619999999999999</v>
      </c>
      <c r="I174" s="252"/>
      <c r="J174" s="253">
        <f>ROUND(I174*H174,2)</f>
        <v>0</v>
      </c>
      <c r="K174" s="249" t="s">
        <v>206</v>
      </c>
      <c r="L174" s="254"/>
      <c r="M174" s="255" t="s">
        <v>19</v>
      </c>
      <c r="N174" s="256" t="s">
        <v>46</v>
      </c>
      <c r="O174" s="86"/>
      <c r="P174" s="215">
        <f>O174*H174</f>
        <v>0</v>
      </c>
      <c r="Q174" s="215">
        <v>0.11500000000000001</v>
      </c>
      <c r="R174" s="215">
        <f>Q174*H174</f>
        <v>0.53613</v>
      </c>
      <c r="S174" s="215">
        <v>0</v>
      </c>
      <c r="T174" s="216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17" t="s">
        <v>254</v>
      </c>
      <c r="AT174" s="217" t="s">
        <v>287</v>
      </c>
      <c r="AU174" s="217" t="s">
        <v>85</v>
      </c>
      <c r="AY174" s="19" t="s">
        <v>199</v>
      </c>
      <c r="BE174" s="218">
        <f>IF(N174="základní",J174,0)</f>
        <v>0</v>
      </c>
      <c r="BF174" s="218">
        <f>IF(N174="snížená",J174,0)</f>
        <v>0</v>
      </c>
      <c r="BG174" s="218">
        <f>IF(N174="zákl. přenesená",J174,0)</f>
        <v>0</v>
      </c>
      <c r="BH174" s="218">
        <f>IF(N174="sníž. přenesená",J174,0)</f>
        <v>0</v>
      </c>
      <c r="BI174" s="218">
        <f>IF(N174="nulová",J174,0)</f>
        <v>0</v>
      </c>
      <c r="BJ174" s="19" t="s">
        <v>83</v>
      </c>
      <c r="BK174" s="218">
        <f>ROUND(I174*H174,2)</f>
        <v>0</v>
      </c>
      <c r="BL174" s="19" t="s">
        <v>207</v>
      </c>
      <c r="BM174" s="217" t="s">
        <v>2757</v>
      </c>
    </row>
    <row r="175" s="13" customFormat="1">
      <c r="A175" s="13"/>
      <c r="B175" s="224"/>
      <c r="C175" s="225"/>
      <c r="D175" s="226" t="s">
        <v>216</v>
      </c>
      <c r="E175" s="227" t="s">
        <v>19</v>
      </c>
      <c r="F175" s="228" t="s">
        <v>2758</v>
      </c>
      <c r="G175" s="225"/>
      <c r="H175" s="229">
        <v>4.6619999999999999</v>
      </c>
      <c r="I175" s="230"/>
      <c r="J175" s="225"/>
      <c r="K175" s="225"/>
      <c r="L175" s="231"/>
      <c r="M175" s="232"/>
      <c r="N175" s="233"/>
      <c r="O175" s="233"/>
      <c r="P175" s="233"/>
      <c r="Q175" s="233"/>
      <c r="R175" s="233"/>
      <c r="S175" s="233"/>
      <c r="T175" s="234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5" t="s">
        <v>216</v>
      </c>
      <c r="AU175" s="235" t="s">
        <v>85</v>
      </c>
      <c r="AV175" s="13" t="s">
        <v>85</v>
      </c>
      <c r="AW175" s="13" t="s">
        <v>37</v>
      </c>
      <c r="AX175" s="13" t="s">
        <v>75</v>
      </c>
      <c r="AY175" s="235" t="s">
        <v>199</v>
      </c>
    </row>
    <row r="176" s="14" customFormat="1">
      <c r="A176" s="14"/>
      <c r="B176" s="236"/>
      <c r="C176" s="237"/>
      <c r="D176" s="226" t="s">
        <v>216</v>
      </c>
      <c r="E176" s="238" t="s">
        <v>19</v>
      </c>
      <c r="F176" s="239" t="s">
        <v>218</v>
      </c>
      <c r="G176" s="237"/>
      <c r="H176" s="240">
        <v>4.6619999999999999</v>
      </c>
      <c r="I176" s="241"/>
      <c r="J176" s="237"/>
      <c r="K176" s="237"/>
      <c r="L176" s="242"/>
      <c r="M176" s="243"/>
      <c r="N176" s="244"/>
      <c r="O176" s="244"/>
      <c r="P176" s="244"/>
      <c r="Q176" s="244"/>
      <c r="R176" s="244"/>
      <c r="S176" s="244"/>
      <c r="T176" s="245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46" t="s">
        <v>216</v>
      </c>
      <c r="AU176" s="246" t="s">
        <v>85</v>
      </c>
      <c r="AV176" s="14" t="s">
        <v>207</v>
      </c>
      <c r="AW176" s="14" t="s">
        <v>37</v>
      </c>
      <c r="AX176" s="14" t="s">
        <v>83</v>
      </c>
      <c r="AY176" s="246" t="s">
        <v>199</v>
      </c>
    </row>
    <row r="177" s="12" customFormat="1" ht="22.8" customHeight="1">
      <c r="A177" s="12"/>
      <c r="B177" s="190"/>
      <c r="C177" s="191"/>
      <c r="D177" s="192" t="s">
        <v>74</v>
      </c>
      <c r="E177" s="204" t="s">
        <v>200</v>
      </c>
      <c r="F177" s="204" t="s">
        <v>201</v>
      </c>
      <c r="G177" s="191"/>
      <c r="H177" s="191"/>
      <c r="I177" s="194"/>
      <c r="J177" s="205">
        <f>BK177</f>
        <v>0</v>
      </c>
      <c r="K177" s="191"/>
      <c r="L177" s="196"/>
      <c r="M177" s="197"/>
      <c r="N177" s="198"/>
      <c r="O177" s="198"/>
      <c r="P177" s="199">
        <f>SUM(P178:P180)</f>
        <v>0</v>
      </c>
      <c r="Q177" s="198"/>
      <c r="R177" s="199">
        <f>SUM(R178:R180)</f>
        <v>0.033300000000000003</v>
      </c>
      <c r="S177" s="198"/>
      <c r="T177" s="200">
        <f>SUM(T178:T180)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01" t="s">
        <v>83</v>
      </c>
      <c r="AT177" s="202" t="s">
        <v>74</v>
      </c>
      <c r="AU177" s="202" t="s">
        <v>83</v>
      </c>
      <c r="AY177" s="201" t="s">
        <v>199</v>
      </c>
      <c r="BK177" s="203">
        <f>SUM(BK178:BK180)</f>
        <v>0</v>
      </c>
    </row>
    <row r="178" s="2" customFormat="1" ht="16.5" customHeight="1">
      <c r="A178" s="40"/>
      <c r="B178" s="41"/>
      <c r="C178" s="206" t="s">
        <v>354</v>
      </c>
      <c r="D178" s="206" t="s">
        <v>202</v>
      </c>
      <c r="E178" s="207" t="s">
        <v>415</v>
      </c>
      <c r="F178" s="208" t="s">
        <v>416</v>
      </c>
      <c r="G178" s="209" t="s">
        <v>417</v>
      </c>
      <c r="H178" s="210">
        <v>1</v>
      </c>
      <c r="I178" s="211"/>
      <c r="J178" s="212">
        <f>ROUND(I178*H178,2)</f>
        <v>0</v>
      </c>
      <c r="K178" s="208" t="s">
        <v>206</v>
      </c>
      <c r="L178" s="46"/>
      <c r="M178" s="213" t="s">
        <v>19</v>
      </c>
      <c r="N178" s="214" t="s">
        <v>46</v>
      </c>
      <c r="O178" s="86"/>
      <c r="P178" s="215">
        <f>O178*H178</f>
        <v>0</v>
      </c>
      <c r="Q178" s="215">
        <v>0.017770000000000001</v>
      </c>
      <c r="R178" s="215">
        <f>Q178*H178</f>
        <v>0.017770000000000001</v>
      </c>
      <c r="S178" s="215">
        <v>0</v>
      </c>
      <c r="T178" s="21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17" t="s">
        <v>207</v>
      </c>
      <c r="AT178" s="217" t="s">
        <v>202</v>
      </c>
      <c r="AU178" s="217" t="s">
        <v>85</v>
      </c>
      <c r="AY178" s="19" t="s">
        <v>199</v>
      </c>
      <c r="BE178" s="218">
        <f>IF(N178="základní",J178,0)</f>
        <v>0</v>
      </c>
      <c r="BF178" s="218">
        <f>IF(N178="snížená",J178,0)</f>
        <v>0</v>
      </c>
      <c r="BG178" s="218">
        <f>IF(N178="zákl. přenesená",J178,0)</f>
        <v>0</v>
      </c>
      <c r="BH178" s="218">
        <f>IF(N178="sníž. přenesená",J178,0)</f>
        <v>0</v>
      </c>
      <c r="BI178" s="218">
        <f>IF(N178="nulová",J178,0)</f>
        <v>0</v>
      </c>
      <c r="BJ178" s="19" t="s">
        <v>83</v>
      </c>
      <c r="BK178" s="218">
        <f>ROUND(I178*H178,2)</f>
        <v>0</v>
      </c>
      <c r="BL178" s="19" t="s">
        <v>207</v>
      </c>
      <c r="BM178" s="217" t="s">
        <v>2759</v>
      </c>
    </row>
    <row r="179" s="2" customFormat="1">
      <c r="A179" s="40"/>
      <c r="B179" s="41"/>
      <c r="C179" s="42"/>
      <c r="D179" s="219" t="s">
        <v>209</v>
      </c>
      <c r="E179" s="42"/>
      <c r="F179" s="220" t="s">
        <v>419</v>
      </c>
      <c r="G179" s="42"/>
      <c r="H179" s="42"/>
      <c r="I179" s="221"/>
      <c r="J179" s="42"/>
      <c r="K179" s="42"/>
      <c r="L179" s="46"/>
      <c r="M179" s="222"/>
      <c r="N179" s="223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209</v>
      </c>
      <c r="AU179" s="19" t="s">
        <v>85</v>
      </c>
    </row>
    <row r="180" s="2" customFormat="1" ht="16.5" customHeight="1">
      <c r="A180" s="40"/>
      <c r="B180" s="41"/>
      <c r="C180" s="247" t="s">
        <v>359</v>
      </c>
      <c r="D180" s="247" t="s">
        <v>287</v>
      </c>
      <c r="E180" s="248" t="s">
        <v>420</v>
      </c>
      <c r="F180" s="249" t="s">
        <v>421</v>
      </c>
      <c r="G180" s="250" t="s">
        <v>417</v>
      </c>
      <c r="H180" s="251">
        <v>1</v>
      </c>
      <c r="I180" s="252"/>
      <c r="J180" s="253">
        <f>ROUND(I180*H180,2)</f>
        <v>0</v>
      </c>
      <c r="K180" s="249" t="s">
        <v>206</v>
      </c>
      <c r="L180" s="254"/>
      <c r="M180" s="255" t="s">
        <v>19</v>
      </c>
      <c r="N180" s="256" t="s">
        <v>46</v>
      </c>
      <c r="O180" s="86"/>
      <c r="P180" s="215">
        <f>O180*H180</f>
        <v>0</v>
      </c>
      <c r="Q180" s="215">
        <v>0.01553</v>
      </c>
      <c r="R180" s="215">
        <f>Q180*H180</f>
        <v>0.01553</v>
      </c>
      <c r="S180" s="215">
        <v>0</v>
      </c>
      <c r="T180" s="21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17" t="s">
        <v>254</v>
      </c>
      <c r="AT180" s="217" t="s">
        <v>287</v>
      </c>
      <c r="AU180" s="217" t="s">
        <v>85</v>
      </c>
      <c r="AY180" s="19" t="s">
        <v>199</v>
      </c>
      <c r="BE180" s="218">
        <f>IF(N180="základní",J180,0)</f>
        <v>0</v>
      </c>
      <c r="BF180" s="218">
        <f>IF(N180="snížená",J180,0)</f>
        <v>0</v>
      </c>
      <c r="BG180" s="218">
        <f>IF(N180="zákl. přenesená",J180,0)</f>
        <v>0</v>
      </c>
      <c r="BH180" s="218">
        <f>IF(N180="sníž. přenesená",J180,0)</f>
        <v>0</v>
      </c>
      <c r="BI180" s="218">
        <f>IF(N180="nulová",J180,0)</f>
        <v>0</v>
      </c>
      <c r="BJ180" s="19" t="s">
        <v>83</v>
      </c>
      <c r="BK180" s="218">
        <f>ROUND(I180*H180,2)</f>
        <v>0</v>
      </c>
      <c r="BL180" s="19" t="s">
        <v>207</v>
      </c>
      <c r="BM180" s="217" t="s">
        <v>2760</v>
      </c>
    </row>
    <row r="181" s="12" customFormat="1" ht="22.8" customHeight="1">
      <c r="A181" s="12"/>
      <c r="B181" s="190"/>
      <c r="C181" s="191"/>
      <c r="D181" s="192" t="s">
        <v>74</v>
      </c>
      <c r="E181" s="204" t="s">
        <v>254</v>
      </c>
      <c r="F181" s="204" t="s">
        <v>1576</v>
      </c>
      <c r="G181" s="191"/>
      <c r="H181" s="191"/>
      <c r="I181" s="194"/>
      <c r="J181" s="205">
        <f>BK181</f>
        <v>0</v>
      </c>
      <c r="K181" s="191"/>
      <c r="L181" s="196"/>
      <c r="M181" s="197"/>
      <c r="N181" s="198"/>
      <c r="O181" s="198"/>
      <c r="P181" s="199">
        <f>SUM(P182:P184)</f>
        <v>0</v>
      </c>
      <c r="Q181" s="198"/>
      <c r="R181" s="199">
        <f>SUM(R182:R184)</f>
        <v>0.0030599999999999998</v>
      </c>
      <c r="S181" s="198"/>
      <c r="T181" s="200">
        <f>SUM(T182:T184)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01" t="s">
        <v>83</v>
      </c>
      <c r="AT181" s="202" t="s">
        <v>74</v>
      </c>
      <c r="AU181" s="202" t="s">
        <v>83</v>
      </c>
      <c r="AY181" s="201" t="s">
        <v>199</v>
      </c>
      <c r="BK181" s="203">
        <f>SUM(BK182:BK184)</f>
        <v>0</v>
      </c>
    </row>
    <row r="182" s="2" customFormat="1" ht="21.75" customHeight="1">
      <c r="A182" s="40"/>
      <c r="B182" s="41"/>
      <c r="C182" s="206" t="s">
        <v>364</v>
      </c>
      <c r="D182" s="206" t="s">
        <v>202</v>
      </c>
      <c r="E182" s="207" t="s">
        <v>2761</v>
      </c>
      <c r="F182" s="208" t="s">
        <v>2762</v>
      </c>
      <c r="G182" s="209" t="s">
        <v>417</v>
      </c>
      <c r="H182" s="210">
        <v>1</v>
      </c>
      <c r="I182" s="211"/>
      <c r="J182" s="212">
        <f>ROUND(I182*H182,2)</f>
        <v>0</v>
      </c>
      <c r="K182" s="208" t="s">
        <v>19</v>
      </c>
      <c r="L182" s="46"/>
      <c r="M182" s="213" t="s">
        <v>19</v>
      </c>
      <c r="N182" s="214" t="s">
        <v>46</v>
      </c>
      <c r="O182" s="86"/>
      <c r="P182" s="215">
        <f>O182*H182</f>
        <v>0</v>
      </c>
      <c r="Q182" s="215">
        <v>0</v>
      </c>
      <c r="R182" s="215">
        <f>Q182*H182</f>
        <v>0</v>
      </c>
      <c r="S182" s="215">
        <v>0</v>
      </c>
      <c r="T182" s="21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17" t="s">
        <v>207</v>
      </c>
      <c r="AT182" s="217" t="s">
        <v>202</v>
      </c>
      <c r="AU182" s="217" t="s">
        <v>85</v>
      </c>
      <c r="AY182" s="19" t="s">
        <v>199</v>
      </c>
      <c r="BE182" s="218">
        <f>IF(N182="základní",J182,0)</f>
        <v>0</v>
      </c>
      <c r="BF182" s="218">
        <f>IF(N182="snížená",J182,0)</f>
        <v>0</v>
      </c>
      <c r="BG182" s="218">
        <f>IF(N182="zákl. přenesená",J182,0)</f>
        <v>0</v>
      </c>
      <c r="BH182" s="218">
        <f>IF(N182="sníž. přenesená",J182,0)</f>
        <v>0</v>
      </c>
      <c r="BI182" s="218">
        <f>IF(N182="nulová",J182,0)</f>
        <v>0</v>
      </c>
      <c r="BJ182" s="19" t="s">
        <v>83</v>
      </c>
      <c r="BK182" s="218">
        <f>ROUND(I182*H182,2)</f>
        <v>0</v>
      </c>
      <c r="BL182" s="19" t="s">
        <v>207</v>
      </c>
      <c r="BM182" s="217" t="s">
        <v>2763</v>
      </c>
    </row>
    <row r="183" s="2" customFormat="1" ht="16.5" customHeight="1">
      <c r="A183" s="40"/>
      <c r="B183" s="41"/>
      <c r="C183" s="247" t="s">
        <v>369</v>
      </c>
      <c r="D183" s="247" t="s">
        <v>287</v>
      </c>
      <c r="E183" s="248" t="s">
        <v>2764</v>
      </c>
      <c r="F183" s="249" t="s">
        <v>2765</v>
      </c>
      <c r="G183" s="250" t="s">
        <v>417</v>
      </c>
      <c r="H183" s="251">
        <v>1</v>
      </c>
      <c r="I183" s="252"/>
      <c r="J183" s="253">
        <f>ROUND(I183*H183,2)</f>
        <v>0</v>
      </c>
      <c r="K183" s="249" t="s">
        <v>206</v>
      </c>
      <c r="L183" s="254"/>
      <c r="M183" s="255" t="s">
        <v>19</v>
      </c>
      <c r="N183" s="256" t="s">
        <v>46</v>
      </c>
      <c r="O183" s="86"/>
      <c r="P183" s="215">
        <f>O183*H183</f>
        <v>0</v>
      </c>
      <c r="Q183" s="215">
        <v>0.00025999999999999998</v>
      </c>
      <c r="R183" s="215">
        <f>Q183*H183</f>
        <v>0.00025999999999999998</v>
      </c>
      <c r="S183" s="215">
        <v>0</v>
      </c>
      <c r="T183" s="21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7" t="s">
        <v>254</v>
      </c>
      <c r="AT183" s="217" t="s">
        <v>287</v>
      </c>
      <c r="AU183" s="217" t="s">
        <v>85</v>
      </c>
      <c r="AY183" s="19" t="s">
        <v>199</v>
      </c>
      <c r="BE183" s="218">
        <f>IF(N183="základní",J183,0)</f>
        <v>0</v>
      </c>
      <c r="BF183" s="218">
        <f>IF(N183="snížená",J183,0)</f>
        <v>0</v>
      </c>
      <c r="BG183" s="218">
        <f>IF(N183="zákl. přenesená",J183,0)</f>
        <v>0</v>
      </c>
      <c r="BH183" s="218">
        <f>IF(N183="sníž. přenesená",J183,0)</f>
        <v>0</v>
      </c>
      <c r="BI183" s="218">
        <f>IF(N183="nulová",J183,0)</f>
        <v>0</v>
      </c>
      <c r="BJ183" s="19" t="s">
        <v>83</v>
      </c>
      <c r="BK183" s="218">
        <f>ROUND(I183*H183,2)</f>
        <v>0</v>
      </c>
      <c r="BL183" s="19" t="s">
        <v>207</v>
      </c>
      <c r="BM183" s="217" t="s">
        <v>2766</v>
      </c>
    </row>
    <row r="184" s="2" customFormat="1" ht="16.5" customHeight="1">
      <c r="A184" s="40"/>
      <c r="B184" s="41"/>
      <c r="C184" s="247" t="s">
        <v>374</v>
      </c>
      <c r="D184" s="247" t="s">
        <v>287</v>
      </c>
      <c r="E184" s="248" t="s">
        <v>2767</v>
      </c>
      <c r="F184" s="249" t="s">
        <v>2768</v>
      </c>
      <c r="G184" s="250" t="s">
        <v>222</v>
      </c>
      <c r="H184" s="251">
        <v>2</v>
      </c>
      <c r="I184" s="252"/>
      <c r="J184" s="253">
        <f>ROUND(I184*H184,2)</f>
        <v>0</v>
      </c>
      <c r="K184" s="249" t="s">
        <v>206</v>
      </c>
      <c r="L184" s="254"/>
      <c r="M184" s="255" t="s">
        <v>19</v>
      </c>
      <c r="N184" s="256" t="s">
        <v>46</v>
      </c>
      <c r="O184" s="86"/>
      <c r="P184" s="215">
        <f>O184*H184</f>
        <v>0</v>
      </c>
      <c r="Q184" s="215">
        <v>0.0014</v>
      </c>
      <c r="R184" s="215">
        <f>Q184*H184</f>
        <v>0.0028</v>
      </c>
      <c r="S184" s="215">
        <v>0</v>
      </c>
      <c r="T184" s="21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17" t="s">
        <v>254</v>
      </c>
      <c r="AT184" s="217" t="s">
        <v>287</v>
      </c>
      <c r="AU184" s="217" t="s">
        <v>85</v>
      </c>
      <c r="AY184" s="19" t="s">
        <v>199</v>
      </c>
      <c r="BE184" s="218">
        <f>IF(N184="základní",J184,0)</f>
        <v>0</v>
      </c>
      <c r="BF184" s="218">
        <f>IF(N184="snížená",J184,0)</f>
        <v>0</v>
      </c>
      <c r="BG184" s="218">
        <f>IF(N184="zákl. přenesená",J184,0)</f>
        <v>0</v>
      </c>
      <c r="BH184" s="218">
        <f>IF(N184="sníž. přenesená",J184,0)</f>
        <v>0</v>
      </c>
      <c r="BI184" s="218">
        <f>IF(N184="nulová",J184,0)</f>
        <v>0</v>
      </c>
      <c r="BJ184" s="19" t="s">
        <v>83</v>
      </c>
      <c r="BK184" s="218">
        <f>ROUND(I184*H184,2)</f>
        <v>0</v>
      </c>
      <c r="BL184" s="19" t="s">
        <v>207</v>
      </c>
      <c r="BM184" s="217" t="s">
        <v>2769</v>
      </c>
    </row>
    <row r="185" s="12" customFormat="1" ht="22.8" customHeight="1">
      <c r="A185" s="12"/>
      <c r="B185" s="190"/>
      <c r="C185" s="191"/>
      <c r="D185" s="192" t="s">
        <v>74</v>
      </c>
      <c r="E185" s="204" t="s">
        <v>230</v>
      </c>
      <c r="F185" s="204" t="s">
        <v>231</v>
      </c>
      <c r="G185" s="191"/>
      <c r="H185" s="191"/>
      <c r="I185" s="194"/>
      <c r="J185" s="205">
        <f>BK185</f>
        <v>0</v>
      </c>
      <c r="K185" s="191"/>
      <c r="L185" s="196"/>
      <c r="M185" s="197"/>
      <c r="N185" s="198"/>
      <c r="O185" s="198"/>
      <c r="P185" s="199">
        <f>SUM(P186:P199)</f>
        <v>0</v>
      </c>
      <c r="Q185" s="198"/>
      <c r="R185" s="199">
        <f>SUM(R186:R199)</f>
        <v>0.0037680500000000002</v>
      </c>
      <c r="S185" s="198"/>
      <c r="T185" s="200">
        <f>SUM(T186:T199)</f>
        <v>4.3294900000000007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01" t="s">
        <v>83</v>
      </c>
      <c r="AT185" s="202" t="s">
        <v>74</v>
      </c>
      <c r="AU185" s="202" t="s">
        <v>83</v>
      </c>
      <c r="AY185" s="201" t="s">
        <v>199</v>
      </c>
      <c r="BK185" s="203">
        <f>SUM(BK186:BK199)</f>
        <v>0</v>
      </c>
    </row>
    <row r="186" s="2" customFormat="1" ht="16.5" customHeight="1">
      <c r="A186" s="40"/>
      <c r="B186" s="41"/>
      <c r="C186" s="206" t="s">
        <v>379</v>
      </c>
      <c r="D186" s="206" t="s">
        <v>202</v>
      </c>
      <c r="E186" s="207" t="s">
        <v>2770</v>
      </c>
      <c r="F186" s="208" t="s">
        <v>2771</v>
      </c>
      <c r="G186" s="209" t="s">
        <v>283</v>
      </c>
      <c r="H186" s="210">
        <v>8.0600000000000005</v>
      </c>
      <c r="I186" s="211"/>
      <c r="J186" s="212">
        <f>ROUND(I186*H186,2)</f>
        <v>0</v>
      </c>
      <c r="K186" s="208" t="s">
        <v>206</v>
      </c>
      <c r="L186" s="46"/>
      <c r="M186" s="213" t="s">
        <v>19</v>
      </c>
      <c r="N186" s="214" t="s">
        <v>46</v>
      </c>
      <c r="O186" s="86"/>
      <c r="P186" s="215">
        <f>O186*H186</f>
        <v>0</v>
      </c>
      <c r="Q186" s="215">
        <v>0.00046749999999999998</v>
      </c>
      <c r="R186" s="215">
        <f>Q186*H186</f>
        <v>0.0037680500000000002</v>
      </c>
      <c r="S186" s="215">
        <v>0</v>
      </c>
      <c r="T186" s="21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207</v>
      </c>
      <c r="AT186" s="217" t="s">
        <v>202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207</v>
      </c>
      <c r="BM186" s="217" t="s">
        <v>2772</v>
      </c>
    </row>
    <row r="187" s="2" customFormat="1">
      <c r="A187" s="40"/>
      <c r="B187" s="41"/>
      <c r="C187" s="42"/>
      <c r="D187" s="219" t="s">
        <v>209</v>
      </c>
      <c r="E187" s="42"/>
      <c r="F187" s="220" t="s">
        <v>2773</v>
      </c>
      <c r="G187" s="42"/>
      <c r="H187" s="42"/>
      <c r="I187" s="221"/>
      <c r="J187" s="42"/>
      <c r="K187" s="42"/>
      <c r="L187" s="46"/>
      <c r="M187" s="222"/>
      <c r="N187" s="223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209</v>
      </c>
      <c r="AU187" s="19" t="s">
        <v>85</v>
      </c>
    </row>
    <row r="188" s="13" customFormat="1">
      <c r="A188" s="13"/>
      <c r="B188" s="224"/>
      <c r="C188" s="225"/>
      <c r="D188" s="226" t="s">
        <v>216</v>
      </c>
      <c r="E188" s="227" t="s">
        <v>19</v>
      </c>
      <c r="F188" s="228" t="s">
        <v>2774</v>
      </c>
      <c r="G188" s="225"/>
      <c r="H188" s="229">
        <v>8.0600000000000005</v>
      </c>
      <c r="I188" s="230"/>
      <c r="J188" s="225"/>
      <c r="K188" s="225"/>
      <c r="L188" s="231"/>
      <c r="M188" s="232"/>
      <c r="N188" s="233"/>
      <c r="O188" s="233"/>
      <c r="P188" s="233"/>
      <c r="Q188" s="233"/>
      <c r="R188" s="233"/>
      <c r="S188" s="233"/>
      <c r="T188" s="234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5" t="s">
        <v>216</v>
      </c>
      <c r="AU188" s="235" t="s">
        <v>85</v>
      </c>
      <c r="AV188" s="13" t="s">
        <v>85</v>
      </c>
      <c r="AW188" s="13" t="s">
        <v>37</v>
      </c>
      <c r="AX188" s="13" t="s">
        <v>75</v>
      </c>
      <c r="AY188" s="235" t="s">
        <v>199</v>
      </c>
    </row>
    <row r="189" s="14" customFormat="1">
      <c r="A189" s="14"/>
      <c r="B189" s="236"/>
      <c r="C189" s="237"/>
      <c r="D189" s="226" t="s">
        <v>216</v>
      </c>
      <c r="E189" s="238" t="s">
        <v>19</v>
      </c>
      <c r="F189" s="239" t="s">
        <v>218</v>
      </c>
      <c r="G189" s="237"/>
      <c r="H189" s="240">
        <v>8.0600000000000005</v>
      </c>
      <c r="I189" s="241"/>
      <c r="J189" s="237"/>
      <c r="K189" s="237"/>
      <c r="L189" s="242"/>
      <c r="M189" s="243"/>
      <c r="N189" s="244"/>
      <c r="O189" s="244"/>
      <c r="P189" s="244"/>
      <c r="Q189" s="244"/>
      <c r="R189" s="244"/>
      <c r="S189" s="244"/>
      <c r="T189" s="245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46" t="s">
        <v>216</v>
      </c>
      <c r="AU189" s="246" t="s">
        <v>85</v>
      </c>
      <c r="AV189" s="14" t="s">
        <v>207</v>
      </c>
      <c r="AW189" s="14" t="s">
        <v>37</v>
      </c>
      <c r="AX189" s="14" t="s">
        <v>83</v>
      </c>
      <c r="AY189" s="246" t="s">
        <v>199</v>
      </c>
    </row>
    <row r="190" s="2" customFormat="1" ht="16.5" customHeight="1">
      <c r="A190" s="40"/>
      <c r="B190" s="41"/>
      <c r="C190" s="206" t="s">
        <v>384</v>
      </c>
      <c r="D190" s="206" t="s">
        <v>202</v>
      </c>
      <c r="E190" s="207" t="s">
        <v>2775</v>
      </c>
      <c r="F190" s="208" t="s">
        <v>2776</v>
      </c>
      <c r="G190" s="209" t="s">
        <v>205</v>
      </c>
      <c r="H190" s="210">
        <v>1.4590000000000001</v>
      </c>
      <c r="I190" s="211"/>
      <c r="J190" s="212">
        <f>ROUND(I190*H190,2)</f>
        <v>0</v>
      </c>
      <c r="K190" s="208" t="s">
        <v>206</v>
      </c>
      <c r="L190" s="46"/>
      <c r="M190" s="213" t="s">
        <v>19</v>
      </c>
      <c r="N190" s="214" t="s">
        <v>46</v>
      </c>
      <c r="O190" s="86"/>
      <c r="P190" s="215">
        <f>O190*H190</f>
        <v>0</v>
      </c>
      <c r="Q190" s="215">
        <v>0</v>
      </c>
      <c r="R190" s="215">
        <f>Q190*H190</f>
        <v>0</v>
      </c>
      <c r="S190" s="215">
        <v>2.27</v>
      </c>
      <c r="T190" s="216">
        <f>S190*H190</f>
        <v>3.3119300000000003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17" t="s">
        <v>207</v>
      </c>
      <c r="AT190" s="217" t="s">
        <v>202</v>
      </c>
      <c r="AU190" s="217" t="s">
        <v>85</v>
      </c>
      <c r="AY190" s="19" t="s">
        <v>199</v>
      </c>
      <c r="BE190" s="218">
        <f>IF(N190="základní",J190,0)</f>
        <v>0</v>
      </c>
      <c r="BF190" s="218">
        <f>IF(N190="snížená",J190,0)</f>
        <v>0</v>
      </c>
      <c r="BG190" s="218">
        <f>IF(N190="zákl. přenesená",J190,0)</f>
        <v>0</v>
      </c>
      <c r="BH190" s="218">
        <f>IF(N190="sníž. přenesená",J190,0)</f>
        <v>0</v>
      </c>
      <c r="BI190" s="218">
        <f>IF(N190="nulová",J190,0)</f>
        <v>0</v>
      </c>
      <c r="BJ190" s="19" t="s">
        <v>83</v>
      </c>
      <c r="BK190" s="218">
        <f>ROUND(I190*H190,2)</f>
        <v>0</v>
      </c>
      <c r="BL190" s="19" t="s">
        <v>207</v>
      </c>
      <c r="BM190" s="217" t="s">
        <v>2777</v>
      </c>
    </row>
    <row r="191" s="2" customFormat="1">
      <c r="A191" s="40"/>
      <c r="B191" s="41"/>
      <c r="C191" s="42"/>
      <c r="D191" s="219" t="s">
        <v>209</v>
      </c>
      <c r="E191" s="42"/>
      <c r="F191" s="220" t="s">
        <v>2778</v>
      </c>
      <c r="G191" s="42"/>
      <c r="H191" s="42"/>
      <c r="I191" s="221"/>
      <c r="J191" s="42"/>
      <c r="K191" s="42"/>
      <c r="L191" s="46"/>
      <c r="M191" s="222"/>
      <c r="N191" s="223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209</v>
      </c>
      <c r="AU191" s="19" t="s">
        <v>85</v>
      </c>
    </row>
    <row r="192" s="13" customFormat="1">
      <c r="A192" s="13"/>
      <c r="B192" s="224"/>
      <c r="C192" s="225"/>
      <c r="D192" s="226" t="s">
        <v>216</v>
      </c>
      <c r="E192" s="227" t="s">
        <v>19</v>
      </c>
      <c r="F192" s="228" t="s">
        <v>2779</v>
      </c>
      <c r="G192" s="225"/>
      <c r="H192" s="229">
        <v>1.4590000000000001</v>
      </c>
      <c r="I192" s="230"/>
      <c r="J192" s="225"/>
      <c r="K192" s="225"/>
      <c r="L192" s="231"/>
      <c r="M192" s="232"/>
      <c r="N192" s="233"/>
      <c r="O192" s="233"/>
      <c r="P192" s="233"/>
      <c r="Q192" s="233"/>
      <c r="R192" s="233"/>
      <c r="S192" s="233"/>
      <c r="T192" s="234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35" t="s">
        <v>216</v>
      </c>
      <c r="AU192" s="235" t="s">
        <v>85</v>
      </c>
      <c r="AV192" s="13" t="s">
        <v>85</v>
      </c>
      <c r="AW192" s="13" t="s">
        <v>37</v>
      </c>
      <c r="AX192" s="13" t="s">
        <v>75</v>
      </c>
      <c r="AY192" s="235" t="s">
        <v>199</v>
      </c>
    </row>
    <row r="193" s="14" customFormat="1">
      <c r="A193" s="14"/>
      <c r="B193" s="236"/>
      <c r="C193" s="237"/>
      <c r="D193" s="226" t="s">
        <v>216</v>
      </c>
      <c r="E193" s="238" t="s">
        <v>19</v>
      </c>
      <c r="F193" s="239" t="s">
        <v>218</v>
      </c>
      <c r="G193" s="237"/>
      <c r="H193" s="240">
        <v>1.4590000000000001</v>
      </c>
      <c r="I193" s="241"/>
      <c r="J193" s="237"/>
      <c r="K193" s="237"/>
      <c r="L193" s="242"/>
      <c r="M193" s="243"/>
      <c r="N193" s="244"/>
      <c r="O193" s="244"/>
      <c r="P193" s="244"/>
      <c r="Q193" s="244"/>
      <c r="R193" s="244"/>
      <c r="S193" s="244"/>
      <c r="T193" s="245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46" t="s">
        <v>216</v>
      </c>
      <c r="AU193" s="246" t="s">
        <v>85</v>
      </c>
      <c r="AV193" s="14" t="s">
        <v>207</v>
      </c>
      <c r="AW193" s="14" t="s">
        <v>37</v>
      </c>
      <c r="AX193" s="14" t="s">
        <v>83</v>
      </c>
      <c r="AY193" s="246" t="s">
        <v>199</v>
      </c>
    </row>
    <row r="194" s="2" customFormat="1" ht="16.5" customHeight="1">
      <c r="A194" s="40"/>
      <c r="B194" s="41"/>
      <c r="C194" s="206" t="s">
        <v>290</v>
      </c>
      <c r="D194" s="206" t="s">
        <v>202</v>
      </c>
      <c r="E194" s="207" t="s">
        <v>2780</v>
      </c>
      <c r="F194" s="208" t="s">
        <v>2781</v>
      </c>
      <c r="G194" s="209" t="s">
        <v>205</v>
      </c>
      <c r="H194" s="210">
        <v>0.432</v>
      </c>
      <c r="I194" s="211"/>
      <c r="J194" s="212">
        <f>ROUND(I194*H194,2)</f>
        <v>0</v>
      </c>
      <c r="K194" s="208" t="s">
        <v>206</v>
      </c>
      <c r="L194" s="46"/>
      <c r="M194" s="213" t="s">
        <v>19</v>
      </c>
      <c r="N194" s="214" t="s">
        <v>46</v>
      </c>
      <c r="O194" s="86"/>
      <c r="P194" s="215">
        <f>O194*H194</f>
        <v>0</v>
      </c>
      <c r="Q194" s="215">
        <v>0</v>
      </c>
      <c r="R194" s="215">
        <f>Q194*H194</f>
        <v>0</v>
      </c>
      <c r="S194" s="215">
        <v>2.2000000000000002</v>
      </c>
      <c r="T194" s="216">
        <f>S194*H194</f>
        <v>0.95040000000000002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17" t="s">
        <v>207</v>
      </c>
      <c r="AT194" s="217" t="s">
        <v>202</v>
      </c>
      <c r="AU194" s="217" t="s">
        <v>85</v>
      </c>
      <c r="AY194" s="19" t="s">
        <v>199</v>
      </c>
      <c r="BE194" s="218">
        <f>IF(N194="základní",J194,0)</f>
        <v>0</v>
      </c>
      <c r="BF194" s="218">
        <f>IF(N194="snížená",J194,0)</f>
        <v>0</v>
      </c>
      <c r="BG194" s="218">
        <f>IF(N194="zákl. přenesená",J194,0)</f>
        <v>0</v>
      </c>
      <c r="BH194" s="218">
        <f>IF(N194="sníž. přenesená",J194,0)</f>
        <v>0</v>
      </c>
      <c r="BI194" s="218">
        <f>IF(N194="nulová",J194,0)</f>
        <v>0</v>
      </c>
      <c r="BJ194" s="19" t="s">
        <v>83</v>
      </c>
      <c r="BK194" s="218">
        <f>ROUND(I194*H194,2)</f>
        <v>0</v>
      </c>
      <c r="BL194" s="19" t="s">
        <v>207</v>
      </c>
      <c r="BM194" s="217" t="s">
        <v>2782</v>
      </c>
    </row>
    <row r="195" s="2" customFormat="1">
      <c r="A195" s="40"/>
      <c r="B195" s="41"/>
      <c r="C195" s="42"/>
      <c r="D195" s="219" t="s">
        <v>209</v>
      </c>
      <c r="E195" s="42"/>
      <c r="F195" s="220" t="s">
        <v>2783</v>
      </c>
      <c r="G195" s="42"/>
      <c r="H195" s="42"/>
      <c r="I195" s="221"/>
      <c r="J195" s="42"/>
      <c r="K195" s="42"/>
      <c r="L195" s="46"/>
      <c r="M195" s="222"/>
      <c r="N195" s="223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209</v>
      </c>
      <c r="AU195" s="19" t="s">
        <v>85</v>
      </c>
    </row>
    <row r="196" s="13" customFormat="1">
      <c r="A196" s="13"/>
      <c r="B196" s="224"/>
      <c r="C196" s="225"/>
      <c r="D196" s="226" t="s">
        <v>216</v>
      </c>
      <c r="E196" s="227" t="s">
        <v>19</v>
      </c>
      <c r="F196" s="228" t="s">
        <v>2784</v>
      </c>
      <c r="G196" s="225"/>
      <c r="H196" s="229">
        <v>0.432</v>
      </c>
      <c r="I196" s="230"/>
      <c r="J196" s="225"/>
      <c r="K196" s="225"/>
      <c r="L196" s="231"/>
      <c r="M196" s="232"/>
      <c r="N196" s="233"/>
      <c r="O196" s="233"/>
      <c r="P196" s="233"/>
      <c r="Q196" s="233"/>
      <c r="R196" s="233"/>
      <c r="S196" s="233"/>
      <c r="T196" s="234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35" t="s">
        <v>216</v>
      </c>
      <c r="AU196" s="235" t="s">
        <v>85</v>
      </c>
      <c r="AV196" s="13" t="s">
        <v>85</v>
      </c>
      <c r="AW196" s="13" t="s">
        <v>37</v>
      </c>
      <c r="AX196" s="13" t="s">
        <v>75</v>
      </c>
      <c r="AY196" s="235" t="s">
        <v>199</v>
      </c>
    </row>
    <row r="197" s="14" customFormat="1">
      <c r="A197" s="14"/>
      <c r="B197" s="236"/>
      <c r="C197" s="237"/>
      <c r="D197" s="226" t="s">
        <v>216</v>
      </c>
      <c r="E197" s="238" t="s">
        <v>19</v>
      </c>
      <c r="F197" s="239" t="s">
        <v>218</v>
      </c>
      <c r="G197" s="237"/>
      <c r="H197" s="240">
        <v>0.432</v>
      </c>
      <c r="I197" s="241"/>
      <c r="J197" s="237"/>
      <c r="K197" s="237"/>
      <c r="L197" s="242"/>
      <c r="M197" s="243"/>
      <c r="N197" s="244"/>
      <c r="O197" s="244"/>
      <c r="P197" s="244"/>
      <c r="Q197" s="244"/>
      <c r="R197" s="244"/>
      <c r="S197" s="244"/>
      <c r="T197" s="245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46" t="s">
        <v>216</v>
      </c>
      <c r="AU197" s="246" t="s">
        <v>85</v>
      </c>
      <c r="AV197" s="14" t="s">
        <v>207</v>
      </c>
      <c r="AW197" s="14" t="s">
        <v>37</v>
      </c>
      <c r="AX197" s="14" t="s">
        <v>83</v>
      </c>
      <c r="AY197" s="246" t="s">
        <v>199</v>
      </c>
    </row>
    <row r="198" s="2" customFormat="1" ht="16.5" customHeight="1">
      <c r="A198" s="40"/>
      <c r="B198" s="41"/>
      <c r="C198" s="206" t="s">
        <v>392</v>
      </c>
      <c r="D198" s="206" t="s">
        <v>202</v>
      </c>
      <c r="E198" s="207" t="s">
        <v>1869</v>
      </c>
      <c r="F198" s="208" t="s">
        <v>1870</v>
      </c>
      <c r="G198" s="209" t="s">
        <v>283</v>
      </c>
      <c r="H198" s="210">
        <v>0.92000000000000004</v>
      </c>
      <c r="I198" s="211"/>
      <c r="J198" s="212">
        <f>ROUND(I198*H198,2)</f>
        <v>0</v>
      </c>
      <c r="K198" s="208" t="s">
        <v>206</v>
      </c>
      <c r="L198" s="46"/>
      <c r="M198" s="213" t="s">
        <v>19</v>
      </c>
      <c r="N198" s="214" t="s">
        <v>46</v>
      </c>
      <c r="O198" s="86"/>
      <c r="P198" s="215">
        <f>O198*H198</f>
        <v>0</v>
      </c>
      <c r="Q198" s="215">
        <v>0</v>
      </c>
      <c r="R198" s="215">
        <f>Q198*H198</f>
        <v>0</v>
      </c>
      <c r="S198" s="215">
        <v>0.072999999999999995</v>
      </c>
      <c r="T198" s="216">
        <f>S198*H198</f>
        <v>0.067159999999999997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17" t="s">
        <v>207</v>
      </c>
      <c r="AT198" s="217" t="s">
        <v>202</v>
      </c>
      <c r="AU198" s="217" t="s">
        <v>85</v>
      </c>
      <c r="AY198" s="19" t="s">
        <v>199</v>
      </c>
      <c r="BE198" s="218">
        <f>IF(N198="základní",J198,0)</f>
        <v>0</v>
      </c>
      <c r="BF198" s="218">
        <f>IF(N198="snížená",J198,0)</f>
        <v>0</v>
      </c>
      <c r="BG198" s="218">
        <f>IF(N198="zákl. přenesená",J198,0)</f>
        <v>0</v>
      </c>
      <c r="BH198" s="218">
        <f>IF(N198="sníž. přenesená",J198,0)</f>
        <v>0</v>
      </c>
      <c r="BI198" s="218">
        <f>IF(N198="nulová",J198,0)</f>
        <v>0</v>
      </c>
      <c r="BJ198" s="19" t="s">
        <v>83</v>
      </c>
      <c r="BK198" s="218">
        <f>ROUND(I198*H198,2)</f>
        <v>0</v>
      </c>
      <c r="BL198" s="19" t="s">
        <v>207</v>
      </c>
      <c r="BM198" s="217" t="s">
        <v>2785</v>
      </c>
    </row>
    <row r="199" s="2" customFormat="1">
      <c r="A199" s="40"/>
      <c r="B199" s="41"/>
      <c r="C199" s="42"/>
      <c r="D199" s="219" t="s">
        <v>209</v>
      </c>
      <c r="E199" s="42"/>
      <c r="F199" s="220" t="s">
        <v>1872</v>
      </c>
      <c r="G199" s="42"/>
      <c r="H199" s="42"/>
      <c r="I199" s="221"/>
      <c r="J199" s="42"/>
      <c r="K199" s="42"/>
      <c r="L199" s="46"/>
      <c r="M199" s="222"/>
      <c r="N199" s="223"/>
      <c r="O199" s="86"/>
      <c r="P199" s="86"/>
      <c r="Q199" s="86"/>
      <c r="R199" s="86"/>
      <c r="S199" s="86"/>
      <c r="T199" s="87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19" t="s">
        <v>209</v>
      </c>
      <c r="AU199" s="19" t="s">
        <v>85</v>
      </c>
    </row>
    <row r="200" s="12" customFormat="1" ht="22.8" customHeight="1">
      <c r="A200" s="12"/>
      <c r="B200" s="190"/>
      <c r="C200" s="191"/>
      <c r="D200" s="192" t="s">
        <v>74</v>
      </c>
      <c r="E200" s="204" t="s">
        <v>236</v>
      </c>
      <c r="F200" s="204" t="s">
        <v>237</v>
      </c>
      <c r="G200" s="191"/>
      <c r="H200" s="191"/>
      <c r="I200" s="194"/>
      <c r="J200" s="205">
        <f>BK200</f>
        <v>0</v>
      </c>
      <c r="K200" s="191"/>
      <c r="L200" s="196"/>
      <c r="M200" s="197"/>
      <c r="N200" s="198"/>
      <c r="O200" s="198"/>
      <c r="P200" s="199">
        <f>SUM(P201:P214)</f>
        <v>0</v>
      </c>
      <c r="Q200" s="198"/>
      <c r="R200" s="199">
        <f>SUM(R201:R214)</f>
        <v>0</v>
      </c>
      <c r="S200" s="198"/>
      <c r="T200" s="200">
        <f>SUM(T201:T214)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01" t="s">
        <v>83</v>
      </c>
      <c r="AT200" s="202" t="s">
        <v>74</v>
      </c>
      <c r="AU200" s="202" t="s">
        <v>83</v>
      </c>
      <c r="AY200" s="201" t="s">
        <v>199</v>
      </c>
      <c r="BK200" s="203">
        <f>SUM(BK201:BK214)</f>
        <v>0</v>
      </c>
    </row>
    <row r="201" s="2" customFormat="1" ht="21.75" customHeight="1">
      <c r="A201" s="40"/>
      <c r="B201" s="41"/>
      <c r="C201" s="206" t="s">
        <v>516</v>
      </c>
      <c r="D201" s="206" t="s">
        <v>202</v>
      </c>
      <c r="E201" s="207" t="s">
        <v>239</v>
      </c>
      <c r="F201" s="208" t="s">
        <v>240</v>
      </c>
      <c r="G201" s="209" t="s">
        <v>213</v>
      </c>
      <c r="H201" s="210">
        <v>4.3499999999999996</v>
      </c>
      <c r="I201" s="211"/>
      <c r="J201" s="212">
        <f>ROUND(I201*H201,2)</f>
        <v>0</v>
      </c>
      <c r="K201" s="208" t="s">
        <v>206</v>
      </c>
      <c r="L201" s="46"/>
      <c r="M201" s="213" t="s">
        <v>19</v>
      </c>
      <c r="N201" s="214" t="s">
        <v>46</v>
      </c>
      <c r="O201" s="86"/>
      <c r="P201" s="215">
        <f>O201*H201</f>
        <v>0</v>
      </c>
      <c r="Q201" s="215">
        <v>0</v>
      </c>
      <c r="R201" s="215">
        <f>Q201*H201</f>
        <v>0</v>
      </c>
      <c r="S201" s="215">
        <v>0</v>
      </c>
      <c r="T201" s="21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17" t="s">
        <v>207</v>
      </c>
      <c r="AT201" s="217" t="s">
        <v>202</v>
      </c>
      <c r="AU201" s="217" t="s">
        <v>85</v>
      </c>
      <c r="AY201" s="19" t="s">
        <v>199</v>
      </c>
      <c r="BE201" s="218">
        <f>IF(N201="základní",J201,0)</f>
        <v>0</v>
      </c>
      <c r="BF201" s="218">
        <f>IF(N201="snížená",J201,0)</f>
        <v>0</v>
      </c>
      <c r="BG201" s="218">
        <f>IF(N201="zákl. přenesená",J201,0)</f>
        <v>0</v>
      </c>
      <c r="BH201" s="218">
        <f>IF(N201="sníž. přenesená",J201,0)</f>
        <v>0</v>
      </c>
      <c r="BI201" s="218">
        <f>IF(N201="nulová",J201,0)</f>
        <v>0</v>
      </c>
      <c r="BJ201" s="19" t="s">
        <v>83</v>
      </c>
      <c r="BK201" s="218">
        <f>ROUND(I201*H201,2)</f>
        <v>0</v>
      </c>
      <c r="BL201" s="19" t="s">
        <v>207</v>
      </c>
      <c r="BM201" s="217" t="s">
        <v>2786</v>
      </c>
    </row>
    <row r="202" s="2" customFormat="1">
      <c r="A202" s="40"/>
      <c r="B202" s="41"/>
      <c r="C202" s="42"/>
      <c r="D202" s="219" t="s">
        <v>209</v>
      </c>
      <c r="E202" s="42"/>
      <c r="F202" s="220" t="s">
        <v>242</v>
      </c>
      <c r="G202" s="42"/>
      <c r="H202" s="42"/>
      <c r="I202" s="221"/>
      <c r="J202" s="42"/>
      <c r="K202" s="42"/>
      <c r="L202" s="46"/>
      <c r="M202" s="222"/>
      <c r="N202" s="223"/>
      <c r="O202" s="86"/>
      <c r="P202" s="86"/>
      <c r="Q202" s="86"/>
      <c r="R202" s="86"/>
      <c r="S202" s="86"/>
      <c r="T202" s="87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19" t="s">
        <v>209</v>
      </c>
      <c r="AU202" s="19" t="s">
        <v>85</v>
      </c>
    </row>
    <row r="203" s="2" customFormat="1" ht="21.75" customHeight="1">
      <c r="A203" s="40"/>
      <c r="B203" s="41"/>
      <c r="C203" s="206" t="s">
        <v>521</v>
      </c>
      <c r="D203" s="206" t="s">
        <v>202</v>
      </c>
      <c r="E203" s="207" t="s">
        <v>2318</v>
      </c>
      <c r="F203" s="208" t="s">
        <v>2319</v>
      </c>
      <c r="G203" s="209" t="s">
        <v>213</v>
      </c>
      <c r="H203" s="210">
        <v>4.3499999999999996</v>
      </c>
      <c r="I203" s="211"/>
      <c r="J203" s="212">
        <f>ROUND(I203*H203,2)</f>
        <v>0</v>
      </c>
      <c r="K203" s="208" t="s">
        <v>206</v>
      </c>
      <c r="L203" s="46"/>
      <c r="M203" s="213" t="s">
        <v>19</v>
      </c>
      <c r="N203" s="214" t="s">
        <v>46</v>
      </c>
      <c r="O203" s="86"/>
      <c r="P203" s="215">
        <f>O203*H203</f>
        <v>0</v>
      </c>
      <c r="Q203" s="215">
        <v>0</v>
      </c>
      <c r="R203" s="215">
        <f>Q203*H203</f>
        <v>0</v>
      </c>
      <c r="S203" s="215">
        <v>0</v>
      </c>
      <c r="T203" s="21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17" t="s">
        <v>207</v>
      </c>
      <c r="AT203" s="217" t="s">
        <v>202</v>
      </c>
      <c r="AU203" s="217" t="s">
        <v>85</v>
      </c>
      <c r="AY203" s="19" t="s">
        <v>199</v>
      </c>
      <c r="BE203" s="218">
        <f>IF(N203="základní",J203,0)</f>
        <v>0</v>
      </c>
      <c r="BF203" s="218">
        <f>IF(N203="snížená",J203,0)</f>
        <v>0</v>
      </c>
      <c r="BG203" s="218">
        <f>IF(N203="zákl. přenesená",J203,0)</f>
        <v>0</v>
      </c>
      <c r="BH203" s="218">
        <f>IF(N203="sníž. přenesená",J203,0)</f>
        <v>0</v>
      </c>
      <c r="BI203" s="218">
        <f>IF(N203="nulová",J203,0)</f>
        <v>0</v>
      </c>
      <c r="BJ203" s="19" t="s">
        <v>83</v>
      </c>
      <c r="BK203" s="218">
        <f>ROUND(I203*H203,2)</f>
        <v>0</v>
      </c>
      <c r="BL203" s="19" t="s">
        <v>207</v>
      </c>
      <c r="BM203" s="217" t="s">
        <v>2787</v>
      </c>
    </row>
    <row r="204" s="2" customFormat="1">
      <c r="A204" s="40"/>
      <c r="B204" s="41"/>
      <c r="C204" s="42"/>
      <c r="D204" s="219" t="s">
        <v>209</v>
      </c>
      <c r="E204" s="42"/>
      <c r="F204" s="220" t="s">
        <v>2321</v>
      </c>
      <c r="G204" s="42"/>
      <c r="H204" s="42"/>
      <c r="I204" s="221"/>
      <c r="J204" s="42"/>
      <c r="K204" s="42"/>
      <c r="L204" s="46"/>
      <c r="M204" s="222"/>
      <c r="N204" s="223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209</v>
      </c>
      <c r="AU204" s="19" t="s">
        <v>85</v>
      </c>
    </row>
    <row r="205" s="2" customFormat="1" ht="16.5" customHeight="1">
      <c r="A205" s="40"/>
      <c r="B205" s="41"/>
      <c r="C205" s="206" t="s">
        <v>526</v>
      </c>
      <c r="D205" s="206" t="s">
        <v>202</v>
      </c>
      <c r="E205" s="207" t="s">
        <v>250</v>
      </c>
      <c r="F205" s="208" t="s">
        <v>251</v>
      </c>
      <c r="G205" s="209" t="s">
        <v>213</v>
      </c>
      <c r="H205" s="210">
        <v>4.3499999999999996</v>
      </c>
      <c r="I205" s="211"/>
      <c r="J205" s="212">
        <f>ROUND(I205*H205,2)</f>
        <v>0</v>
      </c>
      <c r="K205" s="208" t="s">
        <v>206</v>
      </c>
      <c r="L205" s="46"/>
      <c r="M205" s="213" t="s">
        <v>19</v>
      </c>
      <c r="N205" s="214" t="s">
        <v>46</v>
      </c>
      <c r="O205" s="86"/>
      <c r="P205" s="215">
        <f>O205*H205</f>
        <v>0</v>
      </c>
      <c r="Q205" s="215">
        <v>0</v>
      </c>
      <c r="R205" s="215">
        <f>Q205*H205</f>
        <v>0</v>
      </c>
      <c r="S205" s="215">
        <v>0</v>
      </c>
      <c r="T205" s="21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17" t="s">
        <v>207</v>
      </c>
      <c r="AT205" s="217" t="s">
        <v>202</v>
      </c>
      <c r="AU205" s="217" t="s">
        <v>85</v>
      </c>
      <c r="AY205" s="19" t="s">
        <v>199</v>
      </c>
      <c r="BE205" s="218">
        <f>IF(N205="základní",J205,0)</f>
        <v>0</v>
      </c>
      <c r="BF205" s="218">
        <f>IF(N205="snížená",J205,0)</f>
        <v>0</v>
      </c>
      <c r="BG205" s="218">
        <f>IF(N205="zákl. přenesená",J205,0)</f>
        <v>0</v>
      </c>
      <c r="BH205" s="218">
        <f>IF(N205="sníž. přenesená",J205,0)</f>
        <v>0</v>
      </c>
      <c r="BI205" s="218">
        <f>IF(N205="nulová",J205,0)</f>
        <v>0</v>
      </c>
      <c r="BJ205" s="19" t="s">
        <v>83</v>
      </c>
      <c r="BK205" s="218">
        <f>ROUND(I205*H205,2)</f>
        <v>0</v>
      </c>
      <c r="BL205" s="19" t="s">
        <v>207</v>
      </c>
      <c r="BM205" s="217" t="s">
        <v>2788</v>
      </c>
    </row>
    <row r="206" s="2" customFormat="1">
      <c r="A206" s="40"/>
      <c r="B206" s="41"/>
      <c r="C206" s="42"/>
      <c r="D206" s="219" t="s">
        <v>209</v>
      </c>
      <c r="E206" s="42"/>
      <c r="F206" s="220" t="s">
        <v>253</v>
      </c>
      <c r="G206" s="42"/>
      <c r="H206" s="42"/>
      <c r="I206" s="221"/>
      <c r="J206" s="42"/>
      <c r="K206" s="42"/>
      <c r="L206" s="46"/>
      <c r="M206" s="222"/>
      <c r="N206" s="223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209</v>
      </c>
      <c r="AU206" s="19" t="s">
        <v>85</v>
      </c>
    </row>
    <row r="207" s="2" customFormat="1" ht="16.5" customHeight="1">
      <c r="A207" s="40"/>
      <c r="B207" s="41"/>
      <c r="C207" s="206" t="s">
        <v>531</v>
      </c>
      <c r="D207" s="206" t="s">
        <v>202</v>
      </c>
      <c r="E207" s="207" t="s">
        <v>255</v>
      </c>
      <c r="F207" s="208" t="s">
        <v>256</v>
      </c>
      <c r="G207" s="209" t="s">
        <v>213</v>
      </c>
      <c r="H207" s="210">
        <v>87</v>
      </c>
      <c r="I207" s="211"/>
      <c r="J207" s="212">
        <f>ROUND(I207*H207,2)</f>
        <v>0</v>
      </c>
      <c r="K207" s="208" t="s">
        <v>206</v>
      </c>
      <c r="L207" s="46"/>
      <c r="M207" s="213" t="s">
        <v>19</v>
      </c>
      <c r="N207" s="214" t="s">
        <v>46</v>
      </c>
      <c r="O207" s="86"/>
      <c r="P207" s="215">
        <f>O207*H207</f>
        <v>0</v>
      </c>
      <c r="Q207" s="215">
        <v>0</v>
      </c>
      <c r="R207" s="215">
        <f>Q207*H207</f>
        <v>0</v>
      </c>
      <c r="S207" s="215">
        <v>0</v>
      </c>
      <c r="T207" s="216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17" t="s">
        <v>207</v>
      </c>
      <c r="AT207" s="217" t="s">
        <v>202</v>
      </c>
      <c r="AU207" s="217" t="s">
        <v>85</v>
      </c>
      <c r="AY207" s="19" t="s">
        <v>199</v>
      </c>
      <c r="BE207" s="218">
        <f>IF(N207="základní",J207,0)</f>
        <v>0</v>
      </c>
      <c r="BF207" s="218">
        <f>IF(N207="snížená",J207,0)</f>
        <v>0</v>
      </c>
      <c r="BG207" s="218">
        <f>IF(N207="zákl. přenesená",J207,0)</f>
        <v>0</v>
      </c>
      <c r="BH207" s="218">
        <f>IF(N207="sníž. přenesená",J207,0)</f>
        <v>0</v>
      </c>
      <c r="BI207" s="218">
        <f>IF(N207="nulová",J207,0)</f>
        <v>0</v>
      </c>
      <c r="BJ207" s="19" t="s">
        <v>83</v>
      </c>
      <c r="BK207" s="218">
        <f>ROUND(I207*H207,2)</f>
        <v>0</v>
      </c>
      <c r="BL207" s="19" t="s">
        <v>207</v>
      </c>
      <c r="BM207" s="217" t="s">
        <v>2789</v>
      </c>
    </row>
    <row r="208" s="2" customFormat="1">
      <c r="A208" s="40"/>
      <c r="B208" s="41"/>
      <c r="C208" s="42"/>
      <c r="D208" s="219" t="s">
        <v>209</v>
      </c>
      <c r="E208" s="42"/>
      <c r="F208" s="220" t="s">
        <v>258</v>
      </c>
      <c r="G208" s="42"/>
      <c r="H208" s="42"/>
      <c r="I208" s="221"/>
      <c r="J208" s="42"/>
      <c r="K208" s="42"/>
      <c r="L208" s="46"/>
      <c r="M208" s="222"/>
      <c r="N208" s="223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209</v>
      </c>
      <c r="AU208" s="19" t="s">
        <v>85</v>
      </c>
    </row>
    <row r="209" s="13" customFormat="1">
      <c r="A209" s="13"/>
      <c r="B209" s="224"/>
      <c r="C209" s="225"/>
      <c r="D209" s="226" t="s">
        <v>216</v>
      </c>
      <c r="E209" s="227" t="s">
        <v>19</v>
      </c>
      <c r="F209" s="228" t="s">
        <v>2790</v>
      </c>
      <c r="G209" s="225"/>
      <c r="H209" s="229">
        <v>87</v>
      </c>
      <c r="I209" s="230"/>
      <c r="J209" s="225"/>
      <c r="K209" s="225"/>
      <c r="L209" s="231"/>
      <c r="M209" s="232"/>
      <c r="N209" s="233"/>
      <c r="O209" s="233"/>
      <c r="P209" s="233"/>
      <c r="Q209" s="233"/>
      <c r="R209" s="233"/>
      <c r="S209" s="233"/>
      <c r="T209" s="234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35" t="s">
        <v>216</v>
      </c>
      <c r="AU209" s="235" t="s">
        <v>85</v>
      </c>
      <c r="AV209" s="13" t="s">
        <v>85</v>
      </c>
      <c r="AW209" s="13" t="s">
        <v>37</v>
      </c>
      <c r="AX209" s="13" t="s">
        <v>75</v>
      </c>
      <c r="AY209" s="235" t="s">
        <v>199</v>
      </c>
    </row>
    <row r="210" s="14" customFormat="1">
      <c r="A210" s="14"/>
      <c r="B210" s="236"/>
      <c r="C210" s="237"/>
      <c r="D210" s="226" t="s">
        <v>216</v>
      </c>
      <c r="E210" s="238" t="s">
        <v>19</v>
      </c>
      <c r="F210" s="239" t="s">
        <v>218</v>
      </c>
      <c r="G210" s="237"/>
      <c r="H210" s="240">
        <v>87</v>
      </c>
      <c r="I210" s="241"/>
      <c r="J210" s="237"/>
      <c r="K210" s="237"/>
      <c r="L210" s="242"/>
      <c r="M210" s="243"/>
      <c r="N210" s="244"/>
      <c r="O210" s="244"/>
      <c r="P210" s="244"/>
      <c r="Q210" s="244"/>
      <c r="R210" s="244"/>
      <c r="S210" s="244"/>
      <c r="T210" s="245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46" t="s">
        <v>216</v>
      </c>
      <c r="AU210" s="246" t="s">
        <v>85</v>
      </c>
      <c r="AV210" s="14" t="s">
        <v>207</v>
      </c>
      <c r="AW210" s="14" t="s">
        <v>37</v>
      </c>
      <c r="AX210" s="14" t="s">
        <v>83</v>
      </c>
      <c r="AY210" s="246" t="s">
        <v>199</v>
      </c>
    </row>
    <row r="211" s="2" customFormat="1" ht="24.15" customHeight="1">
      <c r="A211" s="40"/>
      <c r="B211" s="41"/>
      <c r="C211" s="206" t="s">
        <v>536</v>
      </c>
      <c r="D211" s="206" t="s">
        <v>202</v>
      </c>
      <c r="E211" s="207" t="s">
        <v>1413</v>
      </c>
      <c r="F211" s="208" t="s">
        <v>1414</v>
      </c>
      <c r="G211" s="209" t="s">
        <v>213</v>
      </c>
      <c r="H211" s="210">
        <v>4.3499999999999996</v>
      </c>
      <c r="I211" s="211"/>
      <c r="J211" s="212">
        <f>ROUND(I211*H211,2)</f>
        <v>0</v>
      </c>
      <c r="K211" s="208" t="s">
        <v>206</v>
      </c>
      <c r="L211" s="46"/>
      <c r="M211" s="213" t="s">
        <v>19</v>
      </c>
      <c r="N211" s="214" t="s">
        <v>46</v>
      </c>
      <c r="O211" s="86"/>
      <c r="P211" s="215">
        <f>O211*H211</f>
        <v>0</v>
      </c>
      <c r="Q211" s="215">
        <v>0</v>
      </c>
      <c r="R211" s="215">
        <f>Q211*H211</f>
        <v>0</v>
      </c>
      <c r="S211" s="215">
        <v>0</v>
      </c>
      <c r="T211" s="21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17" t="s">
        <v>207</v>
      </c>
      <c r="AT211" s="217" t="s">
        <v>202</v>
      </c>
      <c r="AU211" s="217" t="s">
        <v>85</v>
      </c>
      <c r="AY211" s="19" t="s">
        <v>199</v>
      </c>
      <c r="BE211" s="218">
        <f>IF(N211="základní",J211,0)</f>
        <v>0</v>
      </c>
      <c r="BF211" s="218">
        <f>IF(N211="snížená",J211,0)</f>
        <v>0</v>
      </c>
      <c r="BG211" s="218">
        <f>IF(N211="zákl. přenesená",J211,0)</f>
        <v>0</v>
      </c>
      <c r="BH211" s="218">
        <f>IF(N211="sníž. přenesená",J211,0)</f>
        <v>0</v>
      </c>
      <c r="BI211" s="218">
        <f>IF(N211="nulová",J211,0)</f>
        <v>0</v>
      </c>
      <c r="BJ211" s="19" t="s">
        <v>83</v>
      </c>
      <c r="BK211" s="218">
        <f>ROUND(I211*H211,2)</f>
        <v>0</v>
      </c>
      <c r="BL211" s="19" t="s">
        <v>207</v>
      </c>
      <c r="BM211" s="217" t="s">
        <v>2791</v>
      </c>
    </row>
    <row r="212" s="2" customFormat="1">
      <c r="A212" s="40"/>
      <c r="B212" s="41"/>
      <c r="C212" s="42"/>
      <c r="D212" s="219" t="s">
        <v>209</v>
      </c>
      <c r="E212" s="42"/>
      <c r="F212" s="220" t="s">
        <v>1416</v>
      </c>
      <c r="G212" s="42"/>
      <c r="H212" s="42"/>
      <c r="I212" s="221"/>
      <c r="J212" s="42"/>
      <c r="K212" s="42"/>
      <c r="L212" s="46"/>
      <c r="M212" s="222"/>
      <c r="N212" s="22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209</v>
      </c>
      <c r="AU212" s="19" t="s">
        <v>85</v>
      </c>
    </row>
    <row r="213" s="2" customFormat="1" ht="21.75" customHeight="1">
      <c r="A213" s="40"/>
      <c r="B213" s="41"/>
      <c r="C213" s="206" t="s">
        <v>543</v>
      </c>
      <c r="D213" s="206" t="s">
        <v>202</v>
      </c>
      <c r="E213" s="207" t="s">
        <v>266</v>
      </c>
      <c r="F213" s="208" t="s">
        <v>267</v>
      </c>
      <c r="G213" s="209" t="s">
        <v>213</v>
      </c>
      <c r="H213" s="210">
        <v>0.10000000000000001</v>
      </c>
      <c r="I213" s="211"/>
      <c r="J213" s="212">
        <f>ROUND(I213*H213,2)</f>
        <v>0</v>
      </c>
      <c r="K213" s="208" t="s">
        <v>206</v>
      </c>
      <c r="L213" s="46"/>
      <c r="M213" s="213" t="s">
        <v>19</v>
      </c>
      <c r="N213" s="214" t="s">
        <v>46</v>
      </c>
      <c r="O213" s="86"/>
      <c r="P213" s="215">
        <f>O213*H213</f>
        <v>0</v>
      </c>
      <c r="Q213" s="215">
        <v>0</v>
      </c>
      <c r="R213" s="215">
        <f>Q213*H213</f>
        <v>0</v>
      </c>
      <c r="S213" s="215">
        <v>0</v>
      </c>
      <c r="T213" s="216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17" t="s">
        <v>207</v>
      </c>
      <c r="AT213" s="217" t="s">
        <v>202</v>
      </c>
      <c r="AU213" s="217" t="s">
        <v>85</v>
      </c>
      <c r="AY213" s="19" t="s">
        <v>199</v>
      </c>
      <c r="BE213" s="218">
        <f>IF(N213="základní",J213,0)</f>
        <v>0</v>
      </c>
      <c r="BF213" s="218">
        <f>IF(N213="snížená",J213,0)</f>
        <v>0</v>
      </c>
      <c r="BG213" s="218">
        <f>IF(N213="zákl. přenesená",J213,0)</f>
        <v>0</v>
      </c>
      <c r="BH213" s="218">
        <f>IF(N213="sníž. přenesená",J213,0)</f>
        <v>0</v>
      </c>
      <c r="BI213" s="218">
        <f>IF(N213="nulová",J213,0)</f>
        <v>0</v>
      </c>
      <c r="BJ213" s="19" t="s">
        <v>83</v>
      </c>
      <c r="BK213" s="218">
        <f>ROUND(I213*H213,2)</f>
        <v>0</v>
      </c>
      <c r="BL213" s="19" t="s">
        <v>207</v>
      </c>
      <c r="BM213" s="217" t="s">
        <v>2792</v>
      </c>
    </row>
    <row r="214" s="2" customFormat="1">
      <c r="A214" s="40"/>
      <c r="B214" s="41"/>
      <c r="C214" s="42"/>
      <c r="D214" s="219" t="s">
        <v>209</v>
      </c>
      <c r="E214" s="42"/>
      <c r="F214" s="220" t="s">
        <v>269</v>
      </c>
      <c r="G214" s="42"/>
      <c r="H214" s="42"/>
      <c r="I214" s="221"/>
      <c r="J214" s="42"/>
      <c r="K214" s="42"/>
      <c r="L214" s="46"/>
      <c r="M214" s="222"/>
      <c r="N214" s="223"/>
      <c r="O214" s="86"/>
      <c r="P214" s="86"/>
      <c r="Q214" s="86"/>
      <c r="R214" s="86"/>
      <c r="S214" s="86"/>
      <c r="T214" s="87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19" t="s">
        <v>209</v>
      </c>
      <c r="AU214" s="19" t="s">
        <v>85</v>
      </c>
    </row>
    <row r="215" s="12" customFormat="1" ht="22.8" customHeight="1">
      <c r="A215" s="12"/>
      <c r="B215" s="190"/>
      <c r="C215" s="191"/>
      <c r="D215" s="192" t="s">
        <v>74</v>
      </c>
      <c r="E215" s="204" t="s">
        <v>660</v>
      </c>
      <c r="F215" s="204" t="s">
        <v>661</v>
      </c>
      <c r="G215" s="191"/>
      <c r="H215" s="191"/>
      <c r="I215" s="194"/>
      <c r="J215" s="205">
        <f>BK215</f>
        <v>0</v>
      </c>
      <c r="K215" s="191"/>
      <c r="L215" s="196"/>
      <c r="M215" s="197"/>
      <c r="N215" s="198"/>
      <c r="O215" s="198"/>
      <c r="P215" s="199">
        <f>SUM(P216:P217)</f>
        <v>0</v>
      </c>
      <c r="Q215" s="198"/>
      <c r="R215" s="199">
        <f>SUM(R216:R217)</f>
        <v>0</v>
      </c>
      <c r="S215" s="198"/>
      <c r="T215" s="200">
        <f>SUM(T216:T217)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01" t="s">
        <v>83</v>
      </c>
      <c r="AT215" s="202" t="s">
        <v>74</v>
      </c>
      <c r="AU215" s="202" t="s">
        <v>83</v>
      </c>
      <c r="AY215" s="201" t="s">
        <v>199</v>
      </c>
      <c r="BK215" s="203">
        <f>SUM(BK216:BK217)</f>
        <v>0</v>
      </c>
    </row>
    <row r="216" s="2" customFormat="1" ht="16.5" customHeight="1">
      <c r="A216" s="40"/>
      <c r="B216" s="41"/>
      <c r="C216" s="206" t="s">
        <v>548</v>
      </c>
      <c r="D216" s="206" t="s">
        <v>202</v>
      </c>
      <c r="E216" s="207" t="s">
        <v>2327</v>
      </c>
      <c r="F216" s="208" t="s">
        <v>2328</v>
      </c>
      <c r="G216" s="209" t="s">
        <v>213</v>
      </c>
      <c r="H216" s="210">
        <v>9.9130000000000003</v>
      </c>
      <c r="I216" s="211"/>
      <c r="J216" s="212">
        <f>ROUND(I216*H216,2)</f>
        <v>0</v>
      </c>
      <c r="K216" s="208" t="s">
        <v>206</v>
      </c>
      <c r="L216" s="46"/>
      <c r="M216" s="213" t="s">
        <v>19</v>
      </c>
      <c r="N216" s="214" t="s">
        <v>46</v>
      </c>
      <c r="O216" s="86"/>
      <c r="P216" s="215">
        <f>O216*H216</f>
        <v>0</v>
      </c>
      <c r="Q216" s="215">
        <v>0</v>
      </c>
      <c r="R216" s="215">
        <f>Q216*H216</f>
        <v>0</v>
      </c>
      <c r="S216" s="215">
        <v>0</v>
      </c>
      <c r="T216" s="216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17" t="s">
        <v>207</v>
      </c>
      <c r="AT216" s="217" t="s">
        <v>202</v>
      </c>
      <c r="AU216" s="217" t="s">
        <v>85</v>
      </c>
      <c r="AY216" s="19" t="s">
        <v>199</v>
      </c>
      <c r="BE216" s="218">
        <f>IF(N216="základní",J216,0)</f>
        <v>0</v>
      </c>
      <c r="BF216" s="218">
        <f>IF(N216="snížená",J216,0)</f>
        <v>0</v>
      </c>
      <c r="BG216" s="218">
        <f>IF(N216="zákl. přenesená",J216,0)</f>
        <v>0</v>
      </c>
      <c r="BH216" s="218">
        <f>IF(N216="sníž. přenesená",J216,0)</f>
        <v>0</v>
      </c>
      <c r="BI216" s="218">
        <f>IF(N216="nulová",J216,0)</f>
        <v>0</v>
      </c>
      <c r="BJ216" s="19" t="s">
        <v>83</v>
      </c>
      <c r="BK216" s="218">
        <f>ROUND(I216*H216,2)</f>
        <v>0</v>
      </c>
      <c r="BL216" s="19" t="s">
        <v>207</v>
      </c>
      <c r="BM216" s="217" t="s">
        <v>2793</v>
      </c>
    </row>
    <row r="217" s="2" customFormat="1">
      <c r="A217" s="40"/>
      <c r="B217" s="41"/>
      <c r="C217" s="42"/>
      <c r="D217" s="219" t="s">
        <v>209</v>
      </c>
      <c r="E217" s="42"/>
      <c r="F217" s="220" t="s">
        <v>2330</v>
      </c>
      <c r="G217" s="42"/>
      <c r="H217" s="42"/>
      <c r="I217" s="221"/>
      <c r="J217" s="42"/>
      <c r="K217" s="42"/>
      <c r="L217" s="46"/>
      <c r="M217" s="222"/>
      <c r="N217" s="223"/>
      <c r="O217" s="86"/>
      <c r="P217" s="86"/>
      <c r="Q217" s="86"/>
      <c r="R217" s="86"/>
      <c r="S217" s="86"/>
      <c r="T217" s="87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19" t="s">
        <v>209</v>
      </c>
      <c r="AU217" s="19" t="s">
        <v>85</v>
      </c>
    </row>
    <row r="218" s="12" customFormat="1" ht="25.92" customHeight="1">
      <c r="A218" s="12"/>
      <c r="B218" s="190"/>
      <c r="C218" s="191"/>
      <c r="D218" s="192" t="s">
        <v>74</v>
      </c>
      <c r="E218" s="193" t="s">
        <v>277</v>
      </c>
      <c r="F218" s="193" t="s">
        <v>278</v>
      </c>
      <c r="G218" s="191"/>
      <c r="H218" s="191"/>
      <c r="I218" s="194"/>
      <c r="J218" s="195">
        <f>BK218</f>
        <v>0</v>
      </c>
      <c r="K218" s="191"/>
      <c r="L218" s="196"/>
      <c r="M218" s="197"/>
      <c r="N218" s="198"/>
      <c r="O218" s="198"/>
      <c r="P218" s="199">
        <f>P219</f>
        <v>0</v>
      </c>
      <c r="Q218" s="198"/>
      <c r="R218" s="199">
        <f>R219</f>
        <v>0.017500000000000002</v>
      </c>
      <c r="S218" s="198"/>
      <c r="T218" s="200">
        <f>T219</f>
        <v>0.02002752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01" t="s">
        <v>85</v>
      </c>
      <c r="AT218" s="202" t="s">
        <v>74</v>
      </c>
      <c r="AU218" s="202" t="s">
        <v>75</v>
      </c>
      <c r="AY218" s="201" t="s">
        <v>199</v>
      </c>
      <c r="BK218" s="203">
        <f>BK219</f>
        <v>0</v>
      </c>
    </row>
    <row r="219" s="12" customFormat="1" ht="22.8" customHeight="1">
      <c r="A219" s="12"/>
      <c r="B219" s="190"/>
      <c r="C219" s="191"/>
      <c r="D219" s="192" t="s">
        <v>74</v>
      </c>
      <c r="E219" s="204" t="s">
        <v>463</v>
      </c>
      <c r="F219" s="204" t="s">
        <v>464</v>
      </c>
      <c r="G219" s="191"/>
      <c r="H219" s="191"/>
      <c r="I219" s="194"/>
      <c r="J219" s="205">
        <f>BK219</f>
        <v>0</v>
      </c>
      <c r="K219" s="191"/>
      <c r="L219" s="196"/>
      <c r="M219" s="197"/>
      <c r="N219" s="198"/>
      <c r="O219" s="198"/>
      <c r="P219" s="199">
        <f>SUM(P220:P228)</f>
        <v>0</v>
      </c>
      <c r="Q219" s="198"/>
      <c r="R219" s="199">
        <f>SUM(R220:R228)</f>
        <v>0.017500000000000002</v>
      </c>
      <c r="S219" s="198"/>
      <c r="T219" s="200">
        <f>SUM(T220:T228)</f>
        <v>0.02002752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01" t="s">
        <v>85</v>
      </c>
      <c r="AT219" s="202" t="s">
        <v>74</v>
      </c>
      <c r="AU219" s="202" t="s">
        <v>83</v>
      </c>
      <c r="AY219" s="201" t="s">
        <v>199</v>
      </c>
      <c r="BK219" s="203">
        <f>SUM(BK220:BK228)</f>
        <v>0</v>
      </c>
    </row>
    <row r="220" s="2" customFormat="1" ht="16.5" customHeight="1">
      <c r="A220" s="40"/>
      <c r="B220" s="41"/>
      <c r="C220" s="206" t="s">
        <v>553</v>
      </c>
      <c r="D220" s="206" t="s">
        <v>202</v>
      </c>
      <c r="E220" s="207" t="s">
        <v>2086</v>
      </c>
      <c r="F220" s="208" t="s">
        <v>2087</v>
      </c>
      <c r="G220" s="209" t="s">
        <v>283</v>
      </c>
      <c r="H220" s="210">
        <v>1.8240000000000001</v>
      </c>
      <c r="I220" s="211"/>
      <c r="J220" s="212">
        <f>ROUND(I220*H220,2)</f>
        <v>0</v>
      </c>
      <c r="K220" s="208" t="s">
        <v>206</v>
      </c>
      <c r="L220" s="46"/>
      <c r="M220" s="213" t="s">
        <v>19</v>
      </c>
      <c r="N220" s="214" t="s">
        <v>46</v>
      </c>
      <c r="O220" s="86"/>
      <c r="P220" s="215">
        <f>O220*H220</f>
        <v>0</v>
      </c>
      <c r="Q220" s="215">
        <v>0</v>
      </c>
      <c r="R220" s="215">
        <f>Q220*H220</f>
        <v>0</v>
      </c>
      <c r="S220" s="215">
        <v>0.01098</v>
      </c>
      <c r="T220" s="216">
        <f>S220*H220</f>
        <v>0.02002752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17" t="s">
        <v>128</v>
      </c>
      <c r="AT220" s="217" t="s">
        <v>202</v>
      </c>
      <c r="AU220" s="217" t="s">
        <v>85</v>
      </c>
      <c r="AY220" s="19" t="s">
        <v>199</v>
      </c>
      <c r="BE220" s="218">
        <f>IF(N220="základní",J220,0)</f>
        <v>0</v>
      </c>
      <c r="BF220" s="218">
        <f>IF(N220="snížená",J220,0)</f>
        <v>0</v>
      </c>
      <c r="BG220" s="218">
        <f>IF(N220="zákl. přenesená",J220,0)</f>
        <v>0</v>
      </c>
      <c r="BH220" s="218">
        <f>IF(N220="sníž. přenesená",J220,0)</f>
        <v>0</v>
      </c>
      <c r="BI220" s="218">
        <f>IF(N220="nulová",J220,0)</f>
        <v>0</v>
      </c>
      <c r="BJ220" s="19" t="s">
        <v>83</v>
      </c>
      <c r="BK220" s="218">
        <f>ROUND(I220*H220,2)</f>
        <v>0</v>
      </c>
      <c r="BL220" s="19" t="s">
        <v>128</v>
      </c>
      <c r="BM220" s="217" t="s">
        <v>2794</v>
      </c>
    </row>
    <row r="221" s="2" customFormat="1">
      <c r="A221" s="40"/>
      <c r="B221" s="41"/>
      <c r="C221" s="42"/>
      <c r="D221" s="219" t="s">
        <v>209</v>
      </c>
      <c r="E221" s="42"/>
      <c r="F221" s="220" t="s">
        <v>2089</v>
      </c>
      <c r="G221" s="42"/>
      <c r="H221" s="42"/>
      <c r="I221" s="221"/>
      <c r="J221" s="42"/>
      <c r="K221" s="42"/>
      <c r="L221" s="46"/>
      <c r="M221" s="222"/>
      <c r="N221" s="223"/>
      <c r="O221" s="86"/>
      <c r="P221" s="86"/>
      <c r="Q221" s="86"/>
      <c r="R221" s="86"/>
      <c r="S221" s="86"/>
      <c r="T221" s="87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19" t="s">
        <v>209</v>
      </c>
      <c r="AU221" s="19" t="s">
        <v>85</v>
      </c>
    </row>
    <row r="222" s="13" customFormat="1">
      <c r="A222" s="13"/>
      <c r="B222" s="224"/>
      <c r="C222" s="225"/>
      <c r="D222" s="226" t="s">
        <v>216</v>
      </c>
      <c r="E222" s="227" t="s">
        <v>19</v>
      </c>
      <c r="F222" s="228" t="s">
        <v>2795</v>
      </c>
      <c r="G222" s="225"/>
      <c r="H222" s="229">
        <v>1.8240000000000001</v>
      </c>
      <c r="I222" s="230"/>
      <c r="J222" s="225"/>
      <c r="K222" s="225"/>
      <c r="L222" s="231"/>
      <c r="M222" s="232"/>
      <c r="N222" s="233"/>
      <c r="O222" s="233"/>
      <c r="P222" s="233"/>
      <c r="Q222" s="233"/>
      <c r="R222" s="233"/>
      <c r="S222" s="233"/>
      <c r="T222" s="234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5" t="s">
        <v>216</v>
      </c>
      <c r="AU222" s="235" t="s">
        <v>85</v>
      </c>
      <c r="AV222" s="13" t="s">
        <v>85</v>
      </c>
      <c r="AW222" s="13" t="s">
        <v>37</v>
      </c>
      <c r="AX222" s="13" t="s">
        <v>75</v>
      </c>
      <c r="AY222" s="235" t="s">
        <v>199</v>
      </c>
    </row>
    <row r="223" s="14" customFormat="1">
      <c r="A223" s="14"/>
      <c r="B223" s="236"/>
      <c r="C223" s="237"/>
      <c r="D223" s="226" t="s">
        <v>216</v>
      </c>
      <c r="E223" s="238" t="s">
        <v>19</v>
      </c>
      <c r="F223" s="239" t="s">
        <v>218</v>
      </c>
      <c r="G223" s="237"/>
      <c r="H223" s="240">
        <v>1.8240000000000001</v>
      </c>
      <c r="I223" s="241"/>
      <c r="J223" s="237"/>
      <c r="K223" s="237"/>
      <c r="L223" s="242"/>
      <c r="M223" s="243"/>
      <c r="N223" s="244"/>
      <c r="O223" s="244"/>
      <c r="P223" s="244"/>
      <c r="Q223" s="244"/>
      <c r="R223" s="244"/>
      <c r="S223" s="244"/>
      <c r="T223" s="245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46" t="s">
        <v>216</v>
      </c>
      <c r="AU223" s="246" t="s">
        <v>85</v>
      </c>
      <c r="AV223" s="14" t="s">
        <v>207</v>
      </c>
      <c r="AW223" s="14" t="s">
        <v>37</v>
      </c>
      <c r="AX223" s="14" t="s">
        <v>83</v>
      </c>
      <c r="AY223" s="246" t="s">
        <v>199</v>
      </c>
    </row>
    <row r="224" s="2" customFormat="1" ht="16.5" customHeight="1">
      <c r="A224" s="40"/>
      <c r="B224" s="41"/>
      <c r="C224" s="206" t="s">
        <v>558</v>
      </c>
      <c r="D224" s="206" t="s">
        <v>202</v>
      </c>
      <c r="E224" s="207" t="s">
        <v>465</v>
      </c>
      <c r="F224" s="208" t="s">
        <v>466</v>
      </c>
      <c r="G224" s="209" t="s">
        <v>417</v>
      </c>
      <c r="H224" s="210">
        <v>1</v>
      </c>
      <c r="I224" s="211"/>
      <c r="J224" s="212">
        <f>ROUND(I224*H224,2)</f>
        <v>0</v>
      </c>
      <c r="K224" s="208" t="s">
        <v>206</v>
      </c>
      <c r="L224" s="46"/>
      <c r="M224" s="213" t="s">
        <v>19</v>
      </c>
      <c r="N224" s="214" t="s">
        <v>46</v>
      </c>
      <c r="O224" s="86"/>
      <c r="P224" s="215">
        <f>O224*H224</f>
        <v>0</v>
      </c>
      <c r="Q224" s="215">
        <v>0</v>
      </c>
      <c r="R224" s="215">
        <f>Q224*H224</f>
        <v>0</v>
      </c>
      <c r="S224" s="215">
        <v>0</v>
      </c>
      <c r="T224" s="216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17" t="s">
        <v>128</v>
      </c>
      <c r="AT224" s="217" t="s">
        <v>202</v>
      </c>
      <c r="AU224" s="217" t="s">
        <v>85</v>
      </c>
      <c r="AY224" s="19" t="s">
        <v>199</v>
      </c>
      <c r="BE224" s="218">
        <f>IF(N224="základní",J224,0)</f>
        <v>0</v>
      </c>
      <c r="BF224" s="218">
        <f>IF(N224="snížená",J224,0)</f>
        <v>0</v>
      </c>
      <c r="BG224" s="218">
        <f>IF(N224="zákl. přenesená",J224,0)</f>
        <v>0</v>
      </c>
      <c r="BH224" s="218">
        <f>IF(N224="sníž. přenesená",J224,0)</f>
        <v>0</v>
      </c>
      <c r="BI224" s="218">
        <f>IF(N224="nulová",J224,0)</f>
        <v>0</v>
      </c>
      <c r="BJ224" s="19" t="s">
        <v>83</v>
      </c>
      <c r="BK224" s="218">
        <f>ROUND(I224*H224,2)</f>
        <v>0</v>
      </c>
      <c r="BL224" s="19" t="s">
        <v>128</v>
      </c>
      <c r="BM224" s="217" t="s">
        <v>2796</v>
      </c>
    </row>
    <row r="225" s="2" customFormat="1">
      <c r="A225" s="40"/>
      <c r="B225" s="41"/>
      <c r="C225" s="42"/>
      <c r="D225" s="219" t="s">
        <v>209</v>
      </c>
      <c r="E225" s="42"/>
      <c r="F225" s="220" t="s">
        <v>468</v>
      </c>
      <c r="G225" s="42"/>
      <c r="H225" s="42"/>
      <c r="I225" s="221"/>
      <c r="J225" s="42"/>
      <c r="K225" s="42"/>
      <c r="L225" s="46"/>
      <c r="M225" s="222"/>
      <c r="N225" s="223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209</v>
      </c>
      <c r="AU225" s="19" t="s">
        <v>85</v>
      </c>
    </row>
    <row r="226" s="2" customFormat="1" ht="16.5" customHeight="1">
      <c r="A226" s="40"/>
      <c r="B226" s="41"/>
      <c r="C226" s="247" t="s">
        <v>563</v>
      </c>
      <c r="D226" s="247" t="s">
        <v>287</v>
      </c>
      <c r="E226" s="248" t="s">
        <v>2797</v>
      </c>
      <c r="F226" s="249" t="s">
        <v>2798</v>
      </c>
      <c r="G226" s="250" t="s">
        <v>417</v>
      </c>
      <c r="H226" s="251">
        <v>1</v>
      </c>
      <c r="I226" s="252"/>
      <c r="J226" s="253">
        <f>ROUND(I226*H226,2)</f>
        <v>0</v>
      </c>
      <c r="K226" s="249" t="s">
        <v>206</v>
      </c>
      <c r="L226" s="254"/>
      <c r="M226" s="255" t="s">
        <v>19</v>
      </c>
      <c r="N226" s="256" t="s">
        <v>46</v>
      </c>
      <c r="O226" s="86"/>
      <c r="P226" s="215">
        <f>O226*H226</f>
        <v>0</v>
      </c>
      <c r="Q226" s="215">
        <v>0.017500000000000002</v>
      </c>
      <c r="R226" s="215">
        <f>Q226*H226</f>
        <v>0.017500000000000002</v>
      </c>
      <c r="S226" s="215">
        <v>0</v>
      </c>
      <c r="T226" s="216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17" t="s">
        <v>290</v>
      </c>
      <c r="AT226" s="217" t="s">
        <v>287</v>
      </c>
      <c r="AU226" s="217" t="s">
        <v>85</v>
      </c>
      <c r="AY226" s="19" t="s">
        <v>199</v>
      </c>
      <c r="BE226" s="218">
        <f>IF(N226="základní",J226,0)</f>
        <v>0</v>
      </c>
      <c r="BF226" s="218">
        <f>IF(N226="snížená",J226,0)</f>
        <v>0</v>
      </c>
      <c r="BG226" s="218">
        <f>IF(N226="zákl. přenesená",J226,0)</f>
        <v>0</v>
      </c>
      <c r="BH226" s="218">
        <f>IF(N226="sníž. přenesená",J226,0)</f>
        <v>0</v>
      </c>
      <c r="BI226" s="218">
        <f>IF(N226="nulová",J226,0)</f>
        <v>0</v>
      </c>
      <c r="BJ226" s="19" t="s">
        <v>83</v>
      </c>
      <c r="BK226" s="218">
        <f>ROUND(I226*H226,2)</f>
        <v>0</v>
      </c>
      <c r="BL226" s="19" t="s">
        <v>128</v>
      </c>
      <c r="BM226" s="217" t="s">
        <v>2799</v>
      </c>
    </row>
    <row r="227" s="2" customFormat="1" ht="16.5" customHeight="1">
      <c r="A227" s="40"/>
      <c r="B227" s="41"/>
      <c r="C227" s="206" t="s">
        <v>570</v>
      </c>
      <c r="D227" s="206" t="s">
        <v>202</v>
      </c>
      <c r="E227" s="207" t="s">
        <v>479</v>
      </c>
      <c r="F227" s="208" t="s">
        <v>480</v>
      </c>
      <c r="G227" s="209" t="s">
        <v>305</v>
      </c>
      <c r="H227" s="257"/>
      <c r="I227" s="211"/>
      <c r="J227" s="212">
        <f>ROUND(I227*H227,2)</f>
        <v>0</v>
      </c>
      <c r="K227" s="208" t="s">
        <v>206</v>
      </c>
      <c r="L227" s="46"/>
      <c r="M227" s="213" t="s">
        <v>19</v>
      </c>
      <c r="N227" s="214" t="s">
        <v>46</v>
      </c>
      <c r="O227" s="86"/>
      <c r="P227" s="215">
        <f>O227*H227</f>
        <v>0</v>
      </c>
      <c r="Q227" s="215">
        <v>0</v>
      </c>
      <c r="R227" s="215">
        <f>Q227*H227</f>
        <v>0</v>
      </c>
      <c r="S227" s="215">
        <v>0</v>
      </c>
      <c r="T227" s="216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17" t="s">
        <v>128</v>
      </c>
      <c r="AT227" s="217" t="s">
        <v>202</v>
      </c>
      <c r="AU227" s="217" t="s">
        <v>85</v>
      </c>
      <c r="AY227" s="19" t="s">
        <v>199</v>
      </c>
      <c r="BE227" s="218">
        <f>IF(N227="základní",J227,0)</f>
        <v>0</v>
      </c>
      <c r="BF227" s="218">
        <f>IF(N227="snížená",J227,0)</f>
        <v>0</v>
      </c>
      <c r="BG227" s="218">
        <f>IF(N227="zákl. přenesená",J227,0)</f>
        <v>0</v>
      </c>
      <c r="BH227" s="218">
        <f>IF(N227="sníž. přenesená",J227,0)</f>
        <v>0</v>
      </c>
      <c r="BI227" s="218">
        <f>IF(N227="nulová",J227,0)</f>
        <v>0</v>
      </c>
      <c r="BJ227" s="19" t="s">
        <v>83</v>
      </c>
      <c r="BK227" s="218">
        <f>ROUND(I227*H227,2)</f>
        <v>0</v>
      </c>
      <c r="BL227" s="19" t="s">
        <v>128</v>
      </c>
      <c r="BM227" s="217" t="s">
        <v>2800</v>
      </c>
    </row>
    <row r="228" s="2" customFormat="1">
      <c r="A228" s="40"/>
      <c r="B228" s="41"/>
      <c r="C228" s="42"/>
      <c r="D228" s="219" t="s">
        <v>209</v>
      </c>
      <c r="E228" s="42"/>
      <c r="F228" s="220" t="s">
        <v>482</v>
      </c>
      <c r="G228" s="42"/>
      <c r="H228" s="42"/>
      <c r="I228" s="221"/>
      <c r="J228" s="42"/>
      <c r="K228" s="42"/>
      <c r="L228" s="46"/>
      <c r="M228" s="258"/>
      <c r="N228" s="259"/>
      <c r="O228" s="260"/>
      <c r="P228" s="260"/>
      <c r="Q228" s="260"/>
      <c r="R228" s="260"/>
      <c r="S228" s="260"/>
      <c r="T228" s="261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209</v>
      </c>
      <c r="AU228" s="19" t="s">
        <v>85</v>
      </c>
    </row>
    <row r="229" s="2" customFormat="1" ht="6.96" customHeight="1">
      <c r="A229" s="40"/>
      <c r="B229" s="61"/>
      <c r="C229" s="62"/>
      <c r="D229" s="62"/>
      <c r="E229" s="62"/>
      <c r="F229" s="62"/>
      <c r="G229" s="62"/>
      <c r="H229" s="62"/>
      <c r="I229" s="62"/>
      <c r="J229" s="62"/>
      <c r="K229" s="62"/>
      <c r="L229" s="46"/>
      <c r="M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</row>
  </sheetData>
  <sheetProtection sheet="1" autoFilter="0" formatColumns="0" formatRows="0" objects="1" scenarios="1" spinCount="100000" saltValue="fnf3Z9NxXRXrOvxBTQueXI46DFDw6OK8ESVYykXFRXnTXbMTI2zftQXhrwn2cwhrKkFuwlLkDjd6X/IU4cP4ZQ==" hashValue="MW8EbXgpuNlCJzESf8WwgYLMPQPhWmqXk7qvbB8m2FOYYWYfqxkrbdBF86MJbiZ57eWR7KRAHMyoat2dEGPrHg==" algorithmName="SHA-512" password="CC35"/>
  <autoFilter ref="C91:K228"/>
  <mergeCells count="9">
    <mergeCell ref="E7:H7"/>
    <mergeCell ref="E9:H9"/>
    <mergeCell ref="E18:H18"/>
    <mergeCell ref="E27:H27"/>
    <mergeCell ref="E48:H48"/>
    <mergeCell ref="E50:H50"/>
    <mergeCell ref="E82:H82"/>
    <mergeCell ref="E84:H84"/>
    <mergeCell ref="L2:V2"/>
  </mergeCells>
  <hyperlinks>
    <hyperlink ref="F96" r:id="rId1" display="https://podminky.urs.cz/item/CS_URS_2025_02/122151501"/>
    <hyperlink ref="F100" r:id="rId2" display="https://podminky.urs.cz/item/CS_URS_2025_02/162251101"/>
    <hyperlink ref="F104" r:id="rId3" display="https://podminky.urs.cz/item/CS_URS_2025_02/162751117"/>
    <hyperlink ref="F106" r:id="rId4" display="https://podminky.urs.cz/item/CS_URS_2025_02/162751119"/>
    <hyperlink ref="F110" r:id="rId5" display="https://podminky.urs.cz/item/CS_URS_2025_02/171201221"/>
    <hyperlink ref="F112" r:id="rId6" display="https://podminky.urs.cz/item/CS_URS_2025_02/171251201"/>
    <hyperlink ref="F114" r:id="rId7" display="https://podminky.urs.cz/item/CS_URS_2025_02/174151101"/>
    <hyperlink ref="F117" r:id="rId8" display="https://podminky.urs.cz/item/CS_URS_2025_02/211531111"/>
    <hyperlink ref="F121" r:id="rId9" display="https://podminky.urs.cz/item/CS_URS_2025_02/271532213"/>
    <hyperlink ref="F125" r:id="rId10" display="https://podminky.urs.cz/item/CS_URS_2025_02/271562211"/>
    <hyperlink ref="F129" r:id="rId11" display="https://podminky.urs.cz/item/CS_URS_2025_02/274322511"/>
    <hyperlink ref="F133" r:id="rId12" display="https://podminky.urs.cz/item/CS_URS_2025_02/274351121"/>
    <hyperlink ref="F137" r:id="rId13" display="https://podminky.urs.cz/item/CS_URS_2025_02/274351122"/>
    <hyperlink ref="F139" r:id="rId14" display="https://podminky.urs.cz/item/CS_URS_2025_02/274361821"/>
    <hyperlink ref="F144" r:id="rId15" display="https://podminky.urs.cz/item/CS_URS_2025_02/311321817"/>
    <hyperlink ref="F148" r:id="rId16" display="https://podminky.urs.cz/item/CS_URS_2025_02/311351121"/>
    <hyperlink ref="F152" r:id="rId17" display="https://podminky.urs.cz/item/CS_URS_2025_02/311351122"/>
    <hyperlink ref="F154" r:id="rId18" display="https://podminky.urs.cz/item/CS_URS_2025_02/311351911"/>
    <hyperlink ref="F158" r:id="rId19" display="https://podminky.urs.cz/item/CS_URS_2025_02/311361821"/>
    <hyperlink ref="F162" r:id="rId20" display="https://podminky.urs.cz/item/CS_URS_2025_02/349234841"/>
    <hyperlink ref="F167" r:id="rId21" display="https://podminky.urs.cz/item/CS_URS_2025_02/435121011"/>
    <hyperlink ref="F171" r:id="rId22" display="https://podminky.urs.cz/item/CS_URS_2025_02/596811120"/>
    <hyperlink ref="F179" r:id="rId23" display="https://podminky.urs.cz/item/CS_URS_2025_02/642942111"/>
    <hyperlink ref="F187" r:id="rId24" display="https://podminky.urs.cz/item/CS_URS_2025_02/919726122"/>
    <hyperlink ref="F191" r:id="rId25" display="https://podminky.urs.cz/item/CS_URS_2025_02/962023391"/>
    <hyperlink ref="F195" r:id="rId26" display="https://podminky.urs.cz/item/CS_URS_2025_02/962042320"/>
    <hyperlink ref="F199" r:id="rId27" display="https://podminky.urs.cz/item/CS_URS_2025_02/968082015"/>
    <hyperlink ref="F202" r:id="rId28" display="https://podminky.urs.cz/item/CS_URS_2025_02/997013152"/>
    <hyperlink ref="F204" r:id="rId29" display="https://podminky.urs.cz/item/CS_URS_2025_02/997013219"/>
    <hyperlink ref="F206" r:id="rId30" display="https://podminky.urs.cz/item/CS_URS_2025_02/997013501"/>
    <hyperlink ref="F208" r:id="rId31" display="https://podminky.urs.cz/item/CS_URS_2025_02/997013509"/>
    <hyperlink ref="F212" r:id="rId32" display="https://podminky.urs.cz/item/CS_URS_2025_02/997013609"/>
    <hyperlink ref="F214" r:id="rId33" display="https://podminky.urs.cz/item/CS_URS_2025_02/997013811"/>
    <hyperlink ref="F217" r:id="rId34" display="https://podminky.urs.cz/item/CS_URS_2025_02/998011009"/>
    <hyperlink ref="F221" r:id="rId35" display="https://podminky.urs.cz/item/CS_URS_2025_02/766411821"/>
    <hyperlink ref="F225" r:id="rId36" display="https://podminky.urs.cz/item/CS_URS_2025_02/766660002"/>
    <hyperlink ref="F228" r:id="rId37" display="https://podminky.urs.cz/item/CS_URS_2025_02/998766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8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151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2801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ROUND(J84,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ROUND((SUM(BE84:BE120)),  2)</f>
        <v>0</v>
      </c>
      <c r="G33" s="40"/>
      <c r="H33" s="40"/>
      <c r="I33" s="150">
        <v>0.20999999999999999</v>
      </c>
      <c r="J33" s="149">
        <f>ROUND(((SUM(BE84:BE120))*I33),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ROUND((SUM(BF84:BF120)),  2)</f>
        <v>0</v>
      </c>
      <c r="G34" s="40"/>
      <c r="H34" s="40"/>
      <c r="I34" s="150">
        <v>0.12</v>
      </c>
      <c r="J34" s="149">
        <f>ROUND(((SUM(BF84:BF120))*I34),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ROUND((SUM(BG84:BG120)),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ROUND((SUM(BH84:BH120)),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ROUND((SUM(BI84:BI120)),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VZT - Vzduchotechnika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J84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2802</v>
      </c>
      <c r="E60" s="170"/>
      <c r="F60" s="170"/>
      <c r="G60" s="170"/>
      <c r="H60" s="170"/>
      <c r="I60" s="170"/>
      <c r="J60" s="171">
        <f>J85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2803</v>
      </c>
      <c r="E61" s="176"/>
      <c r="F61" s="176"/>
      <c r="G61" s="176"/>
      <c r="H61" s="176"/>
      <c r="I61" s="176"/>
      <c r="J61" s="177">
        <f>J86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2804</v>
      </c>
      <c r="E62" s="176"/>
      <c r="F62" s="176"/>
      <c r="G62" s="176"/>
      <c r="H62" s="176"/>
      <c r="I62" s="176"/>
      <c r="J62" s="177">
        <f>J101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67"/>
      <c r="C63" s="168"/>
      <c r="D63" s="169" t="s">
        <v>2805</v>
      </c>
      <c r="E63" s="170"/>
      <c r="F63" s="170"/>
      <c r="G63" s="170"/>
      <c r="H63" s="170"/>
      <c r="I63" s="170"/>
      <c r="J63" s="171">
        <f>J113</f>
        <v>0</v>
      </c>
      <c r="K63" s="168"/>
      <c r="L63" s="17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73"/>
      <c r="C64" s="174"/>
      <c r="D64" s="175" t="s">
        <v>2806</v>
      </c>
      <c r="E64" s="176"/>
      <c r="F64" s="176"/>
      <c r="G64" s="176"/>
      <c r="H64" s="176"/>
      <c r="I64" s="176"/>
      <c r="J64" s="177">
        <f>J114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3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3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184</v>
      </c>
      <c r="D71" s="42"/>
      <c r="E71" s="42"/>
      <c r="F71" s="42"/>
      <c r="G71" s="42"/>
      <c r="H71" s="42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62" t="str">
        <f>E7</f>
        <v>Gymnázium Náchod -bez vybavení</v>
      </c>
      <c r="F74" s="34"/>
      <c r="G74" s="34"/>
      <c r="H74" s="34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167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71" t="str">
        <f>E9</f>
        <v>VZT - Vzduchotechnika</v>
      </c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21</v>
      </c>
      <c r="D78" s="42"/>
      <c r="E78" s="42"/>
      <c r="F78" s="29" t="str">
        <f>F12</f>
        <v xml:space="preserve"> </v>
      </c>
      <c r="G78" s="42"/>
      <c r="H78" s="42"/>
      <c r="I78" s="34" t="s">
        <v>23</v>
      </c>
      <c r="J78" s="74" t="str">
        <f>IF(J12="","",J12)</f>
        <v>16. 9. 2025</v>
      </c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5.15" customHeight="1">
      <c r="A80" s="40"/>
      <c r="B80" s="41"/>
      <c r="C80" s="34" t="s">
        <v>25</v>
      </c>
      <c r="D80" s="42"/>
      <c r="E80" s="42"/>
      <c r="F80" s="29" t="str">
        <f>E15</f>
        <v xml:space="preserve"> </v>
      </c>
      <c r="G80" s="42"/>
      <c r="H80" s="42"/>
      <c r="I80" s="34" t="s">
        <v>33</v>
      </c>
      <c r="J80" s="38" t="str">
        <f>E21</f>
        <v xml:space="preserve"> 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31</v>
      </c>
      <c r="D81" s="42"/>
      <c r="E81" s="42"/>
      <c r="F81" s="29" t="str">
        <f>IF(E18="","",E18)</f>
        <v>Vyplň údaj</v>
      </c>
      <c r="G81" s="42"/>
      <c r="H81" s="42"/>
      <c r="I81" s="34" t="s">
        <v>38</v>
      </c>
      <c r="J81" s="38" t="str">
        <f>E24</f>
        <v xml:space="preserve"> </v>
      </c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0.32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1" customFormat="1" ht="29.28" customHeight="1">
      <c r="A83" s="179"/>
      <c r="B83" s="180"/>
      <c r="C83" s="181" t="s">
        <v>185</v>
      </c>
      <c r="D83" s="182" t="s">
        <v>60</v>
      </c>
      <c r="E83" s="182" t="s">
        <v>56</v>
      </c>
      <c r="F83" s="182" t="s">
        <v>57</v>
      </c>
      <c r="G83" s="182" t="s">
        <v>186</v>
      </c>
      <c r="H83" s="182" t="s">
        <v>187</v>
      </c>
      <c r="I83" s="182" t="s">
        <v>188</v>
      </c>
      <c r="J83" s="182" t="s">
        <v>172</v>
      </c>
      <c r="K83" s="183" t="s">
        <v>189</v>
      </c>
      <c r="L83" s="184"/>
      <c r="M83" s="94" t="s">
        <v>19</v>
      </c>
      <c r="N83" s="95" t="s">
        <v>45</v>
      </c>
      <c r="O83" s="95" t="s">
        <v>190</v>
      </c>
      <c r="P83" s="95" t="s">
        <v>191</v>
      </c>
      <c r="Q83" s="95" t="s">
        <v>192</v>
      </c>
      <c r="R83" s="95" t="s">
        <v>193</v>
      </c>
      <c r="S83" s="95" t="s">
        <v>194</v>
      </c>
      <c r="T83" s="96" t="s">
        <v>195</v>
      </c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</row>
    <row r="84" s="2" customFormat="1" ht="22.8" customHeight="1">
      <c r="A84" s="40"/>
      <c r="B84" s="41"/>
      <c r="C84" s="101" t="s">
        <v>196</v>
      </c>
      <c r="D84" s="42"/>
      <c r="E84" s="42"/>
      <c r="F84" s="42"/>
      <c r="G84" s="42"/>
      <c r="H84" s="42"/>
      <c r="I84" s="42"/>
      <c r="J84" s="185">
        <f>BK84</f>
        <v>0</v>
      </c>
      <c r="K84" s="42"/>
      <c r="L84" s="46"/>
      <c r="M84" s="97"/>
      <c r="N84" s="186"/>
      <c r="O84" s="98"/>
      <c r="P84" s="187">
        <f>P85+P113</f>
        <v>0</v>
      </c>
      <c r="Q84" s="98"/>
      <c r="R84" s="187">
        <f>R85+R113</f>
        <v>0</v>
      </c>
      <c r="S84" s="98"/>
      <c r="T84" s="188">
        <f>T85+T113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T84" s="19" t="s">
        <v>74</v>
      </c>
      <c r="AU84" s="19" t="s">
        <v>173</v>
      </c>
      <c r="BK84" s="189">
        <f>BK85+BK113</f>
        <v>0</v>
      </c>
    </row>
    <row r="85" s="12" customFormat="1" ht="25.92" customHeight="1">
      <c r="A85" s="12"/>
      <c r="B85" s="190"/>
      <c r="C85" s="191"/>
      <c r="D85" s="192" t="s">
        <v>74</v>
      </c>
      <c r="E85" s="193" t="s">
        <v>2807</v>
      </c>
      <c r="F85" s="193" t="s">
        <v>2808</v>
      </c>
      <c r="G85" s="191"/>
      <c r="H85" s="191"/>
      <c r="I85" s="194"/>
      <c r="J85" s="195">
        <f>BK85</f>
        <v>0</v>
      </c>
      <c r="K85" s="191"/>
      <c r="L85" s="196"/>
      <c r="M85" s="197"/>
      <c r="N85" s="198"/>
      <c r="O85" s="198"/>
      <c r="P85" s="199">
        <f>P86+P101</f>
        <v>0</v>
      </c>
      <c r="Q85" s="198"/>
      <c r="R85" s="199">
        <f>R86+R101</f>
        <v>0</v>
      </c>
      <c r="S85" s="198"/>
      <c r="T85" s="200">
        <f>T86+T101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1" t="s">
        <v>83</v>
      </c>
      <c r="AT85" s="202" t="s">
        <v>74</v>
      </c>
      <c r="AU85" s="202" t="s">
        <v>75</v>
      </c>
      <c r="AY85" s="201" t="s">
        <v>199</v>
      </c>
      <c r="BK85" s="203">
        <f>BK86+BK101</f>
        <v>0</v>
      </c>
    </row>
    <row r="86" s="12" customFormat="1" ht="22.8" customHeight="1">
      <c r="A86" s="12"/>
      <c r="B86" s="190"/>
      <c r="C86" s="191"/>
      <c r="D86" s="192" t="s">
        <v>74</v>
      </c>
      <c r="E86" s="204" t="s">
        <v>2809</v>
      </c>
      <c r="F86" s="204" t="s">
        <v>2810</v>
      </c>
      <c r="G86" s="191"/>
      <c r="H86" s="191"/>
      <c r="I86" s="194"/>
      <c r="J86" s="205">
        <f>BK86</f>
        <v>0</v>
      </c>
      <c r="K86" s="191"/>
      <c r="L86" s="196"/>
      <c r="M86" s="197"/>
      <c r="N86" s="198"/>
      <c r="O86" s="198"/>
      <c r="P86" s="199">
        <f>SUM(P87:P100)</f>
        <v>0</v>
      </c>
      <c r="Q86" s="198"/>
      <c r="R86" s="199">
        <f>SUM(R87:R100)</f>
        <v>0</v>
      </c>
      <c r="S86" s="198"/>
      <c r="T86" s="200">
        <f>SUM(T87:T100)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1" t="s">
        <v>83</v>
      </c>
      <c r="AT86" s="202" t="s">
        <v>74</v>
      </c>
      <c r="AU86" s="202" t="s">
        <v>83</v>
      </c>
      <c r="AY86" s="201" t="s">
        <v>199</v>
      </c>
      <c r="BK86" s="203">
        <f>SUM(BK87:BK100)</f>
        <v>0</v>
      </c>
    </row>
    <row r="87" s="2" customFormat="1" ht="37.8" customHeight="1">
      <c r="A87" s="40"/>
      <c r="B87" s="41"/>
      <c r="C87" s="206" t="s">
        <v>83</v>
      </c>
      <c r="D87" s="206" t="s">
        <v>202</v>
      </c>
      <c r="E87" s="207" t="s">
        <v>2811</v>
      </c>
      <c r="F87" s="208" t="s">
        <v>2812</v>
      </c>
      <c r="G87" s="209" t="s">
        <v>2813</v>
      </c>
      <c r="H87" s="210">
        <v>1</v>
      </c>
      <c r="I87" s="211"/>
      <c r="J87" s="212">
        <f>ROUND(I87*H87,2)</f>
        <v>0</v>
      </c>
      <c r="K87" s="208" t="s">
        <v>19</v>
      </c>
      <c r="L87" s="46"/>
      <c r="M87" s="213" t="s">
        <v>19</v>
      </c>
      <c r="N87" s="214" t="s">
        <v>46</v>
      </c>
      <c r="O87" s="86"/>
      <c r="P87" s="215">
        <f>O87*H87</f>
        <v>0</v>
      </c>
      <c r="Q87" s="215">
        <v>0</v>
      </c>
      <c r="R87" s="215">
        <f>Q87*H87</f>
        <v>0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207</v>
      </c>
      <c r="AT87" s="217" t="s">
        <v>202</v>
      </c>
      <c r="AU87" s="217" t="s">
        <v>85</v>
      </c>
      <c r="AY87" s="19" t="s">
        <v>199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83</v>
      </c>
      <c r="BK87" s="218">
        <f>ROUND(I87*H87,2)</f>
        <v>0</v>
      </c>
      <c r="BL87" s="19" t="s">
        <v>207</v>
      </c>
      <c r="BM87" s="217" t="s">
        <v>2814</v>
      </c>
    </row>
    <row r="88" s="2" customFormat="1" ht="21.75" customHeight="1">
      <c r="A88" s="40"/>
      <c r="B88" s="41"/>
      <c r="C88" s="206" t="s">
        <v>85</v>
      </c>
      <c r="D88" s="206" t="s">
        <v>202</v>
      </c>
      <c r="E88" s="207" t="s">
        <v>2815</v>
      </c>
      <c r="F88" s="208" t="s">
        <v>2816</v>
      </c>
      <c r="G88" s="209" t="s">
        <v>2813</v>
      </c>
      <c r="H88" s="210">
        <v>1</v>
      </c>
      <c r="I88" s="211"/>
      <c r="J88" s="212">
        <f>ROUND(I88*H88,2)</f>
        <v>0</v>
      </c>
      <c r="K88" s="208" t="s">
        <v>19</v>
      </c>
      <c r="L88" s="46"/>
      <c r="M88" s="213" t="s">
        <v>19</v>
      </c>
      <c r="N88" s="214" t="s">
        <v>46</v>
      </c>
      <c r="O88" s="86"/>
      <c r="P88" s="215">
        <f>O88*H88</f>
        <v>0</v>
      </c>
      <c r="Q88" s="215">
        <v>0</v>
      </c>
      <c r="R88" s="215">
        <f>Q88*H88</f>
        <v>0</v>
      </c>
      <c r="S88" s="215">
        <v>0</v>
      </c>
      <c r="T88" s="21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17" t="s">
        <v>207</v>
      </c>
      <c r="AT88" s="217" t="s">
        <v>202</v>
      </c>
      <c r="AU88" s="217" t="s">
        <v>85</v>
      </c>
      <c r="AY88" s="19" t="s">
        <v>199</v>
      </c>
      <c r="BE88" s="218">
        <f>IF(N88="základní",J88,0)</f>
        <v>0</v>
      </c>
      <c r="BF88" s="218">
        <f>IF(N88="snížená",J88,0)</f>
        <v>0</v>
      </c>
      <c r="BG88" s="218">
        <f>IF(N88="zákl. přenesená",J88,0)</f>
        <v>0</v>
      </c>
      <c r="BH88" s="218">
        <f>IF(N88="sníž. přenesená",J88,0)</f>
        <v>0</v>
      </c>
      <c r="BI88" s="218">
        <f>IF(N88="nulová",J88,0)</f>
        <v>0</v>
      </c>
      <c r="BJ88" s="19" t="s">
        <v>83</v>
      </c>
      <c r="BK88" s="218">
        <f>ROUND(I88*H88,2)</f>
        <v>0</v>
      </c>
      <c r="BL88" s="19" t="s">
        <v>207</v>
      </c>
      <c r="BM88" s="217" t="s">
        <v>2817</v>
      </c>
    </row>
    <row r="89" s="2" customFormat="1" ht="16.5" customHeight="1">
      <c r="A89" s="40"/>
      <c r="B89" s="41"/>
      <c r="C89" s="206" t="s">
        <v>219</v>
      </c>
      <c r="D89" s="206" t="s">
        <v>202</v>
      </c>
      <c r="E89" s="207" t="s">
        <v>2818</v>
      </c>
      <c r="F89" s="208" t="s">
        <v>2819</v>
      </c>
      <c r="G89" s="209" t="s">
        <v>2813</v>
      </c>
      <c r="H89" s="210">
        <v>1</v>
      </c>
      <c r="I89" s="211"/>
      <c r="J89" s="212">
        <f>ROUND(I89*H89,2)</f>
        <v>0</v>
      </c>
      <c r="K89" s="208" t="s">
        <v>19</v>
      </c>
      <c r="L89" s="46"/>
      <c r="M89" s="213" t="s">
        <v>19</v>
      </c>
      <c r="N89" s="214" t="s">
        <v>46</v>
      </c>
      <c r="O89" s="86"/>
      <c r="P89" s="215">
        <f>O89*H89</f>
        <v>0</v>
      </c>
      <c r="Q89" s="215">
        <v>0</v>
      </c>
      <c r="R89" s="215">
        <f>Q89*H89</f>
        <v>0</v>
      </c>
      <c r="S89" s="215">
        <v>0</v>
      </c>
      <c r="T89" s="21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17" t="s">
        <v>207</v>
      </c>
      <c r="AT89" s="217" t="s">
        <v>202</v>
      </c>
      <c r="AU89" s="217" t="s">
        <v>85</v>
      </c>
      <c r="AY89" s="19" t="s">
        <v>199</v>
      </c>
      <c r="BE89" s="218">
        <f>IF(N89="základní",J89,0)</f>
        <v>0</v>
      </c>
      <c r="BF89" s="218">
        <f>IF(N89="snížená",J89,0)</f>
        <v>0</v>
      </c>
      <c r="BG89" s="218">
        <f>IF(N89="zákl. přenesená",J89,0)</f>
        <v>0</v>
      </c>
      <c r="BH89" s="218">
        <f>IF(N89="sníž. přenesená",J89,0)</f>
        <v>0</v>
      </c>
      <c r="BI89" s="218">
        <f>IF(N89="nulová",J89,0)</f>
        <v>0</v>
      </c>
      <c r="BJ89" s="19" t="s">
        <v>83</v>
      </c>
      <c r="BK89" s="218">
        <f>ROUND(I89*H89,2)</f>
        <v>0</v>
      </c>
      <c r="BL89" s="19" t="s">
        <v>207</v>
      </c>
      <c r="BM89" s="217" t="s">
        <v>2820</v>
      </c>
    </row>
    <row r="90" s="2" customFormat="1" ht="24.15" customHeight="1">
      <c r="A90" s="40"/>
      <c r="B90" s="41"/>
      <c r="C90" s="206" t="s">
        <v>207</v>
      </c>
      <c r="D90" s="206" t="s">
        <v>202</v>
      </c>
      <c r="E90" s="207" t="s">
        <v>2821</v>
      </c>
      <c r="F90" s="208" t="s">
        <v>2822</v>
      </c>
      <c r="G90" s="209" t="s">
        <v>2823</v>
      </c>
      <c r="H90" s="210">
        <v>1</v>
      </c>
      <c r="I90" s="211"/>
      <c r="J90" s="212">
        <f>ROUND(I90*H90,2)</f>
        <v>0</v>
      </c>
      <c r="K90" s="208" t="s">
        <v>19</v>
      </c>
      <c r="L90" s="46"/>
      <c r="M90" s="213" t="s">
        <v>19</v>
      </c>
      <c r="N90" s="214" t="s">
        <v>46</v>
      </c>
      <c r="O90" s="86"/>
      <c r="P90" s="215">
        <f>O90*H90</f>
        <v>0</v>
      </c>
      <c r="Q90" s="215">
        <v>0</v>
      </c>
      <c r="R90" s="215">
        <f>Q90*H90</f>
        <v>0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207</v>
      </c>
      <c r="AT90" s="217" t="s">
        <v>202</v>
      </c>
      <c r="AU90" s="217" t="s">
        <v>85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207</v>
      </c>
      <c r="BM90" s="217" t="s">
        <v>2824</v>
      </c>
    </row>
    <row r="91" s="2" customFormat="1" ht="24.15" customHeight="1">
      <c r="A91" s="40"/>
      <c r="B91" s="41"/>
      <c r="C91" s="206" t="s">
        <v>238</v>
      </c>
      <c r="D91" s="206" t="s">
        <v>202</v>
      </c>
      <c r="E91" s="207" t="s">
        <v>2825</v>
      </c>
      <c r="F91" s="208" t="s">
        <v>2826</v>
      </c>
      <c r="G91" s="209" t="s">
        <v>2813</v>
      </c>
      <c r="H91" s="210">
        <v>1</v>
      </c>
      <c r="I91" s="211"/>
      <c r="J91" s="212">
        <f>ROUND(I91*H91,2)</f>
        <v>0</v>
      </c>
      <c r="K91" s="208" t="s">
        <v>19</v>
      </c>
      <c r="L91" s="46"/>
      <c r="M91" s="213" t="s">
        <v>19</v>
      </c>
      <c r="N91" s="214" t="s">
        <v>46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</v>
      </c>
      <c r="T91" s="21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207</v>
      </c>
      <c r="AT91" s="217" t="s">
        <v>202</v>
      </c>
      <c r="AU91" s="217" t="s">
        <v>85</v>
      </c>
      <c r="AY91" s="19" t="s">
        <v>199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83</v>
      </c>
      <c r="BK91" s="218">
        <f>ROUND(I91*H91,2)</f>
        <v>0</v>
      </c>
      <c r="BL91" s="19" t="s">
        <v>207</v>
      </c>
      <c r="BM91" s="217" t="s">
        <v>2827</v>
      </c>
    </row>
    <row r="92" s="2" customFormat="1" ht="24.15" customHeight="1">
      <c r="A92" s="40"/>
      <c r="B92" s="41"/>
      <c r="C92" s="206" t="s">
        <v>200</v>
      </c>
      <c r="D92" s="206" t="s">
        <v>202</v>
      </c>
      <c r="E92" s="207" t="s">
        <v>2828</v>
      </c>
      <c r="F92" s="208" t="s">
        <v>2829</v>
      </c>
      <c r="G92" s="209" t="s">
        <v>2813</v>
      </c>
      <c r="H92" s="210">
        <v>5</v>
      </c>
      <c r="I92" s="211"/>
      <c r="J92" s="212">
        <f>ROUND(I92*H92,2)</f>
        <v>0</v>
      </c>
      <c r="K92" s="208" t="s">
        <v>19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</v>
      </c>
      <c r="R92" s="215">
        <f>Q92*H92</f>
        <v>0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2830</v>
      </c>
    </row>
    <row r="93" s="2" customFormat="1" ht="24.15" customHeight="1">
      <c r="A93" s="40"/>
      <c r="B93" s="41"/>
      <c r="C93" s="206" t="s">
        <v>249</v>
      </c>
      <c r="D93" s="206" t="s">
        <v>202</v>
      </c>
      <c r="E93" s="207" t="s">
        <v>2831</v>
      </c>
      <c r="F93" s="208" t="s">
        <v>2832</v>
      </c>
      <c r="G93" s="209" t="s">
        <v>2813</v>
      </c>
      <c r="H93" s="210">
        <v>9</v>
      </c>
      <c r="I93" s="211"/>
      <c r="J93" s="212">
        <f>ROUND(I93*H93,2)</f>
        <v>0</v>
      </c>
      <c r="K93" s="208" t="s">
        <v>19</v>
      </c>
      <c r="L93" s="46"/>
      <c r="M93" s="213" t="s">
        <v>19</v>
      </c>
      <c r="N93" s="214" t="s">
        <v>46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207</v>
      </c>
      <c r="AT93" s="217" t="s">
        <v>202</v>
      </c>
      <c r="AU93" s="217" t="s">
        <v>85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207</v>
      </c>
      <c r="BM93" s="217" t="s">
        <v>2833</v>
      </c>
    </row>
    <row r="94" s="2" customFormat="1" ht="24.15" customHeight="1">
      <c r="A94" s="40"/>
      <c r="B94" s="41"/>
      <c r="C94" s="206" t="s">
        <v>254</v>
      </c>
      <c r="D94" s="206" t="s">
        <v>202</v>
      </c>
      <c r="E94" s="207" t="s">
        <v>2834</v>
      </c>
      <c r="F94" s="208" t="s">
        <v>2835</v>
      </c>
      <c r="G94" s="209" t="s">
        <v>2813</v>
      </c>
      <c r="H94" s="210">
        <v>2</v>
      </c>
      <c r="I94" s="211"/>
      <c r="J94" s="212">
        <f>ROUND(I94*H94,2)</f>
        <v>0</v>
      </c>
      <c r="K94" s="208" t="s">
        <v>19</v>
      </c>
      <c r="L94" s="46"/>
      <c r="M94" s="213" t="s">
        <v>19</v>
      </c>
      <c r="N94" s="214" t="s">
        <v>46</v>
      </c>
      <c r="O94" s="86"/>
      <c r="P94" s="215">
        <f>O94*H94</f>
        <v>0</v>
      </c>
      <c r="Q94" s="215">
        <v>0</v>
      </c>
      <c r="R94" s="215">
        <f>Q94*H94</f>
        <v>0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207</v>
      </c>
      <c r="AT94" s="217" t="s">
        <v>202</v>
      </c>
      <c r="AU94" s="217" t="s">
        <v>85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207</v>
      </c>
      <c r="BM94" s="217" t="s">
        <v>2836</v>
      </c>
    </row>
    <row r="95" s="2" customFormat="1" ht="24.15" customHeight="1">
      <c r="A95" s="40"/>
      <c r="B95" s="41"/>
      <c r="C95" s="206" t="s">
        <v>230</v>
      </c>
      <c r="D95" s="206" t="s">
        <v>202</v>
      </c>
      <c r="E95" s="207" t="s">
        <v>2837</v>
      </c>
      <c r="F95" s="208" t="s">
        <v>2838</v>
      </c>
      <c r="G95" s="209" t="s">
        <v>283</v>
      </c>
      <c r="H95" s="210">
        <v>3</v>
      </c>
      <c r="I95" s="211"/>
      <c r="J95" s="212">
        <f>ROUND(I95*H95,2)</f>
        <v>0</v>
      </c>
      <c r="K95" s="208" t="s">
        <v>19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207</v>
      </c>
      <c r="AT95" s="217" t="s">
        <v>202</v>
      </c>
      <c r="AU95" s="217" t="s">
        <v>85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2839</v>
      </c>
    </row>
    <row r="96" s="2" customFormat="1" ht="21.75" customHeight="1">
      <c r="A96" s="40"/>
      <c r="B96" s="41"/>
      <c r="C96" s="206" t="s">
        <v>265</v>
      </c>
      <c r="D96" s="206" t="s">
        <v>202</v>
      </c>
      <c r="E96" s="207" t="s">
        <v>2840</v>
      </c>
      <c r="F96" s="208" t="s">
        <v>2841</v>
      </c>
      <c r="G96" s="209" t="s">
        <v>2842</v>
      </c>
      <c r="H96" s="210">
        <v>72</v>
      </c>
      <c r="I96" s="211"/>
      <c r="J96" s="212">
        <f>ROUND(I96*H96,2)</f>
        <v>0</v>
      </c>
      <c r="K96" s="208" t="s">
        <v>19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</v>
      </c>
      <c r="R96" s="215">
        <f>Q96*H96</f>
        <v>0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207</v>
      </c>
      <c r="AT96" s="217" t="s">
        <v>202</v>
      </c>
      <c r="AU96" s="217" t="s">
        <v>85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207</v>
      </c>
      <c r="BM96" s="217" t="s">
        <v>2843</v>
      </c>
    </row>
    <row r="97" s="2" customFormat="1" ht="21.75" customHeight="1">
      <c r="A97" s="40"/>
      <c r="B97" s="41"/>
      <c r="C97" s="206" t="s">
        <v>271</v>
      </c>
      <c r="D97" s="206" t="s">
        <v>202</v>
      </c>
      <c r="E97" s="207" t="s">
        <v>2844</v>
      </c>
      <c r="F97" s="208" t="s">
        <v>2845</v>
      </c>
      <c r="G97" s="209" t="s">
        <v>2842</v>
      </c>
      <c r="H97" s="210">
        <v>1</v>
      </c>
      <c r="I97" s="211"/>
      <c r="J97" s="212">
        <f>ROUND(I97*H97,2)</f>
        <v>0</v>
      </c>
      <c r="K97" s="208" t="s">
        <v>19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2846</v>
      </c>
    </row>
    <row r="98" s="2" customFormat="1" ht="24.15" customHeight="1">
      <c r="A98" s="40"/>
      <c r="B98" s="41"/>
      <c r="C98" s="206" t="s">
        <v>8</v>
      </c>
      <c r="D98" s="206" t="s">
        <v>202</v>
      </c>
      <c r="E98" s="207" t="s">
        <v>2847</v>
      </c>
      <c r="F98" s="208" t="s">
        <v>2848</v>
      </c>
      <c r="G98" s="209" t="s">
        <v>2813</v>
      </c>
      <c r="H98" s="210">
        <v>4</v>
      </c>
      <c r="I98" s="211"/>
      <c r="J98" s="212">
        <f>ROUND(I98*H98,2)</f>
        <v>0</v>
      </c>
      <c r="K98" s="208" t="s">
        <v>19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207</v>
      </c>
      <c r="AT98" s="217" t="s">
        <v>202</v>
      </c>
      <c r="AU98" s="217" t="s">
        <v>85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2849</v>
      </c>
    </row>
    <row r="99" s="2" customFormat="1" ht="16.5" customHeight="1">
      <c r="A99" s="40"/>
      <c r="B99" s="41"/>
      <c r="C99" s="206" t="s">
        <v>286</v>
      </c>
      <c r="D99" s="206" t="s">
        <v>202</v>
      </c>
      <c r="E99" s="207" t="s">
        <v>2850</v>
      </c>
      <c r="F99" s="208" t="s">
        <v>2851</v>
      </c>
      <c r="G99" s="209" t="s">
        <v>283</v>
      </c>
      <c r="H99" s="210">
        <v>30</v>
      </c>
      <c r="I99" s="211"/>
      <c r="J99" s="212">
        <f>ROUND(I99*H99,2)</f>
        <v>0</v>
      </c>
      <c r="K99" s="208" t="s">
        <v>19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2852</v>
      </c>
    </row>
    <row r="100" s="2" customFormat="1" ht="37.8" customHeight="1">
      <c r="A100" s="40"/>
      <c r="B100" s="41"/>
      <c r="C100" s="247" t="s">
        <v>293</v>
      </c>
      <c r="D100" s="247" t="s">
        <v>287</v>
      </c>
      <c r="E100" s="248" t="s">
        <v>2811</v>
      </c>
      <c r="F100" s="249" t="s">
        <v>2853</v>
      </c>
      <c r="G100" s="250" t="s">
        <v>318</v>
      </c>
      <c r="H100" s="251">
        <v>50</v>
      </c>
      <c r="I100" s="252"/>
      <c r="J100" s="253">
        <f>ROUND(I100*H100,2)</f>
        <v>0</v>
      </c>
      <c r="K100" s="249" t="s">
        <v>19</v>
      </c>
      <c r="L100" s="254"/>
      <c r="M100" s="255" t="s">
        <v>19</v>
      </c>
      <c r="N100" s="256" t="s">
        <v>46</v>
      </c>
      <c r="O100" s="86"/>
      <c r="P100" s="215">
        <f>O100*H100</f>
        <v>0</v>
      </c>
      <c r="Q100" s="215">
        <v>0</v>
      </c>
      <c r="R100" s="215">
        <f>Q100*H100</f>
        <v>0</v>
      </c>
      <c r="S100" s="215">
        <v>0</v>
      </c>
      <c r="T100" s="21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17" t="s">
        <v>254</v>
      </c>
      <c r="AT100" s="217" t="s">
        <v>287</v>
      </c>
      <c r="AU100" s="217" t="s">
        <v>85</v>
      </c>
      <c r="AY100" s="19" t="s">
        <v>199</v>
      </c>
      <c r="BE100" s="218">
        <f>IF(N100="základní",J100,0)</f>
        <v>0</v>
      </c>
      <c r="BF100" s="218">
        <f>IF(N100="snížená",J100,0)</f>
        <v>0</v>
      </c>
      <c r="BG100" s="218">
        <f>IF(N100="zákl. přenesená",J100,0)</f>
        <v>0</v>
      </c>
      <c r="BH100" s="218">
        <f>IF(N100="sníž. přenesená",J100,0)</f>
        <v>0</v>
      </c>
      <c r="BI100" s="218">
        <f>IF(N100="nulová",J100,0)</f>
        <v>0</v>
      </c>
      <c r="BJ100" s="19" t="s">
        <v>83</v>
      </c>
      <c r="BK100" s="218">
        <f>ROUND(I100*H100,2)</f>
        <v>0</v>
      </c>
      <c r="BL100" s="19" t="s">
        <v>207</v>
      </c>
      <c r="BM100" s="217" t="s">
        <v>2854</v>
      </c>
    </row>
    <row r="101" s="12" customFormat="1" ht="22.8" customHeight="1">
      <c r="A101" s="12"/>
      <c r="B101" s="190"/>
      <c r="C101" s="191"/>
      <c r="D101" s="192" t="s">
        <v>74</v>
      </c>
      <c r="E101" s="204" t="s">
        <v>2855</v>
      </c>
      <c r="F101" s="204" t="s">
        <v>2856</v>
      </c>
      <c r="G101" s="191"/>
      <c r="H101" s="191"/>
      <c r="I101" s="194"/>
      <c r="J101" s="205">
        <f>BK101</f>
        <v>0</v>
      </c>
      <c r="K101" s="191"/>
      <c r="L101" s="196"/>
      <c r="M101" s="197"/>
      <c r="N101" s="198"/>
      <c r="O101" s="198"/>
      <c r="P101" s="199">
        <f>SUM(P102:P112)</f>
        <v>0</v>
      </c>
      <c r="Q101" s="198"/>
      <c r="R101" s="199">
        <f>SUM(R102:R112)</f>
        <v>0</v>
      </c>
      <c r="S101" s="198"/>
      <c r="T101" s="200">
        <f>SUM(T102:T112)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1" t="s">
        <v>83</v>
      </c>
      <c r="AT101" s="202" t="s">
        <v>74</v>
      </c>
      <c r="AU101" s="202" t="s">
        <v>83</v>
      </c>
      <c r="AY101" s="201" t="s">
        <v>199</v>
      </c>
      <c r="BK101" s="203">
        <f>SUM(BK102:BK112)</f>
        <v>0</v>
      </c>
    </row>
    <row r="102" s="2" customFormat="1" ht="24.15" customHeight="1">
      <c r="A102" s="40"/>
      <c r="B102" s="41"/>
      <c r="C102" s="206" t="s">
        <v>298</v>
      </c>
      <c r="D102" s="206" t="s">
        <v>202</v>
      </c>
      <c r="E102" s="207" t="s">
        <v>2857</v>
      </c>
      <c r="F102" s="208" t="s">
        <v>2858</v>
      </c>
      <c r="G102" s="209" t="s">
        <v>2813</v>
      </c>
      <c r="H102" s="210">
        <v>1</v>
      </c>
      <c r="I102" s="211"/>
      <c r="J102" s="212">
        <f>ROUND(I102*H102,2)</f>
        <v>0</v>
      </c>
      <c r="K102" s="208" t="s">
        <v>19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207</v>
      </c>
      <c r="AT102" s="217" t="s">
        <v>202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2859</v>
      </c>
    </row>
    <row r="103" s="2" customFormat="1" ht="16.5" customHeight="1">
      <c r="A103" s="40"/>
      <c r="B103" s="41"/>
      <c r="C103" s="206" t="s">
        <v>128</v>
      </c>
      <c r="D103" s="206" t="s">
        <v>202</v>
      </c>
      <c r="E103" s="207" t="s">
        <v>2860</v>
      </c>
      <c r="F103" s="208" t="s">
        <v>2861</v>
      </c>
      <c r="G103" s="209" t="s">
        <v>2813</v>
      </c>
      <c r="H103" s="210">
        <v>1</v>
      </c>
      <c r="I103" s="211"/>
      <c r="J103" s="212">
        <f>ROUND(I103*H103,2)</f>
        <v>0</v>
      </c>
      <c r="K103" s="208" t="s">
        <v>19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2862</v>
      </c>
    </row>
    <row r="104" s="2" customFormat="1" ht="16.5" customHeight="1">
      <c r="A104" s="40"/>
      <c r="B104" s="41"/>
      <c r="C104" s="206" t="s">
        <v>131</v>
      </c>
      <c r="D104" s="206" t="s">
        <v>202</v>
      </c>
      <c r="E104" s="207" t="s">
        <v>2863</v>
      </c>
      <c r="F104" s="208" t="s">
        <v>2864</v>
      </c>
      <c r="G104" s="209" t="s">
        <v>2813</v>
      </c>
      <c r="H104" s="210">
        <v>1</v>
      </c>
      <c r="I104" s="211"/>
      <c r="J104" s="212">
        <f>ROUND(I104*H104,2)</f>
        <v>0</v>
      </c>
      <c r="K104" s="208" t="s">
        <v>19</v>
      </c>
      <c r="L104" s="46"/>
      <c r="M104" s="213" t="s">
        <v>19</v>
      </c>
      <c r="N104" s="214" t="s">
        <v>46</v>
      </c>
      <c r="O104" s="86"/>
      <c r="P104" s="215">
        <f>O104*H104</f>
        <v>0</v>
      </c>
      <c r="Q104" s="215">
        <v>0</v>
      </c>
      <c r="R104" s="215">
        <f>Q104*H104</f>
        <v>0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207</v>
      </c>
      <c r="AT104" s="217" t="s">
        <v>202</v>
      </c>
      <c r="AU104" s="217" t="s">
        <v>85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207</v>
      </c>
      <c r="BM104" s="217" t="s">
        <v>2865</v>
      </c>
    </row>
    <row r="105" s="2" customFormat="1" ht="24.15" customHeight="1">
      <c r="A105" s="40"/>
      <c r="B105" s="41"/>
      <c r="C105" s="206" t="s">
        <v>134</v>
      </c>
      <c r="D105" s="206" t="s">
        <v>202</v>
      </c>
      <c r="E105" s="207" t="s">
        <v>2866</v>
      </c>
      <c r="F105" s="208" t="s">
        <v>2867</v>
      </c>
      <c r="G105" s="209" t="s">
        <v>2813</v>
      </c>
      <c r="H105" s="210">
        <v>1</v>
      </c>
      <c r="I105" s="211"/>
      <c r="J105" s="212">
        <f>ROUND(I105*H105,2)</f>
        <v>0</v>
      </c>
      <c r="K105" s="208" t="s">
        <v>19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207</v>
      </c>
      <c r="AT105" s="217" t="s">
        <v>202</v>
      </c>
      <c r="AU105" s="217" t="s">
        <v>85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207</v>
      </c>
      <c r="BM105" s="217" t="s">
        <v>2868</v>
      </c>
    </row>
    <row r="106" s="2" customFormat="1" ht="16.5" customHeight="1">
      <c r="A106" s="40"/>
      <c r="B106" s="41"/>
      <c r="C106" s="206" t="s">
        <v>322</v>
      </c>
      <c r="D106" s="206" t="s">
        <v>202</v>
      </c>
      <c r="E106" s="207" t="s">
        <v>2869</v>
      </c>
      <c r="F106" s="208" t="s">
        <v>2870</v>
      </c>
      <c r="G106" s="209" t="s">
        <v>2813</v>
      </c>
      <c r="H106" s="210">
        <v>3</v>
      </c>
      <c r="I106" s="211"/>
      <c r="J106" s="212">
        <f>ROUND(I106*H106,2)</f>
        <v>0</v>
      </c>
      <c r="K106" s="208" t="s">
        <v>19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2871</v>
      </c>
    </row>
    <row r="107" s="2" customFormat="1" ht="24.15" customHeight="1">
      <c r="A107" s="40"/>
      <c r="B107" s="41"/>
      <c r="C107" s="206" t="s">
        <v>326</v>
      </c>
      <c r="D107" s="206" t="s">
        <v>202</v>
      </c>
      <c r="E107" s="207" t="s">
        <v>2837</v>
      </c>
      <c r="F107" s="208" t="s">
        <v>2838</v>
      </c>
      <c r="G107" s="209" t="s">
        <v>283</v>
      </c>
      <c r="H107" s="210">
        <v>1</v>
      </c>
      <c r="I107" s="211"/>
      <c r="J107" s="212">
        <f>ROUND(I107*H107,2)</f>
        <v>0</v>
      </c>
      <c r="K107" s="208" t="s">
        <v>19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207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2872</v>
      </c>
    </row>
    <row r="108" s="2" customFormat="1" ht="21.75" customHeight="1">
      <c r="A108" s="40"/>
      <c r="B108" s="41"/>
      <c r="C108" s="206" t="s">
        <v>7</v>
      </c>
      <c r="D108" s="206" t="s">
        <v>202</v>
      </c>
      <c r="E108" s="207" t="s">
        <v>2873</v>
      </c>
      <c r="F108" s="208" t="s">
        <v>2874</v>
      </c>
      <c r="G108" s="209" t="s">
        <v>2842</v>
      </c>
      <c r="H108" s="210">
        <v>3</v>
      </c>
      <c r="I108" s="211"/>
      <c r="J108" s="212">
        <f>ROUND(I108*H108,2)</f>
        <v>0</v>
      </c>
      <c r="K108" s="208" t="s">
        <v>19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207</v>
      </c>
      <c r="AT108" s="217" t="s">
        <v>202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2875</v>
      </c>
    </row>
    <row r="109" s="2" customFormat="1" ht="21.75" customHeight="1">
      <c r="A109" s="40"/>
      <c r="B109" s="41"/>
      <c r="C109" s="206" t="s">
        <v>339</v>
      </c>
      <c r="D109" s="206" t="s">
        <v>202</v>
      </c>
      <c r="E109" s="207" t="s">
        <v>2876</v>
      </c>
      <c r="F109" s="208" t="s">
        <v>2877</v>
      </c>
      <c r="G109" s="209" t="s">
        <v>2842</v>
      </c>
      <c r="H109" s="210">
        <v>3</v>
      </c>
      <c r="I109" s="211"/>
      <c r="J109" s="212">
        <f>ROUND(I109*H109,2)</f>
        <v>0</v>
      </c>
      <c r="K109" s="208" t="s">
        <v>19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207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2878</v>
      </c>
    </row>
    <row r="110" s="2" customFormat="1" ht="21.75" customHeight="1">
      <c r="A110" s="40"/>
      <c r="B110" s="41"/>
      <c r="C110" s="206" t="s">
        <v>344</v>
      </c>
      <c r="D110" s="206" t="s">
        <v>202</v>
      </c>
      <c r="E110" s="207" t="s">
        <v>2879</v>
      </c>
      <c r="F110" s="208" t="s">
        <v>2880</v>
      </c>
      <c r="G110" s="209" t="s">
        <v>2842</v>
      </c>
      <c r="H110" s="210">
        <v>5</v>
      </c>
      <c r="I110" s="211"/>
      <c r="J110" s="212">
        <f>ROUND(I110*H110,2)</f>
        <v>0</v>
      </c>
      <c r="K110" s="208" t="s">
        <v>19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207</v>
      </c>
      <c r="AT110" s="217" t="s">
        <v>202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2881</v>
      </c>
    </row>
    <row r="111" s="2" customFormat="1" ht="21.75" customHeight="1">
      <c r="A111" s="40"/>
      <c r="B111" s="41"/>
      <c r="C111" s="206" t="s">
        <v>349</v>
      </c>
      <c r="D111" s="206" t="s">
        <v>202</v>
      </c>
      <c r="E111" s="207" t="s">
        <v>2882</v>
      </c>
      <c r="F111" s="208" t="s">
        <v>2883</v>
      </c>
      <c r="G111" s="209" t="s">
        <v>2842</v>
      </c>
      <c r="H111" s="210">
        <v>3</v>
      </c>
      <c r="I111" s="211"/>
      <c r="J111" s="212">
        <f>ROUND(I111*H111,2)</f>
        <v>0</v>
      </c>
      <c r="K111" s="208" t="s">
        <v>19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2884</v>
      </c>
    </row>
    <row r="112" s="2" customFormat="1" ht="37.8" customHeight="1">
      <c r="A112" s="40"/>
      <c r="B112" s="41"/>
      <c r="C112" s="247" t="s">
        <v>354</v>
      </c>
      <c r="D112" s="247" t="s">
        <v>287</v>
      </c>
      <c r="E112" s="248" t="s">
        <v>2811</v>
      </c>
      <c r="F112" s="249" t="s">
        <v>2853</v>
      </c>
      <c r="G112" s="250" t="s">
        <v>318</v>
      </c>
      <c r="H112" s="251">
        <v>15</v>
      </c>
      <c r="I112" s="252"/>
      <c r="J112" s="253">
        <f>ROUND(I112*H112,2)</f>
        <v>0</v>
      </c>
      <c r="K112" s="249" t="s">
        <v>19</v>
      </c>
      <c r="L112" s="254"/>
      <c r="M112" s="255" t="s">
        <v>19</v>
      </c>
      <c r="N112" s="256" t="s">
        <v>46</v>
      </c>
      <c r="O112" s="86"/>
      <c r="P112" s="215">
        <f>O112*H112</f>
        <v>0</v>
      </c>
      <c r="Q112" s="215">
        <v>0</v>
      </c>
      <c r="R112" s="215">
        <f>Q112*H112</f>
        <v>0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254</v>
      </c>
      <c r="AT112" s="217" t="s">
        <v>287</v>
      </c>
      <c r="AU112" s="217" t="s">
        <v>85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207</v>
      </c>
      <c r="BM112" s="217" t="s">
        <v>2885</v>
      </c>
    </row>
    <row r="113" s="12" customFormat="1" ht="25.92" customHeight="1">
      <c r="A113" s="12"/>
      <c r="B113" s="190"/>
      <c r="C113" s="191"/>
      <c r="D113" s="192" t="s">
        <v>74</v>
      </c>
      <c r="E113" s="193" t="s">
        <v>2886</v>
      </c>
      <c r="F113" s="193" t="s">
        <v>2887</v>
      </c>
      <c r="G113" s="191"/>
      <c r="H113" s="191"/>
      <c r="I113" s="194"/>
      <c r="J113" s="195">
        <f>BK113</f>
        <v>0</v>
      </c>
      <c r="K113" s="191"/>
      <c r="L113" s="196"/>
      <c r="M113" s="197"/>
      <c r="N113" s="198"/>
      <c r="O113" s="198"/>
      <c r="P113" s="199">
        <f>P114</f>
        <v>0</v>
      </c>
      <c r="Q113" s="198"/>
      <c r="R113" s="199">
        <f>R114</f>
        <v>0</v>
      </c>
      <c r="S113" s="198"/>
      <c r="T113" s="200">
        <f>T114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01" t="s">
        <v>83</v>
      </c>
      <c r="AT113" s="202" t="s">
        <v>74</v>
      </c>
      <c r="AU113" s="202" t="s">
        <v>75</v>
      </c>
      <c r="AY113" s="201" t="s">
        <v>199</v>
      </c>
      <c r="BK113" s="203">
        <f>BK114</f>
        <v>0</v>
      </c>
    </row>
    <row r="114" s="12" customFormat="1" ht="22.8" customHeight="1">
      <c r="A114" s="12"/>
      <c r="B114" s="190"/>
      <c r="C114" s="191"/>
      <c r="D114" s="192" t="s">
        <v>74</v>
      </c>
      <c r="E114" s="204" t="s">
        <v>2888</v>
      </c>
      <c r="F114" s="204" t="s">
        <v>2889</v>
      </c>
      <c r="G114" s="191"/>
      <c r="H114" s="191"/>
      <c r="I114" s="194"/>
      <c r="J114" s="205">
        <f>BK114</f>
        <v>0</v>
      </c>
      <c r="K114" s="191"/>
      <c r="L114" s="196"/>
      <c r="M114" s="197"/>
      <c r="N114" s="198"/>
      <c r="O114" s="198"/>
      <c r="P114" s="199">
        <f>SUM(P115:P120)</f>
        <v>0</v>
      </c>
      <c r="Q114" s="198"/>
      <c r="R114" s="199">
        <f>SUM(R115:R120)</f>
        <v>0</v>
      </c>
      <c r="S114" s="198"/>
      <c r="T114" s="200">
        <f>SUM(T115:T120)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01" t="s">
        <v>83</v>
      </c>
      <c r="AT114" s="202" t="s">
        <v>74</v>
      </c>
      <c r="AU114" s="202" t="s">
        <v>83</v>
      </c>
      <c r="AY114" s="201" t="s">
        <v>199</v>
      </c>
      <c r="BK114" s="203">
        <f>SUM(BK115:BK120)</f>
        <v>0</v>
      </c>
    </row>
    <row r="115" s="2" customFormat="1" ht="16.5" customHeight="1">
      <c r="A115" s="40"/>
      <c r="B115" s="41"/>
      <c r="C115" s="206" t="s">
        <v>359</v>
      </c>
      <c r="D115" s="206" t="s">
        <v>202</v>
      </c>
      <c r="E115" s="207" t="s">
        <v>2890</v>
      </c>
      <c r="F115" s="208" t="s">
        <v>2891</v>
      </c>
      <c r="G115" s="209" t="s">
        <v>616</v>
      </c>
      <c r="H115" s="210">
        <v>12</v>
      </c>
      <c r="I115" s="211"/>
      <c r="J115" s="212">
        <f>ROUND(I115*H115,2)</f>
        <v>0</v>
      </c>
      <c r="K115" s="208" t="s">
        <v>19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207</v>
      </c>
      <c r="AT115" s="217" t="s">
        <v>202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207</v>
      </c>
      <c r="BM115" s="217" t="s">
        <v>2892</v>
      </c>
    </row>
    <row r="116" s="2" customFormat="1" ht="16.5" customHeight="1">
      <c r="A116" s="40"/>
      <c r="B116" s="41"/>
      <c r="C116" s="206" t="s">
        <v>364</v>
      </c>
      <c r="D116" s="206" t="s">
        <v>202</v>
      </c>
      <c r="E116" s="207" t="s">
        <v>2893</v>
      </c>
      <c r="F116" s="208" t="s">
        <v>2894</v>
      </c>
      <c r="G116" s="209" t="s">
        <v>616</v>
      </c>
      <c r="H116" s="210">
        <v>1</v>
      </c>
      <c r="I116" s="211"/>
      <c r="J116" s="212">
        <f>ROUND(I116*H116,2)</f>
        <v>0</v>
      </c>
      <c r="K116" s="208" t="s">
        <v>19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</v>
      </c>
      <c r="R116" s="215">
        <f>Q116*H116</f>
        <v>0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207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207</v>
      </c>
      <c r="BM116" s="217" t="s">
        <v>2895</v>
      </c>
    </row>
    <row r="117" s="2" customFormat="1" ht="16.5" customHeight="1">
      <c r="A117" s="40"/>
      <c r="B117" s="41"/>
      <c r="C117" s="206" t="s">
        <v>369</v>
      </c>
      <c r="D117" s="206" t="s">
        <v>202</v>
      </c>
      <c r="E117" s="207" t="s">
        <v>2896</v>
      </c>
      <c r="F117" s="208" t="s">
        <v>2897</v>
      </c>
      <c r="G117" s="209" t="s">
        <v>616</v>
      </c>
      <c r="H117" s="210">
        <v>2</v>
      </c>
      <c r="I117" s="211"/>
      <c r="J117" s="212">
        <f>ROUND(I117*H117,2)</f>
        <v>0</v>
      </c>
      <c r="K117" s="208" t="s">
        <v>19</v>
      </c>
      <c r="L117" s="46"/>
      <c r="M117" s="213" t="s">
        <v>19</v>
      </c>
      <c r="N117" s="214" t="s">
        <v>46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207</v>
      </c>
      <c r="AT117" s="217" t="s">
        <v>202</v>
      </c>
      <c r="AU117" s="217" t="s">
        <v>85</v>
      </c>
      <c r="AY117" s="19" t="s">
        <v>199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83</v>
      </c>
      <c r="BK117" s="218">
        <f>ROUND(I117*H117,2)</f>
        <v>0</v>
      </c>
      <c r="BL117" s="19" t="s">
        <v>207</v>
      </c>
      <c r="BM117" s="217" t="s">
        <v>2898</v>
      </c>
    </row>
    <row r="118" s="2" customFormat="1" ht="24.15" customHeight="1">
      <c r="A118" s="40"/>
      <c r="B118" s="41"/>
      <c r="C118" s="206" t="s">
        <v>374</v>
      </c>
      <c r="D118" s="206" t="s">
        <v>202</v>
      </c>
      <c r="E118" s="207" t="s">
        <v>2899</v>
      </c>
      <c r="F118" s="208" t="s">
        <v>2900</v>
      </c>
      <c r="G118" s="209" t="s">
        <v>616</v>
      </c>
      <c r="H118" s="210">
        <v>1</v>
      </c>
      <c r="I118" s="211"/>
      <c r="J118" s="212">
        <f>ROUND(I118*H118,2)</f>
        <v>0</v>
      </c>
      <c r="K118" s="208" t="s">
        <v>19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2901</v>
      </c>
    </row>
    <row r="119" s="2" customFormat="1" ht="37.8" customHeight="1">
      <c r="A119" s="40"/>
      <c r="B119" s="41"/>
      <c r="C119" s="206" t="s">
        <v>379</v>
      </c>
      <c r="D119" s="206" t="s">
        <v>202</v>
      </c>
      <c r="E119" s="207" t="s">
        <v>2902</v>
      </c>
      <c r="F119" s="208" t="s">
        <v>2903</v>
      </c>
      <c r="G119" s="209" t="s">
        <v>2823</v>
      </c>
      <c r="H119" s="210">
        <v>1</v>
      </c>
      <c r="I119" s="211"/>
      <c r="J119" s="212">
        <f>ROUND(I119*H119,2)</f>
        <v>0</v>
      </c>
      <c r="K119" s="208" t="s">
        <v>19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207</v>
      </c>
      <c r="AT119" s="217" t="s">
        <v>202</v>
      </c>
      <c r="AU119" s="217" t="s">
        <v>85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207</v>
      </c>
      <c r="BM119" s="217" t="s">
        <v>2904</v>
      </c>
    </row>
    <row r="120" s="2" customFormat="1" ht="16.5" customHeight="1">
      <c r="A120" s="40"/>
      <c r="B120" s="41"/>
      <c r="C120" s="206" t="s">
        <v>384</v>
      </c>
      <c r="D120" s="206" t="s">
        <v>202</v>
      </c>
      <c r="E120" s="207" t="s">
        <v>2905</v>
      </c>
      <c r="F120" s="208" t="s">
        <v>2906</v>
      </c>
      <c r="G120" s="209" t="s">
        <v>2823</v>
      </c>
      <c r="H120" s="210">
        <v>1</v>
      </c>
      <c r="I120" s="211"/>
      <c r="J120" s="212">
        <f>ROUND(I120*H120,2)</f>
        <v>0</v>
      </c>
      <c r="K120" s="208" t="s">
        <v>19</v>
      </c>
      <c r="L120" s="46"/>
      <c r="M120" s="265" t="s">
        <v>19</v>
      </c>
      <c r="N120" s="266" t="s">
        <v>46</v>
      </c>
      <c r="O120" s="260"/>
      <c r="P120" s="267">
        <f>O120*H120</f>
        <v>0</v>
      </c>
      <c r="Q120" s="267">
        <v>0</v>
      </c>
      <c r="R120" s="267">
        <f>Q120*H120</f>
        <v>0</v>
      </c>
      <c r="S120" s="267">
        <v>0</v>
      </c>
      <c r="T120" s="268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207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2907</v>
      </c>
    </row>
    <row r="121" s="2" customFormat="1" ht="6.96" customHeight="1">
      <c r="A121" s="40"/>
      <c r="B121" s="61"/>
      <c r="C121" s="62"/>
      <c r="D121" s="62"/>
      <c r="E121" s="62"/>
      <c r="F121" s="62"/>
      <c r="G121" s="62"/>
      <c r="H121" s="62"/>
      <c r="I121" s="62"/>
      <c r="J121" s="62"/>
      <c r="K121" s="62"/>
      <c r="L121" s="46"/>
      <c r="M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</row>
  </sheetData>
  <sheetProtection sheet="1" autoFilter="0" formatColumns="0" formatRows="0" objects="1" scenarios="1" spinCount="100000" saltValue="m17psWBgzGyIpGSMnDypFFEug2GVxeHEdSUkqmLN4tnPBHteErbnJf9hQMosvOtru4fFs6PLUDpbJ9pisGrWaQ==" hashValue="N+HQxal13BF6hihzsO70oR7hZvtF4/dB/h+WlD6hAyfkL1SfS/NsQaQNZOISFtGFAhjKY39DULY5FRG6V7xyUA==" algorithmName="SHA-512" password="CC35"/>
  <autoFilter ref="C83:K120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154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2908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ROUND(J86,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ROUND((SUM(BE86:BE160)),  2)</f>
        <v>0</v>
      </c>
      <c r="G33" s="40"/>
      <c r="H33" s="40"/>
      <c r="I33" s="150">
        <v>0.20999999999999999</v>
      </c>
      <c r="J33" s="149">
        <f>ROUND(((SUM(BE86:BE160))*I33),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ROUND((SUM(BF86:BF160)),  2)</f>
        <v>0</v>
      </c>
      <c r="G34" s="40"/>
      <c r="H34" s="40"/>
      <c r="I34" s="150">
        <v>0.12</v>
      </c>
      <c r="J34" s="149">
        <f>ROUND(((SUM(BF86:BF160))*I34),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ROUND((SUM(BG86:BG160)),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ROUND((SUM(BH86:BH160)),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ROUND((SUM(BI86:BI160)),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SLP - Slaboproud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2909</v>
      </c>
      <c r="E60" s="170"/>
      <c r="F60" s="170"/>
      <c r="G60" s="170"/>
      <c r="H60" s="170"/>
      <c r="I60" s="170"/>
      <c r="J60" s="171">
        <f>J89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7"/>
      <c r="C61" s="168"/>
      <c r="D61" s="169" t="s">
        <v>2910</v>
      </c>
      <c r="E61" s="170"/>
      <c r="F61" s="170"/>
      <c r="G61" s="170"/>
      <c r="H61" s="170"/>
      <c r="I61" s="170"/>
      <c r="J61" s="171">
        <f>J101</f>
        <v>0</v>
      </c>
      <c r="K61" s="168"/>
      <c r="L61" s="172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7"/>
      <c r="C62" s="168"/>
      <c r="D62" s="169" t="s">
        <v>2911</v>
      </c>
      <c r="E62" s="170"/>
      <c r="F62" s="170"/>
      <c r="G62" s="170"/>
      <c r="H62" s="170"/>
      <c r="I62" s="170"/>
      <c r="J62" s="171">
        <f>J105</f>
        <v>0</v>
      </c>
      <c r="K62" s="168"/>
      <c r="L62" s="17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7"/>
      <c r="C63" s="168"/>
      <c r="D63" s="169" t="s">
        <v>2912</v>
      </c>
      <c r="E63" s="170"/>
      <c r="F63" s="170"/>
      <c r="G63" s="170"/>
      <c r="H63" s="170"/>
      <c r="I63" s="170"/>
      <c r="J63" s="171">
        <f>J124</f>
        <v>0</v>
      </c>
      <c r="K63" s="168"/>
      <c r="L63" s="17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7"/>
      <c r="C64" s="168"/>
      <c r="D64" s="169" t="s">
        <v>2913</v>
      </c>
      <c r="E64" s="170"/>
      <c r="F64" s="170"/>
      <c r="G64" s="170"/>
      <c r="H64" s="170"/>
      <c r="I64" s="170"/>
      <c r="J64" s="171">
        <f>J132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67"/>
      <c r="C65" s="168"/>
      <c r="D65" s="169" t="s">
        <v>2914</v>
      </c>
      <c r="E65" s="170"/>
      <c r="F65" s="170"/>
      <c r="G65" s="170"/>
      <c r="H65" s="170"/>
      <c r="I65" s="170"/>
      <c r="J65" s="171">
        <f>J136</f>
        <v>0</v>
      </c>
      <c r="K65" s="168"/>
      <c r="L65" s="17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67"/>
      <c r="C66" s="168"/>
      <c r="D66" s="169" t="s">
        <v>2915</v>
      </c>
      <c r="E66" s="170"/>
      <c r="F66" s="170"/>
      <c r="G66" s="170"/>
      <c r="H66" s="170"/>
      <c r="I66" s="170"/>
      <c r="J66" s="171">
        <f>J158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3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184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62" t="str">
        <f>E7</f>
        <v>Gymnázium Náchod -bez vybavení</v>
      </c>
      <c r="F76" s="34"/>
      <c r="G76" s="34"/>
      <c r="H76" s="34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167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SLP - Slaboproud</v>
      </c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 xml:space="preserve"> </v>
      </c>
      <c r="G80" s="42"/>
      <c r="H80" s="42"/>
      <c r="I80" s="34" t="s">
        <v>23</v>
      </c>
      <c r="J80" s="74" t="str">
        <f>IF(J12="","",J12)</f>
        <v>16. 9. 2025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25</v>
      </c>
      <c r="D82" s="42"/>
      <c r="E82" s="42"/>
      <c r="F82" s="29" t="str">
        <f>E15</f>
        <v xml:space="preserve"> </v>
      </c>
      <c r="G82" s="42"/>
      <c r="H82" s="42"/>
      <c r="I82" s="34" t="s">
        <v>33</v>
      </c>
      <c r="J82" s="38" t="str">
        <f>E21</f>
        <v xml:space="preserve"> 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31</v>
      </c>
      <c r="D83" s="42"/>
      <c r="E83" s="42"/>
      <c r="F83" s="29" t="str">
        <f>IF(E18="","",E18)</f>
        <v>Vyplň údaj</v>
      </c>
      <c r="G83" s="42"/>
      <c r="H83" s="42"/>
      <c r="I83" s="34" t="s">
        <v>38</v>
      </c>
      <c r="J83" s="38" t="str">
        <f>E24</f>
        <v xml:space="preserve"> 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79"/>
      <c r="B85" s="180"/>
      <c r="C85" s="181" t="s">
        <v>185</v>
      </c>
      <c r="D85" s="182" t="s">
        <v>60</v>
      </c>
      <c r="E85" s="182" t="s">
        <v>56</v>
      </c>
      <c r="F85" s="182" t="s">
        <v>57</v>
      </c>
      <c r="G85" s="182" t="s">
        <v>186</v>
      </c>
      <c r="H85" s="182" t="s">
        <v>187</v>
      </c>
      <c r="I85" s="182" t="s">
        <v>188</v>
      </c>
      <c r="J85" s="182" t="s">
        <v>172</v>
      </c>
      <c r="K85" s="183" t="s">
        <v>189</v>
      </c>
      <c r="L85" s="184"/>
      <c r="M85" s="94" t="s">
        <v>19</v>
      </c>
      <c r="N85" s="95" t="s">
        <v>45</v>
      </c>
      <c r="O85" s="95" t="s">
        <v>190</v>
      </c>
      <c r="P85" s="95" t="s">
        <v>191</v>
      </c>
      <c r="Q85" s="95" t="s">
        <v>192</v>
      </c>
      <c r="R85" s="95" t="s">
        <v>193</v>
      </c>
      <c r="S85" s="95" t="s">
        <v>194</v>
      </c>
      <c r="T85" s="96" t="s">
        <v>195</v>
      </c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</row>
    <row r="86" s="2" customFormat="1" ht="22.8" customHeight="1">
      <c r="A86" s="40"/>
      <c r="B86" s="41"/>
      <c r="C86" s="101" t="s">
        <v>196</v>
      </c>
      <c r="D86" s="42"/>
      <c r="E86" s="42"/>
      <c r="F86" s="42"/>
      <c r="G86" s="42"/>
      <c r="H86" s="42"/>
      <c r="I86" s="42"/>
      <c r="J86" s="185">
        <f>BK86</f>
        <v>0</v>
      </c>
      <c r="K86" s="42"/>
      <c r="L86" s="46"/>
      <c r="M86" s="97"/>
      <c r="N86" s="186"/>
      <c r="O86" s="98"/>
      <c r="P86" s="187">
        <f>P87+P88+P89+P101+P105+P124+P132+P136+P158</f>
        <v>0</v>
      </c>
      <c r="Q86" s="98"/>
      <c r="R86" s="187">
        <f>R87+R88+R89+R101+R105+R124+R132+R136+R158</f>
        <v>0</v>
      </c>
      <c r="S86" s="98"/>
      <c r="T86" s="188">
        <f>T87+T88+T89+T101+T105+T124+T132+T136+T158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74</v>
      </c>
      <c r="AU86" s="19" t="s">
        <v>173</v>
      </c>
      <c r="BK86" s="189">
        <f>BK87+BK88+BK89+BK101+BK105+BK124+BK132+BK136+BK158</f>
        <v>0</v>
      </c>
    </row>
    <row r="87" s="2" customFormat="1" ht="16.5" customHeight="1">
      <c r="A87" s="40"/>
      <c r="B87" s="41"/>
      <c r="C87" s="206" t="s">
        <v>83</v>
      </c>
      <c r="D87" s="206" t="s">
        <v>202</v>
      </c>
      <c r="E87" s="207" t="s">
        <v>2916</v>
      </c>
      <c r="F87" s="208" t="s">
        <v>2917</v>
      </c>
      <c r="G87" s="209" t="s">
        <v>2918</v>
      </c>
      <c r="H87" s="210">
        <v>1</v>
      </c>
      <c r="I87" s="211"/>
      <c r="J87" s="212">
        <f>ROUND(I87*H87,2)</f>
        <v>0</v>
      </c>
      <c r="K87" s="208" t="s">
        <v>19</v>
      </c>
      <c r="L87" s="46"/>
      <c r="M87" s="213" t="s">
        <v>19</v>
      </c>
      <c r="N87" s="214" t="s">
        <v>46</v>
      </c>
      <c r="O87" s="86"/>
      <c r="P87" s="215">
        <f>O87*H87</f>
        <v>0</v>
      </c>
      <c r="Q87" s="215">
        <v>0</v>
      </c>
      <c r="R87" s="215">
        <f>Q87*H87</f>
        <v>0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207</v>
      </c>
      <c r="AT87" s="217" t="s">
        <v>202</v>
      </c>
      <c r="AU87" s="217" t="s">
        <v>75</v>
      </c>
      <c r="AY87" s="19" t="s">
        <v>199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83</v>
      </c>
      <c r="BK87" s="218">
        <f>ROUND(I87*H87,2)</f>
        <v>0</v>
      </c>
      <c r="BL87" s="19" t="s">
        <v>207</v>
      </c>
      <c r="BM87" s="217" t="s">
        <v>2919</v>
      </c>
    </row>
    <row r="88" s="2" customFormat="1" ht="16.5" customHeight="1">
      <c r="A88" s="40"/>
      <c r="B88" s="41"/>
      <c r="C88" s="206" t="s">
        <v>85</v>
      </c>
      <c r="D88" s="206" t="s">
        <v>202</v>
      </c>
      <c r="E88" s="207" t="s">
        <v>2920</v>
      </c>
      <c r="F88" s="208" t="s">
        <v>2921</v>
      </c>
      <c r="G88" s="209" t="s">
        <v>2813</v>
      </c>
      <c r="H88" s="210">
        <v>2</v>
      </c>
      <c r="I88" s="211"/>
      <c r="J88" s="212">
        <f>ROUND(I88*H88,2)</f>
        <v>0</v>
      </c>
      <c r="K88" s="208" t="s">
        <v>19</v>
      </c>
      <c r="L88" s="46"/>
      <c r="M88" s="213" t="s">
        <v>19</v>
      </c>
      <c r="N88" s="214" t="s">
        <v>46</v>
      </c>
      <c r="O88" s="86"/>
      <c r="P88" s="215">
        <f>O88*H88</f>
        <v>0</v>
      </c>
      <c r="Q88" s="215">
        <v>0</v>
      </c>
      <c r="R88" s="215">
        <f>Q88*H88</f>
        <v>0</v>
      </c>
      <c r="S88" s="215">
        <v>0</v>
      </c>
      <c r="T88" s="21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17" t="s">
        <v>207</v>
      </c>
      <c r="AT88" s="217" t="s">
        <v>202</v>
      </c>
      <c r="AU88" s="217" t="s">
        <v>75</v>
      </c>
      <c r="AY88" s="19" t="s">
        <v>199</v>
      </c>
      <c r="BE88" s="218">
        <f>IF(N88="základní",J88,0)</f>
        <v>0</v>
      </c>
      <c r="BF88" s="218">
        <f>IF(N88="snížená",J88,0)</f>
        <v>0</v>
      </c>
      <c r="BG88" s="218">
        <f>IF(N88="zákl. přenesená",J88,0)</f>
        <v>0</v>
      </c>
      <c r="BH88" s="218">
        <f>IF(N88="sníž. přenesená",J88,0)</f>
        <v>0</v>
      </c>
      <c r="BI88" s="218">
        <f>IF(N88="nulová",J88,0)</f>
        <v>0</v>
      </c>
      <c r="BJ88" s="19" t="s">
        <v>83</v>
      </c>
      <c r="BK88" s="218">
        <f>ROUND(I88*H88,2)</f>
        <v>0</v>
      </c>
      <c r="BL88" s="19" t="s">
        <v>207</v>
      </c>
      <c r="BM88" s="217" t="s">
        <v>2922</v>
      </c>
    </row>
    <row r="89" s="12" customFormat="1" ht="25.92" customHeight="1">
      <c r="A89" s="12"/>
      <c r="B89" s="190"/>
      <c r="C89" s="191"/>
      <c r="D89" s="192" t="s">
        <v>74</v>
      </c>
      <c r="E89" s="193" t="s">
        <v>2807</v>
      </c>
      <c r="F89" s="193" t="s">
        <v>2923</v>
      </c>
      <c r="G89" s="191"/>
      <c r="H89" s="191"/>
      <c r="I89" s="194"/>
      <c r="J89" s="195">
        <f>BK89</f>
        <v>0</v>
      </c>
      <c r="K89" s="191"/>
      <c r="L89" s="196"/>
      <c r="M89" s="197"/>
      <c r="N89" s="198"/>
      <c r="O89" s="198"/>
      <c r="P89" s="199">
        <f>SUM(P90:P100)</f>
        <v>0</v>
      </c>
      <c r="Q89" s="198"/>
      <c r="R89" s="199">
        <f>SUM(R90:R100)</f>
        <v>0</v>
      </c>
      <c r="S89" s="198"/>
      <c r="T89" s="200">
        <f>SUM(T90:T100)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83</v>
      </c>
      <c r="AT89" s="202" t="s">
        <v>74</v>
      </c>
      <c r="AU89" s="202" t="s">
        <v>75</v>
      </c>
      <c r="AY89" s="201" t="s">
        <v>199</v>
      </c>
      <c r="BK89" s="203">
        <f>SUM(BK90:BK100)</f>
        <v>0</v>
      </c>
    </row>
    <row r="90" s="2" customFormat="1" ht="16.5" customHeight="1">
      <c r="A90" s="40"/>
      <c r="B90" s="41"/>
      <c r="C90" s="247" t="s">
        <v>219</v>
      </c>
      <c r="D90" s="247" t="s">
        <v>287</v>
      </c>
      <c r="E90" s="248" t="s">
        <v>2924</v>
      </c>
      <c r="F90" s="249" t="s">
        <v>2925</v>
      </c>
      <c r="G90" s="250" t="s">
        <v>222</v>
      </c>
      <c r="H90" s="251">
        <v>7350</v>
      </c>
      <c r="I90" s="252"/>
      <c r="J90" s="253">
        <f>ROUND(I90*H90,2)</f>
        <v>0</v>
      </c>
      <c r="K90" s="249" t="s">
        <v>19</v>
      </c>
      <c r="L90" s="254"/>
      <c r="M90" s="255" t="s">
        <v>19</v>
      </c>
      <c r="N90" s="256" t="s">
        <v>46</v>
      </c>
      <c r="O90" s="86"/>
      <c r="P90" s="215">
        <f>O90*H90</f>
        <v>0</v>
      </c>
      <c r="Q90" s="215">
        <v>0</v>
      </c>
      <c r="R90" s="215">
        <f>Q90*H90</f>
        <v>0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254</v>
      </c>
      <c r="AT90" s="217" t="s">
        <v>287</v>
      </c>
      <c r="AU90" s="217" t="s">
        <v>83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207</v>
      </c>
      <c r="BM90" s="217" t="s">
        <v>2926</v>
      </c>
    </row>
    <row r="91" s="2" customFormat="1" ht="16.5" customHeight="1">
      <c r="A91" s="40"/>
      <c r="B91" s="41"/>
      <c r="C91" s="247" t="s">
        <v>207</v>
      </c>
      <c r="D91" s="247" t="s">
        <v>287</v>
      </c>
      <c r="E91" s="248" t="s">
        <v>2927</v>
      </c>
      <c r="F91" s="249" t="s">
        <v>2928</v>
      </c>
      <c r="G91" s="250" t="s">
        <v>2813</v>
      </c>
      <c r="H91" s="251">
        <v>420</v>
      </c>
      <c r="I91" s="252"/>
      <c r="J91" s="253">
        <f>ROUND(I91*H91,2)</f>
        <v>0</v>
      </c>
      <c r="K91" s="249" t="s">
        <v>19</v>
      </c>
      <c r="L91" s="254"/>
      <c r="M91" s="255" t="s">
        <v>19</v>
      </c>
      <c r="N91" s="256" t="s">
        <v>46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</v>
      </c>
      <c r="T91" s="21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254</v>
      </c>
      <c r="AT91" s="217" t="s">
        <v>287</v>
      </c>
      <c r="AU91" s="217" t="s">
        <v>83</v>
      </c>
      <c r="AY91" s="19" t="s">
        <v>199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83</v>
      </c>
      <c r="BK91" s="218">
        <f>ROUND(I91*H91,2)</f>
        <v>0</v>
      </c>
      <c r="BL91" s="19" t="s">
        <v>207</v>
      </c>
      <c r="BM91" s="217" t="s">
        <v>2929</v>
      </c>
    </row>
    <row r="92" s="2" customFormat="1" ht="16.5" customHeight="1">
      <c r="A92" s="40"/>
      <c r="B92" s="41"/>
      <c r="C92" s="247" t="s">
        <v>238</v>
      </c>
      <c r="D92" s="247" t="s">
        <v>287</v>
      </c>
      <c r="E92" s="248" t="s">
        <v>2930</v>
      </c>
      <c r="F92" s="249" t="s">
        <v>2931</v>
      </c>
      <c r="G92" s="250" t="s">
        <v>2813</v>
      </c>
      <c r="H92" s="251">
        <v>80</v>
      </c>
      <c r="I92" s="252"/>
      <c r="J92" s="253">
        <f>ROUND(I92*H92,2)</f>
        <v>0</v>
      </c>
      <c r="K92" s="249" t="s">
        <v>19</v>
      </c>
      <c r="L92" s="254"/>
      <c r="M92" s="255" t="s">
        <v>19</v>
      </c>
      <c r="N92" s="256" t="s">
        <v>46</v>
      </c>
      <c r="O92" s="86"/>
      <c r="P92" s="215">
        <f>O92*H92</f>
        <v>0</v>
      </c>
      <c r="Q92" s="215">
        <v>0</v>
      </c>
      <c r="R92" s="215">
        <f>Q92*H92</f>
        <v>0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254</v>
      </c>
      <c r="AT92" s="217" t="s">
        <v>287</v>
      </c>
      <c r="AU92" s="217" t="s">
        <v>83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2932</v>
      </c>
    </row>
    <row r="93" s="2" customFormat="1" ht="16.5" customHeight="1">
      <c r="A93" s="40"/>
      <c r="B93" s="41"/>
      <c r="C93" s="247" t="s">
        <v>200</v>
      </c>
      <c r="D93" s="247" t="s">
        <v>287</v>
      </c>
      <c r="E93" s="248" t="s">
        <v>2933</v>
      </c>
      <c r="F93" s="249" t="s">
        <v>2934</v>
      </c>
      <c r="G93" s="250" t="s">
        <v>2813</v>
      </c>
      <c r="H93" s="251">
        <v>5</v>
      </c>
      <c r="I93" s="252"/>
      <c r="J93" s="253">
        <f>ROUND(I93*H93,2)</f>
        <v>0</v>
      </c>
      <c r="K93" s="249" t="s">
        <v>19</v>
      </c>
      <c r="L93" s="254"/>
      <c r="M93" s="255" t="s">
        <v>19</v>
      </c>
      <c r="N93" s="256" t="s">
        <v>46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254</v>
      </c>
      <c r="AT93" s="217" t="s">
        <v>287</v>
      </c>
      <c r="AU93" s="217" t="s">
        <v>83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207</v>
      </c>
      <c r="BM93" s="217" t="s">
        <v>2935</v>
      </c>
    </row>
    <row r="94" s="2" customFormat="1" ht="16.5" customHeight="1">
      <c r="A94" s="40"/>
      <c r="B94" s="41"/>
      <c r="C94" s="247" t="s">
        <v>249</v>
      </c>
      <c r="D94" s="247" t="s">
        <v>287</v>
      </c>
      <c r="E94" s="248" t="s">
        <v>2936</v>
      </c>
      <c r="F94" s="249" t="s">
        <v>2937</v>
      </c>
      <c r="G94" s="250" t="s">
        <v>2813</v>
      </c>
      <c r="H94" s="251">
        <v>103</v>
      </c>
      <c r="I94" s="252"/>
      <c r="J94" s="253">
        <f>ROUND(I94*H94,2)</f>
        <v>0</v>
      </c>
      <c r="K94" s="249" t="s">
        <v>19</v>
      </c>
      <c r="L94" s="254"/>
      <c r="M94" s="255" t="s">
        <v>19</v>
      </c>
      <c r="N94" s="256" t="s">
        <v>46</v>
      </c>
      <c r="O94" s="86"/>
      <c r="P94" s="215">
        <f>O94*H94</f>
        <v>0</v>
      </c>
      <c r="Q94" s="215">
        <v>0</v>
      </c>
      <c r="R94" s="215">
        <f>Q94*H94</f>
        <v>0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254</v>
      </c>
      <c r="AT94" s="217" t="s">
        <v>287</v>
      </c>
      <c r="AU94" s="217" t="s">
        <v>83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207</v>
      </c>
      <c r="BM94" s="217" t="s">
        <v>2938</v>
      </c>
    </row>
    <row r="95" s="2" customFormat="1" ht="16.5" customHeight="1">
      <c r="A95" s="40"/>
      <c r="B95" s="41"/>
      <c r="C95" s="247" t="s">
        <v>254</v>
      </c>
      <c r="D95" s="247" t="s">
        <v>287</v>
      </c>
      <c r="E95" s="248" t="s">
        <v>2939</v>
      </c>
      <c r="F95" s="249" t="s">
        <v>2940</v>
      </c>
      <c r="G95" s="250" t="s">
        <v>2813</v>
      </c>
      <c r="H95" s="251">
        <v>5</v>
      </c>
      <c r="I95" s="252"/>
      <c r="J95" s="253">
        <f>ROUND(I95*H95,2)</f>
        <v>0</v>
      </c>
      <c r="K95" s="249" t="s">
        <v>19</v>
      </c>
      <c r="L95" s="254"/>
      <c r="M95" s="255" t="s">
        <v>19</v>
      </c>
      <c r="N95" s="256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254</v>
      </c>
      <c r="AT95" s="217" t="s">
        <v>287</v>
      </c>
      <c r="AU95" s="217" t="s">
        <v>83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2941</v>
      </c>
    </row>
    <row r="96" s="2" customFormat="1" ht="16.5" customHeight="1">
      <c r="A96" s="40"/>
      <c r="B96" s="41"/>
      <c r="C96" s="247" t="s">
        <v>230</v>
      </c>
      <c r="D96" s="247" t="s">
        <v>287</v>
      </c>
      <c r="E96" s="248" t="s">
        <v>2942</v>
      </c>
      <c r="F96" s="249" t="s">
        <v>2943</v>
      </c>
      <c r="G96" s="250" t="s">
        <v>2813</v>
      </c>
      <c r="H96" s="251">
        <v>5</v>
      </c>
      <c r="I96" s="252"/>
      <c r="J96" s="253">
        <f>ROUND(I96*H96,2)</f>
        <v>0</v>
      </c>
      <c r="K96" s="249" t="s">
        <v>19</v>
      </c>
      <c r="L96" s="254"/>
      <c r="M96" s="255" t="s">
        <v>19</v>
      </c>
      <c r="N96" s="256" t="s">
        <v>46</v>
      </c>
      <c r="O96" s="86"/>
      <c r="P96" s="215">
        <f>O96*H96</f>
        <v>0</v>
      </c>
      <c r="Q96" s="215">
        <v>0</v>
      </c>
      <c r="R96" s="215">
        <f>Q96*H96</f>
        <v>0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254</v>
      </c>
      <c r="AT96" s="217" t="s">
        <v>287</v>
      </c>
      <c r="AU96" s="217" t="s">
        <v>83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207</v>
      </c>
      <c r="BM96" s="217" t="s">
        <v>2944</v>
      </c>
    </row>
    <row r="97" s="2" customFormat="1" ht="16.5" customHeight="1">
      <c r="A97" s="40"/>
      <c r="B97" s="41"/>
      <c r="C97" s="247" t="s">
        <v>265</v>
      </c>
      <c r="D97" s="247" t="s">
        <v>287</v>
      </c>
      <c r="E97" s="248" t="s">
        <v>2945</v>
      </c>
      <c r="F97" s="249" t="s">
        <v>2946</v>
      </c>
      <c r="G97" s="250" t="s">
        <v>2813</v>
      </c>
      <c r="H97" s="251">
        <v>1</v>
      </c>
      <c r="I97" s="252"/>
      <c r="J97" s="253">
        <f>ROUND(I97*H97,2)</f>
        <v>0</v>
      </c>
      <c r="K97" s="249" t="s">
        <v>19</v>
      </c>
      <c r="L97" s="254"/>
      <c r="M97" s="255" t="s">
        <v>19</v>
      </c>
      <c r="N97" s="256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254</v>
      </c>
      <c r="AT97" s="217" t="s">
        <v>287</v>
      </c>
      <c r="AU97" s="217" t="s">
        <v>83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2947</v>
      </c>
    </row>
    <row r="98" s="2" customFormat="1" ht="16.5" customHeight="1">
      <c r="A98" s="40"/>
      <c r="B98" s="41"/>
      <c r="C98" s="247" t="s">
        <v>271</v>
      </c>
      <c r="D98" s="247" t="s">
        <v>287</v>
      </c>
      <c r="E98" s="248" t="s">
        <v>2948</v>
      </c>
      <c r="F98" s="249" t="s">
        <v>2949</v>
      </c>
      <c r="G98" s="250" t="s">
        <v>2813</v>
      </c>
      <c r="H98" s="251">
        <v>1</v>
      </c>
      <c r="I98" s="252"/>
      <c r="J98" s="253">
        <f>ROUND(I98*H98,2)</f>
        <v>0</v>
      </c>
      <c r="K98" s="249" t="s">
        <v>19</v>
      </c>
      <c r="L98" s="254"/>
      <c r="M98" s="255" t="s">
        <v>19</v>
      </c>
      <c r="N98" s="256" t="s">
        <v>46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254</v>
      </c>
      <c r="AT98" s="217" t="s">
        <v>287</v>
      </c>
      <c r="AU98" s="217" t="s">
        <v>83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2950</v>
      </c>
    </row>
    <row r="99" s="2" customFormat="1" ht="16.5" customHeight="1">
      <c r="A99" s="40"/>
      <c r="B99" s="41"/>
      <c r="C99" s="247" t="s">
        <v>8</v>
      </c>
      <c r="D99" s="247" t="s">
        <v>287</v>
      </c>
      <c r="E99" s="248" t="s">
        <v>2951</v>
      </c>
      <c r="F99" s="249" t="s">
        <v>2952</v>
      </c>
      <c r="G99" s="250" t="s">
        <v>2813</v>
      </c>
      <c r="H99" s="251">
        <v>5</v>
      </c>
      <c r="I99" s="252"/>
      <c r="J99" s="253">
        <f>ROUND(I99*H99,2)</f>
        <v>0</v>
      </c>
      <c r="K99" s="249" t="s">
        <v>19</v>
      </c>
      <c r="L99" s="254"/>
      <c r="M99" s="255" t="s">
        <v>19</v>
      </c>
      <c r="N99" s="256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254</v>
      </c>
      <c r="AT99" s="217" t="s">
        <v>287</v>
      </c>
      <c r="AU99" s="217" t="s">
        <v>83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2953</v>
      </c>
    </row>
    <row r="100" s="2" customFormat="1" ht="16.5" customHeight="1">
      <c r="A100" s="40"/>
      <c r="B100" s="41"/>
      <c r="C100" s="247" t="s">
        <v>286</v>
      </c>
      <c r="D100" s="247" t="s">
        <v>287</v>
      </c>
      <c r="E100" s="248" t="s">
        <v>2954</v>
      </c>
      <c r="F100" s="249" t="s">
        <v>2955</v>
      </c>
      <c r="G100" s="250" t="s">
        <v>2813</v>
      </c>
      <c r="H100" s="251">
        <v>4</v>
      </c>
      <c r="I100" s="252"/>
      <c r="J100" s="253">
        <f>ROUND(I100*H100,2)</f>
        <v>0</v>
      </c>
      <c r="K100" s="249" t="s">
        <v>19</v>
      </c>
      <c r="L100" s="254"/>
      <c r="M100" s="255" t="s">
        <v>19</v>
      </c>
      <c r="N100" s="256" t="s">
        <v>46</v>
      </c>
      <c r="O100" s="86"/>
      <c r="P100" s="215">
        <f>O100*H100</f>
        <v>0</v>
      </c>
      <c r="Q100" s="215">
        <v>0</v>
      </c>
      <c r="R100" s="215">
        <f>Q100*H100</f>
        <v>0</v>
      </c>
      <c r="S100" s="215">
        <v>0</v>
      </c>
      <c r="T100" s="21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17" t="s">
        <v>254</v>
      </c>
      <c r="AT100" s="217" t="s">
        <v>287</v>
      </c>
      <c r="AU100" s="217" t="s">
        <v>83</v>
      </c>
      <c r="AY100" s="19" t="s">
        <v>199</v>
      </c>
      <c r="BE100" s="218">
        <f>IF(N100="základní",J100,0)</f>
        <v>0</v>
      </c>
      <c r="BF100" s="218">
        <f>IF(N100="snížená",J100,0)</f>
        <v>0</v>
      </c>
      <c r="BG100" s="218">
        <f>IF(N100="zákl. přenesená",J100,0)</f>
        <v>0</v>
      </c>
      <c r="BH100" s="218">
        <f>IF(N100="sníž. přenesená",J100,0)</f>
        <v>0</v>
      </c>
      <c r="BI100" s="218">
        <f>IF(N100="nulová",J100,0)</f>
        <v>0</v>
      </c>
      <c r="BJ100" s="19" t="s">
        <v>83</v>
      </c>
      <c r="BK100" s="218">
        <f>ROUND(I100*H100,2)</f>
        <v>0</v>
      </c>
      <c r="BL100" s="19" t="s">
        <v>207</v>
      </c>
      <c r="BM100" s="217" t="s">
        <v>2956</v>
      </c>
    </row>
    <row r="101" s="12" customFormat="1" ht="25.92" customHeight="1">
      <c r="A101" s="12"/>
      <c r="B101" s="190"/>
      <c r="C101" s="191"/>
      <c r="D101" s="192" t="s">
        <v>74</v>
      </c>
      <c r="E101" s="193" t="s">
        <v>2809</v>
      </c>
      <c r="F101" s="193" t="s">
        <v>2957</v>
      </c>
      <c r="G101" s="191"/>
      <c r="H101" s="191"/>
      <c r="I101" s="194"/>
      <c r="J101" s="195">
        <f>BK101</f>
        <v>0</v>
      </c>
      <c r="K101" s="191"/>
      <c r="L101" s="196"/>
      <c r="M101" s="197"/>
      <c r="N101" s="198"/>
      <c r="O101" s="198"/>
      <c r="P101" s="199">
        <f>SUM(P102:P104)</f>
        <v>0</v>
      </c>
      <c r="Q101" s="198"/>
      <c r="R101" s="199">
        <f>SUM(R102:R104)</f>
        <v>0</v>
      </c>
      <c r="S101" s="198"/>
      <c r="T101" s="200">
        <f>SUM(T102:T104)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1" t="s">
        <v>83</v>
      </c>
      <c r="AT101" s="202" t="s">
        <v>74</v>
      </c>
      <c r="AU101" s="202" t="s">
        <v>75</v>
      </c>
      <c r="AY101" s="201" t="s">
        <v>199</v>
      </c>
      <c r="BK101" s="203">
        <f>SUM(BK102:BK104)</f>
        <v>0</v>
      </c>
    </row>
    <row r="102" s="2" customFormat="1" ht="16.5" customHeight="1">
      <c r="A102" s="40"/>
      <c r="B102" s="41"/>
      <c r="C102" s="247" t="s">
        <v>293</v>
      </c>
      <c r="D102" s="247" t="s">
        <v>287</v>
      </c>
      <c r="E102" s="248" t="s">
        <v>2958</v>
      </c>
      <c r="F102" s="249" t="s">
        <v>2959</v>
      </c>
      <c r="G102" s="250" t="s">
        <v>2813</v>
      </c>
      <c r="H102" s="251">
        <v>2</v>
      </c>
      <c r="I102" s="252"/>
      <c r="J102" s="253">
        <f>ROUND(I102*H102,2)</f>
        <v>0</v>
      </c>
      <c r="K102" s="249" t="s">
        <v>19</v>
      </c>
      <c r="L102" s="254"/>
      <c r="M102" s="255" t="s">
        <v>19</v>
      </c>
      <c r="N102" s="256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254</v>
      </c>
      <c r="AT102" s="217" t="s">
        <v>287</v>
      </c>
      <c r="AU102" s="217" t="s">
        <v>83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2960</v>
      </c>
    </row>
    <row r="103" s="2" customFormat="1" ht="16.5" customHeight="1">
      <c r="A103" s="40"/>
      <c r="B103" s="41"/>
      <c r="C103" s="247" t="s">
        <v>298</v>
      </c>
      <c r="D103" s="247" t="s">
        <v>287</v>
      </c>
      <c r="E103" s="248" t="s">
        <v>2961</v>
      </c>
      <c r="F103" s="249" t="s">
        <v>2962</v>
      </c>
      <c r="G103" s="250" t="s">
        <v>2813</v>
      </c>
      <c r="H103" s="251">
        <v>17</v>
      </c>
      <c r="I103" s="252"/>
      <c r="J103" s="253">
        <f>ROUND(I103*H103,2)</f>
        <v>0</v>
      </c>
      <c r="K103" s="249" t="s">
        <v>19</v>
      </c>
      <c r="L103" s="254"/>
      <c r="M103" s="255" t="s">
        <v>19</v>
      </c>
      <c r="N103" s="256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254</v>
      </c>
      <c r="AT103" s="217" t="s">
        <v>287</v>
      </c>
      <c r="AU103" s="217" t="s">
        <v>83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2963</v>
      </c>
    </row>
    <row r="104" s="2" customFormat="1" ht="16.5" customHeight="1">
      <c r="A104" s="40"/>
      <c r="B104" s="41"/>
      <c r="C104" s="247" t="s">
        <v>128</v>
      </c>
      <c r="D104" s="247" t="s">
        <v>287</v>
      </c>
      <c r="E104" s="248" t="s">
        <v>2964</v>
      </c>
      <c r="F104" s="249" t="s">
        <v>2965</v>
      </c>
      <c r="G104" s="250" t="s">
        <v>2813</v>
      </c>
      <c r="H104" s="251">
        <v>23</v>
      </c>
      <c r="I104" s="252"/>
      <c r="J104" s="253">
        <f>ROUND(I104*H104,2)</f>
        <v>0</v>
      </c>
      <c r="K104" s="249" t="s">
        <v>19</v>
      </c>
      <c r="L104" s="254"/>
      <c r="M104" s="255" t="s">
        <v>19</v>
      </c>
      <c r="N104" s="256" t="s">
        <v>46</v>
      </c>
      <c r="O104" s="86"/>
      <c r="P104" s="215">
        <f>O104*H104</f>
        <v>0</v>
      </c>
      <c r="Q104" s="215">
        <v>0</v>
      </c>
      <c r="R104" s="215">
        <f>Q104*H104</f>
        <v>0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254</v>
      </c>
      <c r="AT104" s="217" t="s">
        <v>287</v>
      </c>
      <c r="AU104" s="217" t="s">
        <v>83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207</v>
      </c>
      <c r="BM104" s="217" t="s">
        <v>2966</v>
      </c>
    </row>
    <row r="105" s="12" customFormat="1" ht="25.92" customHeight="1">
      <c r="A105" s="12"/>
      <c r="B105" s="190"/>
      <c r="C105" s="191"/>
      <c r="D105" s="192" t="s">
        <v>74</v>
      </c>
      <c r="E105" s="193" t="s">
        <v>2855</v>
      </c>
      <c r="F105" s="193" t="s">
        <v>2967</v>
      </c>
      <c r="G105" s="191"/>
      <c r="H105" s="191"/>
      <c r="I105" s="194"/>
      <c r="J105" s="195">
        <f>BK105</f>
        <v>0</v>
      </c>
      <c r="K105" s="191"/>
      <c r="L105" s="196"/>
      <c r="M105" s="197"/>
      <c r="N105" s="198"/>
      <c r="O105" s="198"/>
      <c r="P105" s="199">
        <f>SUM(P106:P123)</f>
        <v>0</v>
      </c>
      <c r="Q105" s="198"/>
      <c r="R105" s="199">
        <f>SUM(R106:R123)</f>
        <v>0</v>
      </c>
      <c r="S105" s="198"/>
      <c r="T105" s="200">
        <f>SUM(T106:T123)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1" t="s">
        <v>83</v>
      </c>
      <c r="AT105" s="202" t="s">
        <v>74</v>
      </c>
      <c r="AU105" s="202" t="s">
        <v>75</v>
      </c>
      <c r="AY105" s="201" t="s">
        <v>199</v>
      </c>
      <c r="BK105" s="203">
        <f>SUM(BK106:BK123)</f>
        <v>0</v>
      </c>
    </row>
    <row r="106" s="2" customFormat="1" ht="16.5" customHeight="1">
      <c r="A106" s="40"/>
      <c r="B106" s="41"/>
      <c r="C106" s="247" t="s">
        <v>131</v>
      </c>
      <c r="D106" s="247" t="s">
        <v>287</v>
      </c>
      <c r="E106" s="248" t="s">
        <v>2968</v>
      </c>
      <c r="F106" s="249" t="s">
        <v>2969</v>
      </c>
      <c r="G106" s="250" t="s">
        <v>2813</v>
      </c>
      <c r="H106" s="251">
        <v>50</v>
      </c>
      <c r="I106" s="252"/>
      <c r="J106" s="253">
        <f>ROUND(I106*H106,2)</f>
        <v>0</v>
      </c>
      <c r="K106" s="249" t="s">
        <v>19</v>
      </c>
      <c r="L106" s="254"/>
      <c r="M106" s="255" t="s">
        <v>19</v>
      </c>
      <c r="N106" s="256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254</v>
      </c>
      <c r="AT106" s="217" t="s">
        <v>287</v>
      </c>
      <c r="AU106" s="217" t="s">
        <v>83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2970</v>
      </c>
    </row>
    <row r="107" s="2" customFormat="1" ht="16.5" customHeight="1">
      <c r="A107" s="40"/>
      <c r="B107" s="41"/>
      <c r="C107" s="247" t="s">
        <v>134</v>
      </c>
      <c r="D107" s="247" t="s">
        <v>287</v>
      </c>
      <c r="E107" s="248" t="s">
        <v>2971</v>
      </c>
      <c r="F107" s="249" t="s">
        <v>2972</v>
      </c>
      <c r="G107" s="250" t="s">
        <v>2973</v>
      </c>
      <c r="H107" s="251">
        <v>2</v>
      </c>
      <c r="I107" s="252"/>
      <c r="J107" s="253">
        <f>ROUND(I107*H107,2)</f>
        <v>0</v>
      </c>
      <c r="K107" s="249" t="s">
        <v>19</v>
      </c>
      <c r="L107" s="254"/>
      <c r="M107" s="255" t="s">
        <v>19</v>
      </c>
      <c r="N107" s="256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254</v>
      </c>
      <c r="AT107" s="217" t="s">
        <v>287</v>
      </c>
      <c r="AU107" s="217" t="s">
        <v>83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2974</v>
      </c>
    </row>
    <row r="108" s="2" customFormat="1" ht="16.5" customHeight="1">
      <c r="A108" s="40"/>
      <c r="B108" s="41"/>
      <c r="C108" s="247" t="s">
        <v>322</v>
      </c>
      <c r="D108" s="247" t="s">
        <v>287</v>
      </c>
      <c r="E108" s="248" t="s">
        <v>2975</v>
      </c>
      <c r="F108" s="249" t="s">
        <v>2976</v>
      </c>
      <c r="G108" s="250" t="s">
        <v>2813</v>
      </c>
      <c r="H108" s="251">
        <v>3</v>
      </c>
      <c r="I108" s="252"/>
      <c r="J108" s="253">
        <f>ROUND(I108*H108,2)</f>
        <v>0</v>
      </c>
      <c r="K108" s="249" t="s">
        <v>19</v>
      </c>
      <c r="L108" s="254"/>
      <c r="M108" s="255" t="s">
        <v>19</v>
      </c>
      <c r="N108" s="256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254</v>
      </c>
      <c r="AT108" s="217" t="s">
        <v>287</v>
      </c>
      <c r="AU108" s="217" t="s">
        <v>83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2977</v>
      </c>
    </row>
    <row r="109" s="2" customFormat="1" ht="16.5" customHeight="1">
      <c r="A109" s="40"/>
      <c r="B109" s="41"/>
      <c r="C109" s="247" t="s">
        <v>326</v>
      </c>
      <c r="D109" s="247" t="s">
        <v>287</v>
      </c>
      <c r="E109" s="248" t="s">
        <v>2978</v>
      </c>
      <c r="F109" s="249" t="s">
        <v>2979</v>
      </c>
      <c r="G109" s="250" t="s">
        <v>222</v>
      </c>
      <c r="H109" s="251">
        <v>30</v>
      </c>
      <c r="I109" s="252"/>
      <c r="J109" s="253">
        <f>ROUND(I109*H109,2)</f>
        <v>0</v>
      </c>
      <c r="K109" s="249" t="s">
        <v>19</v>
      </c>
      <c r="L109" s="254"/>
      <c r="M109" s="255" t="s">
        <v>19</v>
      </c>
      <c r="N109" s="256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254</v>
      </c>
      <c r="AT109" s="217" t="s">
        <v>287</v>
      </c>
      <c r="AU109" s="217" t="s">
        <v>83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2980</v>
      </c>
    </row>
    <row r="110" s="2" customFormat="1" ht="16.5" customHeight="1">
      <c r="A110" s="40"/>
      <c r="B110" s="41"/>
      <c r="C110" s="247" t="s">
        <v>7</v>
      </c>
      <c r="D110" s="247" t="s">
        <v>287</v>
      </c>
      <c r="E110" s="248" t="s">
        <v>2981</v>
      </c>
      <c r="F110" s="249" t="s">
        <v>2982</v>
      </c>
      <c r="G110" s="250" t="s">
        <v>222</v>
      </c>
      <c r="H110" s="251">
        <v>1200</v>
      </c>
      <c r="I110" s="252"/>
      <c r="J110" s="253">
        <f>ROUND(I110*H110,2)</f>
        <v>0</v>
      </c>
      <c r="K110" s="249" t="s">
        <v>19</v>
      </c>
      <c r="L110" s="254"/>
      <c r="M110" s="255" t="s">
        <v>19</v>
      </c>
      <c r="N110" s="256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254</v>
      </c>
      <c r="AT110" s="217" t="s">
        <v>287</v>
      </c>
      <c r="AU110" s="217" t="s">
        <v>83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2983</v>
      </c>
    </row>
    <row r="111" s="2" customFormat="1" ht="16.5" customHeight="1">
      <c r="A111" s="40"/>
      <c r="B111" s="41"/>
      <c r="C111" s="247" t="s">
        <v>339</v>
      </c>
      <c r="D111" s="247" t="s">
        <v>287</v>
      </c>
      <c r="E111" s="248" t="s">
        <v>2984</v>
      </c>
      <c r="F111" s="249" t="s">
        <v>2985</v>
      </c>
      <c r="G111" s="250" t="s">
        <v>222</v>
      </c>
      <c r="H111" s="251">
        <v>50</v>
      </c>
      <c r="I111" s="252"/>
      <c r="J111" s="253">
        <f>ROUND(I111*H111,2)</f>
        <v>0</v>
      </c>
      <c r="K111" s="249" t="s">
        <v>19</v>
      </c>
      <c r="L111" s="254"/>
      <c r="M111" s="255" t="s">
        <v>19</v>
      </c>
      <c r="N111" s="256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254</v>
      </c>
      <c r="AT111" s="217" t="s">
        <v>287</v>
      </c>
      <c r="AU111" s="217" t="s">
        <v>83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2986</v>
      </c>
    </row>
    <row r="112" s="2" customFormat="1" ht="16.5" customHeight="1">
      <c r="A112" s="40"/>
      <c r="B112" s="41"/>
      <c r="C112" s="247" t="s">
        <v>344</v>
      </c>
      <c r="D112" s="247" t="s">
        <v>287</v>
      </c>
      <c r="E112" s="248" t="s">
        <v>2987</v>
      </c>
      <c r="F112" s="249" t="s">
        <v>2988</v>
      </c>
      <c r="G112" s="250" t="s">
        <v>222</v>
      </c>
      <c r="H112" s="251">
        <v>50</v>
      </c>
      <c r="I112" s="252"/>
      <c r="J112" s="253">
        <f>ROUND(I112*H112,2)</f>
        <v>0</v>
      </c>
      <c r="K112" s="249" t="s">
        <v>19</v>
      </c>
      <c r="L112" s="254"/>
      <c r="M112" s="255" t="s">
        <v>19</v>
      </c>
      <c r="N112" s="256" t="s">
        <v>46</v>
      </c>
      <c r="O112" s="86"/>
      <c r="P112" s="215">
        <f>O112*H112</f>
        <v>0</v>
      </c>
      <c r="Q112" s="215">
        <v>0</v>
      </c>
      <c r="R112" s="215">
        <f>Q112*H112</f>
        <v>0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254</v>
      </c>
      <c r="AT112" s="217" t="s">
        <v>287</v>
      </c>
      <c r="AU112" s="217" t="s">
        <v>83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207</v>
      </c>
      <c r="BM112" s="217" t="s">
        <v>2989</v>
      </c>
    </row>
    <row r="113" s="2" customFormat="1" ht="16.5" customHeight="1">
      <c r="A113" s="40"/>
      <c r="B113" s="41"/>
      <c r="C113" s="247" t="s">
        <v>349</v>
      </c>
      <c r="D113" s="247" t="s">
        <v>287</v>
      </c>
      <c r="E113" s="248" t="s">
        <v>2990</v>
      </c>
      <c r="F113" s="249" t="s">
        <v>2991</v>
      </c>
      <c r="G113" s="250" t="s">
        <v>222</v>
      </c>
      <c r="H113" s="251">
        <v>240</v>
      </c>
      <c r="I113" s="252"/>
      <c r="J113" s="253">
        <f>ROUND(I113*H113,2)</f>
        <v>0</v>
      </c>
      <c r="K113" s="249" t="s">
        <v>19</v>
      </c>
      <c r="L113" s="254"/>
      <c r="M113" s="255" t="s">
        <v>19</v>
      </c>
      <c r="N113" s="256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254</v>
      </c>
      <c r="AT113" s="217" t="s">
        <v>287</v>
      </c>
      <c r="AU113" s="217" t="s">
        <v>83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207</v>
      </c>
      <c r="BM113" s="217" t="s">
        <v>2992</v>
      </c>
    </row>
    <row r="114" s="2" customFormat="1" ht="16.5" customHeight="1">
      <c r="A114" s="40"/>
      <c r="B114" s="41"/>
      <c r="C114" s="247" t="s">
        <v>354</v>
      </c>
      <c r="D114" s="247" t="s">
        <v>287</v>
      </c>
      <c r="E114" s="248" t="s">
        <v>2993</v>
      </c>
      <c r="F114" s="249" t="s">
        <v>2994</v>
      </c>
      <c r="G114" s="250" t="s">
        <v>222</v>
      </c>
      <c r="H114" s="251">
        <v>30</v>
      </c>
      <c r="I114" s="252"/>
      <c r="J114" s="253">
        <f>ROUND(I114*H114,2)</f>
        <v>0</v>
      </c>
      <c r="K114" s="249" t="s">
        <v>19</v>
      </c>
      <c r="L114" s="254"/>
      <c r="M114" s="255" t="s">
        <v>19</v>
      </c>
      <c r="N114" s="256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254</v>
      </c>
      <c r="AT114" s="217" t="s">
        <v>287</v>
      </c>
      <c r="AU114" s="217" t="s">
        <v>83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2995</v>
      </c>
    </row>
    <row r="115" s="2" customFormat="1" ht="16.5" customHeight="1">
      <c r="A115" s="40"/>
      <c r="B115" s="41"/>
      <c r="C115" s="247" t="s">
        <v>359</v>
      </c>
      <c r="D115" s="247" t="s">
        <v>287</v>
      </c>
      <c r="E115" s="248" t="s">
        <v>2996</v>
      </c>
      <c r="F115" s="249" t="s">
        <v>2997</v>
      </c>
      <c r="G115" s="250" t="s">
        <v>222</v>
      </c>
      <c r="H115" s="251">
        <v>10</v>
      </c>
      <c r="I115" s="252"/>
      <c r="J115" s="253">
        <f>ROUND(I115*H115,2)</f>
        <v>0</v>
      </c>
      <c r="K115" s="249" t="s">
        <v>19</v>
      </c>
      <c r="L115" s="254"/>
      <c r="M115" s="255" t="s">
        <v>19</v>
      </c>
      <c r="N115" s="256" t="s">
        <v>46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254</v>
      </c>
      <c r="AT115" s="217" t="s">
        <v>287</v>
      </c>
      <c r="AU115" s="217" t="s">
        <v>83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207</v>
      </c>
      <c r="BM115" s="217" t="s">
        <v>2998</v>
      </c>
    </row>
    <row r="116" s="2" customFormat="1" ht="16.5" customHeight="1">
      <c r="A116" s="40"/>
      <c r="B116" s="41"/>
      <c r="C116" s="247" t="s">
        <v>364</v>
      </c>
      <c r="D116" s="247" t="s">
        <v>287</v>
      </c>
      <c r="E116" s="248" t="s">
        <v>2999</v>
      </c>
      <c r="F116" s="249" t="s">
        <v>3000</v>
      </c>
      <c r="G116" s="250" t="s">
        <v>2813</v>
      </c>
      <c r="H116" s="251">
        <v>17</v>
      </c>
      <c r="I116" s="252"/>
      <c r="J116" s="253">
        <f>ROUND(I116*H116,2)</f>
        <v>0</v>
      </c>
      <c r="K116" s="249" t="s">
        <v>19</v>
      </c>
      <c r="L116" s="254"/>
      <c r="M116" s="255" t="s">
        <v>19</v>
      </c>
      <c r="N116" s="256" t="s">
        <v>46</v>
      </c>
      <c r="O116" s="86"/>
      <c r="P116" s="215">
        <f>O116*H116</f>
        <v>0</v>
      </c>
      <c r="Q116" s="215">
        <v>0</v>
      </c>
      <c r="R116" s="215">
        <f>Q116*H116</f>
        <v>0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254</v>
      </c>
      <c r="AT116" s="217" t="s">
        <v>287</v>
      </c>
      <c r="AU116" s="217" t="s">
        <v>83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207</v>
      </c>
      <c r="BM116" s="217" t="s">
        <v>3001</v>
      </c>
    </row>
    <row r="117" s="2" customFormat="1" ht="16.5" customHeight="1">
      <c r="A117" s="40"/>
      <c r="B117" s="41"/>
      <c r="C117" s="247" t="s">
        <v>369</v>
      </c>
      <c r="D117" s="247" t="s">
        <v>287</v>
      </c>
      <c r="E117" s="248" t="s">
        <v>3002</v>
      </c>
      <c r="F117" s="249" t="s">
        <v>3003</v>
      </c>
      <c r="G117" s="250" t="s">
        <v>2813</v>
      </c>
      <c r="H117" s="251">
        <v>1</v>
      </c>
      <c r="I117" s="252"/>
      <c r="J117" s="253">
        <f>ROUND(I117*H117,2)</f>
        <v>0</v>
      </c>
      <c r="K117" s="249" t="s">
        <v>19</v>
      </c>
      <c r="L117" s="254"/>
      <c r="M117" s="255" t="s">
        <v>19</v>
      </c>
      <c r="N117" s="256" t="s">
        <v>46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254</v>
      </c>
      <c r="AT117" s="217" t="s">
        <v>287</v>
      </c>
      <c r="AU117" s="217" t="s">
        <v>83</v>
      </c>
      <c r="AY117" s="19" t="s">
        <v>199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83</v>
      </c>
      <c r="BK117" s="218">
        <f>ROUND(I117*H117,2)</f>
        <v>0</v>
      </c>
      <c r="BL117" s="19" t="s">
        <v>207</v>
      </c>
      <c r="BM117" s="217" t="s">
        <v>3004</v>
      </c>
    </row>
    <row r="118" s="2" customFormat="1" ht="16.5" customHeight="1">
      <c r="A118" s="40"/>
      <c r="B118" s="41"/>
      <c r="C118" s="247" t="s">
        <v>374</v>
      </c>
      <c r="D118" s="247" t="s">
        <v>287</v>
      </c>
      <c r="E118" s="248" t="s">
        <v>3005</v>
      </c>
      <c r="F118" s="249" t="s">
        <v>3006</v>
      </c>
      <c r="G118" s="250" t="s">
        <v>2813</v>
      </c>
      <c r="H118" s="251">
        <v>3</v>
      </c>
      <c r="I118" s="252"/>
      <c r="J118" s="253">
        <f>ROUND(I118*H118,2)</f>
        <v>0</v>
      </c>
      <c r="K118" s="249" t="s">
        <v>19</v>
      </c>
      <c r="L118" s="254"/>
      <c r="M118" s="255" t="s">
        <v>19</v>
      </c>
      <c r="N118" s="256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254</v>
      </c>
      <c r="AT118" s="217" t="s">
        <v>287</v>
      </c>
      <c r="AU118" s="217" t="s">
        <v>83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3007</v>
      </c>
    </row>
    <row r="119" s="2" customFormat="1" ht="16.5" customHeight="1">
      <c r="A119" s="40"/>
      <c r="B119" s="41"/>
      <c r="C119" s="247" t="s">
        <v>379</v>
      </c>
      <c r="D119" s="247" t="s">
        <v>287</v>
      </c>
      <c r="E119" s="248" t="s">
        <v>3008</v>
      </c>
      <c r="F119" s="249" t="s">
        <v>3009</v>
      </c>
      <c r="G119" s="250" t="s">
        <v>2813</v>
      </c>
      <c r="H119" s="251">
        <v>7</v>
      </c>
      <c r="I119" s="252"/>
      <c r="J119" s="253">
        <f>ROUND(I119*H119,2)</f>
        <v>0</v>
      </c>
      <c r="K119" s="249" t="s">
        <v>19</v>
      </c>
      <c r="L119" s="254"/>
      <c r="M119" s="255" t="s">
        <v>19</v>
      </c>
      <c r="N119" s="256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254</v>
      </c>
      <c r="AT119" s="217" t="s">
        <v>287</v>
      </c>
      <c r="AU119" s="217" t="s">
        <v>83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207</v>
      </c>
      <c r="BM119" s="217" t="s">
        <v>3010</v>
      </c>
    </row>
    <row r="120" s="2" customFormat="1" ht="16.5" customHeight="1">
      <c r="A120" s="40"/>
      <c r="B120" s="41"/>
      <c r="C120" s="247" t="s">
        <v>384</v>
      </c>
      <c r="D120" s="247" t="s">
        <v>287</v>
      </c>
      <c r="E120" s="248" t="s">
        <v>3011</v>
      </c>
      <c r="F120" s="249" t="s">
        <v>3012</v>
      </c>
      <c r="G120" s="250" t="s">
        <v>2813</v>
      </c>
      <c r="H120" s="251">
        <v>7</v>
      </c>
      <c r="I120" s="252"/>
      <c r="J120" s="253">
        <f>ROUND(I120*H120,2)</f>
        <v>0</v>
      </c>
      <c r="K120" s="249" t="s">
        <v>19</v>
      </c>
      <c r="L120" s="254"/>
      <c r="M120" s="255" t="s">
        <v>19</v>
      </c>
      <c r="N120" s="256" t="s">
        <v>46</v>
      </c>
      <c r="O120" s="86"/>
      <c r="P120" s="215">
        <f>O120*H120</f>
        <v>0</v>
      </c>
      <c r="Q120" s="215">
        <v>0</v>
      </c>
      <c r="R120" s="215">
        <f>Q120*H120</f>
        <v>0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254</v>
      </c>
      <c r="AT120" s="217" t="s">
        <v>287</v>
      </c>
      <c r="AU120" s="217" t="s">
        <v>83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3013</v>
      </c>
    </row>
    <row r="121" s="2" customFormat="1" ht="16.5" customHeight="1">
      <c r="A121" s="40"/>
      <c r="B121" s="41"/>
      <c r="C121" s="247" t="s">
        <v>290</v>
      </c>
      <c r="D121" s="247" t="s">
        <v>287</v>
      </c>
      <c r="E121" s="248" t="s">
        <v>3014</v>
      </c>
      <c r="F121" s="249" t="s">
        <v>3015</v>
      </c>
      <c r="G121" s="250" t="s">
        <v>222</v>
      </c>
      <c r="H121" s="251">
        <v>340</v>
      </c>
      <c r="I121" s="252"/>
      <c r="J121" s="253">
        <f>ROUND(I121*H121,2)</f>
        <v>0</v>
      </c>
      <c r="K121" s="249" t="s">
        <v>19</v>
      </c>
      <c r="L121" s="254"/>
      <c r="M121" s="255" t="s">
        <v>19</v>
      </c>
      <c r="N121" s="256" t="s">
        <v>46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254</v>
      </c>
      <c r="AT121" s="217" t="s">
        <v>287</v>
      </c>
      <c r="AU121" s="217" t="s">
        <v>83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207</v>
      </c>
      <c r="BM121" s="217" t="s">
        <v>3016</v>
      </c>
    </row>
    <row r="122" s="2" customFormat="1" ht="16.5" customHeight="1">
      <c r="A122" s="40"/>
      <c r="B122" s="41"/>
      <c r="C122" s="247" t="s">
        <v>392</v>
      </c>
      <c r="D122" s="247" t="s">
        <v>287</v>
      </c>
      <c r="E122" s="248" t="s">
        <v>3017</v>
      </c>
      <c r="F122" s="249" t="s">
        <v>3018</v>
      </c>
      <c r="G122" s="250" t="s">
        <v>2813</v>
      </c>
      <c r="H122" s="251">
        <v>8</v>
      </c>
      <c r="I122" s="252"/>
      <c r="J122" s="253">
        <f>ROUND(I122*H122,2)</f>
        <v>0</v>
      </c>
      <c r="K122" s="249" t="s">
        <v>19</v>
      </c>
      <c r="L122" s="254"/>
      <c r="M122" s="255" t="s">
        <v>19</v>
      </c>
      <c r="N122" s="256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254</v>
      </c>
      <c r="AT122" s="217" t="s">
        <v>287</v>
      </c>
      <c r="AU122" s="217" t="s">
        <v>83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3019</v>
      </c>
    </row>
    <row r="123" s="2" customFormat="1" ht="16.5" customHeight="1">
      <c r="A123" s="40"/>
      <c r="B123" s="41"/>
      <c r="C123" s="247" t="s">
        <v>516</v>
      </c>
      <c r="D123" s="247" t="s">
        <v>287</v>
      </c>
      <c r="E123" s="248" t="s">
        <v>3020</v>
      </c>
      <c r="F123" s="249" t="s">
        <v>3021</v>
      </c>
      <c r="G123" s="250" t="s">
        <v>2813</v>
      </c>
      <c r="H123" s="251">
        <v>7</v>
      </c>
      <c r="I123" s="252"/>
      <c r="J123" s="253">
        <f>ROUND(I123*H123,2)</f>
        <v>0</v>
      </c>
      <c r="K123" s="249" t="s">
        <v>19</v>
      </c>
      <c r="L123" s="254"/>
      <c r="M123" s="255" t="s">
        <v>19</v>
      </c>
      <c r="N123" s="256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254</v>
      </c>
      <c r="AT123" s="217" t="s">
        <v>287</v>
      </c>
      <c r="AU123" s="217" t="s">
        <v>83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207</v>
      </c>
      <c r="BM123" s="217" t="s">
        <v>3022</v>
      </c>
    </row>
    <row r="124" s="12" customFormat="1" ht="25.92" customHeight="1">
      <c r="A124" s="12"/>
      <c r="B124" s="190"/>
      <c r="C124" s="191"/>
      <c r="D124" s="192" t="s">
        <v>74</v>
      </c>
      <c r="E124" s="193" t="s">
        <v>2886</v>
      </c>
      <c r="F124" s="193" t="s">
        <v>3023</v>
      </c>
      <c r="G124" s="191"/>
      <c r="H124" s="191"/>
      <c r="I124" s="194"/>
      <c r="J124" s="195">
        <f>BK124</f>
        <v>0</v>
      </c>
      <c r="K124" s="191"/>
      <c r="L124" s="196"/>
      <c r="M124" s="197"/>
      <c r="N124" s="198"/>
      <c r="O124" s="198"/>
      <c r="P124" s="199">
        <f>SUM(P125:P131)</f>
        <v>0</v>
      </c>
      <c r="Q124" s="198"/>
      <c r="R124" s="199">
        <f>SUM(R125:R131)</f>
        <v>0</v>
      </c>
      <c r="S124" s="198"/>
      <c r="T124" s="200">
        <f>SUM(T125:T131)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01" t="s">
        <v>83</v>
      </c>
      <c r="AT124" s="202" t="s">
        <v>74</v>
      </c>
      <c r="AU124" s="202" t="s">
        <v>75</v>
      </c>
      <c r="AY124" s="201" t="s">
        <v>199</v>
      </c>
      <c r="BK124" s="203">
        <f>SUM(BK125:BK131)</f>
        <v>0</v>
      </c>
    </row>
    <row r="125" s="2" customFormat="1" ht="16.5" customHeight="1">
      <c r="A125" s="40"/>
      <c r="B125" s="41"/>
      <c r="C125" s="206" t="s">
        <v>521</v>
      </c>
      <c r="D125" s="206" t="s">
        <v>202</v>
      </c>
      <c r="E125" s="207" t="s">
        <v>3024</v>
      </c>
      <c r="F125" s="208" t="s">
        <v>3025</v>
      </c>
      <c r="G125" s="209" t="s">
        <v>2813</v>
      </c>
      <c r="H125" s="210">
        <v>3</v>
      </c>
      <c r="I125" s="211"/>
      <c r="J125" s="212">
        <f>ROUND(I125*H125,2)</f>
        <v>0</v>
      </c>
      <c r="K125" s="208" t="s">
        <v>19</v>
      </c>
      <c r="L125" s="46"/>
      <c r="M125" s="213" t="s">
        <v>19</v>
      </c>
      <c r="N125" s="214" t="s">
        <v>46</v>
      </c>
      <c r="O125" s="86"/>
      <c r="P125" s="215">
        <f>O125*H125</f>
        <v>0</v>
      </c>
      <c r="Q125" s="215">
        <v>0</v>
      </c>
      <c r="R125" s="215">
        <f>Q125*H125</f>
        <v>0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207</v>
      </c>
      <c r="AT125" s="217" t="s">
        <v>202</v>
      </c>
      <c r="AU125" s="217" t="s">
        <v>83</v>
      </c>
      <c r="AY125" s="19" t="s">
        <v>199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83</v>
      </c>
      <c r="BK125" s="218">
        <f>ROUND(I125*H125,2)</f>
        <v>0</v>
      </c>
      <c r="BL125" s="19" t="s">
        <v>207</v>
      </c>
      <c r="BM125" s="217" t="s">
        <v>3026</v>
      </c>
    </row>
    <row r="126" s="2" customFormat="1" ht="16.5" customHeight="1">
      <c r="A126" s="40"/>
      <c r="B126" s="41"/>
      <c r="C126" s="206" t="s">
        <v>526</v>
      </c>
      <c r="D126" s="206" t="s">
        <v>202</v>
      </c>
      <c r="E126" s="207" t="s">
        <v>3027</v>
      </c>
      <c r="F126" s="208" t="s">
        <v>3028</v>
      </c>
      <c r="G126" s="209" t="s">
        <v>2813</v>
      </c>
      <c r="H126" s="210">
        <v>5</v>
      </c>
      <c r="I126" s="211"/>
      <c r="J126" s="212">
        <f>ROUND(I126*H126,2)</f>
        <v>0</v>
      </c>
      <c r="K126" s="208" t="s">
        <v>19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83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3029</v>
      </c>
    </row>
    <row r="127" s="2" customFormat="1" ht="16.5" customHeight="1">
      <c r="A127" s="40"/>
      <c r="B127" s="41"/>
      <c r="C127" s="206" t="s">
        <v>531</v>
      </c>
      <c r="D127" s="206" t="s">
        <v>202</v>
      </c>
      <c r="E127" s="207" t="s">
        <v>3030</v>
      </c>
      <c r="F127" s="208" t="s">
        <v>3031</v>
      </c>
      <c r="G127" s="209" t="s">
        <v>222</v>
      </c>
      <c r="H127" s="210">
        <v>1200</v>
      </c>
      <c r="I127" s="211"/>
      <c r="J127" s="212">
        <f>ROUND(I127*H127,2)</f>
        <v>0</v>
      </c>
      <c r="K127" s="208" t="s">
        <v>19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207</v>
      </c>
      <c r="AT127" s="217" t="s">
        <v>202</v>
      </c>
      <c r="AU127" s="217" t="s">
        <v>83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207</v>
      </c>
      <c r="BM127" s="217" t="s">
        <v>3032</v>
      </c>
    </row>
    <row r="128" s="2" customFormat="1" ht="16.5" customHeight="1">
      <c r="A128" s="40"/>
      <c r="B128" s="41"/>
      <c r="C128" s="206" t="s">
        <v>536</v>
      </c>
      <c r="D128" s="206" t="s">
        <v>202</v>
      </c>
      <c r="E128" s="207" t="s">
        <v>3033</v>
      </c>
      <c r="F128" s="208" t="s">
        <v>3034</v>
      </c>
      <c r="G128" s="209" t="s">
        <v>222</v>
      </c>
      <c r="H128" s="210">
        <v>30</v>
      </c>
      <c r="I128" s="211"/>
      <c r="J128" s="212">
        <f>ROUND(I128*H128,2)</f>
        <v>0</v>
      </c>
      <c r="K128" s="208" t="s">
        <v>19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0</v>
      </c>
      <c r="R128" s="215">
        <f>Q128*H128</f>
        <v>0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207</v>
      </c>
      <c r="AT128" s="217" t="s">
        <v>202</v>
      </c>
      <c r="AU128" s="217" t="s">
        <v>83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207</v>
      </c>
      <c r="BM128" s="217" t="s">
        <v>3035</v>
      </c>
    </row>
    <row r="129" s="2" customFormat="1" ht="16.5" customHeight="1">
      <c r="A129" s="40"/>
      <c r="B129" s="41"/>
      <c r="C129" s="206" t="s">
        <v>543</v>
      </c>
      <c r="D129" s="206" t="s">
        <v>202</v>
      </c>
      <c r="E129" s="207" t="s">
        <v>3036</v>
      </c>
      <c r="F129" s="208" t="s">
        <v>3037</v>
      </c>
      <c r="G129" s="209" t="s">
        <v>2813</v>
      </c>
      <c r="H129" s="210">
        <v>23</v>
      </c>
      <c r="I129" s="211"/>
      <c r="J129" s="212">
        <f>ROUND(I129*H129,2)</f>
        <v>0</v>
      </c>
      <c r="K129" s="208" t="s">
        <v>19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207</v>
      </c>
      <c r="AT129" s="217" t="s">
        <v>202</v>
      </c>
      <c r="AU129" s="217" t="s">
        <v>83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207</v>
      </c>
      <c r="BM129" s="217" t="s">
        <v>3038</v>
      </c>
    </row>
    <row r="130" s="2" customFormat="1" ht="16.5" customHeight="1">
      <c r="A130" s="40"/>
      <c r="B130" s="41"/>
      <c r="C130" s="206" t="s">
        <v>548</v>
      </c>
      <c r="D130" s="206" t="s">
        <v>202</v>
      </c>
      <c r="E130" s="207" t="s">
        <v>3039</v>
      </c>
      <c r="F130" s="208" t="s">
        <v>3040</v>
      </c>
      <c r="G130" s="209" t="s">
        <v>222</v>
      </c>
      <c r="H130" s="210">
        <v>50</v>
      </c>
      <c r="I130" s="211"/>
      <c r="J130" s="212">
        <f>ROUND(I130*H130,2)</f>
        <v>0</v>
      </c>
      <c r="K130" s="208" t="s">
        <v>19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207</v>
      </c>
      <c r="AT130" s="217" t="s">
        <v>202</v>
      </c>
      <c r="AU130" s="217" t="s">
        <v>83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207</v>
      </c>
      <c r="BM130" s="217" t="s">
        <v>3041</v>
      </c>
    </row>
    <row r="131" s="2" customFormat="1" ht="16.5" customHeight="1">
      <c r="A131" s="40"/>
      <c r="B131" s="41"/>
      <c r="C131" s="206" t="s">
        <v>553</v>
      </c>
      <c r="D131" s="206" t="s">
        <v>202</v>
      </c>
      <c r="E131" s="207" t="s">
        <v>3042</v>
      </c>
      <c r="F131" s="208" t="s">
        <v>3043</v>
      </c>
      <c r="G131" s="209" t="s">
        <v>222</v>
      </c>
      <c r="H131" s="210">
        <v>10</v>
      </c>
      <c r="I131" s="211"/>
      <c r="J131" s="212">
        <f>ROUND(I131*H131,2)</f>
        <v>0</v>
      </c>
      <c r="K131" s="208" t="s">
        <v>19</v>
      </c>
      <c r="L131" s="46"/>
      <c r="M131" s="213" t="s">
        <v>19</v>
      </c>
      <c r="N131" s="214" t="s">
        <v>46</v>
      </c>
      <c r="O131" s="86"/>
      <c r="P131" s="215">
        <f>O131*H131</f>
        <v>0</v>
      </c>
      <c r="Q131" s="215">
        <v>0</v>
      </c>
      <c r="R131" s="215">
        <f>Q131*H131</f>
        <v>0</v>
      </c>
      <c r="S131" s="215">
        <v>0</v>
      </c>
      <c r="T131" s="21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17" t="s">
        <v>207</v>
      </c>
      <c r="AT131" s="217" t="s">
        <v>202</v>
      </c>
      <c r="AU131" s="217" t="s">
        <v>83</v>
      </c>
      <c r="AY131" s="19" t="s">
        <v>199</v>
      </c>
      <c r="BE131" s="218">
        <f>IF(N131="základní",J131,0)</f>
        <v>0</v>
      </c>
      <c r="BF131" s="218">
        <f>IF(N131="snížená",J131,0)</f>
        <v>0</v>
      </c>
      <c r="BG131" s="218">
        <f>IF(N131="zákl. přenesená",J131,0)</f>
        <v>0</v>
      </c>
      <c r="BH131" s="218">
        <f>IF(N131="sníž. přenesená",J131,0)</f>
        <v>0</v>
      </c>
      <c r="BI131" s="218">
        <f>IF(N131="nulová",J131,0)</f>
        <v>0</v>
      </c>
      <c r="BJ131" s="19" t="s">
        <v>83</v>
      </c>
      <c r="BK131" s="218">
        <f>ROUND(I131*H131,2)</f>
        <v>0</v>
      </c>
      <c r="BL131" s="19" t="s">
        <v>207</v>
      </c>
      <c r="BM131" s="217" t="s">
        <v>3044</v>
      </c>
    </row>
    <row r="132" s="12" customFormat="1" ht="25.92" customHeight="1">
      <c r="A132" s="12"/>
      <c r="B132" s="190"/>
      <c r="C132" s="191"/>
      <c r="D132" s="192" t="s">
        <v>74</v>
      </c>
      <c r="E132" s="193" t="s">
        <v>2888</v>
      </c>
      <c r="F132" s="193" t="s">
        <v>3045</v>
      </c>
      <c r="G132" s="191"/>
      <c r="H132" s="191"/>
      <c r="I132" s="194"/>
      <c r="J132" s="195">
        <f>BK132</f>
        <v>0</v>
      </c>
      <c r="K132" s="191"/>
      <c r="L132" s="196"/>
      <c r="M132" s="197"/>
      <c r="N132" s="198"/>
      <c r="O132" s="198"/>
      <c r="P132" s="199">
        <f>SUM(P133:P135)</f>
        <v>0</v>
      </c>
      <c r="Q132" s="198"/>
      <c r="R132" s="199">
        <f>SUM(R133:R135)</f>
        <v>0</v>
      </c>
      <c r="S132" s="198"/>
      <c r="T132" s="200">
        <f>SUM(T133:T135)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1" t="s">
        <v>83</v>
      </c>
      <c r="AT132" s="202" t="s">
        <v>74</v>
      </c>
      <c r="AU132" s="202" t="s">
        <v>75</v>
      </c>
      <c r="AY132" s="201" t="s">
        <v>199</v>
      </c>
      <c r="BK132" s="203">
        <f>SUM(BK133:BK135)</f>
        <v>0</v>
      </c>
    </row>
    <row r="133" s="2" customFormat="1" ht="16.5" customHeight="1">
      <c r="A133" s="40"/>
      <c r="B133" s="41"/>
      <c r="C133" s="206" t="s">
        <v>558</v>
      </c>
      <c r="D133" s="206" t="s">
        <v>202</v>
      </c>
      <c r="E133" s="207" t="s">
        <v>3046</v>
      </c>
      <c r="F133" s="208" t="s">
        <v>3047</v>
      </c>
      <c r="G133" s="209" t="s">
        <v>2813</v>
      </c>
      <c r="H133" s="210">
        <v>15</v>
      </c>
      <c r="I133" s="211"/>
      <c r="J133" s="212">
        <f>ROUND(I133*H133,2)</f>
        <v>0</v>
      </c>
      <c r="K133" s="208" t="s">
        <v>19</v>
      </c>
      <c r="L133" s="46"/>
      <c r="M133" s="213" t="s">
        <v>19</v>
      </c>
      <c r="N133" s="214" t="s">
        <v>46</v>
      </c>
      <c r="O133" s="86"/>
      <c r="P133" s="215">
        <f>O133*H133</f>
        <v>0</v>
      </c>
      <c r="Q133" s="215">
        <v>0</v>
      </c>
      <c r="R133" s="215">
        <f>Q133*H133</f>
        <v>0</v>
      </c>
      <c r="S133" s="215">
        <v>0</v>
      </c>
      <c r="T133" s="21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207</v>
      </c>
      <c r="AT133" s="217" t="s">
        <v>202</v>
      </c>
      <c r="AU133" s="217" t="s">
        <v>83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207</v>
      </c>
      <c r="BM133" s="217" t="s">
        <v>3048</v>
      </c>
    </row>
    <row r="134" s="2" customFormat="1" ht="16.5" customHeight="1">
      <c r="A134" s="40"/>
      <c r="B134" s="41"/>
      <c r="C134" s="206" t="s">
        <v>563</v>
      </c>
      <c r="D134" s="206" t="s">
        <v>202</v>
      </c>
      <c r="E134" s="207" t="s">
        <v>3049</v>
      </c>
      <c r="F134" s="208" t="s">
        <v>3050</v>
      </c>
      <c r="G134" s="209" t="s">
        <v>2813</v>
      </c>
      <c r="H134" s="210">
        <v>1</v>
      </c>
      <c r="I134" s="211"/>
      <c r="J134" s="212">
        <f>ROUND(I134*H134,2)</f>
        <v>0</v>
      </c>
      <c r="K134" s="208" t="s">
        <v>19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0</v>
      </c>
      <c r="R134" s="215">
        <f>Q134*H134</f>
        <v>0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207</v>
      </c>
      <c r="AT134" s="217" t="s">
        <v>202</v>
      </c>
      <c r="AU134" s="217" t="s">
        <v>83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207</v>
      </c>
      <c r="BM134" s="217" t="s">
        <v>3051</v>
      </c>
    </row>
    <row r="135" s="2" customFormat="1" ht="16.5" customHeight="1">
      <c r="A135" s="40"/>
      <c r="B135" s="41"/>
      <c r="C135" s="206" t="s">
        <v>570</v>
      </c>
      <c r="D135" s="206" t="s">
        <v>202</v>
      </c>
      <c r="E135" s="207" t="s">
        <v>3052</v>
      </c>
      <c r="F135" s="208" t="s">
        <v>3053</v>
      </c>
      <c r="G135" s="209" t="s">
        <v>2813</v>
      </c>
      <c r="H135" s="210">
        <v>3</v>
      </c>
      <c r="I135" s="211"/>
      <c r="J135" s="212">
        <f>ROUND(I135*H135,2)</f>
        <v>0</v>
      </c>
      <c r="K135" s="208" t="s">
        <v>19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0</v>
      </c>
      <c r="R135" s="215">
        <f>Q135*H135</f>
        <v>0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207</v>
      </c>
      <c r="AT135" s="217" t="s">
        <v>202</v>
      </c>
      <c r="AU135" s="217" t="s">
        <v>83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207</v>
      </c>
      <c r="BM135" s="217" t="s">
        <v>3054</v>
      </c>
    </row>
    <row r="136" s="12" customFormat="1" ht="25.92" customHeight="1">
      <c r="A136" s="12"/>
      <c r="B136" s="190"/>
      <c r="C136" s="191"/>
      <c r="D136" s="192" t="s">
        <v>74</v>
      </c>
      <c r="E136" s="193" t="s">
        <v>3055</v>
      </c>
      <c r="F136" s="193" t="s">
        <v>3056</v>
      </c>
      <c r="G136" s="191"/>
      <c r="H136" s="191"/>
      <c r="I136" s="194"/>
      <c r="J136" s="195">
        <f>BK136</f>
        <v>0</v>
      </c>
      <c r="K136" s="191"/>
      <c r="L136" s="196"/>
      <c r="M136" s="197"/>
      <c r="N136" s="198"/>
      <c r="O136" s="198"/>
      <c r="P136" s="199">
        <f>SUM(P137:P157)</f>
        <v>0</v>
      </c>
      <c r="Q136" s="198"/>
      <c r="R136" s="199">
        <f>SUM(R137:R157)</f>
        <v>0</v>
      </c>
      <c r="S136" s="198"/>
      <c r="T136" s="200">
        <f>SUM(T137:T157)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01" t="s">
        <v>83</v>
      </c>
      <c r="AT136" s="202" t="s">
        <v>74</v>
      </c>
      <c r="AU136" s="202" t="s">
        <v>75</v>
      </c>
      <c r="AY136" s="201" t="s">
        <v>199</v>
      </c>
      <c r="BK136" s="203">
        <f>SUM(BK137:BK157)</f>
        <v>0</v>
      </c>
    </row>
    <row r="137" s="2" customFormat="1" ht="16.5" customHeight="1">
      <c r="A137" s="40"/>
      <c r="B137" s="41"/>
      <c r="C137" s="206" t="s">
        <v>575</v>
      </c>
      <c r="D137" s="206" t="s">
        <v>202</v>
      </c>
      <c r="E137" s="207" t="s">
        <v>3057</v>
      </c>
      <c r="F137" s="208" t="s">
        <v>3058</v>
      </c>
      <c r="G137" s="209" t="s">
        <v>2813</v>
      </c>
      <c r="H137" s="210">
        <v>48</v>
      </c>
      <c r="I137" s="211"/>
      <c r="J137" s="212">
        <f>ROUND(I137*H137,2)</f>
        <v>0</v>
      </c>
      <c r="K137" s="208" t="s">
        <v>19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207</v>
      </c>
      <c r="AT137" s="217" t="s">
        <v>202</v>
      </c>
      <c r="AU137" s="217" t="s">
        <v>83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207</v>
      </c>
      <c r="BM137" s="217" t="s">
        <v>3059</v>
      </c>
    </row>
    <row r="138" s="2" customFormat="1" ht="16.5" customHeight="1">
      <c r="A138" s="40"/>
      <c r="B138" s="41"/>
      <c r="C138" s="206" t="s">
        <v>580</v>
      </c>
      <c r="D138" s="206" t="s">
        <v>202</v>
      </c>
      <c r="E138" s="207" t="s">
        <v>3060</v>
      </c>
      <c r="F138" s="208" t="s">
        <v>3061</v>
      </c>
      <c r="G138" s="209" t="s">
        <v>2918</v>
      </c>
      <c r="H138" s="210">
        <v>3</v>
      </c>
      <c r="I138" s="211"/>
      <c r="J138" s="212">
        <f>ROUND(I138*H138,2)</f>
        <v>0</v>
      </c>
      <c r="K138" s="208" t="s">
        <v>19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</v>
      </c>
      <c r="R138" s="215">
        <f>Q138*H138</f>
        <v>0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207</v>
      </c>
      <c r="AT138" s="217" t="s">
        <v>202</v>
      </c>
      <c r="AU138" s="217" t="s">
        <v>83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207</v>
      </c>
      <c r="BM138" s="217" t="s">
        <v>3062</v>
      </c>
    </row>
    <row r="139" s="2" customFormat="1" ht="16.5" customHeight="1">
      <c r="A139" s="40"/>
      <c r="B139" s="41"/>
      <c r="C139" s="206" t="s">
        <v>585</v>
      </c>
      <c r="D139" s="206" t="s">
        <v>202</v>
      </c>
      <c r="E139" s="207" t="s">
        <v>3063</v>
      </c>
      <c r="F139" s="208" t="s">
        <v>3064</v>
      </c>
      <c r="G139" s="209" t="s">
        <v>2813</v>
      </c>
      <c r="H139" s="210">
        <v>3</v>
      </c>
      <c r="I139" s="211"/>
      <c r="J139" s="212">
        <f>ROUND(I139*H139,2)</f>
        <v>0</v>
      </c>
      <c r="K139" s="208" t="s">
        <v>19</v>
      </c>
      <c r="L139" s="46"/>
      <c r="M139" s="213" t="s">
        <v>19</v>
      </c>
      <c r="N139" s="214" t="s">
        <v>46</v>
      </c>
      <c r="O139" s="86"/>
      <c r="P139" s="215">
        <f>O139*H139</f>
        <v>0</v>
      </c>
      <c r="Q139" s="215">
        <v>0</v>
      </c>
      <c r="R139" s="215">
        <f>Q139*H139</f>
        <v>0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207</v>
      </c>
      <c r="AT139" s="217" t="s">
        <v>202</v>
      </c>
      <c r="AU139" s="217" t="s">
        <v>83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207</v>
      </c>
      <c r="BM139" s="217" t="s">
        <v>3065</v>
      </c>
    </row>
    <row r="140" s="2" customFormat="1" ht="16.5" customHeight="1">
      <c r="A140" s="40"/>
      <c r="B140" s="41"/>
      <c r="C140" s="206" t="s">
        <v>592</v>
      </c>
      <c r="D140" s="206" t="s">
        <v>202</v>
      </c>
      <c r="E140" s="207" t="s">
        <v>3066</v>
      </c>
      <c r="F140" s="208" t="s">
        <v>3067</v>
      </c>
      <c r="G140" s="209" t="s">
        <v>2813</v>
      </c>
      <c r="H140" s="210">
        <v>48</v>
      </c>
      <c r="I140" s="211"/>
      <c r="J140" s="212">
        <f>ROUND(I140*H140,2)</f>
        <v>0</v>
      </c>
      <c r="K140" s="208" t="s">
        <v>19</v>
      </c>
      <c r="L140" s="46"/>
      <c r="M140" s="213" t="s">
        <v>19</v>
      </c>
      <c r="N140" s="214" t="s">
        <v>46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207</v>
      </c>
      <c r="AT140" s="217" t="s">
        <v>202</v>
      </c>
      <c r="AU140" s="217" t="s">
        <v>83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207</v>
      </c>
      <c r="BM140" s="217" t="s">
        <v>3068</v>
      </c>
    </row>
    <row r="141" s="2" customFormat="1" ht="16.5" customHeight="1">
      <c r="A141" s="40"/>
      <c r="B141" s="41"/>
      <c r="C141" s="206" t="s">
        <v>597</v>
      </c>
      <c r="D141" s="206" t="s">
        <v>202</v>
      </c>
      <c r="E141" s="207" t="s">
        <v>3069</v>
      </c>
      <c r="F141" s="208" t="s">
        <v>3070</v>
      </c>
      <c r="G141" s="209" t="s">
        <v>222</v>
      </c>
      <c r="H141" s="210">
        <v>240</v>
      </c>
      <c r="I141" s="211"/>
      <c r="J141" s="212">
        <f>ROUND(I141*H141,2)</f>
        <v>0</v>
      </c>
      <c r="K141" s="208" t="s">
        <v>19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0</v>
      </c>
      <c r="R141" s="215">
        <f>Q141*H141</f>
        <v>0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207</v>
      </c>
      <c r="AT141" s="217" t="s">
        <v>202</v>
      </c>
      <c r="AU141" s="217" t="s">
        <v>83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207</v>
      </c>
      <c r="BM141" s="217" t="s">
        <v>3071</v>
      </c>
    </row>
    <row r="142" s="2" customFormat="1" ht="16.5" customHeight="1">
      <c r="A142" s="40"/>
      <c r="B142" s="41"/>
      <c r="C142" s="206" t="s">
        <v>602</v>
      </c>
      <c r="D142" s="206" t="s">
        <v>202</v>
      </c>
      <c r="E142" s="207" t="s">
        <v>3072</v>
      </c>
      <c r="F142" s="208" t="s">
        <v>3073</v>
      </c>
      <c r="G142" s="209" t="s">
        <v>2813</v>
      </c>
      <c r="H142" s="210">
        <v>107</v>
      </c>
      <c r="I142" s="211"/>
      <c r="J142" s="212">
        <f>ROUND(I142*H142,2)</f>
        <v>0</v>
      </c>
      <c r="K142" s="208" t="s">
        <v>19</v>
      </c>
      <c r="L142" s="46"/>
      <c r="M142" s="213" t="s">
        <v>19</v>
      </c>
      <c r="N142" s="214" t="s">
        <v>46</v>
      </c>
      <c r="O142" s="86"/>
      <c r="P142" s="215">
        <f>O142*H142</f>
        <v>0</v>
      </c>
      <c r="Q142" s="215">
        <v>0</v>
      </c>
      <c r="R142" s="215">
        <f>Q142*H142</f>
        <v>0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207</v>
      </c>
      <c r="AT142" s="217" t="s">
        <v>202</v>
      </c>
      <c r="AU142" s="217" t="s">
        <v>83</v>
      </c>
      <c r="AY142" s="19" t="s">
        <v>199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83</v>
      </c>
      <c r="BK142" s="218">
        <f>ROUND(I142*H142,2)</f>
        <v>0</v>
      </c>
      <c r="BL142" s="19" t="s">
        <v>207</v>
      </c>
      <c r="BM142" s="217" t="s">
        <v>3074</v>
      </c>
    </row>
    <row r="143" s="2" customFormat="1" ht="16.5" customHeight="1">
      <c r="A143" s="40"/>
      <c r="B143" s="41"/>
      <c r="C143" s="206" t="s">
        <v>606</v>
      </c>
      <c r="D143" s="206" t="s">
        <v>202</v>
      </c>
      <c r="E143" s="207" t="s">
        <v>3075</v>
      </c>
      <c r="F143" s="208" t="s">
        <v>3076</v>
      </c>
      <c r="G143" s="209" t="s">
        <v>222</v>
      </c>
      <c r="H143" s="210">
        <v>7350</v>
      </c>
      <c r="I143" s="211"/>
      <c r="J143" s="212">
        <f>ROUND(I143*H143,2)</f>
        <v>0</v>
      </c>
      <c r="K143" s="208" t="s">
        <v>19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0</v>
      </c>
      <c r="R143" s="215">
        <f>Q143*H143</f>
        <v>0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207</v>
      </c>
      <c r="AT143" s="217" t="s">
        <v>202</v>
      </c>
      <c r="AU143" s="217" t="s">
        <v>83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207</v>
      </c>
      <c r="BM143" s="217" t="s">
        <v>3077</v>
      </c>
    </row>
    <row r="144" s="2" customFormat="1" ht="16.5" customHeight="1">
      <c r="A144" s="40"/>
      <c r="B144" s="41"/>
      <c r="C144" s="206" t="s">
        <v>613</v>
      </c>
      <c r="D144" s="206" t="s">
        <v>202</v>
      </c>
      <c r="E144" s="207" t="s">
        <v>3078</v>
      </c>
      <c r="F144" s="208" t="s">
        <v>3079</v>
      </c>
      <c r="G144" s="209" t="s">
        <v>2813</v>
      </c>
      <c r="H144" s="210">
        <v>420</v>
      </c>
      <c r="I144" s="211"/>
      <c r="J144" s="212">
        <f>ROUND(I144*H144,2)</f>
        <v>0</v>
      </c>
      <c r="K144" s="208" t="s">
        <v>19</v>
      </c>
      <c r="L144" s="46"/>
      <c r="M144" s="213" t="s">
        <v>19</v>
      </c>
      <c r="N144" s="214" t="s">
        <v>46</v>
      </c>
      <c r="O144" s="86"/>
      <c r="P144" s="215">
        <f>O144*H144</f>
        <v>0</v>
      </c>
      <c r="Q144" s="215">
        <v>0</v>
      </c>
      <c r="R144" s="215">
        <f>Q144*H144</f>
        <v>0</v>
      </c>
      <c r="S144" s="215">
        <v>0</v>
      </c>
      <c r="T144" s="21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17" t="s">
        <v>207</v>
      </c>
      <c r="AT144" s="217" t="s">
        <v>202</v>
      </c>
      <c r="AU144" s="217" t="s">
        <v>83</v>
      </c>
      <c r="AY144" s="19" t="s">
        <v>199</v>
      </c>
      <c r="BE144" s="218">
        <f>IF(N144="základní",J144,0)</f>
        <v>0</v>
      </c>
      <c r="BF144" s="218">
        <f>IF(N144="snížená",J144,0)</f>
        <v>0</v>
      </c>
      <c r="BG144" s="218">
        <f>IF(N144="zákl. přenesená",J144,0)</f>
        <v>0</v>
      </c>
      <c r="BH144" s="218">
        <f>IF(N144="sníž. přenesená",J144,0)</f>
        <v>0</v>
      </c>
      <c r="BI144" s="218">
        <f>IF(N144="nulová",J144,0)</f>
        <v>0</v>
      </c>
      <c r="BJ144" s="19" t="s">
        <v>83</v>
      </c>
      <c r="BK144" s="218">
        <f>ROUND(I144*H144,2)</f>
        <v>0</v>
      </c>
      <c r="BL144" s="19" t="s">
        <v>207</v>
      </c>
      <c r="BM144" s="217" t="s">
        <v>3080</v>
      </c>
    </row>
    <row r="145" s="2" customFormat="1" ht="16.5" customHeight="1">
      <c r="A145" s="40"/>
      <c r="B145" s="41"/>
      <c r="C145" s="206" t="s">
        <v>1132</v>
      </c>
      <c r="D145" s="206" t="s">
        <v>202</v>
      </c>
      <c r="E145" s="207" t="s">
        <v>3081</v>
      </c>
      <c r="F145" s="208" t="s">
        <v>3082</v>
      </c>
      <c r="G145" s="209" t="s">
        <v>2813</v>
      </c>
      <c r="H145" s="210">
        <v>210</v>
      </c>
      <c r="I145" s="211"/>
      <c r="J145" s="212">
        <f>ROUND(I145*H145,2)</f>
        <v>0</v>
      </c>
      <c r="K145" s="208" t="s">
        <v>19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0</v>
      </c>
      <c r="R145" s="215">
        <f>Q145*H145</f>
        <v>0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207</v>
      </c>
      <c r="AT145" s="217" t="s">
        <v>202</v>
      </c>
      <c r="AU145" s="217" t="s">
        <v>83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207</v>
      </c>
      <c r="BM145" s="217" t="s">
        <v>3083</v>
      </c>
    </row>
    <row r="146" s="2" customFormat="1" ht="16.5" customHeight="1">
      <c r="A146" s="40"/>
      <c r="B146" s="41"/>
      <c r="C146" s="206" t="s">
        <v>1134</v>
      </c>
      <c r="D146" s="206" t="s">
        <v>202</v>
      </c>
      <c r="E146" s="207" t="s">
        <v>3084</v>
      </c>
      <c r="F146" s="208" t="s">
        <v>3085</v>
      </c>
      <c r="G146" s="209" t="s">
        <v>2813</v>
      </c>
      <c r="H146" s="210">
        <v>5</v>
      </c>
      <c r="I146" s="211"/>
      <c r="J146" s="212">
        <f>ROUND(I146*H146,2)</f>
        <v>0</v>
      </c>
      <c r="K146" s="208" t="s">
        <v>19</v>
      </c>
      <c r="L146" s="46"/>
      <c r="M146" s="213" t="s">
        <v>19</v>
      </c>
      <c r="N146" s="214" t="s">
        <v>46</v>
      </c>
      <c r="O146" s="86"/>
      <c r="P146" s="215">
        <f>O146*H146</f>
        <v>0</v>
      </c>
      <c r="Q146" s="215">
        <v>0</v>
      </c>
      <c r="R146" s="215">
        <f>Q146*H146</f>
        <v>0</v>
      </c>
      <c r="S146" s="215">
        <v>0</v>
      </c>
      <c r="T146" s="21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17" t="s">
        <v>207</v>
      </c>
      <c r="AT146" s="217" t="s">
        <v>202</v>
      </c>
      <c r="AU146" s="217" t="s">
        <v>83</v>
      </c>
      <c r="AY146" s="19" t="s">
        <v>199</v>
      </c>
      <c r="BE146" s="218">
        <f>IF(N146="základní",J146,0)</f>
        <v>0</v>
      </c>
      <c r="BF146" s="218">
        <f>IF(N146="snížená",J146,0)</f>
        <v>0</v>
      </c>
      <c r="BG146" s="218">
        <f>IF(N146="zákl. přenesená",J146,0)</f>
        <v>0</v>
      </c>
      <c r="BH146" s="218">
        <f>IF(N146="sníž. přenesená",J146,0)</f>
        <v>0</v>
      </c>
      <c r="BI146" s="218">
        <f>IF(N146="nulová",J146,0)</f>
        <v>0</v>
      </c>
      <c r="BJ146" s="19" t="s">
        <v>83</v>
      </c>
      <c r="BK146" s="218">
        <f>ROUND(I146*H146,2)</f>
        <v>0</v>
      </c>
      <c r="BL146" s="19" t="s">
        <v>207</v>
      </c>
      <c r="BM146" s="217" t="s">
        <v>3086</v>
      </c>
    </row>
    <row r="147" s="2" customFormat="1" ht="16.5" customHeight="1">
      <c r="A147" s="40"/>
      <c r="B147" s="41"/>
      <c r="C147" s="206" t="s">
        <v>1455</v>
      </c>
      <c r="D147" s="206" t="s">
        <v>202</v>
      </c>
      <c r="E147" s="207" t="s">
        <v>3087</v>
      </c>
      <c r="F147" s="208" t="s">
        <v>3088</v>
      </c>
      <c r="G147" s="209" t="s">
        <v>2813</v>
      </c>
      <c r="H147" s="210">
        <v>6</v>
      </c>
      <c r="I147" s="211"/>
      <c r="J147" s="212">
        <f>ROUND(I147*H147,2)</f>
        <v>0</v>
      </c>
      <c r="K147" s="208" t="s">
        <v>19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0</v>
      </c>
      <c r="R147" s="215">
        <f>Q147*H147</f>
        <v>0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207</v>
      </c>
      <c r="AT147" s="217" t="s">
        <v>202</v>
      </c>
      <c r="AU147" s="217" t="s">
        <v>83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207</v>
      </c>
      <c r="BM147" s="217" t="s">
        <v>3089</v>
      </c>
    </row>
    <row r="148" s="2" customFormat="1" ht="16.5" customHeight="1">
      <c r="A148" s="40"/>
      <c r="B148" s="41"/>
      <c r="C148" s="206" t="s">
        <v>1457</v>
      </c>
      <c r="D148" s="206" t="s">
        <v>202</v>
      </c>
      <c r="E148" s="207" t="s">
        <v>3090</v>
      </c>
      <c r="F148" s="208" t="s">
        <v>3091</v>
      </c>
      <c r="G148" s="209" t="s">
        <v>2813</v>
      </c>
      <c r="H148" s="210">
        <v>3</v>
      </c>
      <c r="I148" s="211"/>
      <c r="J148" s="212">
        <f>ROUND(I148*H148,2)</f>
        <v>0</v>
      </c>
      <c r="K148" s="208" t="s">
        <v>19</v>
      </c>
      <c r="L148" s="46"/>
      <c r="M148" s="213" t="s">
        <v>19</v>
      </c>
      <c r="N148" s="214" t="s">
        <v>46</v>
      </c>
      <c r="O148" s="86"/>
      <c r="P148" s="215">
        <f>O148*H148</f>
        <v>0</v>
      </c>
      <c r="Q148" s="215">
        <v>0</v>
      </c>
      <c r="R148" s="215">
        <f>Q148*H148</f>
        <v>0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207</v>
      </c>
      <c r="AT148" s="217" t="s">
        <v>202</v>
      </c>
      <c r="AU148" s="217" t="s">
        <v>83</v>
      </c>
      <c r="AY148" s="19" t="s">
        <v>199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83</v>
      </c>
      <c r="BK148" s="218">
        <f>ROUND(I148*H148,2)</f>
        <v>0</v>
      </c>
      <c r="BL148" s="19" t="s">
        <v>207</v>
      </c>
      <c r="BM148" s="217" t="s">
        <v>3092</v>
      </c>
    </row>
    <row r="149" s="2" customFormat="1" ht="16.5" customHeight="1">
      <c r="A149" s="40"/>
      <c r="B149" s="41"/>
      <c r="C149" s="206" t="s">
        <v>1463</v>
      </c>
      <c r="D149" s="206" t="s">
        <v>202</v>
      </c>
      <c r="E149" s="207" t="s">
        <v>3093</v>
      </c>
      <c r="F149" s="208" t="s">
        <v>3028</v>
      </c>
      <c r="G149" s="209" t="s">
        <v>2813</v>
      </c>
      <c r="H149" s="210">
        <v>5</v>
      </c>
      <c r="I149" s="211"/>
      <c r="J149" s="212">
        <f>ROUND(I149*H149,2)</f>
        <v>0</v>
      </c>
      <c r="K149" s="208" t="s">
        <v>19</v>
      </c>
      <c r="L149" s="46"/>
      <c r="M149" s="213" t="s">
        <v>19</v>
      </c>
      <c r="N149" s="214" t="s">
        <v>46</v>
      </c>
      <c r="O149" s="86"/>
      <c r="P149" s="215">
        <f>O149*H149</f>
        <v>0</v>
      </c>
      <c r="Q149" s="215">
        <v>0</v>
      </c>
      <c r="R149" s="215">
        <f>Q149*H149</f>
        <v>0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207</v>
      </c>
      <c r="AT149" s="217" t="s">
        <v>202</v>
      </c>
      <c r="AU149" s="217" t="s">
        <v>83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207</v>
      </c>
      <c r="BM149" s="217" t="s">
        <v>3094</v>
      </c>
    </row>
    <row r="150" s="2" customFormat="1" ht="16.5" customHeight="1">
      <c r="A150" s="40"/>
      <c r="B150" s="41"/>
      <c r="C150" s="206" t="s">
        <v>1469</v>
      </c>
      <c r="D150" s="206" t="s">
        <v>202</v>
      </c>
      <c r="E150" s="207" t="s">
        <v>3095</v>
      </c>
      <c r="F150" s="208" t="s">
        <v>3096</v>
      </c>
      <c r="G150" s="209" t="s">
        <v>2813</v>
      </c>
      <c r="H150" s="210">
        <v>7</v>
      </c>
      <c r="I150" s="211"/>
      <c r="J150" s="212">
        <f>ROUND(I150*H150,2)</f>
        <v>0</v>
      </c>
      <c r="K150" s="208" t="s">
        <v>19</v>
      </c>
      <c r="L150" s="46"/>
      <c r="M150" s="213" t="s">
        <v>19</v>
      </c>
      <c r="N150" s="214" t="s">
        <v>46</v>
      </c>
      <c r="O150" s="86"/>
      <c r="P150" s="215">
        <f>O150*H150</f>
        <v>0</v>
      </c>
      <c r="Q150" s="215">
        <v>0</v>
      </c>
      <c r="R150" s="215">
        <f>Q150*H150</f>
        <v>0</v>
      </c>
      <c r="S150" s="215">
        <v>0</v>
      </c>
      <c r="T150" s="21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17" t="s">
        <v>207</v>
      </c>
      <c r="AT150" s="217" t="s">
        <v>202</v>
      </c>
      <c r="AU150" s="217" t="s">
        <v>83</v>
      </c>
      <c r="AY150" s="19" t="s">
        <v>199</v>
      </c>
      <c r="BE150" s="218">
        <f>IF(N150="základní",J150,0)</f>
        <v>0</v>
      </c>
      <c r="BF150" s="218">
        <f>IF(N150="snížená",J150,0)</f>
        <v>0</v>
      </c>
      <c r="BG150" s="218">
        <f>IF(N150="zákl. přenesená",J150,0)</f>
        <v>0</v>
      </c>
      <c r="BH150" s="218">
        <f>IF(N150="sníž. přenesená",J150,0)</f>
        <v>0</v>
      </c>
      <c r="BI150" s="218">
        <f>IF(N150="nulová",J150,0)</f>
        <v>0</v>
      </c>
      <c r="BJ150" s="19" t="s">
        <v>83</v>
      </c>
      <c r="BK150" s="218">
        <f>ROUND(I150*H150,2)</f>
        <v>0</v>
      </c>
      <c r="BL150" s="19" t="s">
        <v>207</v>
      </c>
      <c r="BM150" s="217" t="s">
        <v>3097</v>
      </c>
    </row>
    <row r="151" s="2" customFormat="1" ht="16.5" customHeight="1">
      <c r="A151" s="40"/>
      <c r="B151" s="41"/>
      <c r="C151" s="206" t="s">
        <v>1472</v>
      </c>
      <c r="D151" s="206" t="s">
        <v>202</v>
      </c>
      <c r="E151" s="207" t="s">
        <v>3098</v>
      </c>
      <c r="F151" s="208" t="s">
        <v>3099</v>
      </c>
      <c r="G151" s="209" t="s">
        <v>2813</v>
      </c>
      <c r="H151" s="210">
        <v>3</v>
      </c>
      <c r="I151" s="211"/>
      <c r="J151" s="212">
        <f>ROUND(I151*H151,2)</f>
        <v>0</v>
      </c>
      <c r="K151" s="208" t="s">
        <v>19</v>
      </c>
      <c r="L151" s="46"/>
      <c r="M151" s="213" t="s">
        <v>19</v>
      </c>
      <c r="N151" s="214" t="s">
        <v>46</v>
      </c>
      <c r="O151" s="86"/>
      <c r="P151" s="215">
        <f>O151*H151</f>
        <v>0</v>
      </c>
      <c r="Q151" s="215">
        <v>0</v>
      </c>
      <c r="R151" s="215">
        <f>Q151*H151</f>
        <v>0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207</v>
      </c>
      <c r="AT151" s="217" t="s">
        <v>202</v>
      </c>
      <c r="AU151" s="217" t="s">
        <v>83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207</v>
      </c>
      <c r="BM151" s="217" t="s">
        <v>3100</v>
      </c>
    </row>
    <row r="152" s="2" customFormat="1" ht="16.5" customHeight="1">
      <c r="A152" s="40"/>
      <c r="B152" s="41"/>
      <c r="C152" s="206" t="s">
        <v>1474</v>
      </c>
      <c r="D152" s="206" t="s">
        <v>202</v>
      </c>
      <c r="E152" s="207" t="s">
        <v>3101</v>
      </c>
      <c r="F152" s="208" t="s">
        <v>3102</v>
      </c>
      <c r="G152" s="209" t="s">
        <v>2813</v>
      </c>
      <c r="H152" s="210">
        <v>2</v>
      </c>
      <c r="I152" s="211"/>
      <c r="J152" s="212">
        <f>ROUND(I152*H152,2)</f>
        <v>0</v>
      </c>
      <c r="K152" s="208" t="s">
        <v>19</v>
      </c>
      <c r="L152" s="46"/>
      <c r="M152" s="213" t="s">
        <v>19</v>
      </c>
      <c r="N152" s="214" t="s">
        <v>46</v>
      </c>
      <c r="O152" s="86"/>
      <c r="P152" s="215">
        <f>O152*H152</f>
        <v>0</v>
      </c>
      <c r="Q152" s="215">
        <v>0</v>
      </c>
      <c r="R152" s="215">
        <f>Q152*H152</f>
        <v>0</v>
      </c>
      <c r="S152" s="215">
        <v>0</v>
      </c>
      <c r="T152" s="21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17" t="s">
        <v>207</v>
      </c>
      <c r="AT152" s="217" t="s">
        <v>202</v>
      </c>
      <c r="AU152" s="217" t="s">
        <v>83</v>
      </c>
      <c r="AY152" s="19" t="s">
        <v>199</v>
      </c>
      <c r="BE152" s="218">
        <f>IF(N152="základní",J152,0)</f>
        <v>0</v>
      </c>
      <c r="BF152" s="218">
        <f>IF(N152="snížená",J152,0)</f>
        <v>0</v>
      </c>
      <c r="BG152" s="218">
        <f>IF(N152="zákl. přenesená",J152,0)</f>
        <v>0</v>
      </c>
      <c r="BH152" s="218">
        <f>IF(N152="sníž. přenesená",J152,0)</f>
        <v>0</v>
      </c>
      <c r="BI152" s="218">
        <f>IF(N152="nulová",J152,0)</f>
        <v>0</v>
      </c>
      <c r="BJ152" s="19" t="s">
        <v>83</v>
      </c>
      <c r="BK152" s="218">
        <f>ROUND(I152*H152,2)</f>
        <v>0</v>
      </c>
      <c r="BL152" s="19" t="s">
        <v>207</v>
      </c>
      <c r="BM152" s="217" t="s">
        <v>3103</v>
      </c>
    </row>
    <row r="153" s="2" customFormat="1" ht="16.5" customHeight="1">
      <c r="A153" s="40"/>
      <c r="B153" s="41"/>
      <c r="C153" s="206" t="s">
        <v>1486</v>
      </c>
      <c r="D153" s="206" t="s">
        <v>202</v>
      </c>
      <c r="E153" s="207" t="s">
        <v>3104</v>
      </c>
      <c r="F153" s="208" t="s">
        <v>3105</v>
      </c>
      <c r="G153" s="209" t="s">
        <v>2813</v>
      </c>
      <c r="H153" s="210">
        <v>17</v>
      </c>
      <c r="I153" s="211"/>
      <c r="J153" s="212">
        <f>ROUND(I153*H153,2)</f>
        <v>0</v>
      </c>
      <c r="K153" s="208" t="s">
        <v>19</v>
      </c>
      <c r="L153" s="46"/>
      <c r="M153" s="213" t="s">
        <v>19</v>
      </c>
      <c r="N153" s="214" t="s">
        <v>46</v>
      </c>
      <c r="O153" s="86"/>
      <c r="P153" s="215">
        <f>O153*H153</f>
        <v>0</v>
      </c>
      <c r="Q153" s="215">
        <v>0</v>
      </c>
      <c r="R153" s="215">
        <f>Q153*H153</f>
        <v>0</v>
      </c>
      <c r="S153" s="215">
        <v>0</v>
      </c>
      <c r="T153" s="21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207</v>
      </c>
      <c r="AT153" s="217" t="s">
        <v>202</v>
      </c>
      <c r="AU153" s="217" t="s">
        <v>83</v>
      </c>
      <c r="AY153" s="19" t="s">
        <v>199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83</v>
      </c>
      <c r="BK153" s="218">
        <f>ROUND(I153*H153,2)</f>
        <v>0</v>
      </c>
      <c r="BL153" s="19" t="s">
        <v>207</v>
      </c>
      <c r="BM153" s="217" t="s">
        <v>3106</v>
      </c>
    </row>
    <row r="154" s="2" customFormat="1" ht="16.5" customHeight="1">
      <c r="A154" s="40"/>
      <c r="B154" s="41"/>
      <c r="C154" s="206" t="s">
        <v>1491</v>
      </c>
      <c r="D154" s="206" t="s">
        <v>202</v>
      </c>
      <c r="E154" s="207" t="s">
        <v>3107</v>
      </c>
      <c r="F154" s="208" t="s">
        <v>3108</v>
      </c>
      <c r="G154" s="209" t="s">
        <v>2813</v>
      </c>
      <c r="H154" s="210">
        <v>7</v>
      </c>
      <c r="I154" s="211"/>
      <c r="J154" s="212">
        <f>ROUND(I154*H154,2)</f>
        <v>0</v>
      </c>
      <c r="K154" s="208" t="s">
        <v>19</v>
      </c>
      <c r="L154" s="46"/>
      <c r="M154" s="213" t="s">
        <v>19</v>
      </c>
      <c r="N154" s="214" t="s">
        <v>46</v>
      </c>
      <c r="O154" s="86"/>
      <c r="P154" s="215">
        <f>O154*H154</f>
        <v>0</v>
      </c>
      <c r="Q154" s="215">
        <v>0</v>
      </c>
      <c r="R154" s="215">
        <f>Q154*H154</f>
        <v>0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207</v>
      </c>
      <c r="AT154" s="217" t="s">
        <v>202</v>
      </c>
      <c r="AU154" s="217" t="s">
        <v>83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207</v>
      </c>
      <c r="BM154" s="217" t="s">
        <v>3109</v>
      </c>
    </row>
    <row r="155" s="2" customFormat="1" ht="16.5" customHeight="1">
      <c r="A155" s="40"/>
      <c r="B155" s="41"/>
      <c r="C155" s="206" t="s">
        <v>1496</v>
      </c>
      <c r="D155" s="206" t="s">
        <v>202</v>
      </c>
      <c r="E155" s="207" t="s">
        <v>3110</v>
      </c>
      <c r="F155" s="208" t="s">
        <v>3111</v>
      </c>
      <c r="G155" s="209" t="s">
        <v>2813</v>
      </c>
      <c r="H155" s="210">
        <v>8</v>
      </c>
      <c r="I155" s="211"/>
      <c r="J155" s="212">
        <f>ROUND(I155*H155,2)</f>
        <v>0</v>
      </c>
      <c r="K155" s="208" t="s">
        <v>19</v>
      </c>
      <c r="L155" s="46"/>
      <c r="M155" s="213" t="s">
        <v>19</v>
      </c>
      <c r="N155" s="214" t="s">
        <v>46</v>
      </c>
      <c r="O155" s="86"/>
      <c r="P155" s="215">
        <f>O155*H155</f>
        <v>0</v>
      </c>
      <c r="Q155" s="215">
        <v>0</v>
      </c>
      <c r="R155" s="215">
        <f>Q155*H155</f>
        <v>0</v>
      </c>
      <c r="S155" s="215">
        <v>0</v>
      </c>
      <c r="T155" s="21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17" t="s">
        <v>207</v>
      </c>
      <c r="AT155" s="217" t="s">
        <v>202</v>
      </c>
      <c r="AU155" s="217" t="s">
        <v>83</v>
      </c>
      <c r="AY155" s="19" t="s">
        <v>199</v>
      </c>
      <c r="BE155" s="218">
        <f>IF(N155="základní",J155,0)</f>
        <v>0</v>
      </c>
      <c r="BF155" s="218">
        <f>IF(N155="snížená",J155,0)</f>
        <v>0</v>
      </c>
      <c r="BG155" s="218">
        <f>IF(N155="zákl. přenesená",J155,0)</f>
        <v>0</v>
      </c>
      <c r="BH155" s="218">
        <f>IF(N155="sníž. přenesená",J155,0)</f>
        <v>0</v>
      </c>
      <c r="BI155" s="218">
        <f>IF(N155="nulová",J155,0)</f>
        <v>0</v>
      </c>
      <c r="BJ155" s="19" t="s">
        <v>83</v>
      </c>
      <c r="BK155" s="218">
        <f>ROUND(I155*H155,2)</f>
        <v>0</v>
      </c>
      <c r="BL155" s="19" t="s">
        <v>207</v>
      </c>
      <c r="BM155" s="217" t="s">
        <v>3112</v>
      </c>
    </row>
    <row r="156" s="2" customFormat="1" ht="16.5" customHeight="1">
      <c r="A156" s="40"/>
      <c r="B156" s="41"/>
      <c r="C156" s="206" t="s">
        <v>1503</v>
      </c>
      <c r="D156" s="206" t="s">
        <v>202</v>
      </c>
      <c r="E156" s="207" t="s">
        <v>3113</v>
      </c>
      <c r="F156" s="208" t="s">
        <v>3114</v>
      </c>
      <c r="G156" s="209" t="s">
        <v>222</v>
      </c>
      <c r="H156" s="210">
        <v>30</v>
      </c>
      <c r="I156" s="211"/>
      <c r="J156" s="212">
        <f>ROUND(I156*H156,2)</f>
        <v>0</v>
      </c>
      <c r="K156" s="208" t="s">
        <v>19</v>
      </c>
      <c r="L156" s="46"/>
      <c r="M156" s="213" t="s">
        <v>19</v>
      </c>
      <c r="N156" s="214" t="s">
        <v>46</v>
      </c>
      <c r="O156" s="86"/>
      <c r="P156" s="215">
        <f>O156*H156</f>
        <v>0</v>
      </c>
      <c r="Q156" s="215">
        <v>0</v>
      </c>
      <c r="R156" s="215">
        <f>Q156*H156</f>
        <v>0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207</v>
      </c>
      <c r="AT156" s="217" t="s">
        <v>202</v>
      </c>
      <c r="AU156" s="217" t="s">
        <v>83</v>
      </c>
      <c r="AY156" s="19" t="s">
        <v>199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83</v>
      </c>
      <c r="BK156" s="218">
        <f>ROUND(I156*H156,2)</f>
        <v>0</v>
      </c>
      <c r="BL156" s="19" t="s">
        <v>207</v>
      </c>
      <c r="BM156" s="217" t="s">
        <v>3115</v>
      </c>
    </row>
    <row r="157" s="2" customFormat="1" ht="16.5" customHeight="1">
      <c r="A157" s="40"/>
      <c r="B157" s="41"/>
      <c r="C157" s="206" t="s">
        <v>1508</v>
      </c>
      <c r="D157" s="206" t="s">
        <v>202</v>
      </c>
      <c r="E157" s="207" t="s">
        <v>3116</v>
      </c>
      <c r="F157" s="208" t="s">
        <v>3117</v>
      </c>
      <c r="G157" s="209" t="s">
        <v>2813</v>
      </c>
      <c r="H157" s="210">
        <v>7</v>
      </c>
      <c r="I157" s="211"/>
      <c r="J157" s="212">
        <f>ROUND(I157*H157,2)</f>
        <v>0</v>
      </c>
      <c r="K157" s="208" t="s">
        <v>19</v>
      </c>
      <c r="L157" s="46"/>
      <c r="M157" s="213" t="s">
        <v>19</v>
      </c>
      <c r="N157" s="214" t="s">
        <v>46</v>
      </c>
      <c r="O157" s="86"/>
      <c r="P157" s="215">
        <f>O157*H157</f>
        <v>0</v>
      </c>
      <c r="Q157" s="215">
        <v>0</v>
      </c>
      <c r="R157" s="215">
        <f>Q157*H157</f>
        <v>0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207</v>
      </c>
      <c r="AT157" s="217" t="s">
        <v>202</v>
      </c>
      <c r="AU157" s="217" t="s">
        <v>83</v>
      </c>
      <c r="AY157" s="19" t="s">
        <v>199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83</v>
      </c>
      <c r="BK157" s="218">
        <f>ROUND(I157*H157,2)</f>
        <v>0</v>
      </c>
      <c r="BL157" s="19" t="s">
        <v>207</v>
      </c>
      <c r="BM157" s="217" t="s">
        <v>3118</v>
      </c>
    </row>
    <row r="158" s="12" customFormat="1" ht="25.92" customHeight="1">
      <c r="A158" s="12"/>
      <c r="B158" s="190"/>
      <c r="C158" s="191"/>
      <c r="D158" s="192" t="s">
        <v>74</v>
      </c>
      <c r="E158" s="193" t="s">
        <v>3119</v>
      </c>
      <c r="F158" s="193" t="s">
        <v>3120</v>
      </c>
      <c r="G158" s="191"/>
      <c r="H158" s="191"/>
      <c r="I158" s="194"/>
      <c r="J158" s="195">
        <f>BK158</f>
        <v>0</v>
      </c>
      <c r="K158" s="191"/>
      <c r="L158" s="196"/>
      <c r="M158" s="197"/>
      <c r="N158" s="198"/>
      <c r="O158" s="198"/>
      <c r="P158" s="199">
        <f>SUM(P159:P160)</f>
        <v>0</v>
      </c>
      <c r="Q158" s="198"/>
      <c r="R158" s="199">
        <f>SUM(R159:R160)</f>
        <v>0</v>
      </c>
      <c r="S158" s="198"/>
      <c r="T158" s="200">
        <f>SUM(T159:T160)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01" t="s">
        <v>83</v>
      </c>
      <c r="AT158" s="202" t="s">
        <v>74</v>
      </c>
      <c r="AU158" s="202" t="s">
        <v>75</v>
      </c>
      <c r="AY158" s="201" t="s">
        <v>199</v>
      </c>
      <c r="BK158" s="203">
        <f>SUM(BK159:BK160)</f>
        <v>0</v>
      </c>
    </row>
    <row r="159" s="2" customFormat="1" ht="16.5" customHeight="1">
      <c r="A159" s="40"/>
      <c r="B159" s="41"/>
      <c r="C159" s="206" t="s">
        <v>1513</v>
      </c>
      <c r="D159" s="206" t="s">
        <v>202</v>
      </c>
      <c r="E159" s="207" t="s">
        <v>3121</v>
      </c>
      <c r="F159" s="208" t="s">
        <v>3122</v>
      </c>
      <c r="G159" s="209" t="s">
        <v>222</v>
      </c>
      <c r="H159" s="210">
        <v>1280</v>
      </c>
      <c r="I159" s="211"/>
      <c r="J159" s="212">
        <f>ROUND(I159*H159,2)</f>
        <v>0</v>
      </c>
      <c r="K159" s="208" t="s">
        <v>19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0</v>
      </c>
      <c r="R159" s="215">
        <f>Q159*H159</f>
        <v>0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207</v>
      </c>
      <c r="AT159" s="217" t="s">
        <v>202</v>
      </c>
      <c r="AU159" s="217" t="s">
        <v>83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207</v>
      </c>
      <c r="BM159" s="217" t="s">
        <v>3123</v>
      </c>
    </row>
    <row r="160" s="2" customFormat="1" ht="16.5" customHeight="1">
      <c r="A160" s="40"/>
      <c r="B160" s="41"/>
      <c r="C160" s="206" t="s">
        <v>1955</v>
      </c>
      <c r="D160" s="206" t="s">
        <v>202</v>
      </c>
      <c r="E160" s="207" t="s">
        <v>3124</v>
      </c>
      <c r="F160" s="208" t="s">
        <v>3125</v>
      </c>
      <c r="G160" s="209" t="s">
        <v>222</v>
      </c>
      <c r="H160" s="210">
        <v>340</v>
      </c>
      <c r="I160" s="211"/>
      <c r="J160" s="212">
        <f>ROUND(I160*H160,2)</f>
        <v>0</v>
      </c>
      <c r="K160" s="208" t="s">
        <v>19</v>
      </c>
      <c r="L160" s="46"/>
      <c r="M160" s="265" t="s">
        <v>19</v>
      </c>
      <c r="N160" s="266" t="s">
        <v>46</v>
      </c>
      <c r="O160" s="260"/>
      <c r="P160" s="267">
        <f>O160*H160</f>
        <v>0</v>
      </c>
      <c r="Q160" s="267">
        <v>0</v>
      </c>
      <c r="R160" s="267">
        <f>Q160*H160</f>
        <v>0</v>
      </c>
      <c r="S160" s="267">
        <v>0</v>
      </c>
      <c r="T160" s="268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17" t="s">
        <v>207</v>
      </c>
      <c r="AT160" s="217" t="s">
        <v>202</v>
      </c>
      <c r="AU160" s="217" t="s">
        <v>83</v>
      </c>
      <c r="AY160" s="19" t="s">
        <v>199</v>
      </c>
      <c r="BE160" s="218">
        <f>IF(N160="základní",J160,0)</f>
        <v>0</v>
      </c>
      <c r="BF160" s="218">
        <f>IF(N160="snížená",J160,0)</f>
        <v>0</v>
      </c>
      <c r="BG160" s="218">
        <f>IF(N160="zákl. přenesená",J160,0)</f>
        <v>0</v>
      </c>
      <c r="BH160" s="218">
        <f>IF(N160="sníž. přenesená",J160,0)</f>
        <v>0</v>
      </c>
      <c r="BI160" s="218">
        <f>IF(N160="nulová",J160,0)</f>
        <v>0</v>
      </c>
      <c r="BJ160" s="19" t="s">
        <v>83</v>
      </c>
      <c r="BK160" s="218">
        <f>ROUND(I160*H160,2)</f>
        <v>0</v>
      </c>
      <c r="BL160" s="19" t="s">
        <v>207</v>
      </c>
      <c r="BM160" s="217" t="s">
        <v>3126</v>
      </c>
    </row>
    <row r="161" s="2" customFormat="1" ht="6.96" customHeight="1">
      <c r="A161" s="40"/>
      <c r="B161" s="61"/>
      <c r="C161" s="62"/>
      <c r="D161" s="62"/>
      <c r="E161" s="62"/>
      <c r="F161" s="62"/>
      <c r="G161" s="62"/>
      <c r="H161" s="62"/>
      <c r="I161" s="62"/>
      <c r="J161" s="62"/>
      <c r="K161" s="62"/>
      <c r="L161" s="46"/>
      <c r="M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</row>
  </sheetData>
  <sheetProtection sheet="1" autoFilter="0" formatColumns="0" formatRows="0" objects="1" scenarios="1" spinCount="100000" saltValue="Wj1y1PHa5Yu51+feNPCK0VnR47m8u+GjpPTa3yiguV579tH0QpE+ihsxw4YgIHvNRBcTYdiETJ/BiWbh2oMwTQ==" hashValue="hVi1W++p8zyVFD9oqNwKNAB72SltPRw6mzvwwwlNx00DbwjgznDFGPd2h40fS5kUSZaOTdfX2udHhKBy+jI+dw==" algorithmName="SHA-512" password="CC35"/>
  <autoFilter ref="C85:K160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157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3127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ROUND(J86,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ROUND((SUM(BE86:BE145)),  2)</f>
        <v>0</v>
      </c>
      <c r="G33" s="40"/>
      <c r="H33" s="40"/>
      <c r="I33" s="150">
        <v>0.20999999999999999</v>
      </c>
      <c r="J33" s="149">
        <f>ROUND(((SUM(BE86:BE145))*I33),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ROUND((SUM(BF86:BF145)),  2)</f>
        <v>0</v>
      </c>
      <c r="G34" s="40"/>
      <c r="H34" s="40"/>
      <c r="I34" s="150">
        <v>0.12</v>
      </c>
      <c r="J34" s="149">
        <f>ROUND(((SUM(BF86:BF145))*I34),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ROUND((SUM(BG86:BG145)),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ROUND((SUM(BH86:BH145)),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ROUND((SUM(BI86:BI145)),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UT - Ústřední topení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3128</v>
      </c>
      <c r="E60" s="170"/>
      <c r="F60" s="170"/>
      <c r="G60" s="170"/>
      <c r="H60" s="170"/>
      <c r="I60" s="170"/>
      <c r="J60" s="171">
        <f>J87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7"/>
      <c r="C61" s="168"/>
      <c r="D61" s="169" t="s">
        <v>3129</v>
      </c>
      <c r="E61" s="170"/>
      <c r="F61" s="170"/>
      <c r="G61" s="170"/>
      <c r="H61" s="170"/>
      <c r="I61" s="170"/>
      <c r="J61" s="171">
        <f>J91</f>
        <v>0</v>
      </c>
      <c r="K61" s="168"/>
      <c r="L61" s="172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7"/>
      <c r="C62" s="168"/>
      <c r="D62" s="169" t="s">
        <v>3130</v>
      </c>
      <c r="E62" s="170"/>
      <c r="F62" s="170"/>
      <c r="G62" s="170"/>
      <c r="H62" s="170"/>
      <c r="I62" s="170"/>
      <c r="J62" s="171">
        <f>J100</f>
        <v>0</v>
      </c>
      <c r="K62" s="168"/>
      <c r="L62" s="17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7"/>
      <c r="C63" s="168"/>
      <c r="D63" s="169" t="s">
        <v>3131</v>
      </c>
      <c r="E63" s="170"/>
      <c r="F63" s="170"/>
      <c r="G63" s="170"/>
      <c r="H63" s="170"/>
      <c r="I63" s="170"/>
      <c r="J63" s="171">
        <f>J107</f>
        <v>0</v>
      </c>
      <c r="K63" s="168"/>
      <c r="L63" s="17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7"/>
      <c r="C64" s="168"/>
      <c r="D64" s="169" t="s">
        <v>3132</v>
      </c>
      <c r="E64" s="170"/>
      <c r="F64" s="170"/>
      <c r="G64" s="170"/>
      <c r="H64" s="170"/>
      <c r="I64" s="170"/>
      <c r="J64" s="171">
        <f>J117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67"/>
      <c r="C65" s="168"/>
      <c r="D65" s="169" t="s">
        <v>3133</v>
      </c>
      <c r="E65" s="170"/>
      <c r="F65" s="170"/>
      <c r="G65" s="170"/>
      <c r="H65" s="170"/>
      <c r="I65" s="170"/>
      <c r="J65" s="171">
        <f>J132</f>
        <v>0</v>
      </c>
      <c r="K65" s="168"/>
      <c r="L65" s="17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67"/>
      <c r="C66" s="168"/>
      <c r="D66" s="169" t="s">
        <v>3134</v>
      </c>
      <c r="E66" s="170"/>
      <c r="F66" s="170"/>
      <c r="G66" s="170"/>
      <c r="H66" s="170"/>
      <c r="I66" s="170"/>
      <c r="J66" s="171">
        <f>J142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3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184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62" t="str">
        <f>E7</f>
        <v>Gymnázium Náchod -bez vybavení</v>
      </c>
      <c r="F76" s="34"/>
      <c r="G76" s="34"/>
      <c r="H76" s="34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167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UT - Ústřední topení</v>
      </c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 xml:space="preserve"> </v>
      </c>
      <c r="G80" s="42"/>
      <c r="H80" s="42"/>
      <c r="I80" s="34" t="s">
        <v>23</v>
      </c>
      <c r="J80" s="74" t="str">
        <f>IF(J12="","",J12)</f>
        <v>16. 9. 2025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25</v>
      </c>
      <c r="D82" s="42"/>
      <c r="E82" s="42"/>
      <c r="F82" s="29" t="str">
        <f>E15</f>
        <v xml:space="preserve"> </v>
      </c>
      <c r="G82" s="42"/>
      <c r="H82" s="42"/>
      <c r="I82" s="34" t="s">
        <v>33</v>
      </c>
      <c r="J82" s="38" t="str">
        <f>E21</f>
        <v xml:space="preserve"> 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31</v>
      </c>
      <c r="D83" s="42"/>
      <c r="E83" s="42"/>
      <c r="F83" s="29" t="str">
        <f>IF(E18="","",E18)</f>
        <v>Vyplň údaj</v>
      </c>
      <c r="G83" s="42"/>
      <c r="H83" s="42"/>
      <c r="I83" s="34" t="s">
        <v>38</v>
      </c>
      <c r="J83" s="38" t="str">
        <f>E24</f>
        <v xml:space="preserve"> 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79"/>
      <c r="B85" s="180"/>
      <c r="C85" s="181" t="s">
        <v>185</v>
      </c>
      <c r="D85" s="182" t="s">
        <v>60</v>
      </c>
      <c r="E85" s="182" t="s">
        <v>56</v>
      </c>
      <c r="F85" s="182" t="s">
        <v>57</v>
      </c>
      <c r="G85" s="182" t="s">
        <v>186</v>
      </c>
      <c r="H85" s="182" t="s">
        <v>187</v>
      </c>
      <c r="I85" s="182" t="s">
        <v>188</v>
      </c>
      <c r="J85" s="182" t="s">
        <v>172</v>
      </c>
      <c r="K85" s="183" t="s">
        <v>189</v>
      </c>
      <c r="L85" s="184"/>
      <c r="M85" s="94" t="s">
        <v>19</v>
      </c>
      <c r="N85" s="95" t="s">
        <v>45</v>
      </c>
      <c r="O85" s="95" t="s">
        <v>190</v>
      </c>
      <c r="P85" s="95" t="s">
        <v>191</v>
      </c>
      <c r="Q85" s="95" t="s">
        <v>192</v>
      </c>
      <c r="R85" s="95" t="s">
        <v>193</v>
      </c>
      <c r="S85" s="95" t="s">
        <v>194</v>
      </c>
      <c r="T85" s="96" t="s">
        <v>195</v>
      </c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</row>
    <row r="86" s="2" customFormat="1" ht="22.8" customHeight="1">
      <c r="A86" s="40"/>
      <c r="B86" s="41"/>
      <c r="C86" s="101" t="s">
        <v>196</v>
      </c>
      <c r="D86" s="42"/>
      <c r="E86" s="42"/>
      <c r="F86" s="42"/>
      <c r="G86" s="42"/>
      <c r="H86" s="42"/>
      <c r="I86" s="42"/>
      <c r="J86" s="185">
        <f>BK86</f>
        <v>0</v>
      </c>
      <c r="K86" s="42"/>
      <c r="L86" s="46"/>
      <c r="M86" s="97"/>
      <c r="N86" s="186"/>
      <c r="O86" s="98"/>
      <c r="P86" s="187">
        <f>P87+P91+P100+P107+P117+P132+P142</f>
        <v>0</v>
      </c>
      <c r="Q86" s="98"/>
      <c r="R86" s="187">
        <f>R87+R91+R100+R107+R117+R132+R142</f>
        <v>1.89151</v>
      </c>
      <c r="S86" s="98"/>
      <c r="T86" s="188">
        <f>T87+T91+T100+T107+T117+T132+T142</f>
        <v>0.20387200000000003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74</v>
      </c>
      <c r="AU86" s="19" t="s">
        <v>173</v>
      </c>
      <c r="BK86" s="189">
        <f>BK87+BK91+BK100+BK107+BK117+BK132+BK142</f>
        <v>0</v>
      </c>
    </row>
    <row r="87" s="12" customFormat="1" ht="25.92" customHeight="1">
      <c r="A87" s="12"/>
      <c r="B87" s="190"/>
      <c r="C87" s="191"/>
      <c r="D87" s="192" t="s">
        <v>74</v>
      </c>
      <c r="E87" s="193" t="s">
        <v>279</v>
      </c>
      <c r="F87" s="193" t="s">
        <v>3135</v>
      </c>
      <c r="G87" s="191"/>
      <c r="H87" s="191"/>
      <c r="I87" s="194"/>
      <c r="J87" s="195">
        <f>BK87</f>
        <v>0</v>
      </c>
      <c r="K87" s="191"/>
      <c r="L87" s="196"/>
      <c r="M87" s="197"/>
      <c r="N87" s="198"/>
      <c r="O87" s="198"/>
      <c r="P87" s="199">
        <f>SUM(P88:P90)</f>
        <v>0</v>
      </c>
      <c r="Q87" s="198"/>
      <c r="R87" s="199">
        <f>SUM(R88:R90)</f>
        <v>0</v>
      </c>
      <c r="S87" s="198"/>
      <c r="T87" s="200">
        <f>SUM(T88:T90)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1" t="s">
        <v>85</v>
      </c>
      <c r="AT87" s="202" t="s">
        <v>74</v>
      </c>
      <c r="AU87" s="202" t="s">
        <v>75</v>
      </c>
      <c r="AY87" s="201" t="s">
        <v>199</v>
      </c>
      <c r="BK87" s="203">
        <f>SUM(BK88:BK90)</f>
        <v>0</v>
      </c>
    </row>
    <row r="88" s="2" customFormat="1" ht="16.5" customHeight="1">
      <c r="A88" s="40"/>
      <c r="B88" s="41"/>
      <c r="C88" s="206" t="s">
        <v>83</v>
      </c>
      <c r="D88" s="206" t="s">
        <v>202</v>
      </c>
      <c r="E88" s="207" t="s">
        <v>3136</v>
      </c>
      <c r="F88" s="208" t="s">
        <v>3137</v>
      </c>
      <c r="G88" s="209" t="s">
        <v>287</v>
      </c>
      <c r="H88" s="210">
        <v>45</v>
      </c>
      <c r="I88" s="211"/>
      <c r="J88" s="212">
        <f>ROUND(I88*H88,2)</f>
        <v>0</v>
      </c>
      <c r="K88" s="208" t="s">
        <v>19</v>
      </c>
      <c r="L88" s="46"/>
      <c r="M88" s="213" t="s">
        <v>19</v>
      </c>
      <c r="N88" s="214" t="s">
        <v>46</v>
      </c>
      <c r="O88" s="86"/>
      <c r="P88" s="215">
        <f>O88*H88</f>
        <v>0</v>
      </c>
      <c r="Q88" s="215">
        <v>0</v>
      </c>
      <c r="R88" s="215">
        <f>Q88*H88</f>
        <v>0</v>
      </c>
      <c r="S88" s="215">
        <v>0</v>
      </c>
      <c r="T88" s="21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17" t="s">
        <v>128</v>
      </c>
      <c r="AT88" s="217" t="s">
        <v>202</v>
      </c>
      <c r="AU88" s="217" t="s">
        <v>83</v>
      </c>
      <c r="AY88" s="19" t="s">
        <v>199</v>
      </c>
      <c r="BE88" s="218">
        <f>IF(N88="základní",J88,0)</f>
        <v>0</v>
      </c>
      <c r="BF88" s="218">
        <f>IF(N88="snížená",J88,0)</f>
        <v>0</v>
      </c>
      <c r="BG88" s="218">
        <f>IF(N88="zákl. přenesená",J88,0)</f>
        <v>0</v>
      </c>
      <c r="BH88" s="218">
        <f>IF(N88="sníž. přenesená",J88,0)</f>
        <v>0</v>
      </c>
      <c r="BI88" s="218">
        <f>IF(N88="nulová",J88,0)</f>
        <v>0</v>
      </c>
      <c r="BJ88" s="19" t="s">
        <v>83</v>
      </c>
      <c r="BK88" s="218">
        <f>ROUND(I88*H88,2)</f>
        <v>0</v>
      </c>
      <c r="BL88" s="19" t="s">
        <v>128</v>
      </c>
      <c r="BM88" s="217" t="s">
        <v>3138</v>
      </c>
    </row>
    <row r="89" s="2" customFormat="1" ht="16.5" customHeight="1">
      <c r="A89" s="40"/>
      <c r="B89" s="41"/>
      <c r="C89" s="206" t="s">
        <v>85</v>
      </c>
      <c r="D89" s="206" t="s">
        <v>202</v>
      </c>
      <c r="E89" s="207" t="s">
        <v>3139</v>
      </c>
      <c r="F89" s="208" t="s">
        <v>3140</v>
      </c>
      <c r="G89" s="209" t="s">
        <v>305</v>
      </c>
      <c r="H89" s="257"/>
      <c r="I89" s="211"/>
      <c r="J89" s="212">
        <f>ROUND(I89*H89,2)</f>
        <v>0</v>
      </c>
      <c r="K89" s="208" t="s">
        <v>206</v>
      </c>
      <c r="L89" s="46"/>
      <c r="M89" s="213" t="s">
        <v>19</v>
      </c>
      <c r="N89" s="214" t="s">
        <v>46</v>
      </c>
      <c r="O89" s="86"/>
      <c r="P89" s="215">
        <f>O89*H89</f>
        <v>0</v>
      </c>
      <c r="Q89" s="215">
        <v>0</v>
      </c>
      <c r="R89" s="215">
        <f>Q89*H89</f>
        <v>0</v>
      </c>
      <c r="S89" s="215">
        <v>0</v>
      </c>
      <c r="T89" s="21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17" t="s">
        <v>128</v>
      </c>
      <c r="AT89" s="217" t="s">
        <v>202</v>
      </c>
      <c r="AU89" s="217" t="s">
        <v>83</v>
      </c>
      <c r="AY89" s="19" t="s">
        <v>199</v>
      </c>
      <c r="BE89" s="218">
        <f>IF(N89="základní",J89,0)</f>
        <v>0</v>
      </c>
      <c r="BF89" s="218">
        <f>IF(N89="snížená",J89,0)</f>
        <v>0</v>
      </c>
      <c r="BG89" s="218">
        <f>IF(N89="zákl. přenesená",J89,0)</f>
        <v>0</v>
      </c>
      <c r="BH89" s="218">
        <f>IF(N89="sníž. přenesená",J89,0)</f>
        <v>0</v>
      </c>
      <c r="BI89" s="218">
        <f>IF(N89="nulová",J89,0)</f>
        <v>0</v>
      </c>
      <c r="BJ89" s="19" t="s">
        <v>83</v>
      </c>
      <c r="BK89" s="218">
        <f>ROUND(I89*H89,2)</f>
        <v>0</v>
      </c>
      <c r="BL89" s="19" t="s">
        <v>128</v>
      </c>
      <c r="BM89" s="217" t="s">
        <v>3141</v>
      </c>
    </row>
    <row r="90" s="2" customFormat="1">
      <c r="A90" s="40"/>
      <c r="B90" s="41"/>
      <c r="C90" s="42"/>
      <c r="D90" s="219" t="s">
        <v>209</v>
      </c>
      <c r="E90" s="42"/>
      <c r="F90" s="220" t="s">
        <v>3142</v>
      </c>
      <c r="G90" s="42"/>
      <c r="H90" s="42"/>
      <c r="I90" s="221"/>
      <c r="J90" s="42"/>
      <c r="K90" s="42"/>
      <c r="L90" s="46"/>
      <c r="M90" s="222"/>
      <c r="N90" s="223"/>
      <c r="O90" s="86"/>
      <c r="P90" s="86"/>
      <c r="Q90" s="86"/>
      <c r="R90" s="86"/>
      <c r="S90" s="86"/>
      <c r="T90" s="87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19" t="s">
        <v>209</v>
      </c>
      <c r="AU90" s="19" t="s">
        <v>83</v>
      </c>
    </row>
    <row r="91" s="12" customFormat="1" ht="25.92" customHeight="1">
      <c r="A91" s="12"/>
      <c r="B91" s="190"/>
      <c r="C91" s="191"/>
      <c r="D91" s="192" t="s">
        <v>74</v>
      </c>
      <c r="E91" s="193" t="s">
        <v>3143</v>
      </c>
      <c r="F91" s="193" t="s">
        <v>3144</v>
      </c>
      <c r="G91" s="191"/>
      <c r="H91" s="191"/>
      <c r="I91" s="194"/>
      <c r="J91" s="195">
        <f>BK91</f>
        <v>0</v>
      </c>
      <c r="K91" s="191"/>
      <c r="L91" s="196"/>
      <c r="M91" s="197"/>
      <c r="N91" s="198"/>
      <c r="O91" s="198"/>
      <c r="P91" s="199">
        <f>SUM(P92:P99)</f>
        <v>0</v>
      </c>
      <c r="Q91" s="198"/>
      <c r="R91" s="199">
        <f>SUM(R92:R99)</f>
        <v>1.49404</v>
      </c>
      <c r="S91" s="198"/>
      <c r="T91" s="200">
        <f>SUM(T92:T99)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1" t="s">
        <v>85</v>
      </c>
      <c r="AT91" s="202" t="s">
        <v>74</v>
      </c>
      <c r="AU91" s="202" t="s">
        <v>75</v>
      </c>
      <c r="AY91" s="201" t="s">
        <v>199</v>
      </c>
      <c r="BK91" s="203">
        <f>SUM(BK92:BK99)</f>
        <v>0</v>
      </c>
    </row>
    <row r="92" s="2" customFormat="1" ht="16.5" customHeight="1">
      <c r="A92" s="40"/>
      <c r="B92" s="41"/>
      <c r="C92" s="206" t="s">
        <v>219</v>
      </c>
      <c r="D92" s="206" t="s">
        <v>202</v>
      </c>
      <c r="E92" s="207" t="s">
        <v>3145</v>
      </c>
      <c r="F92" s="208" t="s">
        <v>3146</v>
      </c>
      <c r="G92" s="209" t="s">
        <v>287</v>
      </c>
      <c r="H92" s="210">
        <v>10</v>
      </c>
      <c r="I92" s="211"/>
      <c r="J92" s="212">
        <f>ROUND(I92*H92,2)</f>
        <v>0</v>
      </c>
      <c r="K92" s="208" t="s">
        <v>19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0.00052999999999999998</v>
      </c>
      <c r="R92" s="215">
        <f>Q92*H92</f>
        <v>0.0053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128</v>
      </c>
      <c r="AT92" s="217" t="s">
        <v>202</v>
      </c>
      <c r="AU92" s="217" t="s">
        <v>83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128</v>
      </c>
      <c r="BM92" s="217" t="s">
        <v>3147</v>
      </c>
    </row>
    <row r="93" s="2" customFormat="1" ht="16.5" customHeight="1">
      <c r="A93" s="40"/>
      <c r="B93" s="41"/>
      <c r="C93" s="206" t="s">
        <v>207</v>
      </c>
      <c r="D93" s="206" t="s">
        <v>202</v>
      </c>
      <c r="E93" s="207" t="s">
        <v>3148</v>
      </c>
      <c r="F93" s="208" t="s">
        <v>3149</v>
      </c>
      <c r="G93" s="209" t="s">
        <v>3150</v>
      </c>
      <c r="H93" s="210">
        <v>30</v>
      </c>
      <c r="I93" s="211"/>
      <c r="J93" s="212">
        <f>ROUND(I93*H93,2)</f>
        <v>0</v>
      </c>
      <c r="K93" s="208" t="s">
        <v>19</v>
      </c>
      <c r="L93" s="46"/>
      <c r="M93" s="213" t="s">
        <v>19</v>
      </c>
      <c r="N93" s="214" t="s">
        <v>46</v>
      </c>
      <c r="O93" s="86"/>
      <c r="P93" s="215">
        <f>O93*H93</f>
        <v>0</v>
      </c>
      <c r="Q93" s="215">
        <v>0.03474</v>
      </c>
      <c r="R93" s="215">
        <f>Q93*H93</f>
        <v>1.0422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128</v>
      </c>
      <c r="AT93" s="217" t="s">
        <v>202</v>
      </c>
      <c r="AU93" s="217" t="s">
        <v>83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128</v>
      </c>
      <c r="BM93" s="217" t="s">
        <v>3151</v>
      </c>
    </row>
    <row r="94" s="2" customFormat="1" ht="16.5" customHeight="1">
      <c r="A94" s="40"/>
      <c r="B94" s="41"/>
      <c r="C94" s="206" t="s">
        <v>238</v>
      </c>
      <c r="D94" s="206" t="s">
        <v>202</v>
      </c>
      <c r="E94" s="207" t="s">
        <v>3152</v>
      </c>
      <c r="F94" s="208" t="s">
        <v>3153</v>
      </c>
      <c r="G94" s="209" t="s">
        <v>3150</v>
      </c>
      <c r="H94" s="210">
        <v>50</v>
      </c>
      <c r="I94" s="211"/>
      <c r="J94" s="212">
        <f>ROUND(I94*H94,2)</f>
        <v>0</v>
      </c>
      <c r="K94" s="208" t="s">
        <v>19</v>
      </c>
      <c r="L94" s="46"/>
      <c r="M94" s="213" t="s">
        <v>19</v>
      </c>
      <c r="N94" s="214" t="s">
        <v>46</v>
      </c>
      <c r="O94" s="86"/>
      <c r="P94" s="215">
        <f>O94*H94</f>
        <v>0</v>
      </c>
      <c r="Q94" s="215">
        <v>0</v>
      </c>
      <c r="R94" s="215">
        <f>Q94*H94</f>
        <v>0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128</v>
      </c>
      <c r="AT94" s="217" t="s">
        <v>202</v>
      </c>
      <c r="AU94" s="217" t="s">
        <v>83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128</v>
      </c>
      <c r="BM94" s="217" t="s">
        <v>3154</v>
      </c>
    </row>
    <row r="95" s="2" customFormat="1" ht="16.5" customHeight="1">
      <c r="A95" s="40"/>
      <c r="B95" s="41"/>
      <c r="C95" s="206" t="s">
        <v>200</v>
      </c>
      <c r="D95" s="206" t="s">
        <v>202</v>
      </c>
      <c r="E95" s="207" t="s">
        <v>3155</v>
      </c>
      <c r="F95" s="208" t="s">
        <v>3156</v>
      </c>
      <c r="G95" s="209" t="s">
        <v>3150</v>
      </c>
      <c r="H95" s="210">
        <v>20</v>
      </c>
      <c r="I95" s="211"/>
      <c r="J95" s="212">
        <f>ROUND(I95*H95,2)</f>
        <v>0</v>
      </c>
      <c r="K95" s="208" t="s">
        <v>19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128</v>
      </c>
      <c r="AT95" s="217" t="s">
        <v>202</v>
      </c>
      <c r="AU95" s="217" t="s">
        <v>83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128</v>
      </c>
      <c r="BM95" s="217" t="s">
        <v>3157</v>
      </c>
    </row>
    <row r="96" s="2" customFormat="1" ht="16.5" customHeight="1">
      <c r="A96" s="40"/>
      <c r="B96" s="41"/>
      <c r="C96" s="206" t="s">
        <v>249</v>
      </c>
      <c r="D96" s="206" t="s">
        <v>202</v>
      </c>
      <c r="E96" s="207" t="s">
        <v>3158</v>
      </c>
      <c r="F96" s="208" t="s">
        <v>2906</v>
      </c>
      <c r="G96" s="209" t="s">
        <v>3159</v>
      </c>
      <c r="H96" s="210">
        <v>1</v>
      </c>
      <c r="I96" s="211"/>
      <c r="J96" s="212">
        <f>ROUND(I96*H96,2)</f>
        <v>0</v>
      </c>
      <c r="K96" s="208" t="s">
        <v>19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0.037339999999999998</v>
      </c>
      <c r="R96" s="215">
        <f>Q96*H96</f>
        <v>0.037339999999999998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128</v>
      </c>
      <c r="AT96" s="217" t="s">
        <v>202</v>
      </c>
      <c r="AU96" s="217" t="s">
        <v>83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128</v>
      </c>
      <c r="BM96" s="217" t="s">
        <v>3160</v>
      </c>
    </row>
    <row r="97" s="2" customFormat="1" ht="16.5" customHeight="1">
      <c r="A97" s="40"/>
      <c r="B97" s="41"/>
      <c r="C97" s="206" t="s">
        <v>254</v>
      </c>
      <c r="D97" s="206" t="s">
        <v>202</v>
      </c>
      <c r="E97" s="207" t="s">
        <v>3161</v>
      </c>
      <c r="F97" s="208" t="s">
        <v>3162</v>
      </c>
      <c r="G97" s="209" t="s">
        <v>3150</v>
      </c>
      <c r="H97" s="210">
        <v>10</v>
      </c>
      <c r="I97" s="211"/>
      <c r="J97" s="212">
        <f>ROUND(I97*H97,2)</f>
        <v>0</v>
      </c>
      <c r="K97" s="208" t="s">
        <v>19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0.040919999999999998</v>
      </c>
      <c r="R97" s="215">
        <f>Q97*H97</f>
        <v>0.40920000000000001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128</v>
      </c>
      <c r="AT97" s="217" t="s">
        <v>202</v>
      </c>
      <c r="AU97" s="217" t="s">
        <v>83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128</v>
      </c>
      <c r="BM97" s="217" t="s">
        <v>3163</v>
      </c>
    </row>
    <row r="98" s="2" customFormat="1" ht="16.5" customHeight="1">
      <c r="A98" s="40"/>
      <c r="B98" s="41"/>
      <c r="C98" s="206" t="s">
        <v>230</v>
      </c>
      <c r="D98" s="206" t="s">
        <v>202</v>
      </c>
      <c r="E98" s="207" t="s">
        <v>3164</v>
      </c>
      <c r="F98" s="208" t="s">
        <v>3165</v>
      </c>
      <c r="G98" s="209" t="s">
        <v>305</v>
      </c>
      <c r="H98" s="257"/>
      <c r="I98" s="211"/>
      <c r="J98" s="212">
        <f>ROUND(I98*H98,2)</f>
        <v>0</v>
      </c>
      <c r="K98" s="208" t="s">
        <v>206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128</v>
      </c>
      <c r="AT98" s="217" t="s">
        <v>202</v>
      </c>
      <c r="AU98" s="217" t="s">
        <v>83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128</v>
      </c>
      <c r="BM98" s="217" t="s">
        <v>3166</v>
      </c>
    </row>
    <row r="99" s="2" customFormat="1">
      <c r="A99" s="40"/>
      <c r="B99" s="41"/>
      <c r="C99" s="42"/>
      <c r="D99" s="219" t="s">
        <v>209</v>
      </c>
      <c r="E99" s="42"/>
      <c r="F99" s="220" t="s">
        <v>3167</v>
      </c>
      <c r="G99" s="42"/>
      <c r="H99" s="42"/>
      <c r="I99" s="221"/>
      <c r="J99" s="42"/>
      <c r="K99" s="42"/>
      <c r="L99" s="46"/>
      <c r="M99" s="222"/>
      <c r="N99" s="22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209</v>
      </c>
      <c r="AU99" s="19" t="s">
        <v>83</v>
      </c>
    </row>
    <row r="100" s="12" customFormat="1" ht="25.92" customHeight="1">
      <c r="A100" s="12"/>
      <c r="B100" s="190"/>
      <c r="C100" s="191"/>
      <c r="D100" s="192" t="s">
        <v>74</v>
      </c>
      <c r="E100" s="193" t="s">
        <v>3168</v>
      </c>
      <c r="F100" s="193" t="s">
        <v>3169</v>
      </c>
      <c r="G100" s="191"/>
      <c r="H100" s="191"/>
      <c r="I100" s="194"/>
      <c r="J100" s="195">
        <f>BK100</f>
        <v>0</v>
      </c>
      <c r="K100" s="191"/>
      <c r="L100" s="196"/>
      <c r="M100" s="197"/>
      <c r="N100" s="198"/>
      <c r="O100" s="198"/>
      <c r="P100" s="199">
        <f>SUM(P101:P106)</f>
        <v>0</v>
      </c>
      <c r="Q100" s="198"/>
      <c r="R100" s="199">
        <f>SUM(R101:R106)</f>
        <v>0.0013400000000000001</v>
      </c>
      <c r="S100" s="198"/>
      <c r="T100" s="200">
        <f>SUM(T101:T106)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1" t="s">
        <v>85</v>
      </c>
      <c r="AT100" s="202" t="s">
        <v>74</v>
      </c>
      <c r="AU100" s="202" t="s">
        <v>75</v>
      </c>
      <c r="AY100" s="201" t="s">
        <v>199</v>
      </c>
      <c r="BK100" s="203">
        <f>SUM(BK101:BK106)</f>
        <v>0</v>
      </c>
    </row>
    <row r="101" s="2" customFormat="1" ht="16.5" customHeight="1">
      <c r="A101" s="40"/>
      <c r="B101" s="41"/>
      <c r="C101" s="206" t="s">
        <v>265</v>
      </c>
      <c r="D101" s="206" t="s">
        <v>202</v>
      </c>
      <c r="E101" s="207" t="s">
        <v>3170</v>
      </c>
      <c r="F101" s="208" t="s">
        <v>3171</v>
      </c>
      <c r="G101" s="209" t="s">
        <v>3172</v>
      </c>
      <c r="H101" s="210">
        <v>2</v>
      </c>
      <c r="I101" s="211"/>
      <c r="J101" s="212">
        <f>ROUND(I101*H101,2)</f>
        <v>0</v>
      </c>
      <c r="K101" s="208" t="s">
        <v>19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0.00067000000000000002</v>
      </c>
      <c r="R101" s="215">
        <f>Q101*H101</f>
        <v>0.0013400000000000001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128</v>
      </c>
      <c r="AT101" s="217" t="s">
        <v>202</v>
      </c>
      <c r="AU101" s="217" t="s">
        <v>83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128</v>
      </c>
      <c r="BM101" s="217" t="s">
        <v>3173</v>
      </c>
    </row>
    <row r="102" s="2" customFormat="1" ht="21.75" customHeight="1">
      <c r="A102" s="40"/>
      <c r="B102" s="41"/>
      <c r="C102" s="206" t="s">
        <v>271</v>
      </c>
      <c r="D102" s="206" t="s">
        <v>202</v>
      </c>
      <c r="E102" s="207" t="s">
        <v>3174</v>
      </c>
      <c r="F102" s="208" t="s">
        <v>3175</v>
      </c>
      <c r="G102" s="209" t="s">
        <v>3159</v>
      </c>
      <c r="H102" s="210">
        <v>1</v>
      </c>
      <c r="I102" s="211"/>
      <c r="J102" s="212">
        <f>ROUND(I102*H102,2)</f>
        <v>0</v>
      </c>
      <c r="K102" s="208" t="s">
        <v>19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128</v>
      </c>
      <c r="AT102" s="217" t="s">
        <v>202</v>
      </c>
      <c r="AU102" s="217" t="s">
        <v>83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128</v>
      </c>
      <c r="BM102" s="217" t="s">
        <v>3176</v>
      </c>
    </row>
    <row r="103" s="2" customFormat="1" ht="16.5" customHeight="1">
      <c r="A103" s="40"/>
      <c r="B103" s="41"/>
      <c r="C103" s="206" t="s">
        <v>8</v>
      </c>
      <c r="D103" s="206" t="s">
        <v>202</v>
      </c>
      <c r="E103" s="207" t="s">
        <v>3177</v>
      </c>
      <c r="F103" s="208" t="s">
        <v>3178</v>
      </c>
      <c r="G103" s="209" t="s">
        <v>3159</v>
      </c>
      <c r="H103" s="210">
        <v>1</v>
      </c>
      <c r="I103" s="211"/>
      <c r="J103" s="212">
        <f>ROUND(I103*H103,2)</f>
        <v>0</v>
      </c>
      <c r="K103" s="208" t="s">
        <v>19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128</v>
      </c>
      <c r="AT103" s="217" t="s">
        <v>202</v>
      </c>
      <c r="AU103" s="217" t="s">
        <v>83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128</v>
      </c>
      <c r="BM103" s="217" t="s">
        <v>3179</v>
      </c>
    </row>
    <row r="104" s="2" customFormat="1" ht="16.5" customHeight="1">
      <c r="A104" s="40"/>
      <c r="B104" s="41"/>
      <c r="C104" s="206" t="s">
        <v>286</v>
      </c>
      <c r="D104" s="206" t="s">
        <v>202</v>
      </c>
      <c r="E104" s="207" t="s">
        <v>3180</v>
      </c>
      <c r="F104" s="208" t="s">
        <v>3181</v>
      </c>
      <c r="G104" s="209" t="s">
        <v>3159</v>
      </c>
      <c r="H104" s="210">
        <v>1</v>
      </c>
      <c r="I104" s="211"/>
      <c r="J104" s="212">
        <f>ROUND(I104*H104,2)</f>
        <v>0</v>
      </c>
      <c r="K104" s="208" t="s">
        <v>19</v>
      </c>
      <c r="L104" s="46"/>
      <c r="M104" s="213" t="s">
        <v>19</v>
      </c>
      <c r="N104" s="214" t="s">
        <v>46</v>
      </c>
      <c r="O104" s="86"/>
      <c r="P104" s="215">
        <f>O104*H104</f>
        <v>0</v>
      </c>
      <c r="Q104" s="215">
        <v>0</v>
      </c>
      <c r="R104" s="215">
        <f>Q104*H104</f>
        <v>0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128</v>
      </c>
      <c r="AT104" s="217" t="s">
        <v>202</v>
      </c>
      <c r="AU104" s="217" t="s">
        <v>83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128</v>
      </c>
      <c r="BM104" s="217" t="s">
        <v>3182</v>
      </c>
    </row>
    <row r="105" s="2" customFormat="1" ht="16.5" customHeight="1">
      <c r="A105" s="40"/>
      <c r="B105" s="41"/>
      <c r="C105" s="206" t="s">
        <v>293</v>
      </c>
      <c r="D105" s="206" t="s">
        <v>202</v>
      </c>
      <c r="E105" s="207" t="s">
        <v>3183</v>
      </c>
      <c r="F105" s="208" t="s">
        <v>3184</v>
      </c>
      <c r="G105" s="209" t="s">
        <v>305</v>
      </c>
      <c r="H105" s="257"/>
      <c r="I105" s="211"/>
      <c r="J105" s="212">
        <f>ROUND(I105*H105,2)</f>
        <v>0</v>
      </c>
      <c r="K105" s="208" t="s">
        <v>206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128</v>
      </c>
      <c r="AT105" s="217" t="s">
        <v>202</v>
      </c>
      <c r="AU105" s="217" t="s">
        <v>83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128</v>
      </c>
      <c r="BM105" s="217" t="s">
        <v>3185</v>
      </c>
    </row>
    <row r="106" s="2" customFormat="1">
      <c r="A106" s="40"/>
      <c r="B106" s="41"/>
      <c r="C106" s="42"/>
      <c r="D106" s="219" t="s">
        <v>209</v>
      </c>
      <c r="E106" s="42"/>
      <c r="F106" s="220" t="s">
        <v>3186</v>
      </c>
      <c r="G106" s="42"/>
      <c r="H106" s="42"/>
      <c r="I106" s="221"/>
      <c r="J106" s="42"/>
      <c r="K106" s="42"/>
      <c r="L106" s="46"/>
      <c r="M106" s="222"/>
      <c r="N106" s="22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209</v>
      </c>
      <c r="AU106" s="19" t="s">
        <v>83</v>
      </c>
    </row>
    <row r="107" s="12" customFormat="1" ht="25.92" customHeight="1">
      <c r="A107" s="12"/>
      <c r="B107" s="190"/>
      <c r="C107" s="191"/>
      <c r="D107" s="192" t="s">
        <v>74</v>
      </c>
      <c r="E107" s="193" t="s">
        <v>3187</v>
      </c>
      <c r="F107" s="193" t="s">
        <v>3188</v>
      </c>
      <c r="G107" s="191"/>
      <c r="H107" s="191"/>
      <c r="I107" s="194"/>
      <c r="J107" s="195">
        <f>BK107</f>
        <v>0</v>
      </c>
      <c r="K107" s="191"/>
      <c r="L107" s="196"/>
      <c r="M107" s="197"/>
      <c r="N107" s="198"/>
      <c r="O107" s="198"/>
      <c r="P107" s="199">
        <f>SUM(P108:P116)</f>
        <v>0</v>
      </c>
      <c r="Q107" s="198"/>
      <c r="R107" s="199">
        <f>SUM(R108:R116)</f>
        <v>0.099839999999999998</v>
      </c>
      <c r="S107" s="198"/>
      <c r="T107" s="200">
        <f>SUM(T108:T116)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1" t="s">
        <v>85</v>
      </c>
      <c r="AT107" s="202" t="s">
        <v>74</v>
      </c>
      <c r="AU107" s="202" t="s">
        <v>75</v>
      </c>
      <c r="AY107" s="201" t="s">
        <v>199</v>
      </c>
      <c r="BK107" s="203">
        <f>SUM(BK108:BK116)</f>
        <v>0</v>
      </c>
    </row>
    <row r="108" s="2" customFormat="1" ht="16.5" customHeight="1">
      <c r="A108" s="40"/>
      <c r="B108" s="41"/>
      <c r="C108" s="206" t="s">
        <v>298</v>
      </c>
      <c r="D108" s="206" t="s">
        <v>202</v>
      </c>
      <c r="E108" s="207" t="s">
        <v>3189</v>
      </c>
      <c r="F108" s="208" t="s">
        <v>3190</v>
      </c>
      <c r="G108" s="209" t="s">
        <v>287</v>
      </c>
      <c r="H108" s="210">
        <v>20</v>
      </c>
      <c r="I108" s="211"/>
      <c r="J108" s="212">
        <f>ROUND(I108*H108,2)</f>
        <v>0</v>
      </c>
      <c r="K108" s="208" t="s">
        <v>19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0.00046000000000000001</v>
      </c>
      <c r="R108" s="215">
        <f>Q108*H108</f>
        <v>0.0091999999999999998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128</v>
      </c>
      <c r="AT108" s="217" t="s">
        <v>202</v>
      </c>
      <c r="AU108" s="217" t="s">
        <v>83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128</v>
      </c>
      <c r="BM108" s="217" t="s">
        <v>3191</v>
      </c>
    </row>
    <row r="109" s="2" customFormat="1" ht="16.5" customHeight="1">
      <c r="A109" s="40"/>
      <c r="B109" s="41"/>
      <c r="C109" s="206" t="s">
        <v>128</v>
      </c>
      <c r="D109" s="206" t="s">
        <v>202</v>
      </c>
      <c r="E109" s="207" t="s">
        <v>3192</v>
      </c>
      <c r="F109" s="208" t="s">
        <v>3193</v>
      </c>
      <c r="G109" s="209" t="s">
        <v>287</v>
      </c>
      <c r="H109" s="210">
        <v>4</v>
      </c>
      <c r="I109" s="211"/>
      <c r="J109" s="212">
        <f>ROUND(I109*H109,2)</f>
        <v>0</v>
      </c>
      <c r="K109" s="208" t="s">
        <v>19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0.00056999999999999998</v>
      </c>
      <c r="R109" s="215">
        <f>Q109*H109</f>
        <v>0.0022799999999999999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128</v>
      </c>
      <c r="AT109" s="217" t="s">
        <v>202</v>
      </c>
      <c r="AU109" s="217" t="s">
        <v>83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128</v>
      </c>
      <c r="BM109" s="217" t="s">
        <v>3194</v>
      </c>
    </row>
    <row r="110" s="2" customFormat="1" ht="16.5" customHeight="1">
      <c r="A110" s="40"/>
      <c r="B110" s="41"/>
      <c r="C110" s="206" t="s">
        <v>131</v>
      </c>
      <c r="D110" s="206" t="s">
        <v>202</v>
      </c>
      <c r="E110" s="207" t="s">
        <v>3195</v>
      </c>
      <c r="F110" s="208" t="s">
        <v>3196</v>
      </c>
      <c r="G110" s="209" t="s">
        <v>287</v>
      </c>
      <c r="H110" s="210">
        <v>35</v>
      </c>
      <c r="I110" s="211"/>
      <c r="J110" s="212">
        <f>ROUND(I110*H110,2)</f>
        <v>0</v>
      </c>
      <c r="K110" s="208" t="s">
        <v>19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0.00072000000000000005</v>
      </c>
      <c r="R110" s="215">
        <f>Q110*H110</f>
        <v>0.0252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128</v>
      </c>
      <c r="AT110" s="217" t="s">
        <v>202</v>
      </c>
      <c r="AU110" s="217" t="s">
        <v>83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128</v>
      </c>
      <c r="BM110" s="217" t="s">
        <v>3197</v>
      </c>
    </row>
    <row r="111" s="2" customFormat="1" ht="16.5" customHeight="1">
      <c r="A111" s="40"/>
      <c r="B111" s="41"/>
      <c r="C111" s="206" t="s">
        <v>134</v>
      </c>
      <c r="D111" s="206" t="s">
        <v>202</v>
      </c>
      <c r="E111" s="207" t="s">
        <v>3198</v>
      </c>
      <c r="F111" s="208" t="s">
        <v>3199</v>
      </c>
      <c r="G111" s="209" t="s">
        <v>287</v>
      </c>
      <c r="H111" s="210">
        <v>50</v>
      </c>
      <c r="I111" s="211"/>
      <c r="J111" s="212">
        <f>ROUND(I111*H111,2)</f>
        <v>0</v>
      </c>
      <c r="K111" s="208" t="s">
        <v>19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0.0012600000000000001</v>
      </c>
      <c r="R111" s="215">
        <f>Q111*H111</f>
        <v>0.063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128</v>
      </c>
      <c r="AT111" s="217" t="s">
        <v>202</v>
      </c>
      <c r="AU111" s="217" t="s">
        <v>83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128</v>
      </c>
      <c r="BM111" s="217" t="s">
        <v>3200</v>
      </c>
    </row>
    <row r="112" s="2" customFormat="1" ht="16.5" customHeight="1">
      <c r="A112" s="40"/>
      <c r="B112" s="41"/>
      <c r="C112" s="206" t="s">
        <v>322</v>
      </c>
      <c r="D112" s="206" t="s">
        <v>202</v>
      </c>
      <c r="E112" s="207" t="s">
        <v>3201</v>
      </c>
      <c r="F112" s="208" t="s">
        <v>3202</v>
      </c>
      <c r="G112" s="209" t="s">
        <v>287</v>
      </c>
      <c r="H112" s="210">
        <v>109</v>
      </c>
      <c r="I112" s="211"/>
      <c r="J112" s="212">
        <f>ROUND(I112*H112,2)</f>
        <v>0</v>
      </c>
      <c r="K112" s="208" t="s">
        <v>19</v>
      </c>
      <c r="L112" s="46"/>
      <c r="M112" s="213" t="s">
        <v>19</v>
      </c>
      <c r="N112" s="214" t="s">
        <v>46</v>
      </c>
      <c r="O112" s="86"/>
      <c r="P112" s="215">
        <f>O112*H112</f>
        <v>0</v>
      </c>
      <c r="Q112" s="215">
        <v>0</v>
      </c>
      <c r="R112" s="215">
        <f>Q112*H112</f>
        <v>0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128</v>
      </c>
      <c r="AT112" s="217" t="s">
        <v>202</v>
      </c>
      <c r="AU112" s="217" t="s">
        <v>83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128</v>
      </c>
      <c r="BM112" s="217" t="s">
        <v>3203</v>
      </c>
    </row>
    <row r="113" s="2" customFormat="1" ht="16.5" customHeight="1">
      <c r="A113" s="40"/>
      <c r="B113" s="41"/>
      <c r="C113" s="206" t="s">
        <v>326</v>
      </c>
      <c r="D113" s="206" t="s">
        <v>202</v>
      </c>
      <c r="E113" s="207" t="s">
        <v>3204</v>
      </c>
      <c r="F113" s="208" t="s">
        <v>3205</v>
      </c>
      <c r="G113" s="209" t="s">
        <v>3159</v>
      </c>
      <c r="H113" s="210">
        <v>12</v>
      </c>
      <c r="I113" s="211"/>
      <c r="J113" s="212">
        <f>ROUND(I113*H113,2)</f>
        <v>0</v>
      </c>
      <c r="K113" s="208" t="s">
        <v>19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128</v>
      </c>
      <c r="AT113" s="217" t="s">
        <v>202</v>
      </c>
      <c r="AU113" s="217" t="s">
        <v>83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128</v>
      </c>
      <c r="BM113" s="217" t="s">
        <v>3206</v>
      </c>
    </row>
    <row r="114" s="2" customFormat="1" ht="16.5" customHeight="1">
      <c r="A114" s="40"/>
      <c r="B114" s="41"/>
      <c r="C114" s="206" t="s">
        <v>7</v>
      </c>
      <c r="D114" s="206" t="s">
        <v>202</v>
      </c>
      <c r="E114" s="207" t="s">
        <v>3207</v>
      </c>
      <c r="F114" s="208" t="s">
        <v>3208</v>
      </c>
      <c r="G114" s="209" t="s">
        <v>3172</v>
      </c>
      <c r="H114" s="210">
        <v>16</v>
      </c>
      <c r="I114" s="211"/>
      <c r="J114" s="212">
        <f>ROUND(I114*H114,2)</f>
        <v>0</v>
      </c>
      <c r="K114" s="208" t="s">
        <v>19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1.0000000000000001E-05</v>
      </c>
      <c r="R114" s="215">
        <f>Q114*H114</f>
        <v>0.00016000000000000001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128</v>
      </c>
      <c r="AT114" s="217" t="s">
        <v>202</v>
      </c>
      <c r="AU114" s="217" t="s">
        <v>83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128</v>
      </c>
      <c r="BM114" s="217" t="s">
        <v>3209</v>
      </c>
    </row>
    <row r="115" s="2" customFormat="1" ht="16.5" customHeight="1">
      <c r="A115" s="40"/>
      <c r="B115" s="41"/>
      <c r="C115" s="206" t="s">
        <v>339</v>
      </c>
      <c r="D115" s="206" t="s">
        <v>202</v>
      </c>
      <c r="E115" s="207" t="s">
        <v>3210</v>
      </c>
      <c r="F115" s="208" t="s">
        <v>3211</v>
      </c>
      <c r="G115" s="209" t="s">
        <v>305</v>
      </c>
      <c r="H115" s="257"/>
      <c r="I115" s="211"/>
      <c r="J115" s="212">
        <f>ROUND(I115*H115,2)</f>
        <v>0</v>
      </c>
      <c r="K115" s="208" t="s">
        <v>206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128</v>
      </c>
      <c r="AT115" s="217" t="s">
        <v>202</v>
      </c>
      <c r="AU115" s="217" t="s">
        <v>83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128</v>
      </c>
      <c r="BM115" s="217" t="s">
        <v>3212</v>
      </c>
    </row>
    <row r="116" s="2" customFormat="1">
      <c r="A116" s="40"/>
      <c r="B116" s="41"/>
      <c r="C116" s="42"/>
      <c r="D116" s="219" t="s">
        <v>209</v>
      </c>
      <c r="E116" s="42"/>
      <c r="F116" s="220" t="s">
        <v>3213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209</v>
      </c>
      <c r="AU116" s="19" t="s">
        <v>83</v>
      </c>
    </row>
    <row r="117" s="12" customFormat="1" ht="25.92" customHeight="1">
      <c r="A117" s="12"/>
      <c r="B117" s="190"/>
      <c r="C117" s="191"/>
      <c r="D117" s="192" t="s">
        <v>74</v>
      </c>
      <c r="E117" s="193" t="s">
        <v>3214</v>
      </c>
      <c r="F117" s="193" t="s">
        <v>3215</v>
      </c>
      <c r="G117" s="191"/>
      <c r="H117" s="191"/>
      <c r="I117" s="194"/>
      <c r="J117" s="195">
        <f>BK117</f>
        <v>0</v>
      </c>
      <c r="K117" s="191"/>
      <c r="L117" s="196"/>
      <c r="M117" s="197"/>
      <c r="N117" s="198"/>
      <c r="O117" s="198"/>
      <c r="P117" s="199">
        <f>SUM(P118:P131)</f>
        <v>0</v>
      </c>
      <c r="Q117" s="198"/>
      <c r="R117" s="199">
        <f>SUM(R118:R131)</f>
        <v>0.011980000000000001</v>
      </c>
      <c r="S117" s="198"/>
      <c r="T117" s="200">
        <f>SUM(T118:T131)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1" t="s">
        <v>85</v>
      </c>
      <c r="AT117" s="202" t="s">
        <v>74</v>
      </c>
      <c r="AU117" s="202" t="s">
        <v>75</v>
      </c>
      <c r="AY117" s="201" t="s">
        <v>199</v>
      </c>
      <c r="BK117" s="203">
        <f>SUM(BK118:BK131)</f>
        <v>0</v>
      </c>
    </row>
    <row r="118" s="2" customFormat="1" ht="16.5" customHeight="1">
      <c r="A118" s="40"/>
      <c r="B118" s="41"/>
      <c r="C118" s="206" t="s">
        <v>344</v>
      </c>
      <c r="D118" s="206" t="s">
        <v>202</v>
      </c>
      <c r="E118" s="207" t="s">
        <v>3216</v>
      </c>
      <c r="F118" s="208" t="s">
        <v>3217</v>
      </c>
      <c r="G118" s="209" t="s">
        <v>3172</v>
      </c>
      <c r="H118" s="210">
        <v>4</v>
      </c>
      <c r="I118" s="211"/>
      <c r="J118" s="212">
        <f>ROUND(I118*H118,2)</f>
        <v>0</v>
      </c>
      <c r="K118" s="208" t="s">
        <v>19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0.00044000000000000002</v>
      </c>
      <c r="R118" s="215">
        <f>Q118*H118</f>
        <v>0.0017600000000000001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128</v>
      </c>
      <c r="AT118" s="217" t="s">
        <v>202</v>
      </c>
      <c r="AU118" s="217" t="s">
        <v>83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128</v>
      </c>
      <c r="BM118" s="217" t="s">
        <v>3218</v>
      </c>
    </row>
    <row r="119" s="2" customFormat="1" ht="16.5" customHeight="1">
      <c r="A119" s="40"/>
      <c r="B119" s="41"/>
      <c r="C119" s="206" t="s">
        <v>349</v>
      </c>
      <c r="D119" s="206" t="s">
        <v>202</v>
      </c>
      <c r="E119" s="207" t="s">
        <v>3219</v>
      </c>
      <c r="F119" s="208" t="s">
        <v>3220</v>
      </c>
      <c r="G119" s="209" t="s">
        <v>3172</v>
      </c>
      <c r="H119" s="210">
        <v>1</v>
      </c>
      <c r="I119" s="211"/>
      <c r="J119" s="212">
        <f>ROUND(I119*H119,2)</f>
        <v>0</v>
      </c>
      <c r="K119" s="208" t="s">
        <v>19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0.00063000000000000003</v>
      </c>
      <c r="R119" s="215">
        <f>Q119*H119</f>
        <v>0.00063000000000000003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128</v>
      </c>
      <c r="AT119" s="217" t="s">
        <v>202</v>
      </c>
      <c r="AU119" s="217" t="s">
        <v>83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128</v>
      </c>
      <c r="BM119" s="217" t="s">
        <v>3221</v>
      </c>
    </row>
    <row r="120" s="2" customFormat="1" ht="16.5" customHeight="1">
      <c r="A120" s="40"/>
      <c r="B120" s="41"/>
      <c r="C120" s="206" t="s">
        <v>354</v>
      </c>
      <c r="D120" s="206" t="s">
        <v>202</v>
      </c>
      <c r="E120" s="207" t="s">
        <v>3222</v>
      </c>
      <c r="F120" s="208" t="s">
        <v>3223</v>
      </c>
      <c r="G120" s="209" t="s">
        <v>3172</v>
      </c>
      <c r="H120" s="210">
        <v>6</v>
      </c>
      <c r="I120" s="211"/>
      <c r="J120" s="212">
        <f>ROUND(I120*H120,2)</f>
        <v>0</v>
      </c>
      <c r="K120" s="208" t="s">
        <v>19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0.00022000000000000001</v>
      </c>
      <c r="R120" s="215">
        <f>Q120*H120</f>
        <v>0.00132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128</v>
      </c>
      <c r="AT120" s="217" t="s">
        <v>202</v>
      </c>
      <c r="AU120" s="217" t="s">
        <v>83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128</v>
      </c>
      <c r="BM120" s="217" t="s">
        <v>3224</v>
      </c>
    </row>
    <row r="121" s="2" customFormat="1" ht="24.15" customHeight="1">
      <c r="A121" s="40"/>
      <c r="B121" s="41"/>
      <c r="C121" s="206" t="s">
        <v>359</v>
      </c>
      <c r="D121" s="206" t="s">
        <v>202</v>
      </c>
      <c r="E121" s="207" t="s">
        <v>3225</v>
      </c>
      <c r="F121" s="208" t="s">
        <v>3226</v>
      </c>
      <c r="G121" s="209" t="s">
        <v>3172</v>
      </c>
      <c r="H121" s="210">
        <v>7</v>
      </c>
      <c r="I121" s="211"/>
      <c r="J121" s="212">
        <f>ROUND(I121*H121,2)</f>
        <v>0</v>
      </c>
      <c r="K121" s="208" t="s">
        <v>19</v>
      </c>
      <c r="L121" s="46"/>
      <c r="M121" s="213" t="s">
        <v>19</v>
      </c>
      <c r="N121" s="214" t="s">
        <v>46</v>
      </c>
      <c r="O121" s="86"/>
      <c r="P121" s="215">
        <f>O121*H121</f>
        <v>0</v>
      </c>
      <c r="Q121" s="215">
        <v>0.00013999999999999999</v>
      </c>
      <c r="R121" s="215">
        <f>Q121*H121</f>
        <v>0.00097999999999999997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128</v>
      </c>
      <c r="AT121" s="217" t="s">
        <v>202</v>
      </c>
      <c r="AU121" s="217" t="s">
        <v>83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128</v>
      </c>
      <c r="BM121" s="217" t="s">
        <v>3227</v>
      </c>
    </row>
    <row r="122" s="2" customFormat="1" ht="21.75" customHeight="1">
      <c r="A122" s="40"/>
      <c r="B122" s="41"/>
      <c r="C122" s="206" t="s">
        <v>364</v>
      </c>
      <c r="D122" s="206" t="s">
        <v>202</v>
      </c>
      <c r="E122" s="207" t="s">
        <v>3228</v>
      </c>
      <c r="F122" s="208" t="s">
        <v>3229</v>
      </c>
      <c r="G122" s="209" t="s">
        <v>3172</v>
      </c>
      <c r="H122" s="210">
        <v>8</v>
      </c>
      <c r="I122" s="211"/>
      <c r="J122" s="212">
        <f>ROUND(I122*H122,2)</f>
        <v>0</v>
      </c>
      <c r="K122" s="208" t="s">
        <v>19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0.00013999999999999999</v>
      </c>
      <c r="R122" s="215">
        <f>Q122*H122</f>
        <v>0.0011199999999999999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128</v>
      </c>
      <c r="AT122" s="217" t="s">
        <v>202</v>
      </c>
      <c r="AU122" s="217" t="s">
        <v>83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128</v>
      </c>
      <c r="BM122" s="217" t="s">
        <v>3230</v>
      </c>
    </row>
    <row r="123" s="2" customFormat="1" ht="16.5" customHeight="1">
      <c r="A123" s="40"/>
      <c r="B123" s="41"/>
      <c r="C123" s="206" t="s">
        <v>369</v>
      </c>
      <c r="D123" s="206" t="s">
        <v>202</v>
      </c>
      <c r="E123" s="207" t="s">
        <v>3231</v>
      </c>
      <c r="F123" s="208" t="s">
        <v>3232</v>
      </c>
      <c r="G123" s="209" t="s">
        <v>3172</v>
      </c>
      <c r="H123" s="210">
        <v>1</v>
      </c>
      <c r="I123" s="211"/>
      <c r="J123" s="212">
        <f>ROUND(I123*H123,2)</f>
        <v>0</v>
      </c>
      <c r="K123" s="208" t="s">
        <v>19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0.00052999999999999998</v>
      </c>
      <c r="R123" s="215">
        <f>Q123*H123</f>
        <v>0.00052999999999999998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128</v>
      </c>
      <c r="AT123" s="217" t="s">
        <v>202</v>
      </c>
      <c r="AU123" s="217" t="s">
        <v>83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128</v>
      </c>
      <c r="BM123" s="217" t="s">
        <v>3233</v>
      </c>
    </row>
    <row r="124" s="2" customFormat="1" ht="16.5" customHeight="1">
      <c r="A124" s="40"/>
      <c r="B124" s="41"/>
      <c r="C124" s="206" t="s">
        <v>374</v>
      </c>
      <c r="D124" s="206" t="s">
        <v>202</v>
      </c>
      <c r="E124" s="207" t="s">
        <v>3234</v>
      </c>
      <c r="F124" s="208" t="s">
        <v>3235</v>
      </c>
      <c r="G124" s="209" t="s">
        <v>3159</v>
      </c>
      <c r="H124" s="210">
        <v>1</v>
      </c>
      <c r="I124" s="211"/>
      <c r="J124" s="212">
        <f>ROUND(I124*H124,2)</f>
        <v>0</v>
      </c>
      <c r="K124" s="208" t="s">
        <v>19</v>
      </c>
      <c r="L124" s="46"/>
      <c r="M124" s="213" t="s">
        <v>19</v>
      </c>
      <c r="N124" s="214" t="s">
        <v>46</v>
      </c>
      <c r="O124" s="86"/>
      <c r="P124" s="215">
        <f>O124*H124</f>
        <v>0</v>
      </c>
      <c r="Q124" s="215">
        <v>0.0014499999999999999</v>
      </c>
      <c r="R124" s="215">
        <f>Q124*H124</f>
        <v>0.0014499999999999999</v>
      </c>
      <c r="S124" s="215">
        <v>0</v>
      </c>
      <c r="T124" s="21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17" t="s">
        <v>128</v>
      </c>
      <c r="AT124" s="217" t="s">
        <v>202</v>
      </c>
      <c r="AU124" s="217" t="s">
        <v>83</v>
      </c>
      <c r="AY124" s="19" t="s">
        <v>199</v>
      </c>
      <c r="BE124" s="218">
        <f>IF(N124="základní",J124,0)</f>
        <v>0</v>
      </c>
      <c r="BF124" s="218">
        <f>IF(N124="snížená",J124,0)</f>
        <v>0</v>
      </c>
      <c r="BG124" s="218">
        <f>IF(N124="zákl. přenesená",J124,0)</f>
        <v>0</v>
      </c>
      <c r="BH124" s="218">
        <f>IF(N124="sníž. přenesená",J124,0)</f>
        <v>0</v>
      </c>
      <c r="BI124" s="218">
        <f>IF(N124="nulová",J124,0)</f>
        <v>0</v>
      </c>
      <c r="BJ124" s="19" t="s">
        <v>83</v>
      </c>
      <c r="BK124" s="218">
        <f>ROUND(I124*H124,2)</f>
        <v>0</v>
      </c>
      <c r="BL124" s="19" t="s">
        <v>128</v>
      </c>
      <c r="BM124" s="217" t="s">
        <v>3236</v>
      </c>
    </row>
    <row r="125" s="2" customFormat="1" ht="16.5" customHeight="1">
      <c r="A125" s="40"/>
      <c r="B125" s="41"/>
      <c r="C125" s="206" t="s">
        <v>379</v>
      </c>
      <c r="D125" s="206" t="s">
        <v>202</v>
      </c>
      <c r="E125" s="207" t="s">
        <v>3237</v>
      </c>
      <c r="F125" s="208" t="s">
        <v>3238</v>
      </c>
      <c r="G125" s="209" t="s">
        <v>3172</v>
      </c>
      <c r="H125" s="210">
        <v>2</v>
      </c>
      <c r="I125" s="211"/>
      <c r="J125" s="212">
        <f>ROUND(I125*H125,2)</f>
        <v>0</v>
      </c>
      <c r="K125" s="208" t="s">
        <v>19</v>
      </c>
      <c r="L125" s="46"/>
      <c r="M125" s="213" t="s">
        <v>19</v>
      </c>
      <c r="N125" s="214" t="s">
        <v>46</v>
      </c>
      <c r="O125" s="86"/>
      <c r="P125" s="215">
        <f>O125*H125</f>
        <v>0</v>
      </c>
      <c r="Q125" s="215">
        <v>0.00058</v>
      </c>
      <c r="R125" s="215">
        <f>Q125*H125</f>
        <v>0.00116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128</v>
      </c>
      <c r="AT125" s="217" t="s">
        <v>202</v>
      </c>
      <c r="AU125" s="217" t="s">
        <v>83</v>
      </c>
      <c r="AY125" s="19" t="s">
        <v>199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83</v>
      </c>
      <c r="BK125" s="218">
        <f>ROUND(I125*H125,2)</f>
        <v>0</v>
      </c>
      <c r="BL125" s="19" t="s">
        <v>128</v>
      </c>
      <c r="BM125" s="217" t="s">
        <v>3239</v>
      </c>
    </row>
    <row r="126" s="2" customFormat="1" ht="16.5" customHeight="1">
      <c r="A126" s="40"/>
      <c r="B126" s="41"/>
      <c r="C126" s="206" t="s">
        <v>384</v>
      </c>
      <c r="D126" s="206" t="s">
        <v>202</v>
      </c>
      <c r="E126" s="207" t="s">
        <v>3240</v>
      </c>
      <c r="F126" s="208" t="s">
        <v>3241</v>
      </c>
      <c r="G126" s="209" t="s">
        <v>3172</v>
      </c>
      <c r="H126" s="210">
        <v>1</v>
      </c>
      <c r="I126" s="211"/>
      <c r="J126" s="212">
        <f>ROUND(I126*H126,2)</f>
        <v>0</v>
      </c>
      <c r="K126" s="208" t="s">
        <v>19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0.00056999999999999998</v>
      </c>
      <c r="R126" s="215">
        <f>Q126*H126</f>
        <v>0.00056999999999999998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128</v>
      </c>
      <c r="AT126" s="217" t="s">
        <v>202</v>
      </c>
      <c r="AU126" s="217" t="s">
        <v>83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128</v>
      </c>
      <c r="BM126" s="217" t="s">
        <v>3242</v>
      </c>
    </row>
    <row r="127" s="2" customFormat="1" ht="16.5" customHeight="1">
      <c r="A127" s="40"/>
      <c r="B127" s="41"/>
      <c r="C127" s="206" t="s">
        <v>290</v>
      </c>
      <c r="D127" s="206" t="s">
        <v>202</v>
      </c>
      <c r="E127" s="207" t="s">
        <v>3243</v>
      </c>
      <c r="F127" s="208" t="s">
        <v>3244</v>
      </c>
      <c r="G127" s="209" t="s">
        <v>3159</v>
      </c>
      <c r="H127" s="210">
        <v>1</v>
      </c>
      <c r="I127" s="211"/>
      <c r="J127" s="212">
        <f>ROUND(I127*H127,2)</f>
        <v>0</v>
      </c>
      <c r="K127" s="208" t="s">
        <v>19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128</v>
      </c>
      <c r="AT127" s="217" t="s">
        <v>202</v>
      </c>
      <c r="AU127" s="217" t="s">
        <v>83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128</v>
      </c>
      <c r="BM127" s="217" t="s">
        <v>3245</v>
      </c>
    </row>
    <row r="128" s="2" customFormat="1" ht="16.5" customHeight="1">
      <c r="A128" s="40"/>
      <c r="B128" s="41"/>
      <c r="C128" s="206" t="s">
        <v>392</v>
      </c>
      <c r="D128" s="206" t="s">
        <v>202</v>
      </c>
      <c r="E128" s="207" t="s">
        <v>3246</v>
      </c>
      <c r="F128" s="208" t="s">
        <v>3247</v>
      </c>
      <c r="G128" s="209" t="s">
        <v>3172</v>
      </c>
      <c r="H128" s="210">
        <v>6</v>
      </c>
      <c r="I128" s="211"/>
      <c r="J128" s="212">
        <f>ROUND(I128*H128,2)</f>
        <v>0</v>
      </c>
      <c r="K128" s="208" t="s">
        <v>19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0.00024000000000000001</v>
      </c>
      <c r="R128" s="215">
        <f>Q128*H128</f>
        <v>0.0014400000000000001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128</v>
      </c>
      <c r="AT128" s="217" t="s">
        <v>202</v>
      </c>
      <c r="AU128" s="217" t="s">
        <v>83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128</v>
      </c>
      <c r="BM128" s="217" t="s">
        <v>3248</v>
      </c>
    </row>
    <row r="129" s="2" customFormat="1" ht="16.5" customHeight="1">
      <c r="A129" s="40"/>
      <c r="B129" s="41"/>
      <c r="C129" s="206" t="s">
        <v>516</v>
      </c>
      <c r="D129" s="206" t="s">
        <v>202</v>
      </c>
      <c r="E129" s="207" t="s">
        <v>3249</v>
      </c>
      <c r="F129" s="208" t="s">
        <v>3250</v>
      </c>
      <c r="G129" s="209" t="s">
        <v>3172</v>
      </c>
      <c r="H129" s="210">
        <v>2</v>
      </c>
      <c r="I129" s="211"/>
      <c r="J129" s="212">
        <f>ROUND(I129*H129,2)</f>
        <v>0</v>
      </c>
      <c r="K129" s="208" t="s">
        <v>19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0.00051000000000000004</v>
      </c>
      <c r="R129" s="215">
        <f>Q129*H129</f>
        <v>0.0010200000000000001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128</v>
      </c>
      <c r="AT129" s="217" t="s">
        <v>202</v>
      </c>
      <c r="AU129" s="217" t="s">
        <v>83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128</v>
      </c>
      <c r="BM129" s="217" t="s">
        <v>3251</v>
      </c>
    </row>
    <row r="130" s="2" customFormat="1" ht="16.5" customHeight="1">
      <c r="A130" s="40"/>
      <c r="B130" s="41"/>
      <c r="C130" s="206" t="s">
        <v>521</v>
      </c>
      <c r="D130" s="206" t="s">
        <v>202</v>
      </c>
      <c r="E130" s="207" t="s">
        <v>3252</v>
      </c>
      <c r="F130" s="208" t="s">
        <v>3253</v>
      </c>
      <c r="G130" s="209" t="s">
        <v>305</v>
      </c>
      <c r="H130" s="257"/>
      <c r="I130" s="211"/>
      <c r="J130" s="212">
        <f>ROUND(I130*H130,2)</f>
        <v>0</v>
      </c>
      <c r="K130" s="208" t="s">
        <v>206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128</v>
      </c>
      <c r="AT130" s="217" t="s">
        <v>202</v>
      </c>
      <c r="AU130" s="217" t="s">
        <v>83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128</v>
      </c>
      <c r="BM130" s="217" t="s">
        <v>3254</v>
      </c>
    </row>
    <row r="131" s="2" customFormat="1">
      <c r="A131" s="40"/>
      <c r="B131" s="41"/>
      <c r="C131" s="42"/>
      <c r="D131" s="219" t="s">
        <v>209</v>
      </c>
      <c r="E131" s="42"/>
      <c r="F131" s="220" t="s">
        <v>3255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209</v>
      </c>
      <c r="AU131" s="19" t="s">
        <v>83</v>
      </c>
    </row>
    <row r="132" s="12" customFormat="1" ht="25.92" customHeight="1">
      <c r="A132" s="12"/>
      <c r="B132" s="190"/>
      <c r="C132" s="191"/>
      <c r="D132" s="192" t="s">
        <v>74</v>
      </c>
      <c r="E132" s="193" t="s">
        <v>1980</v>
      </c>
      <c r="F132" s="193" t="s">
        <v>3256</v>
      </c>
      <c r="G132" s="191"/>
      <c r="H132" s="191"/>
      <c r="I132" s="194"/>
      <c r="J132" s="195">
        <f>BK132</f>
        <v>0</v>
      </c>
      <c r="K132" s="191"/>
      <c r="L132" s="196"/>
      <c r="M132" s="197"/>
      <c r="N132" s="198"/>
      <c r="O132" s="198"/>
      <c r="P132" s="199">
        <f>SUM(P133:P141)</f>
        <v>0</v>
      </c>
      <c r="Q132" s="198"/>
      <c r="R132" s="199">
        <f>SUM(R133:R141)</f>
        <v>0.28383000000000003</v>
      </c>
      <c r="S132" s="198"/>
      <c r="T132" s="200">
        <f>SUM(T133:T141)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1" t="s">
        <v>85</v>
      </c>
      <c r="AT132" s="202" t="s">
        <v>74</v>
      </c>
      <c r="AU132" s="202" t="s">
        <v>75</v>
      </c>
      <c r="AY132" s="201" t="s">
        <v>199</v>
      </c>
      <c r="BK132" s="203">
        <f>SUM(BK133:BK141)</f>
        <v>0</v>
      </c>
    </row>
    <row r="133" s="2" customFormat="1" ht="16.5" customHeight="1">
      <c r="A133" s="40"/>
      <c r="B133" s="41"/>
      <c r="C133" s="206" t="s">
        <v>526</v>
      </c>
      <c r="D133" s="206" t="s">
        <v>202</v>
      </c>
      <c r="E133" s="207" t="s">
        <v>3257</v>
      </c>
      <c r="F133" s="208" t="s">
        <v>3258</v>
      </c>
      <c r="G133" s="209" t="s">
        <v>3172</v>
      </c>
      <c r="H133" s="210">
        <v>1</v>
      </c>
      <c r="I133" s="211"/>
      <c r="J133" s="212">
        <f>ROUND(I133*H133,2)</f>
        <v>0</v>
      </c>
      <c r="K133" s="208" t="s">
        <v>19</v>
      </c>
      <c r="L133" s="46"/>
      <c r="M133" s="213" t="s">
        <v>19</v>
      </c>
      <c r="N133" s="214" t="s">
        <v>46</v>
      </c>
      <c r="O133" s="86"/>
      <c r="P133" s="215">
        <f>O133*H133</f>
        <v>0</v>
      </c>
      <c r="Q133" s="215">
        <v>0.025020000000000001</v>
      </c>
      <c r="R133" s="215">
        <f>Q133*H133</f>
        <v>0.025020000000000001</v>
      </c>
      <c r="S133" s="215">
        <v>0</v>
      </c>
      <c r="T133" s="21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128</v>
      </c>
      <c r="AT133" s="217" t="s">
        <v>202</v>
      </c>
      <c r="AU133" s="217" t="s">
        <v>83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128</v>
      </c>
      <c r="BM133" s="217" t="s">
        <v>3259</v>
      </c>
    </row>
    <row r="134" s="2" customFormat="1" ht="16.5" customHeight="1">
      <c r="A134" s="40"/>
      <c r="B134" s="41"/>
      <c r="C134" s="206" t="s">
        <v>531</v>
      </c>
      <c r="D134" s="206" t="s">
        <v>202</v>
      </c>
      <c r="E134" s="207" t="s">
        <v>3260</v>
      </c>
      <c r="F134" s="208" t="s">
        <v>3261</v>
      </c>
      <c r="G134" s="209" t="s">
        <v>3172</v>
      </c>
      <c r="H134" s="210">
        <v>4</v>
      </c>
      <c r="I134" s="211"/>
      <c r="J134" s="212">
        <f>ROUND(I134*H134,2)</f>
        <v>0</v>
      </c>
      <c r="K134" s="208" t="s">
        <v>19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0.041320000000000003</v>
      </c>
      <c r="R134" s="215">
        <f>Q134*H134</f>
        <v>0.16528000000000001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128</v>
      </c>
      <c r="AT134" s="217" t="s">
        <v>202</v>
      </c>
      <c r="AU134" s="217" t="s">
        <v>83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128</v>
      </c>
      <c r="BM134" s="217" t="s">
        <v>3262</v>
      </c>
    </row>
    <row r="135" s="2" customFormat="1" ht="16.5" customHeight="1">
      <c r="A135" s="40"/>
      <c r="B135" s="41"/>
      <c r="C135" s="206" t="s">
        <v>536</v>
      </c>
      <c r="D135" s="206" t="s">
        <v>202</v>
      </c>
      <c r="E135" s="207" t="s">
        <v>3263</v>
      </c>
      <c r="F135" s="208" t="s">
        <v>3264</v>
      </c>
      <c r="G135" s="209" t="s">
        <v>3172</v>
      </c>
      <c r="H135" s="210">
        <v>1</v>
      </c>
      <c r="I135" s="211"/>
      <c r="J135" s="212">
        <f>ROUND(I135*H135,2)</f>
        <v>0</v>
      </c>
      <c r="K135" s="208" t="s">
        <v>19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0.035680000000000003</v>
      </c>
      <c r="R135" s="215">
        <f>Q135*H135</f>
        <v>0.035680000000000003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128</v>
      </c>
      <c r="AT135" s="217" t="s">
        <v>202</v>
      </c>
      <c r="AU135" s="217" t="s">
        <v>83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128</v>
      </c>
      <c r="BM135" s="217" t="s">
        <v>3265</v>
      </c>
    </row>
    <row r="136" s="2" customFormat="1" ht="16.5" customHeight="1">
      <c r="A136" s="40"/>
      <c r="B136" s="41"/>
      <c r="C136" s="206" t="s">
        <v>543</v>
      </c>
      <c r="D136" s="206" t="s">
        <v>202</v>
      </c>
      <c r="E136" s="207" t="s">
        <v>3266</v>
      </c>
      <c r="F136" s="208" t="s">
        <v>3267</v>
      </c>
      <c r="G136" s="209" t="s">
        <v>3172</v>
      </c>
      <c r="H136" s="210">
        <v>1</v>
      </c>
      <c r="I136" s="211"/>
      <c r="J136" s="212">
        <f>ROUND(I136*H136,2)</f>
        <v>0</v>
      </c>
      <c r="K136" s="208" t="s">
        <v>19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0.057849999999999999</v>
      </c>
      <c r="R136" s="215">
        <f>Q136*H136</f>
        <v>0.057849999999999999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128</v>
      </c>
      <c r="AT136" s="217" t="s">
        <v>202</v>
      </c>
      <c r="AU136" s="217" t="s">
        <v>83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128</v>
      </c>
      <c r="BM136" s="217" t="s">
        <v>3268</v>
      </c>
    </row>
    <row r="137" s="2" customFormat="1" ht="16.5" customHeight="1">
      <c r="A137" s="40"/>
      <c r="B137" s="41"/>
      <c r="C137" s="206" t="s">
        <v>548</v>
      </c>
      <c r="D137" s="206" t="s">
        <v>202</v>
      </c>
      <c r="E137" s="207" t="s">
        <v>3269</v>
      </c>
      <c r="F137" s="208" t="s">
        <v>3270</v>
      </c>
      <c r="G137" s="209" t="s">
        <v>3172</v>
      </c>
      <c r="H137" s="210">
        <v>8</v>
      </c>
      <c r="I137" s="211"/>
      <c r="J137" s="212">
        <f>ROUND(I137*H137,2)</f>
        <v>0</v>
      </c>
      <c r="K137" s="208" t="s">
        <v>19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128</v>
      </c>
      <c r="AT137" s="217" t="s">
        <v>202</v>
      </c>
      <c r="AU137" s="217" t="s">
        <v>83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128</v>
      </c>
      <c r="BM137" s="217" t="s">
        <v>3271</v>
      </c>
    </row>
    <row r="138" s="2" customFormat="1" ht="16.5" customHeight="1">
      <c r="A138" s="40"/>
      <c r="B138" s="41"/>
      <c r="C138" s="206" t="s">
        <v>553</v>
      </c>
      <c r="D138" s="206" t="s">
        <v>202</v>
      </c>
      <c r="E138" s="207" t="s">
        <v>3272</v>
      </c>
      <c r="F138" s="208" t="s">
        <v>3273</v>
      </c>
      <c r="G138" s="209" t="s">
        <v>3172</v>
      </c>
      <c r="H138" s="210">
        <v>1</v>
      </c>
      <c r="I138" s="211"/>
      <c r="J138" s="212">
        <f>ROUND(I138*H138,2)</f>
        <v>0</v>
      </c>
      <c r="K138" s="208" t="s">
        <v>19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</v>
      </c>
      <c r="R138" s="215">
        <f>Q138*H138</f>
        <v>0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128</v>
      </c>
      <c r="AT138" s="217" t="s">
        <v>202</v>
      </c>
      <c r="AU138" s="217" t="s">
        <v>83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128</v>
      </c>
      <c r="BM138" s="217" t="s">
        <v>3274</v>
      </c>
    </row>
    <row r="139" s="2" customFormat="1" ht="16.5" customHeight="1">
      <c r="A139" s="40"/>
      <c r="B139" s="41"/>
      <c r="C139" s="206" t="s">
        <v>558</v>
      </c>
      <c r="D139" s="206" t="s">
        <v>202</v>
      </c>
      <c r="E139" s="207" t="s">
        <v>3275</v>
      </c>
      <c r="F139" s="208" t="s">
        <v>3276</v>
      </c>
      <c r="G139" s="209" t="s">
        <v>3150</v>
      </c>
      <c r="H139" s="210">
        <v>6</v>
      </c>
      <c r="I139" s="211"/>
      <c r="J139" s="212">
        <f>ROUND(I139*H139,2)</f>
        <v>0</v>
      </c>
      <c r="K139" s="208" t="s">
        <v>19</v>
      </c>
      <c r="L139" s="46"/>
      <c r="M139" s="213" t="s">
        <v>19</v>
      </c>
      <c r="N139" s="214" t="s">
        <v>46</v>
      </c>
      <c r="O139" s="86"/>
      <c r="P139" s="215">
        <f>O139*H139</f>
        <v>0</v>
      </c>
      <c r="Q139" s="215">
        <v>0</v>
      </c>
      <c r="R139" s="215">
        <f>Q139*H139</f>
        <v>0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128</v>
      </c>
      <c r="AT139" s="217" t="s">
        <v>202</v>
      </c>
      <c r="AU139" s="217" t="s">
        <v>83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128</v>
      </c>
      <c r="BM139" s="217" t="s">
        <v>3277</v>
      </c>
    </row>
    <row r="140" s="2" customFormat="1" ht="16.5" customHeight="1">
      <c r="A140" s="40"/>
      <c r="B140" s="41"/>
      <c r="C140" s="206" t="s">
        <v>563</v>
      </c>
      <c r="D140" s="206" t="s">
        <v>202</v>
      </c>
      <c r="E140" s="207" t="s">
        <v>3278</v>
      </c>
      <c r="F140" s="208" t="s">
        <v>3279</v>
      </c>
      <c r="G140" s="209" t="s">
        <v>305</v>
      </c>
      <c r="H140" s="257"/>
      <c r="I140" s="211"/>
      <c r="J140" s="212">
        <f>ROUND(I140*H140,2)</f>
        <v>0</v>
      </c>
      <c r="K140" s="208" t="s">
        <v>206</v>
      </c>
      <c r="L140" s="46"/>
      <c r="M140" s="213" t="s">
        <v>19</v>
      </c>
      <c r="N140" s="214" t="s">
        <v>46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128</v>
      </c>
      <c r="AT140" s="217" t="s">
        <v>202</v>
      </c>
      <c r="AU140" s="217" t="s">
        <v>83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128</v>
      </c>
      <c r="BM140" s="217" t="s">
        <v>3280</v>
      </c>
    </row>
    <row r="141" s="2" customFormat="1">
      <c r="A141" s="40"/>
      <c r="B141" s="41"/>
      <c r="C141" s="42"/>
      <c r="D141" s="219" t="s">
        <v>209</v>
      </c>
      <c r="E141" s="42"/>
      <c r="F141" s="220" t="s">
        <v>3281</v>
      </c>
      <c r="G141" s="42"/>
      <c r="H141" s="42"/>
      <c r="I141" s="221"/>
      <c r="J141" s="42"/>
      <c r="K141" s="42"/>
      <c r="L141" s="46"/>
      <c r="M141" s="222"/>
      <c r="N141" s="223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209</v>
      </c>
      <c r="AU141" s="19" t="s">
        <v>83</v>
      </c>
    </row>
    <row r="142" s="12" customFormat="1" ht="25.92" customHeight="1">
      <c r="A142" s="12"/>
      <c r="B142" s="190"/>
      <c r="C142" s="191"/>
      <c r="D142" s="192" t="s">
        <v>74</v>
      </c>
      <c r="E142" s="193" t="s">
        <v>3282</v>
      </c>
      <c r="F142" s="193" t="s">
        <v>3283</v>
      </c>
      <c r="G142" s="191"/>
      <c r="H142" s="191"/>
      <c r="I142" s="194"/>
      <c r="J142" s="195">
        <f>BK142</f>
        <v>0</v>
      </c>
      <c r="K142" s="191"/>
      <c r="L142" s="196"/>
      <c r="M142" s="197"/>
      <c r="N142" s="198"/>
      <c r="O142" s="198"/>
      <c r="P142" s="199">
        <f>SUM(P143:P145)</f>
        <v>0</v>
      </c>
      <c r="Q142" s="198"/>
      <c r="R142" s="199">
        <f>SUM(R143:R145)</f>
        <v>0.00048000000000000007</v>
      </c>
      <c r="S142" s="198"/>
      <c r="T142" s="200">
        <f>SUM(T143:T145)</f>
        <v>0.20387200000000003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01" t="s">
        <v>83</v>
      </c>
      <c r="AT142" s="202" t="s">
        <v>74</v>
      </c>
      <c r="AU142" s="202" t="s">
        <v>75</v>
      </c>
      <c r="AY142" s="201" t="s">
        <v>199</v>
      </c>
      <c r="BK142" s="203">
        <f>SUM(BK143:BK145)</f>
        <v>0</v>
      </c>
    </row>
    <row r="143" s="2" customFormat="1" ht="16.5" customHeight="1">
      <c r="A143" s="40"/>
      <c r="B143" s="41"/>
      <c r="C143" s="206" t="s">
        <v>570</v>
      </c>
      <c r="D143" s="206" t="s">
        <v>202</v>
      </c>
      <c r="E143" s="207" t="s">
        <v>3284</v>
      </c>
      <c r="F143" s="208" t="s">
        <v>3285</v>
      </c>
      <c r="G143" s="209" t="s">
        <v>287</v>
      </c>
      <c r="H143" s="210">
        <v>6</v>
      </c>
      <c r="I143" s="211"/>
      <c r="J143" s="212">
        <f>ROUND(I143*H143,2)</f>
        <v>0</v>
      </c>
      <c r="K143" s="208" t="s">
        <v>19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2.0000000000000002E-05</v>
      </c>
      <c r="R143" s="215">
        <f>Q143*H143</f>
        <v>0.00012000000000000002</v>
      </c>
      <c r="S143" s="215">
        <v>0.0032000000000000002</v>
      </c>
      <c r="T143" s="216">
        <f>S143*H143</f>
        <v>0.019200000000000002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207</v>
      </c>
      <c r="AT143" s="217" t="s">
        <v>202</v>
      </c>
      <c r="AU143" s="217" t="s">
        <v>83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207</v>
      </c>
      <c r="BM143" s="217" t="s">
        <v>3286</v>
      </c>
    </row>
    <row r="144" s="2" customFormat="1" ht="16.5" customHeight="1">
      <c r="A144" s="40"/>
      <c r="B144" s="41"/>
      <c r="C144" s="206" t="s">
        <v>575</v>
      </c>
      <c r="D144" s="206" t="s">
        <v>202</v>
      </c>
      <c r="E144" s="207" t="s">
        <v>3287</v>
      </c>
      <c r="F144" s="208" t="s">
        <v>3288</v>
      </c>
      <c r="G144" s="209" t="s">
        <v>3172</v>
      </c>
      <c r="H144" s="210">
        <v>4</v>
      </c>
      <c r="I144" s="211"/>
      <c r="J144" s="212">
        <f>ROUND(I144*H144,2)</f>
        <v>0</v>
      </c>
      <c r="K144" s="208" t="s">
        <v>19</v>
      </c>
      <c r="L144" s="46"/>
      <c r="M144" s="213" t="s">
        <v>19</v>
      </c>
      <c r="N144" s="214" t="s">
        <v>46</v>
      </c>
      <c r="O144" s="86"/>
      <c r="P144" s="215">
        <f>O144*H144</f>
        <v>0</v>
      </c>
      <c r="Q144" s="215">
        <v>9.0000000000000006E-05</v>
      </c>
      <c r="R144" s="215">
        <f>Q144*H144</f>
        <v>0.00036000000000000002</v>
      </c>
      <c r="S144" s="215">
        <v>0.0019</v>
      </c>
      <c r="T144" s="216">
        <f>S144*H144</f>
        <v>0.0076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17" t="s">
        <v>207</v>
      </c>
      <c r="AT144" s="217" t="s">
        <v>202</v>
      </c>
      <c r="AU144" s="217" t="s">
        <v>83</v>
      </c>
      <c r="AY144" s="19" t="s">
        <v>199</v>
      </c>
      <c r="BE144" s="218">
        <f>IF(N144="základní",J144,0)</f>
        <v>0</v>
      </c>
      <c r="BF144" s="218">
        <f>IF(N144="snížená",J144,0)</f>
        <v>0</v>
      </c>
      <c r="BG144" s="218">
        <f>IF(N144="zákl. přenesená",J144,0)</f>
        <v>0</v>
      </c>
      <c r="BH144" s="218">
        <f>IF(N144="sníž. přenesená",J144,0)</f>
        <v>0</v>
      </c>
      <c r="BI144" s="218">
        <f>IF(N144="nulová",J144,0)</f>
        <v>0</v>
      </c>
      <c r="BJ144" s="19" t="s">
        <v>83</v>
      </c>
      <c r="BK144" s="218">
        <f>ROUND(I144*H144,2)</f>
        <v>0</v>
      </c>
      <c r="BL144" s="19" t="s">
        <v>207</v>
      </c>
      <c r="BM144" s="217" t="s">
        <v>3289</v>
      </c>
    </row>
    <row r="145" s="2" customFormat="1" ht="16.5" customHeight="1">
      <c r="A145" s="40"/>
      <c r="B145" s="41"/>
      <c r="C145" s="206" t="s">
        <v>580</v>
      </c>
      <c r="D145" s="206" t="s">
        <v>202</v>
      </c>
      <c r="E145" s="207" t="s">
        <v>3290</v>
      </c>
      <c r="F145" s="208" t="s">
        <v>3291</v>
      </c>
      <c r="G145" s="209" t="s">
        <v>3292</v>
      </c>
      <c r="H145" s="210">
        <v>7.4400000000000004</v>
      </c>
      <c r="I145" s="211"/>
      <c r="J145" s="212">
        <f>ROUND(I145*H145,2)</f>
        <v>0</v>
      </c>
      <c r="K145" s="208" t="s">
        <v>19</v>
      </c>
      <c r="L145" s="46"/>
      <c r="M145" s="265" t="s">
        <v>19</v>
      </c>
      <c r="N145" s="266" t="s">
        <v>46</v>
      </c>
      <c r="O145" s="260"/>
      <c r="P145" s="267">
        <f>O145*H145</f>
        <v>0</v>
      </c>
      <c r="Q145" s="267">
        <v>0</v>
      </c>
      <c r="R145" s="267">
        <f>Q145*H145</f>
        <v>0</v>
      </c>
      <c r="S145" s="267">
        <v>0.023800000000000002</v>
      </c>
      <c r="T145" s="268">
        <f>S145*H145</f>
        <v>0.17707200000000004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207</v>
      </c>
      <c r="AT145" s="217" t="s">
        <v>202</v>
      </c>
      <c r="AU145" s="217" t="s">
        <v>83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207</v>
      </c>
      <c r="BM145" s="217" t="s">
        <v>3293</v>
      </c>
    </row>
    <row r="146" s="2" customFormat="1" ht="6.96" customHeight="1">
      <c r="A146" s="40"/>
      <c r="B146" s="61"/>
      <c r="C146" s="62"/>
      <c r="D146" s="62"/>
      <c r="E146" s="62"/>
      <c r="F146" s="62"/>
      <c r="G146" s="62"/>
      <c r="H146" s="62"/>
      <c r="I146" s="62"/>
      <c r="J146" s="62"/>
      <c r="K146" s="62"/>
      <c r="L146" s="46"/>
      <c r="M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</row>
  </sheetData>
  <sheetProtection sheet="1" autoFilter="0" formatColumns="0" formatRows="0" objects="1" scenarios="1" spinCount="100000" saltValue="VZjS94i+rha3MFZZZ9sYxmgqDEK/+3jsYsZxKCT1CNGRHLw65yvpzhiIIDxIgh04WvB7/u7074acOvrXAvGGIA==" hashValue="EC714cfKgRvLxxwGISLvO3E453mHwlIzAuDzpj70hc5rRr8/x4PLCMvWnag8bzkjfpXWsf1dyGWugCWgxvH5zw==" algorithmName="SHA-512" password="CC35"/>
  <autoFilter ref="C85:K145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5_02/998713202"/>
    <hyperlink ref="F99" r:id="rId2" display="https://podminky.urs.cz/item/CS_URS_2025_02/998731202"/>
    <hyperlink ref="F106" r:id="rId3" display="https://podminky.urs.cz/item/CS_URS_2025_02/998732202"/>
    <hyperlink ref="F116" r:id="rId4" display="https://podminky.urs.cz/item/CS_URS_2025_02/998733202"/>
    <hyperlink ref="F131" r:id="rId5" display="https://podminky.urs.cz/item/CS_URS_2025_02/998734202"/>
    <hyperlink ref="F141" r:id="rId6" display="https://podminky.urs.cz/item/CS_URS_2025_02/99873520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"/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160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3294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ROUND(J83,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ROUND((SUM(BE83:BE150)),  2)</f>
        <v>0</v>
      </c>
      <c r="G33" s="40"/>
      <c r="H33" s="40"/>
      <c r="I33" s="150">
        <v>0.20999999999999999</v>
      </c>
      <c r="J33" s="149">
        <f>ROUND(((SUM(BE83:BE150))*I33),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ROUND((SUM(BF83:BF150)),  2)</f>
        <v>0</v>
      </c>
      <c r="G34" s="40"/>
      <c r="H34" s="40"/>
      <c r="I34" s="150">
        <v>0.12</v>
      </c>
      <c r="J34" s="149">
        <f>ROUND(((SUM(BF83:BF150))*I34),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ROUND((SUM(BG83:BG150)),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ROUND((SUM(BH83:BH150)),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ROUND((SUM(BI83:BI150)),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ZTI - Zdravotní instalace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J83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3295</v>
      </c>
      <c r="E60" s="170"/>
      <c r="F60" s="170"/>
      <c r="G60" s="170"/>
      <c r="H60" s="170"/>
      <c r="I60" s="170"/>
      <c r="J60" s="171">
        <f>J84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7"/>
      <c r="C61" s="168"/>
      <c r="D61" s="169" t="s">
        <v>3296</v>
      </c>
      <c r="E61" s="170"/>
      <c r="F61" s="170"/>
      <c r="G61" s="170"/>
      <c r="H61" s="170"/>
      <c r="I61" s="170"/>
      <c r="J61" s="171">
        <f>J88</f>
        <v>0</v>
      </c>
      <c r="K61" s="168"/>
      <c r="L61" s="172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7"/>
      <c r="C62" s="168"/>
      <c r="D62" s="169" t="s">
        <v>3297</v>
      </c>
      <c r="E62" s="170"/>
      <c r="F62" s="170"/>
      <c r="G62" s="170"/>
      <c r="H62" s="170"/>
      <c r="I62" s="170"/>
      <c r="J62" s="171">
        <f>J109</f>
        <v>0</v>
      </c>
      <c r="K62" s="168"/>
      <c r="L62" s="17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7"/>
      <c r="C63" s="168"/>
      <c r="D63" s="169" t="s">
        <v>3298</v>
      </c>
      <c r="E63" s="170"/>
      <c r="F63" s="170"/>
      <c r="G63" s="170"/>
      <c r="H63" s="170"/>
      <c r="I63" s="170"/>
      <c r="J63" s="171">
        <f>J125</f>
        <v>0</v>
      </c>
      <c r="K63" s="168"/>
      <c r="L63" s="17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2" customFormat="1" ht="21.84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136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6.96" customHeight="1">
      <c r="A65" s="40"/>
      <c r="B65" s="61"/>
      <c r="C65" s="62"/>
      <c r="D65" s="62"/>
      <c r="E65" s="62"/>
      <c r="F65" s="62"/>
      <c r="G65" s="62"/>
      <c r="H65" s="62"/>
      <c r="I65" s="62"/>
      <c r="J65" s="62"/>
      <c r="K65" s="62"/>
      <c r="L65" s="13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9" s="2" customFormat="1" ht="6.96" customHeight="1">
      <c r="A69" s="40"/>
      <c r="B69" s="63"/>
      <c r="C69" s="64"/>
      <c r="D69" s="64"/>
      <c r="E69" s="64"/>
      <c r="F69" s="64"/>
      <c r="G69" s="64"/>
      <c r="H69" s="64"/>
      <c r="I69" s="64"/>
      <c r="J69" s="64"/>
      <c r="K69" s="64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24.96" customHeight="1">
      <c r="A70" s="40"/>
      <c r="B70" s="41"/>
      <c r="C70" s="25" t="s">
        <v>184</v>
      </c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16</v>
      </c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162" t="str">
        <f>E7</f>
        <v>Gymnázium Náchod -bez vybavení</v>
      </c>
      <c r="F73" s="34"/>
      <c r="G73" s="34"/>
      <c r="H73" s="34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167</v>
      </c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71" t="str">
        <f>E9</f>
        <v>ZTI - Zdravotní instalace</v>
      </c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21</v>
      </c>
      <c r="D77" s="42"/>
      <c r="E77" s="42"/>
      <c r="F77" s="29" t="str">
        <f>F12</f>
        <v xml:space="preserve"> </v>
      </c>
      <c r="G77" s="42"/>
      <c r="H77" s="42"/>
      <c r="I77" s="34" t="s">
        <v>23</v>
      </c>
      <c r="J77" s="74" t="str">
        <f>IF(J12="","",J12)</f>
        <v>16. 9. 2025</v>
      </c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5.15" customHeight="1">
      <c r="A79" s="40"/>
      <c r="B79" s="41"/>
      <c r="C79" s="34" t="s">
        <v>25</v>
      </c>
      <c r="D79" s="42"/>
      <c r="E79" s="42"/>
      <c r="F79" s="29" t="str">
        <f>E15</f>
        <v xml:space="preserve"> </v>
      </c>
      <c r="G79" s="42"/>
      <c r="H79" s="42"/>
      <c r="I79" s="34" t="s">
        <v>33</v>
      </c>
      <c r="J79" s="38" t="str">
        <f>E21</f>
        <v xml:space="preserve"> </v>
      </c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5.15" customHeight="1">
      <c r="A80" s="40"/>
      <c r="B80" s="41"/>
      <c r="C80" s="34" t="s">
        <v>31</v>
      </c>
      <c r="D80" s="42"/>
      <c r="E80" s="42"/>
      <c r="F80" s="29" t="str">
        <f>IF(E18="","",E18)</f>
        <v>Vyplň údaj</v>
      </c>
      <c r="G80" s="42"/>
      <c r="H80" s="42"/>
      <c r="I80" s="34" t="s">
        <v>38</v>
      </c>
      <c r="J80" s="38" t="str">
        <f>E24</f>
        <v xml:space="preserve"> 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0.32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1" customFormat="1" ht="29.28" customHeight="1">
      <c r="A82" s="179"/>
      <c r="B82" s="180"/>
      <c r="C82" s="181" t="s">
        <v>185</v>
      </c>
      <c r="D82" s="182" t="s">
        <v>60</v>
      </c>
      <c r="E82" s="182" t="s">
        <v>56</v>
      </c>
      <c r="F82" s="182" t="s">
        <v>57</v>
      </c>
      <c r="G82" s="182" t="s">
        <v>186</v>
      </c>
      <c r="H82" s="182" t="s">
        <v>187</v>
      </c>
      <c r="I82" s="182" t="s">
        <v>188</v>
      </c>
      <c r="J82" s="182" t="s">
        <v>172</v>
      </c>
      <c r="K82" s="183" t="s">
        <v>189</v>
      </c>
      <c r="L82" s="184"/>
      <c r="M82" s="94" t="s">
        <v>19</v>
      </c>
      <c r="N82" s="95" t="s">
        <v>45</v>
      </c>
      <c r="O82" s="95" t="s">
        <v>190</v>
      </c>
      <c r="P82" s="95" t="s">
        <v>191</v>
      </c>
      <c r="Q82" s="95" t="s">
        <v>192</v>
      </c>
      <c r="R82" s="95" t="s">
        <v>193</v>
      </c>
      <c r="S82" s="95" t="s">
        <v>194</v>
      </c>
      <c r="T82" s="96" t="s">
        <v>195</v>
      </c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</row>
    <row r="83" s="2" customFormat="1" ht="22.8" customHeight="1">
      <c r="A83" s="40"/>
      <c r="B83" s="41"/>
      <c r="C83" s="101" t="s">
        <v>196</v>
      </c>
      <c r="D83" s="42"/>
      <c r="E83" s="42"/>
      <c r="F83" s="42"/>
      <c r="G83" s="42"/>
      <c r="H83" s="42"/>
      <c r="I83" s="42"/>
      <c r="J83" s="185">
        <f>BK83</f>
        <v>0</v>
      </c>
      <c r="K83" s="42"/>
      <c r="L83" s="46"/>
      <c r="M83" s="97"/>
      <c r="N83" s="186"/>
      <c r="O83" s="98"/>
      <c r="P83" s="187">
        <f>P84+P88+P109+P125</f>
        <v>0</v>
      </c>
      <c r="Q83" s="98"/>
      <c r="R83" s="187">
        <f>R84+R88+R109+R125</f>
        <v>0</v>
      </c>
      <c r="S83" s="98"/>
      <c r="T83" s="188">
        <f>T84+T88+T109+T125</f>
        <v>0</v>
      </c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T83" s="19" t="s">
        <v>74</v>
      </c>
      <c r="AU83" s="19" t="s">
        <v>173</v>
      </c>
      <c r="BK83" s="189">
        <f>BK84+BK88+BK109+BK125</f>
        <v>0</v>
      </c>
    </row>
    <row r="84" s="12" customFormat="1" ht="25.92" customHeight="1">
      <c r="A84" s="12"/>
      <c r="B84" s="190"/>
      <c r="C84" s="191"/>
      <c r="D84" s="192" t="s">
        <v>74</v>
      </c>
      <c r="E84" s="193" t="s">
        <v>279</v>
      </c>
      <c r="F84" s="193" t="s">
        <v>280</v>
      </c>
      <c r="G84" s="191"/>
      <c r="H84" s="191"/>
      <c r="I84" s="194"/>
      <c r="J84" s="195">
        <f>BK84</f>
        <v>0</v>
      </c>
      <c r="K84" s="191"/>
      <c r="L84" s="196"/>
      <c r="M84" s="197"/>
      <c r="N84" s="198"/>
      <c r="O84" s="198"/>
      <c r="P84" s="199">
        <f>SUM(P85:P87)</f>
        <v>0</v>
      </c>
      <c r="Q84" s="198"/>
      <c r="R84" s="199">
        <f>SUM(R85:R87)</f>
        <v>0</v>
      </c>
      <c r="S84" s="198"/>
      <c r="T84" s="200">
        <f>SUM(T85:T87)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1" t="s">
        <v>85</v>
      </c>
      <c r="AT84" s="202" t="s">
        <v>74</v>
      </c>
      <c r="AU84" s="202" t="s">
        <v>75</v>
      </c>
      <c r="AY84" s="201" t="s">
        <v>199</v>
      </c>
      <c r="BK84" s="203">
        <f>SUM(BK85:BK87)</f>
        <v>0</v>
      </c>
    </row>
    <row r="85" s="2" customFormat="1" ht="16.5" customHeight="1">
      <c r="A85" s="40"/>
      <c r="B85" s="41"/>
      <c r="C85" s="247" t="s">
        <v>83</v>
      </c>
      <c r="D85" s="247" t="s">
        <v>287</v>
      </c>
      <c r="E85" s="248" t="s">
        <v>3299</v>
      </c>
      <c r="F85" s="249" t="s">
        <v>3300</v>
      </c>
      <c r="G85" s="250" t="s">
        <v>222</v>
      </c>
      <c r="H85" s="251">
        <v>38</v>
      </c>
      <c r="I85" s="252"/>
      <c r="J85" s="253">
        <f>ROUND(I85*H85,2)</f>
        <v>0</v>
      </c>
      <c r="K85" s="249" t="s">
        <v>19</v>
      </c>
      <c r="L85" s="254"/>
      <c r="M85" s="255" t="s">
        <v>19</v>
      </c>
      <c r="N85" s="256" t="s">
        <v>46</v>
      </c>
      <c r="O85" s="86"/>
      <c r="P85" s="215">
        <f>O85*H85</f>
        <v>0</v>
      </c>
      <c r="Q85" s="215">
        <v>0</v>
      </c>
      <c r="R85" s="215">
        <f>Q85*H85</f>
        <v>0</v>
      </c>
      <c r="S85" s="215">
        <v>0</v>
      </c>
      <c r="T85" s="216">
        <f>S85*H85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R85" s="217" t="s">
        <v>290</v>
      </c>
      <c r="AT85" s="217" t="s">
        <v>287</v>
      </c>
      <c r="AU85" s="217" t="s">
        <v>83</v>
      </c>
      <c r="AY85" s="19" t="s">
        <v>199</v>
      </c>
      <c r="BE85" s="218">
        <f>IF(N85="základní",J85,0)</f>
        <v>0</v>
      </c>
      <c r="BF85" s="218">
        <f>IF(N85="snížená",J85,0)</f>
        <v>0</v>
      </c>
      <c r="BG85" s="218">
        <f>IF(N85="zákl. přenesená",J85,0)</f>
        <v>0</v>
      </c>
      <c r="BH85" s="218">
        <f>IF(N85="sníž. přenesená",J85,0)</f>
        <v>0</v>
      </c>
      <c r="BI85" s="218">
        <f>IF(N85="nulová",J85,0)</f>
        <v>0</v>
      </c>
      <c r="BJ85" s="19" t="s">
        <v>83</v>
      </c>
      <c r="BK85" s="218">
        <f>ROUND(I85*H85,2)</f>
        <v>0</v>
      </c>
      <c r="BL85" s="19" t="s">
        <v>128</v>
      </c>
      <c r="BM85" s="217" t="s">
        <v>3301</v>
      </c>
    </row>
    <row r="86" s="2" customFormat="1" ht="16.5" customHeight="1">
      <c r="A86" s="40"/>
      <c r="B86" s="41"/>
      <c r="C86" s="247" t="s">
        <v>85</v>
      </c>
      <c r="D86" s="247" t="s">
        <v>287</v>
      </c>
      <c r="E86" s="248" t="s">
        <v>3302</v>
      </c>
      <c r="F86" s="249" t="s">
        <v>3303</v>
      </c>
      <c r="G86" s="250" t="s">
        <v>222</v>
      </c>
      <c r="H86" s="251">
        <v>32</v>
      </c>
      <c r="I86" s="252"/>
      <c r="J86" s="253">
        <f>ROUND(I86*H86,2)</f>
        <v>0</v>
      </c>
      <c r="K86" s="249" t="s">
        <v>19</v>
      </c>
      <c r="L86" s="254"/>
      <c r="M86" s="255" t="s">
        <v>19</v>
      </c>
      <c r="N86" s="256" t="s">
        <v>46</v>
      </c>
      <c r="O86" s="86"/>
      <c r="P86" s="215">
        <f>O86*H86</f>
        <v>0</v>
      </c>
      <c r="Q86" s="215">
        <v>0</v>
      </c>
      <c r="R86" s="215">
        <f>Q86*H86</f>
        <v>0</v>
      </c>
      <c r="S86" s="215">
        <v>0</v>
      </c>
      <c r="T86" s="216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17" t="s">
        <v>290</v>
      </c>
      <c r="AT86" s="217" t="s">
        <v>287</v>
      </c>
      <c r="AU86" s="217" t="s">
        <v>83</v>
      </c>
      <c r="AY86" s="19" t="s">
        <v>199</v>
      </c>
      <c r="BE86" s="218">
        <f>IF(N86="základní",J86,0)</f>
        <v>0</v>
      </c>
      <c r="BF86" s="218">
        <f>IF(N86="snížená",J86,0)</f>
        <v>0</v>
      </c>
      <c r="BG86" s="218">
        <f>IF(N86="zákl. přenesená",J86,0)</f>
        <v>0</v>
      </c>
      <c r="BH86" s="218">
        <f>IF(N86="sníž. přenesená",J86,0)</f>
        <v>0</v>
      </c>
      <c r="BI86" s="218">
        <f>IF(N86="nulová",J86,0)</f>
        <v>0</v>
      </c>
      <c r="BJ86" s="19" t="s">
        <v>83</v>
      </c>
      <c r="BK86" s="218">
        <f>ROUND(I86*H86,2)</f>
        <v>0</v>
      </c>
      <c r="BL86" s="19" t="s">
        <v>128</v>
      </c>
      <c r="BM86" s="217" t="s">
        <v>3304</v>
      </c>
    </row>
    <row r="87" s="2" customFormat="1" ht="16.5" customHeight="1">
      <c r="A87" s="40"/>
      <c r="B87" s="41"/>
      <c r="C87" s="247" t="s">
        <v>219</v>
      </c>
      <c r="D87" s="247" t="s">
        <v>287</v>
      </c>
      <c r="E87" s="248" t="s">
        <v>3305</v>
      </c>
      <c r="F87" s="249" t="s">
        <v>3306</v>
      </c>
      <c r="G87" s="250" t="s">
        <v>305</v>
      </c>
      <c r="H87" s="280"/>
      <c r="I87" s="252"/>
      <c r="J87" s="253">
        <f>ROUND(I87*H87,2)</f>
        <v>0</v>
      </c>
      <c r="K87" s="249" t="s">
        <v>19</v>
      </c>
      <c r="L87" s="254"/>
      <c r="M87" s="255" t="s">
        <v>19</v>
      </c>
      <c r="N87" s="256" t="s">
        <v>46</v>
      </c>
      <c r="O87" s="86"/>
      <c r="P87" s="215">
        <f>O87*H87</f>
        <v>0</v>
      </c>
      <c r="Q87" s="215">
        <v>0</v>
      </c>
      <c r="R87" s="215">
        <f>Q87*H87</f>
        <v>0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290</v>
      </c>
      <c r="AT87" s="217" t="s">
        <v>287</v>
      </c>
      <c r="AU87" s="217" t="s">
        <v>83</v>
      </c>
      <c r="AY87" s="19" t="s">
        <v>199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83</v>
      </c>
      <c r="BK87" s="218">
        <f>ROUND(I87*H87,2)</f>
        <v>0</v>
      </c>
      <c r="BL87" s="19" t="s">
        <v>128</v>
      </c>
      <c r="BM87" s="217" t="s">
        <v>3307</v>
      </c>
    </row>
    <row r="88" s="12" customFormat="1" ht="25.92" customHeight="1">
      <c r="A88" s="12"/>
      <c r="B88" s="190"/>
      <c r="C88" s="191"/>
      <c r="D88" s="192" t="s">
        <v>74</v>
      </c>
      <c r="E88" s="193" t="s">
        <v>2331</v>
      </c>
      <c r="F88" s="193" t="s">
        <v>3308</v>
      </c>
      <c r="G88" s="191"/>
      <c r="H88" s="191"/>
      <c r="I88" s="194"/>
      <c r="J88" s="195">
        <f>BK88</f>
        <v>0</v>
      </c>
      <c r="K88" s="191"/>
      <c r="L88" s="196"/>
      <c r="M88" s="197"/>
      <c r="N88" s="198"/>
      <c r="O88" s="198"/>
      <c r="P88" s="199">
        <f>SUM(P89:P108)</f>
        <v>0</v>
      </c>
      <c r="Q88" s="198"/>
      <c r="R88" s="199">
        <f>SUM(R89:R108)</f>
        <v>0</v>
      </c>
      <c r="S88" s="198"/>
      <c r="T88" s="200">
        <f>SUM(T89:T108)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1" t="s">
        <v>85</v>
      </c>
      <c r="AT88" s="202" t="s">
        <v>74</v>
      </c>
      <c r="AU88" s="202" t="s">
        <v>75</v>
      </c>
      <c r="AY88" s="201" t="s">
        <v>199</v>
      </c>
      <c r="BK88" s="203">
        <f>SUM(BK89:BK108)</f>
        <v>0</v>
      </c>
    </row>
    <row r="89" s="2" customFormat="1" ht="16.5" customHeight="1">
      <c r="A89" s="40"/>
      <c r="B89" s="41"/>
      <c r="C89" s="206" t="s">
        <v>207</v>
      </c>
      <c r="D89" s="206" t="s">
        <v>202</v>
      </c>
      <c r="E89" s="207" t="s">
        <v>3309</v>
      </c>
      <c r="F89" s="208" t="s">
        <v>3310</v>
      </c>
      <c r="G89" s="209" t="s">
        <v>222</v>
      </c>
      <c r="H89" s="210">
        <v>2</v>
      </c>
      <c r="I89" s="211"/>
      <c r="J89" s="212">
        <f>ROUND(I89*H89,2)</f>
        <v>0</v>
      </c>
      <c r="K89" s="208" t="s">
        <v>19</v>
      </c>
      <c r="L89" s="46"/>
      <c r="M89" s="213" t="s">
        <v>19</v>
      </c>
      <c r="N89" s="214" t="s">
        <v>46</v>
      </c>
      <c r="O89" s="86"/>
      <c r="P89" s="215">
        <f>O89*H89</f>
        <v>0</v>
      </c>
      <c r="Q89" s="215">
        <v>0</v>
      </c>
      <c r="R89" s="215">
        <f>Q89*H89</f>
        <v>0</v>
      </c>
      <c r="S89" s="215">
        <v>0</v>
      </c>
      <c r="T89" s="21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17" t="s">
        <v>128</v>
      </c>
      <c r="AT89" s="217" t="s">
        <v>202</v>
      </c>
      <c r="AU89" s="217" t="s">
        <v>83</v>
      </c>
      <c r="AY89" s="19" t="s">
        <v>199</v>
      </c>
      <c r="BE89" s="218">
        <f>IF(N89="základní",J89,0)</f>
        <v>0</v>
      </c>
      <c r="BF89" s="218">
        <f>IF(N89="snížená",J89,0)</f>
        <v>0</v>
      </c>
      <c r="BG89" s="218">
        <f>IF(N89="zákl. přenesená",J89,0)</f>
        <v>0</v>
      </c>
      <c r="BH89" s="218">
        <f>IF(N89="sníž. přenesená",J89,0)</f>
        <v>0</v>
      </c>
      <c r="BI89" s="218">
        <f>IF(N89="nulová",J89,0)</f>
        <v>0</v>
      </c>
      <c r="BJ89" s="19" t="s">
        <v>83</v>
      </c>
      <c r="BK89" s="218">
        <f>ROUND(I89*H89,2)</f>
        <v>0</v>
      </c>
      <c r="BL89" s="19" t="s">
        <v>128</v>
      </c>
      <c r="BM89" s="217" t="s">
        <v>3311</v>
      </c>
    </row>
    <row r="90" s="2" customFormat="1" ht="16.5" customHeight="1">
      <c r="A90" s="40"/>
      <c r="B90" s="41"/>
      <c r="C90" s="206" t="s">
        <v>238</v>
      </c>
      <c r="D90" s="206" t="s">
        <v>202</v>
      </c>
      <c r="E90" s="207" t="s">
        <v>3312</v>
      </c>
      <c r="F90" s="208" t="s">
        <v>3313</v>
      </c>
      <c r="G90" s="209" t="s">
        <v>222</v>
      </c>
      <c r="H90" s="210">
        <v>8</v>
      </c>
      <c r="I90" s="211"/>
      <c r="J90" s="212">
        <f>ROUND(I90*H90,2)</f>
        <v>0</v>
      </c>
      <c r="K90" s="208" t="s">
        <v>19</v>
      </c>
      <c r="L90" s="46"/>
      <c r="M90" s="213" t="s">
        <v>19</v>
      </c>
      <c r="N90" s="214" t="s">
        <v>46</v>
      </c>
      <c r="O90" s="86"/>
      <c r="P90" s="215">
        <f>O90*H90</f>
        <v>0</v>
      </c>
      <c r="Q90" s="215">
        <v>0</v>
      </c>
      <c r="R90" s="215">
        <f>Q90*H90</f>
        <v>0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128</v>
      </c>
      <c r="AT90" s="217" t="s">
        <v>202</v>
      </c>
      <c r="AU90" s="217" t="s">
        <v>83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128</v>
      </c>
      <c r="BM90" s="217" t="s">
        <v>3314</v>
      </c>
    </row>
    <row r="91" s="2" customFormat="1" ht="16.5" customHeight="1">
      <c r="A91" s="40"/>
      <c r="B91" s="41"/>
      <c r="C91" s="206" t="s">
        <v>200</v>
      </c>
      <c r="D91" s="206" t="s">
        <v>202</v>
      </c>
      <c r="E91" s="207" t="s">
        <v>3315</v>
      </c>
      <c r="F91" s="208" t="s">
        <v>3316</v>
      </c>
      <c r="G91" s="209" t="s">
        <v>222</v>
      </c>
      <c r="H91" s="210">
        <v>6</v>
      </c>
      <c r="I91" s="211"/>
      <c r="J91" s="212">
        <f>ROUND(I91*H91,2)</f>
        <v>0</v>
      </c>
      <c r="K91" s="208" t="s">
        <v>19</v>
      </c>
      <c r="L91" s="46"/>
      <c r="M91" s="213" t="s">
        <v>19</v>
      </c>
      <c r="N91" s="214" t="s">
        <v>46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</v>
      </c>
      <c r="T91" s="21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128</v>
      </c>
      <c r="AT91" s="217" t="s">
        <v>202</v>
      </c>
      <c r="AU91" s="217" t="s">
        <v>83</v>
      </c>
      <c r="AY91" s="19" t="s">
        <v>199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83</v>
      </c>
      <c r="BK91" s="218">
        <f>ROUND(I91*H91,2)</f>
        <v>0</v>
      </c>
      <c r="BL91" s="19" t="s">
        <v>128</v>
      </c>
      <c r="BM91" s="217" t="s">
        <v>3317</v>
      </c>
    </row>
    <row r="92" s="2" customFormat="1" ht="21.75" customHeight="1">
      <c r="A92" s="40"/>
      <c r="B92" s="41"/>
      <c r="C92" s="206" t="s">
        <v>249</v>
      </c>
      <c r="D92" s="206" t="s">
        <v>202</v>
      </c>
      <c r="E92" s="207" t="s">
        <v>3318</v>
      </c>
      <c r="F92" s="208" t="s">
        <v>3319</v>
      </c>
      <c r="G92" s="209" t="s">
        <v>222</v>
      </c>
      <c r="H92" s="210">
        <v>8</v>
      </c>
      <c r="I92" s="211"/>
      <c r="J92" s="212">
        <f>ROUND(I92*H92,2)</f>
        <v>0</v>
      </c>
      <c r="K92" s="208" t="s">
        <v>19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</v>
      </c>
      <c r="R92" s="215">
        <f>Q92*H92</f>
        <v>0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128</v>
      </c>
      <c r="AT92" s="217" t="s">
        <v>202</v>
      </c>
      <c r="AU92" s="217" t="s">
        <v>83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128</v>
      </c>
      <c r="BM92" s="217" t="s">
        <v>3320</v>
      </c>
    </row>
    <row r="93" s="2" customFormat="1" ht="16.5" customHeight="1">
      <c r="A93" s="40"/>
      <c r="B93" s="41"/>
      <c r="C93" s="206" t="s">
        <v>254</v>
      </c>
      <c r="D93" s="206" t="s">
        <v>202</v>
      </c>
      <c r="E93" s="207" t="s">
        <v>3321</v>
      </c>
      <c r="F93" s="208" t="s">
        <v>3322</v>
      </c>
      <c r="G93" s="209" t="s">
        <v>222</v>
      </c>
      <c r="H93" s="210">
        <v>41</v>
      </c>
      <c r="I93" s="211"/>
      <c r="J93" s="212">
        <f>ROUND(I93*H93,2)</f>
        <v>0</v>
      </c>
      <c r="K93" s="208" t="s">
        <v>19</v>
      </c>
      <c r="L93" s="46"/>
      <c r="M93" s="213" t="s">
        <v>19</v>
      </c>
      <c r="N93" s="214" t="s">
        <v>46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128</v>
      </c>
      <c r="AT93" s="217" t="s">
        <v>202</v>
      </c>
      <c r="AU93" s="217" t="s">
        <v>83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128</v>
      </c>
      <c r="BM93" s="217" t="s">
        <v>3323</v>
      </c>
    </row>
    <row r="94" s="2" customFormat="1" ht="16.5" customHeight="1">
      <c r="A94" s="40"/>
      <c r="B94" s="41"/>
      <c r="C94" s="206" t="s">
        <v>230</v>
      </c>
      <c r="D94" s="206" t="s">
        <v>202</v>
      </c>
      <c r="E94" s="207" t="s">
        <v>3324</v>
      </c>
      <c r="F94" s="208" t="s">
        <v>3325</v>
      </c>
      <c r="G94" s="209" t="s">
        <v>417</v>
      </c>
      <c r="H94" s="210">
        <v>3</v>
      </c>
      <c r="I94" s="211"/>
      <c r="J94" s="212">
        <f>ROUND(I94*H94,2)</f>
        <v>0</v>
      </c>
      <c r="K94" s="208" t="s">
        <v>19</v>
      </c>
      <c r="L94" s="46"/>
      <c r="M94" s="213" t="s">
        <v>19</v>
      </c>
      <c r="N94" s="214" t="s">
        <v>46</v>
      </c>
      <c r="O94" s="86"/>
      <c r="P94" s="215">
        <f>O94*H94</f>
        <v>0</v>
      </c>
      <c r="Q94" s="215">
        <v>0</v>
      </c>
      <c r="R94" s="215">
        <f>Q94*H94</f>
        <v>0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128</v>
      </c>
      <c r="AT94" s="217" t="s">
        <v>202</v>
      </c>
      <c r="AU94" s="217" t="s">
        <v>83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128</v>
      </c>
      <c r="BM94" s="217" t="s">
        <v>3326</v>
      </c>
    </row>
    <row r="95" s="2" customFormat="1" ht="16.5" customHeight="1">
      <c r="A95" s="40"/>
      <c r="B95" s="41"/>
      <c r="C95" s="206" t="s">
        <v>265</v>
      </c>
      <c r="D95" s="206" t="s">
        <v>202</v>
      </c>
      <c r="E95" s="207" t="s">
        <v>3327</v>
      </c>
      <c r="F95" s="208" t="s">
        <v>3328</v>
      </c>
      <c r="G95" s="209" t="s">
        <v>417</v>
      </c>
      <c r="H95" s="210">
        <v>3</v>
      </c>
      <c r="I95" s="211"/>
      <c r="J95" s="212">
        <f>ROUND(I95*H95,2)</f>
        <v>0</v>
      </c>
      <c r="K95" s="208" t="s">
        <v>19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128</v>
      </c>
      <c r="AT95" s="217" t="s">
        <v>202</v>
      </c>
      <c r="AU95" s="217" t="s">
        <v>83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128</v>
      </c>
      <c r="BM95" s="217" t="s">
        <v>3329</v>
      </c>
    </row>
    <row r="96" s="2" customFormat="1" ht="16.5" customHeight="1">
      <c r="A96" s="40"/>
      <c r="B96" s="41"/>
      <c r="C96" s="206" t="s">
        <v>271</v>
      </c>
      <c r="D96" s="206" t="s">
        <v>202</v>
      </c>
      <c r="E96" s="207" t="s">
        <v>3330</v>
      </c>
      <c r="F96" s="208" t="s">
        <v>3331</v>
      </c>
      <c r="G96" s="209" t="s">
        <v>417</v>
      </c>
      <c r="H96" s="210">
        <v>2</v>
      </c>
      <c r="I96" s="211"/>
      <c r="J96" s="212">
        <f>ROUND(I96*H96,2)</f>
        <v>0</v>
      </c>
      <c r="K96" s="208" t="s">
        <v>19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</v>
      </c>
      <c r="R96" s="215">
        <f>Q96*H96</f>
        <v>0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128</v>
      </c>
      <c r="AT96" s="217" t="s">
        <v>202</v>
      </c>
      <c r="AU96" s="217" t="s">
        <v>83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128</v>
      </c>
      <c r="BM96" s="217" t="s">
        <v>3332</v>
      </c>
    </row>
    <row r="97" s="2" customFormat="1" ht="16.5" customHeight="1">
      <c r="A97" s="40"/>
      <c r="B97" s="41"/>
      <c r="C97" s="206" t="s">
        <v>8</v>
      </c>
      <c r="D97" s="206" t="s">
        <v>202</v>
      </c>
      <c r="E97" s="207" t="s">
        <v>3333</v>
      </c>
      <c r="F97" s="208" t="s">
        <v>3334</v>
      </c>
      <c r="G97" s="209" t="s">
        <v>417</v>
      </c>
      <c r="H97" s="210">
        <v>2</v>
      </c>
      <c r="I97" s="211"/>
      <c r="J97" s="212">
        <f>ROUND(I97*H97,2)</f>
        <v>0</v>
      </c>
      <c r="K97" s="208" t="s">
        <v>19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128</v>
      </c>
      <c r="AT97" s="217" t="s">
        <v>202</v>
      </c>
      <c r="AU97" s="217" t="s">
        <v>83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128</v>
      </c>
      <c r="BM97" s="217" t="s">
        <v>3335</v>
      </c>
    </row>
    <row r="98" s="2" customFormat="1" ht="16.5" customHeight="1">
      <c r="A98" s="40"/>
      <c r="B98" s="41"/>
      <c r="C98" s="206" t="s">
        <v>286</v>
      </c>
      <c r="D98" s="206" t="s">
        <v>202</v>
      </c>
      <c r="E98" s="207" t="s">
        <v>3336</v>
      </c>
      <c r="F98" s="208" t="s">
        <v>3337</v>
      </c>
      <c r="G98" s="209" t="s">
        <v>417</v>
      </c>
      <c r="H98" s="210">
        <v>2</v>
      </c>
      <c r="I98" s="211"/>
      <c r="J98" s="212">
        <f>ROUND(I98*H98,2)</f>
        <v>0</v>
      </c>
      <c r="K98" s="208" t="s">
        <v>19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128</v>
      </c>
      <c r="AT98" s="217" t="s">
        <v>202</v>
      </c>
      <c r="AU98" s="217" t="s">
        <v>83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128</v>
      </c>
      <c r="BM98" s="217" t="s">
        <v>3338</v>
      </c>
    </row>
    <row r="99" s="2" customFormat="1" ht="16.5" customHeight="1">
      <c r="A99" s="40"/>
      <c r="B99" s="41"/>
      <c r="C99" s="247" t="s">
        <v>293</v>
      </c>
      <c r="D99" s="247" t="s">
        <v>287</v>
      </c>
      <c r="E99" s="248" t="s">
        <v>3339</v>
      </c>
      <c r="F99" s="249" t="s">
        <v>3340</v>
      </c>
      <c r="G99" s="250" t="s">
        <v>443</v>
      </c>
      <c r="H99" s="251">
        <v>1</v>
      </c>
      <c r="I99" s="252"/>
      <c r="J99" s="253">
        <f>ROUND(I99*H99,2)</f>
        <v>0</v>
      </c>
      <c r="K99" s="249" t="s">
        <v>19</v>
      </c>
      <c r="L99" s="254"/>
      <c r="M99" s="255" t="s">
        <v>19</v>
      </c>
      <c r="N99" s="256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290</v>
      </c>
      <c r="AT99" s="217" t="s">
        <v>287</v>
      </c>
      <c r="AU99" s="217" t="s">
        <v>83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128</v>
      </c>
      <c r="BM99" s="217" t="s">
        <v>3341</v>
      </c>
    </row>
    <row r="100" s="2" customFormat="1" ht="16.5" customHeight="1">
      <c r="A100" s="40"/>
      <c r="B100" s="41"/>
      <c r="C100" s="247" t="s">
        <v>298</v>
      </c>
      <c r="D100" s="247" t="s">
        <v>287</v>
      </c>
      <c r="E100" s="248" t="s">
        <v>3342</v>
      </c>
      <c r="F100" s="249" t="s">
        <v>3343</v>
      </c>
      <c r="G100" s="250" t="s">
        <v>417</v>
      </c>
      <c r="H100" s="251">
        <v>1</v>
      </c>
      <c r="I100" s="252"/>
      <c r="J100" s="253">
        <f>ROUND(I100*H100,2)</f>
        <v>0</v>
      </c>
      <c r="K100" s="249" t="s">
        <v>19</v>
      </c>
      <c r="L100" s="254"/>
      <c r="M100" s="255" t="s">
        <v>19</v>
      </c>
      <c r="N100" s="256" t="s">
        <v>46</v>
      </c>
      <c r="O100" s="86"/>
      <c r="P100" s="215">
        <f>O100*H100</f>
        <v>0</v>
      </c>
      <c r="Q100" s="215">
        <v>0</v>
      </c>
      <c r="R100" s="215">
        <f>Q100*H100</f>
        <v>0</v>
      </c>
      <c r="S100" s="215">
        <v>0</v>
      </c>
      <c r="T100" s="21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17" t="s">
        <v>290</v>
      </c>
      <c r="AT100" s="217" t="s">
        <v>287</v>
      </c>
      <c r="AU100" s="217" t="s">
        <v>83</v>
      </c>
      <c r="AY100" s="19" t="s">
        <v>199</v>
      </c>
      <c r="BE100" s="218">
        <f>IF(N100="základní",J100,0)</f>
        <v>0</v>
      </c>
      <c r="BF100" s="218">
        <f>IF(N100="snížená",J100,0)</f>
        <v>0</v>
      </c>
      <c r="BG100" s="218">
        <f>IF(N100="zákl. přenesená",J100,0)</f>
        <v>0</v>
      </c>
      <c r="BH100" s="218">
        <f>IF(N100="sníž. přenesená",J100,0)</f>
        <v>0</v>
      </c>
      <c r="BI100" s="218">
        <f>IF(N100="nulová",J100,0)</f>
        <v>0</v>
      </c>
      <c r="BJ100" s="19" t="s">
        <v>83</v>
      </c>
      <c r="BK100" s="218">
        <f>ROUND(I100*H100,2)</f>
        <v>0</v>
      </c>
      <c r="BL100" s="19" t="s">
        <v>128</v>
      </c>
      <c r="BM100" s="217" t="s">
        <v>3344</v>
      </c>
    </row>
    <row r="101" s="2" customFormat="1" ht="16.5" customHeight="1">
      <c r="A101" s="40"/>
      <c r="B101" s="41"/>
      <c r="C101" s="247" t="s">
        <v>128</v>
      </c>
      <c r="D101" s="247" t="s">
        <v>287</v>
      </c>
      <c r="E101" s="248" t="s">
        <v>3345</v>
      </c>
      <c r="F101" s="249" t="s">
        <v>3346</v>
      </c>
      <c r="G101" s="250" t="s">
        <v>443</v>
      </c>
      <c r="H101" s="251">
        <v>1</v>
      </c>
      <c r="I101" s="252"/>
      <c r="J101" s="253">
        <f>ROUND(I101*H101,2)</f>
        <v>0</v>
      </c>
      <c r="K101" s="249" t="s">
        <v>19</v>
      </c>
      <c r="L101" s="254"/>
      <c r="M101" s="255" t="s">
        <v>19</v>
      </c>
      <c r="N101" s="256" t="s">
        <v>46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290</v>
      </c>
      <c r="AT101" s="217" t="s">
        <v>287</v>
      </c>
      <c r="AU101" s="217" t="s">
        <v>83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128</v>
      </c>
      <c r="BM101" s="217" t="s">
        <v>3347</v>
      </c>
    </row>
    <row r="102" s="2" customFormat="1" ht="16.5" customHeight="1">
      <c r="A102" s="40"/>
      <c r="B102" s="41"/>
      <c r="C102" s="247" t="s">
        <v>131</v>
      </c>
      <c r="D102" s="247" t="s">
        <v>287</v>
      </c>
      <c r="E102" s="248" t="s">
        <v>3348</v>
      </c>
      <c r="F102" s="249" t="s">
        <v>3349</v>
      </c>
      <c r="G102" s="250" t="s">
        <v>417</v>
      </c>
      <c r="H102" s="251">
        <v>1</v>
      </c>
      <c r="I102" s="252"/>
      <c r="J102" s="253">
        <f>ROUND(I102*H102,2)</f>
        <v>0</v>
      </c>
      <c r="K102" s="249" t="s">
        <v>19</v>
      </c>
      <c r="L102" s="254"/>
      <c r="M102" s="255" t="s">
        <v>19</v>
      </c>
      <c r="N102" s="256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290</v>
      </c>
      <c r="AT102" s="217" t="s">
        <v>287</v>
      </c>
      <c r="AU102" s="217" t="s">
        <v>83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128</v>
      </c>
      <c r="BM102" s="217" t="s">
        <v>3350</v>
      </c>
    </row>
    <row r="103" s="2" customFormat="1" ht="16.5" customHeight="1">
      <c r="A103" s="40"/>
      <c r="B103" s="41"/>
      <c r="C103" s="247" t="s">
        <v>134</v>
      </c>
      <c r="D103" s="247" t="s">
        <v>287</v>
      </c>
      <c r="E103" s="248" t="s">
        <v>3351</v>
      </c>
      <c r="F103" s="249" t="s">
        <v>3352</v>
      </c>
      <c r="G103" s="250" t="s">
        <v>222</v>
      </c>
      <c r="H103" s="251">
        <v>17</v>
      </c>
      <c r="I103" s="252"/>
      <c r="J103" s="253">
        <f>ROUND(I103*H103,2)</f>
        <v>0</v>
      </c>
      <c r="K103" s="249" t="s">
        <v>19</v>
      </c>
      <c r="L103" s="254"/>
      <c r="M103" s="255" t="s">
        <v>19</v>
      </c>
      <c r="N103" s="256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290</v>
      </c>
      <c r="AT103" s="217" t="s">
        <v>287</v>
      </c>
      <c r="AU103" s="217" t="s">
        <v>83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128</v>
      </c>
      <c r="BM103" s="217" t="s">
        <v>3353</v>
      </c>
    </row>
    <row r="104" s="2" customFormat="1" ht="16.5" customHeight="1">
      <c r="A104" s="40"/>
      <c r="B104" s="41"/>
      <c r="C104" s="247" t="s">
        <v>322</v>
      </c>
      <c r="D104" s="247" t="s">
        <v>287</v>
      </c>
      <c r="E104" s="248" t="s">
        <v>3354</v>
      </c>
      <c r="F104" s="249" t="s">
        <v>3355</v>
      </c>
      <c r="G104" s="250" t="s">
        <v>443</v>
      </c>
      <c r="H104" s="251">
        <v>1</v>
      </c>
      <c r="I104" s="252"/>
      <c r="J104" s="253">
        <f>ROUND(I104*H104,2)</f>
        <v>0</v>
      </c>
      <c r="K104" s="249" t="s">
        <v>19</v>
      </c>
      <c r="L104" s="254"/>
      <c r="M104" s="255" t="s">
        <v>19</v>
      </c>
      <c r="N104" s="256" t="s">
        <v>46</v>
      </c>
      <c r="O104" s="86"/>
      <c r="P104" s="215">
        <f>O104*H104</f>
        <v>0</v>
      </c>
      <c r="Q104" s="215">
        <v>0</v>
      </c>
      <c r="R104" s="215">
        <f>Q104*H104</f>
        <v>0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290</v>
      </c>
      <c r="AT104" s="217" t="s">
        <v>287</v>
      </c>
      <c r="AU104" s="217" t="s">
        <v>83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128</v>
      </c>
      <c r="BM104" s="217" t="s">
        <v>3356</v>
      </c>
    </row>
    <row r="105" s="2" customFormat="1" ht="24.15" customHeight="1">
      <c r="A105" s="40"/>
      <c r="B105" s="41"/>
      <c r="C105" s="247" t="s">
        <v>326</v>
      </c>
      <c r="D105" s="247" t="s">
        <v>287</v>
      </c>
      <c r="E105" s="248" t="s">
        <v>3357</v>
      </c>
      <c r="F105" s="249" t="s">
        <v>3358</v>
      </c>
      <c r="G105" s="250" t="s">
        <v>417</v>
      </c>
      <c r="H105" s="251">
        <v>1</v>
      </c>
      <c r="I105" s="252"/>
      <c r="J105" s="253">
        <f>ROUND(I105*H105,2)</f>
        <v>0</v>
      </c>
      <c r="K105" s="249" t="s">
        <v>19</v>
      </c>
      <c r="L105" s="254"/>
      <c r="M105" s="255" t="s">
        <v>19</v>
      </c>
      <c r="N105" s="256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290</v>
      </c>
      <c r="AT105" s="217" t="s">
        <v>287</v>
      </c>
      <c r="AU105" s="217" t="s">
        <v>83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128</v>
      </c>
      <c r="BM105" s="217" t="s">
        <v>3359</v>
      </c>
    </row>
    <row r="106" s="2" customFormat="1" ht="16.5" customHeight="1">
      <c r="A106" s="40"/>
      <c r="B106" s="41"/>
      <c r="C106" s="247" t="s">
        <v>7</v>
      </c>
      <c r="D106" s="247" t="s">
        <v>287</v>
      </c>
      <c r="E106" s="248" t="s">
        <v>3360</v>
      </c>
      <c r="F106" s="249" t="s">
        <v>3361</v>
      </c>
      <c r="G106" s="250" t="s">
        <v>443</v>
      </c>
      <c r="H106" s="251">
        <v>1</v>
      </c>
      <c r="I106" s="252"/>
      <c r="J106" s="253">
        <f>ROUND(I106*H106,2)</f>
        <v>0</v>
      </c>
      <c r="K106" s="249" t="s">
        <v>19</v>
      </c>
      <c r="L106" s="254"/>
      <c r="M106" s="255" t="s">
        <v>19</v>
      </c>
      <c r="N106" s="256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290</v>
      </c>
      <c r="AT106" s="217" t="s">
        <v>287</v>
      </c>
      <c r="AU106" s="217" t="s">
        <v>83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128</v>
      </c>
      <c r="BM106" s="217" t="s">
        <v>3362</v>
      </c>
    </row>
    <row r="107" s="2" customFormat="1" ht="16.5" customHeight="1">
      <c r="A107" s="40"/>
      <c r="B107" s="41"/>
      <c r="C107" s="247" t="s">
        <v>339</v>
      </c>
      <c r="D107" s="247" t="s">
        <v>287</v>
      </c>
      <c r="E107" s="248" t="s">
        <v>3363</v>
      </c>
      <c r="F107" s="249" t="s">
        <v>3364</v>
      </c>
      <c r="G107" s="250" t="s">
        <v>417</v>
      </c>
      <c r="H107" s="251">
        <v>1</v>
      </c>
      <c r="I107" s="252"/>
      <c r="J107" s="253">
        <f>ROUND(I107*H107,2)</f>
        <v>0</v>
      </c>
      <c r="K107" s="249" t="s">
        <v>19</v>
      </c>
      <c r="L107" s="254"/>
      <c r="M107" s="255" t="s">
        <v>19</v>
      </c>
      <c r="N107" s="256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290</v>
      </c>
      <c r="AT107" s="217" t="s">
        <v>287</v>
      </c>
      <c r="AU107" s="217" t="s">
        <v>83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128</v>
      </c>
      <c r="BM107" s="217" t="s">
        <v>3365</v>
      </c>
    </row>
    <row r="108" s="2" customFormat="1" ht="16.5" customHeight="1">
      <c r="A108" s="40"/>
      <c r="B108" s="41"/>
      <c r="C108" s="206" t="s">
        <v>344</v>
      </c>
      <c r="D108" s="206" t="s">
        <v>202</v>
      </c>
      <c r="E108" s="207" t="s">
        <v>3366</v>
      </c>
      <c r="F108" s="208" t="s">
        <v>3367</v>
      </c>
      <c r="G108" s="209" t="s">
        <v>305</v>
      </c>
      <c r="H108" s="257"/>
      <c r="I108" s="211"/>
      <c r="J108" s="212">
        <f>ROUND(I108*H108,2)</f>
        <v>0</v>
      </c>
      <c r="K108" s="208" t="s">
        <v>19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128</v>
      </c>
      <c r="AT108" s="217" t="s">
        <v>202</v>
      </c>
      <c r="AU108" s="217" t="s">
        <v>83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128</v>
      </c>
      <c r="BM108" s="217" t="s">
        <v>3368</v>
      </c>
    </row>
    <row r="109" s="12" customFormat="1" ht="25.92" customHeight="1">
      <c r="A109" s="12"/>
      <c r="B109" s="190"/>
      <c r="C109" s="191"/>
      <c r="D109" s="192" t="s">
        <v>74</v>
      </c>
      <c r="E109" s="193" t="s">
        <v>2341</v>
      </c>
      <c r="F109" s="193" t="s">
        <v>3369</v>
      </c>
      <c r="G109" s="191"/>
      <c r="H109" s="191"/>
      <c r="I109" s="194"/>
      <c r="J109" s="195">
        <f>BK109</f>
        <v>0</v>
      </c>
      <c r="K109" s="191"/>
      <c r="L109" s="196"/>
      <c r="M109" s="197"/>
      <c r="N109" s="198"/>
      <c r="O109" s="198"/>
      <c r="P109" s="199">
        <f>SUM(P110:P124)</f>
        <v>0</v>
      </c>
      <c r="Q109" s="198"/>
      <c r="R109" s="199">
        <f>SUM(R110:R124)</f>
        <v>0</v>
      </c>
      <c r="S109" s="198"/>
      <c r="T109" s="200">
        <f>SUM(T110:T124)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1" t="s">
        <v>85</v>
      </c>
      <c r="AT109" s="202" t="s">
        <v>74</v>
      </c>
      <c r="AU109" s="202" t="s">
        <v>75</v>
      </c>
      <c r="AY109" s="201" t="s">
        <v>199</v>
      </c>
      <c r="BK109" s="203">
        <f>SUM(BK110:BK124)</f>
        <v>0</v>
      </c>
    </row>
    <row r="110" s="2" customFormat="1" ht="21.75" customHeight="1">
      <c r="A110" s="40"/>
      <c r="B110" s="41"/>
      <c r="C110" s="206" t="s">
        <v>349</v>
      </c>
      <c r="D110" s="206" t="s">
        <v>202</v>
      </c>
      <c r="E110" s="207" t="s">
        <v>3370</v>
      </c>
      <c r="F110" s="208" t="s">
        <v>3371</v>
      </c>
      <c r="G110" s="209" t="s">
        <v>443</v>
      </c>
      <c r="H110" s="210">
        <v>4</v>
      </c>
      <c r="I110" s="211"/>
      <c r="J110" s="212">
        <f>ROUND(I110*H110,2)</f>
        <v>0</v>
      </c>
      <c r="K110" s="208" t="s">
        <v>19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128</v>
      </c>
      <c r="AT110" s="217" t="s">
        <v>202</v>
      </c>
      <c r="AU110" s="217" t="s">
        <v>83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128</v>
      </c>
      <c r="BM110" s="217" t="s">
        <v>3372</v>
      </c>
    </row>
    <row r="111" s="2" customFormat="1" ht="16.5" customHeight="1">
      <c r="A111" s="40"/>
      <c r="B111" s="41"/>
      <c r="C111" s="247" t="s">
        <v>354</v>
      </c>
      <c r="D111" s="247" t="s">
        <v>287</v>
      </c>
      <c r="E111" s="248" t="s">
        <v>3373</v>
      </c>
      <c r="F111" s="249" t="s">
        <v>3374</v>
      </c>
      <c r="G111" s="250" t="s">
        <v>443</v>
      </c>
      <c r="H111" s="251">
        <v>2</v>
      </c>
      <c r="I111" s="252"/>
      <c r="J111" s="253">
        <f>ROUND(I111*H111,2)</f>
        <v>0</v>
      </c>
      <c r="K111" s="249" t="s">
        <v>19</v>
      </c>
      <c r="L111" s="254"/>
      <c r="M111" s="255" t="s">
        <v>19</v>
      </c>
      <c r="N111" s="256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290</v>
      </c>
      <c r="AT111" s="217" t="s">
        <v>287</v>
      </c>
      <c r="AU111" s="217" t="s">
        <v>83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128</v>
      </c>
      <c r="BM111" s="217" t="s">
        <v>3375</v>
      </c>
    </row>
    <row r="112" s="2" customFormat="1" ht="16.5" customHeight="1">
      <c r="A112" s="40"/>
      <c r="B112" s="41"/>
      <c r="C112" s="247" t="s">
        <v>359</v>
      </c>
      <c r="D112" s="247" t="s">
        <v>287</v>
      </c>
      <c r="E112" s="248" t="s">
        <v>3376</v>
      </c>
      <c r="F112" s="249" t="s">
        <v>3377</v>
      </c>
      <c r="G112" s="250" t="s">
        <v>443</v>
      </c>
      <c r="H112" s="251">
        <v>4</v>
      </c>
      <c r="I112" s="252"/>
      <c r="J112" s="253">
        <f>ROUND(I112*H112,2)</f>
        <v>0</v>
      </c>
      <c r="K112" s="249" t="s">
        <v>19</v>
      </c>
      <c r="L112" s="254"/>
      <c r="M112" s="255" t="s">
        <v>19</v>
      </c>
      <c r="N112" s="256" t="s">
        <v>46</v>
      </c>
      <c r="O112" s="86"/>
      <c r="P112" s="215">
        <f>O112*H112</f>
        <v>0</v>
      </c>
      <c r="Q112" s="215">
        <v>0</v>
      </c>
      <c r="R112" s="215">
        <f>Q112*H112</f>
        <v>0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290</v>
      </c>
      <c r="AT112" s="217" t="s">
        <v>287</v>
      </c>
      <c r="AU112" s="217" t="s">
        <v>83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128</v>
      </c>
      <c r="BM112" s="217" t="s">
        <v>3378</v>
      </c>
    </row>
    <row r="113" s="2" customFormat="1" ht="16.5" customHeight="1">
      <c r="A113" s="40"/>
      <c r="B113" s="41"/>
      <c r="C113" s="206" t="s">
        <v>364</v>
      </c>
      <c r="D113" s="206" t="s">
        <v>202</v>
      </c>
      <c r="E113" s="207" t="s">
        <v>3379</v>
      </c>
      <c r="F113" s="208" t="s">
        <v>3380</v>
      </c>
      <c r="G113" s="209" t="s">
        <v>222</v>
      </c>
      <c r="H113" s="210">
        <v>38</v>
      </c>
      <c r="I113" s="211"/>
      <c r="J113" s="212">
        <f>ROUND(I113*H113,2)</f>
        <v>0</v>
      </c>
      <c r="K113" s="208" t="s">
        <v>19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128</v>
      </c>
      <c r="AT113" s="217" t="s">
        <v>202</v>
      </c>
      <c r="AU113" s="217" t="s">
        <v>83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128</v>
      </c>
      <c r="BM113" s="217" t="s">
        <v>3381</v>
      </c>
    </row>
    <row r="114" s="2" customFormat="1" ht="16.5" customHeight="1">
      <c r="A114" s="40"/>
      <c r="B114" s="41"/>
      <c r="C114" s="206" t="s">
        <v>369</v>
      </c>
      <c r="D114" s="206" t="s">
        <v>202</v>
      </c>
      <c r="E114" s="207" t="s">
        <v>3382</v>
      </c>
      <c r="F114" s="208" t="s">
        <v>3383</v>
      </c>
      <c r="G114" s="209" t="s">
        <v>222</v>
      </c>
      <c r="H114" s="210">
        <v>32</v>
      </c>
      <c r="I114" s="211"/>
      <c r="J114" s="212">
        <f>ROUND(I114*H114,2)</f>
        <v>0</v>
      </c>
      <c r="K114" s="208" t="s">
        <v>19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128</v>
      </c>
      <c r="AT114" s="217" t="s">
        <v>202</v>
      </c>
      <c r="AU114" s="217" t="s">
        <v>83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128</v>
      </c>
      <c r="BM114" s="217" t="s">
        <v>3384</v>
      </c>
    </row>
    <row r="115" s="2" customFormat="1" ht="16.5" customHeight="1">
      <c r="A115" s="40"/>
      <c r="B115" s="41"/>
      <c r="C115" s="247" t="s">
        <v>374</v>
      </c>
      <c r="D115" s="247" t="s">
        <v>287</v>
      </c>
      <c r="E115" s="248" t="s">
        <v>3385</v>
      </c>
      <c r="F115" s="249" t="s">
        <v>3386</v>
      </c>
      <c r="G115" s="250" t="s">
        <v>443</v>
      </c>
      <c r="H115" s="251">
        <v>10</v>
      </c>
      <c r="I115" s="252"/>
      <c r="J115" s="253">
        <f>ROUND(I115*H115,2)</f>
        <v>0</v>
      </c>
      <c r="K115" s="249" t="s">
        <v>19</v>
      </c>
      <c r="L115" s="254"/>
      <c r="M115" s="255" t="s">
        <v>19</v>
      </c>
      <c r="N115" s="256" t="s">
        <v>46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290</v>
      </c>
      <c r="AT115" s="217" t="s">
        <v>287</v>
      </c>
      <c r="AU115" s="217" t="s">
        <v>83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128</v>
      </c>
      <c r="BM115" s="217" t="s">
        <v>3387</v>
      </c>
    </row>
    <row r="116" s="2" customFormat="1" ht="16.5" customHeight="1">
      <c r="A116" s="40"/>
      <c r="B116" s="41"/>
      <c r="C116" s="206" t="s">
        <v>379</v>
      </c>
      <c r="D116" s="206" t="s">
        <v>202</v>
      </c>
      <c r="E116" s="207" t="s">
        <v>3388</v>
      </c>
      <c r="F116" s="208" t="s">
        <v>3389</v>
      </c>
      <c r="G116" s="209" t="s">
        <v>222</v>
      </c>
      <c r="H116" s="210">
        <v>10</v>
      </c>
      <c r="I116" s="211"/>
      <c r="J116" s="212">
        <f>ROUND(I116*H116,2)</f>
        <v>0</v>
      </c>
      <c r="K116" s="208" t="s">
        <v>19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</v>
      </c>
      <c r="R116" s="215">
        <f>Q116*H116</f>
        <v>0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128</v>
      </c>
      <c r="AT116" s="217" t="s">
        <v>202</v>
      </c>
      <c r="AU116" s="217" t="s">
        <v>83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128</v>
      </c>
      <c r="BM116" s="217" t="s">
        <v>3390</v>
      </c>
    </row>
    <row r="117" s="2" customFormat="1" ht="16.5" customHeight="1">
      <c r="A117" s="40"/>
      <c r="B117" s="41"/>
      <c r="C117" s="206" t="s">
        <v>384</v>
      </c>
      <c r="D117" s="206" t="s">
        <v>202</v>
      </c>
      <c r="E117" s="207" t="s">
        <v>3391</v>
      </c>
      <c r="F117" s="208" t="s">
        <v>3392</v>
      </c>
      <c r="G117" s="209" t="s">
        <v>222</v>
      </c>
      <c r="H117" s="210">
        <v>70</v>
      </c>
      <c r="I117" s="211"/>
      <c r="J117" s="212">
        <f>ROUND(I117*H117,2)</f>
        <v>0</v>
      </c>
      <c r="K117" s="208" t="s">
        <v>19</v>
      </c>
      <c r="L117" s="46"/>
      <c r="M117" s="213" t="s">
        <v>19</v>
      </c>
      <c r="N117" s="214" t="s">
        <v>46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128</v>
      </c>
      <c r="AT117" s="217" t="s">
        <v>202</v>
      </c>
      <c r="AU117" s="217" t="s">
        <v>83</v>
      </c>
      <c r="AY117" s="19" t="s">
        <v>199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83</v>
      </c>
      <c r="BK117" s="218">
        <f>ROUND(I117*H117,2)</f>
        <v>0</v>
      </c>
      <c r="BL117" s="19" t="s">
        <v>128</v>
      </c>
      <c r="BM117" s="217" t="s">
        <v>3393</v>
      </c>
    </row>
    <row r="118" s="2" customFormat="1" ht="16.5" customHeight="1">
      <c r="A118" s="40"/>
      <c r="B118" s="41"/>
      <c r="C118" s="206" t="s">
        <v>290</v>
      </c>
      <c r="D118" s="206" t="s">
        <v>202</v>
      </c>
      <c r="E118" s="207" t="s">
        <v>3394</v>
      </c>
      <c r="F118" s="208" t="s">
        <v>3395</v>
      </c>
      <c r="G118" s="209" t="s">
        <v>222</v>
      </c>
      <c r="H118" s="210">
        <v>70</v>
      </c>
      <c r="I118" s="211"/>
      <c r="J118" s="212">
        <f>ROUND(I118*H118,2)</f>
        <v>0</v>
      </c>
      <c r="K118" s="208" t="s">
        <v>19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128</v>
      </c>
      <c r="AT118" s="217" t="s">
        <v>202</v>
      </c>
      <c r="AU118" s="217" t="s">
        <v>83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128</v>
      </c>
      <c r="BM118" s="217" t="s">
        <v>3396</v>
      </c>
    </row>
    <row r="119" s="2" customFormat="1" ht="16.5" customHeight="1">
      <c r="A119" s="40"/>
      <c r="B119" s="41"/>
      <c r="C119" s="206" t="s">
        <v>392</v>
      </c>
      <c r="D119" s="206" t="s">
        <v>202</v>
      </c>
      <c r="E119" s="207" t="s">
        <v>3397</v>
      </c>
      <c r="F119" s="208" t="s">
        <v>3398</v>
      </c>
      <c r="G119" s="209" t="s">
        <v>417</v>
      </c>
      <c r="H119" s="210">
        <v>9</v>
      </c>
      <c r="I119" s="211"/>
      <c r="J119" s="212">
        <f>ROUND(I119*H119,2)</f>
        <v>0</v>
      </c>
      <c r="K119" s="208" t="s">
        <v>19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128</v>
      </c>
      <c r="AT119" s="217" t="s">
        <v>202</v>
      </c>
      <c r="AU119" s="217" t="s">
        <v>83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128</v>
      </c>
      <c r="BM119" s="217" t="s">
        <v>3399</v>
      </c>
    </row>
    <row r="120" s="2" customFormat="1" ht="16.5" customHeight="1">
      <c r="A120" s="40"/>
      <c r="B120" s="41"/>
      <c r="C120" s="247" t="s">
        <v>516</v>
      </c>
      <c r="D120" s="247" t="s">
        <v>287</v>
      </c>
      <c r="E120" s="248" t="s">
        <v>3400</v>
      </c>
      <c r="F120" s="249" t="s">
        <v>3401</v>
      </c>
      <c r="G120" s="250" t="s">
        <v>417</v>
      </c>
      <c r="H120" s="251">
        <v>9</v>
      </c>
      <c r="I120" s="252"/>
      <c r="J120" s="253">
        <f>ROUND(I120*H120,2)</f>
        <v>0</v>
      </c>
      <c r="K120" s="249" t="s">
        <v>19</v>
      </c>
      <c r="L120" s="254"/>
      <c r="M120" s="255" t="s">
        <v>19</v>
      </c>
      <c r="N120" s="256" t="s">
        <v>46</v>
      </c>
      <c r="O120" s="86"/>
      <c r="P120" s="215">
        <f>O120*H120</f>
        <v>0</v>
      </c>
      <c r="Q120" s="215">
        <v>0</v>
      </c>
      <c r="R120" s="215">
        <f>Q120*H120</f>
        <v>0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290</v>
      </c>
      <c r="AT120" s="217" t="s">
        <v>287</v>
      </c>
      <c r="AU120" s="217" t="s">
        <v>83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128</v>
      </c>
      <c r="BM120" s="217" t="s">
        <v>3402</v>
      </c>
    </row>
    <row r="121" s="2" customFormat="1" ht="16.5" customHeight="1">
      <c r="A121" s="40"/>
      <c r="B121" s="41"/>
      <c r="C121" s="206" t="s">
        <v>521</v>
      </c>
      <c r="D121" s="206" t="s">
        <v>202</v>
      </c>
      <c r="E121" s="207" t="s">
        <v>3403</v>
      </c>
      <c r="F121" s="208" t="s">
        <v>3404</v>
      </c>
      <c r="G121" s="209" t="s">
        <v>417</v>
      </c>
      <c r="H121" s="210">
        <v>4</v>
      </c>
      <c r="I121" s="211"/>
      <c r="J121" s="212">
        <f>ROUND(I121*H121,2)</f>
        <v>0</v>
      </c>
      <c r="K121" s="208" t="s">
        <v>19</v>
      </c>
      <c r="L121" s="46"/>
      <c r="M121" s="213" t="s">
        <v>19</v>
      </c>
      <c r="N121" s="214" t="s">
        <v>46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128</v>
      </c>
      <c r="AT121" s="217" t="s">
        <v>202</v>
      </c>
      <c r="AU121" s="217" t="s">
        <v>83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128</v>
      </c>
      <c r="BM121" s="217" t="s">
        <v>3405</v>
      </c>
    </row>
    <row r="122" s="2" customFormat="1" ht="16.5" customHeight="1">
      <c r="A122" s="40"/>
      <c r="B122" s="41"/>
      <c r="C122" s="206" t="s">
        <v>526</v>
      </c>
      <c r="D122" s="206" t="s">
        <v>202</v>
      </c>
      <c r="E122" s="207" t="s">
        <v>3406</v>
      </c>
      <c r="F122" s="208" t="s">
        <v>3407</v>
      </c>
      <c r="G122" s="209" t="s">
        <v>443</v>
      </c>
      <c r="H122" s="210">
        <v>4</v>
      </c>
      <c r="I122" s="211"/>
      <c r="J122" s="212">
        <f>ROUND(I122*H122,2)</f>
        <v>0</v>
      </c>
      <c r="K122" s="208" t="s">
        <v>19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128</v>
      </c>
      <c r="AT122" s="217" t="s">
        <v>202</v>
      </c>
      <c r="AU122" s="217" t="s">
        <v>83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128</v>
      </c>
      <c r="BM122" s="217" t="s">
        <v>3408</v>
      </c>
    </row>
    <row r="123" s="2" customFormat="1" ht="16.5" customHeight="1">
      <c r="A123" s="40"/>
      <c r="B123" s="41"/>
      <c r="C123" s="247" t="s">
        <v>531</v>
      </c>
      <c r="D123" s="247" t="s">
        <v>287</v>
      </c>
      <c r="E123" s="248" t="s">
        <v>3409</v>
      </c>
      <c r="F123" s="249" t="s">
        <v>3410</v>
      </c>
      <c r="G123" s="250" t="s">
        <v>2813</v>
      </c>
      <c r="H123" s="251">
        <v>4</v>
      </c>
      <c r="I123" s="252"/>
      <c r="J123" s="253">
        <f>ROUND(I123*H123,2)</f>
        <v>0</v>
      </c>
      <c r="K123" s="249" t="s">
        <v>19</v>
      </c>
      <c r="L123" s="254"/>
      <c r="M123" s="255" t="s">
        <v>19</v>
      </c>
      <c r="N123" s="256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290</v>
      </c>
      <c r="AT123" s="217" t="s">
        <v>287</v>
      </c>
      <c r="AU123" s="217" t="s">
        <v>83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128</v>
      </c>
      <c r="BM123" s="217" t="s">
        <v>3411</v>
      </c>
    </row>
    <row r="124" s="2" customFormat="1" ht="16.5" customHeight="1">
      <c r="A124" s="40"/>
      <c r="B124" s="41"/>
      <c r="C124" s="206" t="s">
        <v>536</v>
      </c>
      <c r="D124" s="206" t="s">
        <v>202</v>
      </c>
      <c r="E124" s="207" t="s">
        <v>3412</v>
      </c>
      <c r="F124" s="208" t="s">
        <v>3413</v>
      </c>
      <c r="G124" s="209" t="s">
        <v>305</v>
      </c>
      <c r="H124" s="257"/>
      <c r="I124" s="211"/>
      <c r="J124" s="212">
        <f>ROUND(I124*H124,2)</f>
        <v>0</v>
      </c>
      <c r="K124" s="208" t="s">
        <v>19</v>
      </c>
      <c r="L124" s="46"/>
      <c r="M124" s="213" t="s">
        <v>19</v>
      </c>
      <c r="N124" s="214" t="s">
        <v>46</v>
      </c>
      <c r="O124" s="86"/>
      <c r="P124" s="215">
        <f>O124*H124</f>
        <v>0</v>
      </c>
      <c r="Q124" s="215">
        <v>0</v>
      </c>
      <c r="R124" s="215">
        <f>Q124*H124</f>
        <v>0</v>
      </c>
      <c r="S124" s="215">
        <v>0</v>
      </c>
      <c r="T124" s="21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17" t="s">
        <v>128</v>
      </c>
      <c r="AT124" s="217" t="s">
        <v>202</v>
      </c>
      <c r="AU124" s="217" t="s">
        <v>83</v>
      </c>
      <c r="AY124" s="19" t="s">
        <v>199</v>
      </c>
      <c r="BE124" s="218">
        <f>IF(N124="základní",J124,0)</f>
        <v>0</v>
      </c>
      <c r="BF124" s="218">
        <f>IF(N124="snížená",J124,0)</f>
        <v>0</v>
      </c>
      <c r="BG124" s="218">
        <f>IF(N124="zákl. přenesená",J124,0)</f>
        <v>0</v>
      </c>
      <c r="BH124" s="218">
        <f>IF(N124="sníž. přenesená",J124,0)</f>
        <v>0</v>
      </c>
      <c r="BI124" s="218">
        <f>IF(N124="nulová",J124,0)</f>
        <v>0</v>
      </c>
      <c r="BJ124" s="19" t="s">
        <v>83</v>
      </c>
      <c r="BK124" s="218">
        <f>ROUND(I124*H124,2)</f>
        <v>0</v>
      </c>
      <c r="BL124" s="19" t="s">
        <v>128</v>
      </c>
      <c r="BM124" s="217" t="s">
        <v>3414</v>
      </c>
    </row>
    <row r="125" s="12" customFormat="1" ht="25.92" customHeight="1">
      <c r="A125" s="12"/>
      <c r="B125" s="190"/>
      <c r="C125" s="191"/>
      <c r="D125" s="192" t="s">
        <v>74</v>
      </c>
      <c r="E125" s="193" t="s">
        <v>439</v>
      </c>
      <c r="F125" s="193" t="s">
        <v>3415</v>
      </c>
      <c r="G125" s="191"/>
      <c r="H125" s="191"/>
      <c r="I125" s="194"/>
      <c r="J125" s="195">
        <f>BK125</f>
        <v>0</v>
      </c>
      <c r="K125" s="191"/>
      <c r="L125" s="196"/>
      <c r="M125" s="197"/>
      <c r="N125" s="198"/>
      <c r="O125" s="198"/>
      <c r="P125" s="199">
        <f>SUM(P126:P150)</f>
        <v>0</v>
      </c>
      <c r="Q125" s="198"/>
      <c r="R125" s="199">
        <f>SUM(R126:R150)</f>
        <v>0</v>
      </c>
      <c r="S125" s="198"/>
      <c r="T125" s="200">
        <f>SUM(T126:T150)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01" t="s">
        <v>85</v>
      </c>
      <c r="AT125" s="202" t="s">
        <v>74</v>
      </c>
      <c r="AU125" s="202" t="s">
        <v>75</v>
      </c>
      <c r="AY125" s="201" t="s">
        <v>199</v>
      </c>
      <c r="BK125" s="203">
        <f>SUM(BK126:BK150)</f>
        <v>0</v>
      </c>
    </row>
    <row r="126" s="2" customFormat="1" ht="16.5" customHeight="1">
      <c r="A126" s="40"/>
      <c r="B126" s="41"/>
      <c r="C126" s="206" t="s">
        <v>543</v>
      </c>
      <c r="D126" s="206" t="s">
        <v>202</v>
      </c>
      <c r="E126" s="207" t="s">
        <v>3416</v>
      </c>
      <c r="F126" s="208" t="s">
        <v>3417</v>
      </c>
      <c r="G126" s="209" t="s">
        <v>443</v>
      </c>
      <c r="H126" s="210">
        <v>9</v>
      </c>
      <c r="I126" s="211"/>
      <c r="J126" s="212">
        <f>ROUND(I126*H126,2)</f>
        <v>0</v>
      </c>
      <c r="K126" s="208" t="s">
        <v>19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128</v>
      </c>
      <c r="AT126" s="217" t="s">
        <v>202</v>
      </c>
      <c r="AU126" s="217" t="s">
        <v>83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128</v>
      </c>
      <c r="BM126" s="217" t="s">
        <v>3418</v>
      </c>
    </row>
    <row r="127" s="2" customFormat="1" ht="16.5" customHeight="1">
      <c r="A127" s="40"/>
      <c r="B127" s="41"/>
      <c r="C127" s="206" t="s">
        <v>548</v>
      </c>
      <c r="D127" s="206" t="s">
        <v>202</v>
      </c>
      <c r="E127" s="207" t="s">
        <v>3419</v>
      </c>
      <c r="F127" s="208" t="s">
        <v>3420</v>
      </c>
      <c r="G127" s="209" t="s">
        <v>417</v>
      </c>
      <c r="H127" s="210">
        <v>9</v>
      </c>
      <c r="I127" s="211"/>
      <c r="J127" s="212">
        <f>ROUND(I127*H127,2)</f>
        <v>0</v>
      </c>
      <c r="K127" s="208" t="s">
        <v>19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128</v>
      </c>
      <c r="AT127" s="217" t="s">
        <v>202</v>
      </c>
      <c r="AU127" s="217" t="s">
        <v>83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128</v>
      </c>
      <c r="BM127" s="217" t="s">
        <v>3421</v>
      </c>
    </row>
    <row r="128" s="2" customFormat="1" ht="16.5" customHeight="1">
      <c r="A128" s="40"/>
      <c r="B128" s="41"/>
      <c r="C128" s="206" t="s">
        <v>553</v>
      </c>
      <c r="D128" s="206" t="s">
        <v>202</v>
      </c>
      <c r="E128" s="207" t="s">
        <v>3422</v>
      </c>
      <c r="F128" s="208" t="s">
        <v>3423</v>
      </c>
      <c r="G128" s="209" t="s">
        <v>443</v>
      </c>
      <c r="H128" s="210">
        <v>3</v>
      </c>
      <c r="I128" s="211"/>
      <c r="J128" s="212">
        <f>ROUND(I128*H128,2)</f>
        <v>0</v>
      </c>
      <c r="K128" s="208" t="s">
        <v>19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0</v>
      </c>
      <c r="R128" s="215">
        <f>Q128*H128</f>
        <v>0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128</v>
      </c>
      <c r="AT128" s="217" t="s">
        <v>202</v>
      </c>
      <c r="AU128" s="217" t="s">
        <v>83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128</v>
      </c>
      <c r="BM128" s="217" t="s">
        <v>3424</v>
      </c>
    </row>
    <row r="129" s="2" customFormat="1" ht="16.5" customHeight="1">
      <c r="A129" s="40"/>
      <c r="B129" s="41"/>
      <c r="C129" s="206" t="s">
        <v>558</v>
      </c>
      <c r="D129" s="206" t="s">
        <v>202</v>
      </c>
      <c r="E129" s="207" t="s">
        <v>3425</v>
      </c>
      <c r="F129" s="208" t="s">
        <v>3426</v>
      </c>
      <c r="G129" s="209" t="s">
        <v>443</v>
      </c>
      <c r="H129" s="210">
        <v>3</v>
      </c>
      <c r="I129" s="211"/>
      <c r="J129" s="212">
        <f>ROUND(I129*H129,2)</f>
        <v>0</v>
      </c>
      <c r="K129" s="208" t="s">
        <v>19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128</v>
      </c>
      <c r="AT129" s="217" t="s">
        <v>202</v>
      </c>
      <c r="AU129" s="217" t="s">
        <v>83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128</v>
      </c>
      <c r="BM129" s="217" t="s">
        <v>3427</v>
      </c>
    </row>
    <row r="130" s="2" customFormat="1" ht="16.5" customHeight="1">
      <c r="A130" s="40"/>
      <c r="B130" s="41"/>
      <c r="C130" s="206" t="s">
        <v>563</v>
      </c>
      <c r="D130" s="206" t="s">
        <v>202</v>
      </c>
      <c r="E130" s="207" t="s">
        <v>3428</v>
      </c>
      <c r="F130" s="208" t="s">
        <v>3429</v>
      </c>
      <c r="G130" s="209" t="s">
        <v>443</v>
      </c>
      <c r="H130" s="210">
        <v>2</v>
      </c>
      <c r="I130" s="211"/>
      <c r="J130" s="212">
        <f>ROUND(I130*H130,2)</f>
        <v>0</v>
      </c>
      <c r="K130" s="208" t="s">
        <v>19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128</v>
      </c>
      <c r="AT130" s="217" t="s">
        <v>202</v>
      </c>
      <c r="AU130" s="217" t="s">
        <v>83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128</v>
      </c>
      <c r="BM130" s="217" t="s">
        <v>3430</v>
      </c>
    </row>
    <row r="131" s="2" customFormat="1" ht="16.5" customHeight="1">
      <c r="A131" s="40"/>
      <c r="B131" s="41"/>
      <c r="C131" s="206" t="s">
        <v>570</v>
      </c>
      <c r="D131" s="206" t="s">
        <v>202</v>
      </c>
      <c r="E131" s="207" t="s">
        <v>3431</v>
      </c>
      <c r="F131" s="208" t="s">
        <v>3432</v>
      </c>
      <c r="G131" s="209" t="s">
        <v>443</v>
      </c>
      <c r="H131" s="210">
        <v>2</v>
      </c>
      <c r="I131" s="211"/>
      <c r="J131" s="212">
        <f>ROUND(I131*H131,2)</f>
        <v>0</v>
      </c>
      <c r="K131" s="208" t="s">
        <v>19</v>
      </c>
      <c r="L131" s="46"/>
      <c r="M131" s="213" t="s">
        <v>19</v>
      </c>
      <c r="N131" s="214" t="s">
        <v>46</v>
      </c>
      <c r="O131" s="86"/>
      <c r="P131" s="215">
        <f>O131*H131</f>
        <v>0</v>
      </c>
      <c r="Q131" s="215">
        <v>0</v>
      </c>
      <c r="R131" s="215">
        <f>Q131*H131</f>
        <v>0</v>
      </c>
      <c r="S131" s="215">
        <v>0</v>
      </c>
      <c r="T131" s="21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17" t="s">
        <v>128</v>
      </c>
      <c r="AT131" s="217" t="s">
        <v>202</v>
      </c>
      <c r="AU131" s="217" t="s">
        <v>83</v>
      </c>
      <c r="AY131" s="19" t="s">
        <v>199</v>
      </c>
      <c r="BE131" s="218">
        <f>IF(N131="základní",J131,0)</f>
        <v>0</v>
      </c>
      <c r="BF131" s="218">
        <f>IF(N131="snížená",J131,0)</f>
        <v>0</v>
      </c>
      <c r="BG131" s="218">
        <f>IF(N131="zákl. přenesená",J131,0)</f>
        <v>0</v>
      </c>
      <c r="BH131" s="218">
        <f>IF(N131="sníž. přenesená",J131,0)</f>
        <v>0</v>
      </c>
      <c r="BI131" s="218">
        <f>IF(N131="nulová",J131,0)</f>
        <v>0</v>
      </c>
      <c r="BJ131" s="19" t="s">
        <v>83</v>
      </c>
      <c r="BK131" s="218">
        <f>ROUND(I131*H131,2)</f>
        <v>0</v>
      </c>
      <c r="BL131" s="19" t="s">
        <v>128</v>
      </c>
      <c r="BM131" s="217" t="s">
        <v>3433</v>
      </c>
    </row>
    <row r="132" s="2" customFormat="1" ht="16.5" customHeight="1">
      <c r="A132" s="40"/>
      <c r="B132" s="41"/>
      <c r="C132" s="247" t="s">
        <v>575</v>
      </c>
      <c r="D132" s="247" t="s">
        <v>287</v>
      </c>
      <c r="E132" s="248" t="s">
        <v>3434</v>
      </c>
      <c r="F132" s="249" t="s">
        <v>3435</v>
      </c>
      <c r="G132" s="250" t="s">
        <v>443</v>
      </c>
      <c r="H132" s="251">
        <v>3</v>
      </c>
      <c r="I132" s="252"/>
      <c r="J132" s="253">
        <f>ROUND(I132*H132,2)</f>
        <v>0</v>
      </c>
      <c r="K132" s="249" t="s">
        <v>19</v>
      </c>
      <c r="L132" s="254"/>
      <c r="M132" s="255" t="s">
        <v>19</v>
      </c>
      <c r="N132" s="256" t="s">
        <v>46</v>
      </c>
      <c r="O132" s="86"/>
      <c r="P132" s="215">
        <f>O132*H132</f>
        <v>0</v>
      </c>
      <c r="Q132" s="215">
        <v>0</v>
      </c>
      <c r="R132" s="215">
        <f>Q132*H132</f>
        <v>0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290</v>
      </c>
      <c r="AT132" s="217" t="s">
        <v>287</v>
      </c>
      <c r="AU132" s="217" t="s">
        <v>83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128</v>
      </c>
      <c r="BM132" s="217" t="s">
        <v>3436</v>
      </c>
    </row>
    <row r="133" s="2" customFormat="1" ht="16.5" customHeight="1">
      <c r="A133" s="40"/>
      <c r="B133" s="41"/>
      <c r="C133" s="247" t="s">
        <v>580</v>
      </c>
      <c r="D133" s="247" t="s">
        <v>287</v>
      </c>
      <c r="E133" s="248" t="s">
        <v>3437</v>
      </c>
      <c r="F133" s="249" t="s">
        <v>3438</v>
      </c>
      <c r="G133" s="250" t="s">
        <v>417</v>
      </c>
      <c r="H133" s="251">
        <v>2</v>
      </c>
      <c r="I133" s="252"/>
      <c r="J133" s="253">
        <f>ROUND(I133*H133,2)</f>
        <v>0</v>
      </c>
      <c r="K133" s="249" t="s">
        <v>19</v>
      </c>
      <c r="L133" s="254"/>
      <c r="M133" s="255" t="s">
        <v>19</v>
      </c>
      <c r="N133" s="256" t="s">
        <v>46</v>
      </c>
      <c r="O133" s="86"/>
      <c r="P133" s="215">
        <f>O133*H133</f>
        <v>0</v>
      </c>
      <c r="Q133" s="215">
        <v>0</v>
      </c>
      <c r="R133" s="215">
        <f>Q133*H133</f>
        <v>0</v>
      </c>
      <c r="S133" s="215">
        <v>0</v>
      </c>
      <c r="T133" s="21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290</v>
      </c>
      <c r="AT133" s="217" t="s">
        <v>287</v>
      </c>
      <c r="AU133" s="217" t="s">
        <v>83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128</v>
      </c>
      <c r="BM133" s="217" t="s">
        <v>3439</v>
      </c>
    </row>
    <row r="134" s="2" customFormat="1" ht="16.5" customHeight="1">
      <c r="A134" s="40"/>
      <c r="B134" s="41"/>
      <c r="C134" s="247" t="s">
        <v>585</v>
      </c>
      <c r="D134" s="247" t="s">
        <v>287</v>
      </c>
      <c r="E134" s="248" t="s">
        <v>3440</v>
      </c>
      <c r="F134" s="249" t="s">
        <v>3441</v>
      </c>
      <c r="G134" s="250" t="s">
        <v>417</v>
      </c>
      <c r="H134" s="251">
        <v>2</v>
      </c>
      <c r="I134" s="252"/>
      <c r="J134" s="253">
        <f>ROUND(I134*H134,2)</f>
        <v>0</v>
      </c>
      <c r="K134" s="249" t="s">
        <v>19</v>
      </c>
      <c r="L134" s="254"/>
      <c r="M134" s="255" t="s">
        <v>19</v>
      </c>
      <c r="N134" s="256" t="s">
        <v>46</v>
      </c>
      <c r="O134" s="86"/>
      <c r="P134" s="215">
        <f>O134*H134</f>
        <v>0</v>
      </c>
      <c r="Q134" s="215">
        <v>0</v>
      </c>
      <c r="R134" s="215">
        <f>Q134*H134</f>
        <v>0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290</v>
      </c>
      <c r="AT134" s="217" t="s">
        <v>287</v>
      </c>
      <c r="AU134" s="217" t="s">
        <v>83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128</v>
      </c>
      <c r="BM134" s="217" t="s">
        <v>3442</v>
      </c>
    </row>
    <row r="135" s="2" customFormat="1" ht="16.5" customHeight="1">
      <c r="A135" s="40"/>
      <c r="B135" s="41"/>
      <c r="C135" s="247" t="s">
        <v>592</v>
      </c>
      <c r="D135" s="247" t="s">
        <v>287</v>
      </c>
      <c r="E135" s="248" t="s">
        <v>3443</v>
      </c>
      <c r="F135" s="249" t="s">
        <v>3444</v>
      </c>
      <c r="G135" s="250" t="s">
        <v>417</v>
      </c>
      <c r="H135" s="251">
        <v>3</v>
      </c>
      <c r="I135" s="252"/>
      <c r="J135" s="253">
        <f>ROUND(I135*H135,2)</f>
        <v>0</v>
      </c>
      <c r="K135" s="249" t="s">
        <v>19</v>
      </c>
      <c r="L135" s="254"/>
      <c r="M135" s="255" t="s">
        <v>19</v>
      </c>
      <c r="N135" s="256" t="s">
        <v>46</v>
      </c>
      <c r="O135" s="86"/>
      <c r="P135" s="215">
        <f>O135*H135</f>
        <v>0</v>
      </c>
      <c r="Q135" s="215">
        <v>0</v>
      </c>
      <c r="R135" s="215">
        <f>Q135*H135</f>
        <v>0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290</v>
      </c>
      <c r="AT135" s="217" t="s">
        <v>287</v>
      </c>
      <c r="AU135" s="217" t="s">
        <v>83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128</v>
      </c>
      <c r="BM135" s="217" t="s">
        <v>3445</v>
      </c>
    </row>
    <row r="136" s="2" customFormat="1" ht="16.5" customHeight="1">
      <c r="A136" s="40"/>
      <c r="B136" s="41"/>
      <c r="C136" s="247" t="s">
        <v>597</v>
      </c>
      <c r="D136" s="247" t="s">
        <v>287</v>
      </c>
      <c r="E136" s="248" t="s">
        <v>3446</v>
      </c>
      <c r="F136" s="249" t="s">
        <v>3447</v>
      </c>
      <c r="G136" s="250" t="s">
        <v>417</v>
      </c>
      <c r="H136" s="251">
        <v>1</v>
      </c>
      <c r="I136" s="252"/>
      <c r="J136" s="253">
        <f>ROUND(I136*H136,2)</f>
        <v>0</v>
      </c>
      <c r="K136" s="249" t="s">
        <v>19</v>
      </c>
      <c r="L136" s="254"/>
      <c r="M136" s="255" t="s">
        <v>19</v>
      </c>
      <c r="N136" s="256" t="s">
        <v>46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290</v>
      </c>
      <c r="AT136" s="217" t="s">
        <v>287</v>
      </c>
      <c r="AU136" s="217" t="s">
        <v>83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128</v>
      </c>
      <c r="BM136" s="217" t="s">
        <v>3448</v>
      </c>
    </row>
    <row r="137" s="2" customFormat="1" ht="16.5" customHeight="1">
      <c r="A137" s="40"/>
      <c r="B137" s="41"/>
      <c r="C137" s="247" t="s">
        <v>602</v>
      </c>
      <c r="D137" s="247" t="s">
        <v>287</v>
      </c>
      <c r="E137" s="248" t="s">
        <v>3449</v>
      </c>
      <c r="F137" s="249" t="s">
        <v>3450</v>
      </c>
      <c r="G137" s="250" t="s">
        <v>417</v>
      </c>
      <c r="H137" s="251">
        <v>1</v>
      </c>
      <c r="I137" s="252"/>
      <c r="J137" s="253">
        <f>ROUND(I137*H137,2)</f>
        <v>0</v>
      </c>
      <c r="K137" s="249" t="s">
        <v>19</v>
      </c>
      <c r="L137" s="254"/>
      <c r="M137" s="255" t="s">
        <v>19</v>
      </c>
      <c r="N137" s="256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290</v>
      </c>
      <c r="AT137" s="217" t="s">
        <v>287</v>
      </c>
      <c r="AU137" s="217" t="s">
        <v>83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128</v>
      </c>
      <c r="BM137" s="217" t="s">
        <v>3451</v>
      </c>
    </row>
    <row r="138" s="2" customFormat="1" ht="16.5" customHeight="1">
      <c r="A138" s="40"/>
      <c r="B138" s="41"/>
      <c r="C138" s="247" t="s">
        <v>606</v>
      </c>
      <c r="D138" s="247" t="s">
        <v>287</v>
      </c>
      <c r="E138" s="248" t="s">
        <v>3452</v>
      </c>
      <c r="F138" s="249" t="s">
        <v>3453</v>
      </c>
      <c r="G138" s="250" t="s">
        <v>417</v>
      </c>
      <c r="H138" s="251">
        <v>2</v>
      </c>
      <c r="I138" s="252"/>
      <c r="J138" s="253">
        <f>ROUND(I138*H138,2)</f>
        <v>0</v>
      </c>
      <c r="K138" s="249" t="s">
        <v>19</v>
      </c>
      <c r="L138" s="254"/>
      <c r="M138" s="255" t="s">
        <v>19</v>
      </c>
      <c r="N138" s="256" t="s">
        <v>46</v>
      </c>
      <c r="O138" s="86"/>
      <c r="P138" s="215">
        <f>O138*H138</f>
        <v>0</v>
      </c>
      <c r="Q138" s="215">
        <v>0</v>
      </c>
      <c r="R138" s="215">
        <f>Q138*H138</f>
        <v>0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290</v>
      </c>
      <c r="AT138" s="217" t="s">
        <v>287</v>
      </c>
      <c r="AU138" s="217" t="s">
        <v>83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128</v>
      </c>
      <c r="BM138" s="217" t="s">
        <v>3454</v>
      </c>
    </row>
    <row r="139" s="2" customFormat="1" ht="16.5" customHeight="1">
      <c r="A139" s="40"/>
      <c r="B139" s="41"/>
      <c r="C139" s="247" t="s">
        <v>613</v>
      </c>
      <c r="D139" s="247" t="s">
        <v>287</v>
      </c>
      <c r="E139" s="248" t="s">
        <v>3455</v>
      </c>
      <c r="F139" s="249" t="s">
        <v>3456</v>
      </c>
      <c r="G139" s="250" t="s">
        <v>417</v>
      </c>
      <c r="H139" s="251">
        <v>1</v>
      </c>
      <c r="I139" s="252"/>
      <c r="J139" s="253">
        <f>ROUND(I139*H139,2)</f>
        <v>0</v>
      </c>
      <c r="K139" s="249" t="s">
        <v>19</v>
      </c>
      <c r="L139" s="254"/>
      <c r="M139" s="255" t="s">
        <v>19</v>
      </c>
      <c r="N139" s="256" t="s">
        <v>46</v>
      </c>
      <c r="O139" s="86"/>
      <c r="P139" s="215">
        <f>O139*H139</f>
        <v>0</v>
      </c>
      <c r="Q139" s="215">
        <v>0</v>
      </c>
      <c r="R139" s="215">
        <f>Q139*H139</f>
        <v>0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290</v>
      </c>
      <c r="AT139" s="217" t="s">
        <v>287</v>
      </c>
      <c r="AU139" s="217" t="s">
        <v>83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128</v>
      </c>
      <c r="BM139" s="217" t="s">
        <v>3457</v>
      </c>
    </row>
    <row r="140" s="2" customFormat="1" ht="16.5" customHeight="1">
      <c r="A140" s="40"/>
      <c r="B140" s="41"/>
      <c r="C140" s="247" t="s">
        <v>1132</v>
      </c>
      <c r="D140" s="247" t="s">
        <v>287</v>
      </c>
      <c r="E140" s="248" t="s">
        <v>3458</v>
      </c>
      <c r="F140" s="249" t="s">
        <v>3459</v>
      </c>
      <c r="G140" s="250" t="s">
        <v>417</v>
      </c>
      <c r="H140" s="251">
        <v>1</v>
      </c>
      <c r="I140" s="252"/>
      <c r="J140" s="253">
        <f>ROUND(I140*H140,2)</f>
        <v>0</v>
      </c>
      <c r="K140" s="249" t="s">
        <v>19</v>
      </c>
      <c r="L140" s="254"/>
      <c r="M140" s="255" t="s">
        <v>19</v>
      </c>
      <c r="N140" s="256" t="s">
        <v>46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290</v>
      </c>
      <c r="AT140" s="217" t="s">
        <v>287</v>
      </c>
      <c r="AU140" s="217" t="s">
        <v>83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128</v>
      </c>
      <c r="BM140" s="217" t="s">
        <v>3460</v>
      </c>
    </row>
    <row r="141" s="2" customFormat="1" ht="16.5" customHeight="1">
      <c r="A141" s="40"/>
      <c r="B141" s="41"/>
      <c r="C141" s="247" t="s">
        <v>1134</v>
      </c>
      <c r="D141" s="247" t="s">
        <v>287</v>
      </c>
      <c r="E141" s="248" t="s">
        <v>3461</v>
      </c>
      <c r="F141" s="249" t="s">
        <v>3462</v>
      </c>
      <c r="G141" s="250" t="s">
        <v>417</v>
      </c>
      <c r="H141" s="251">
        <v>1</v>
      </c>
      <c r="I141" s="252"/>
      <c r="J141" s="253">
        <f>ROUND(I141*H141,2)</f>
        <v>0</v>
      </c>
      <c r="K141" s="249" t="s">
        <v>19</v>
      </c>
      <c r="L141" s="254"/>
      <c r="M141" s="255" t="s">
        <v>19</v>
      </c>
      <c r="N141" s="256" t="s">
        <v>46</v>
      </c>
      <c r="O141" s="86"/>
      <c r="P141" s="215">
        <f>O141*H141</f>
        <v>0</v>
      </c>
      <c r="Q141" s="215">
        <v>0</v>
      </c>
      <c r="R141" s="215">
        <f>Q141*H141</f>
        <v>0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290</v>
      </c>
      <c r="AT141" s="217" t="s">
        <v>287</v>
      </c>
      <c r="AU141" s="217" t="s">
        <v>83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128</v>
      </c>
      <c r="BM141" s="217" t="s">
        <v>3463</v>
      </c>
    </row>
    <row r="142" s="2" customFormat="1" ht="16.5" customHeight="1">
      <c r="A142" s="40"/>
      <c r="B142" s="41"/>
      <c r="C142" s="247" t="s">
        <v>1455</v>
      </c>
      <c r="D142" s="247" t="s">
        <v>287</v>
      </c>
      <c r="E142" s="248" t="s">
        <v>3464</v>
      </c>
      <c r="F142" s="249" t="s">
        <v>3465</v>
      </c>
      <c r="G142" s="250" t="s">
        <v>417</v>
      </c>
      <c r="H142" s="251">
        <v>1</v>
      </c>
      <c r="I142" s="252"/>
      <c r="J142" s="253">
        <f>ROUND(I142*H142,2)</f>
        <v>0</v>
      </c>
      <c r="K142" s="249" t="s">
        <v>19</v>
      </c>
      <c r="L142" s="254"/>
      <c r="M142" s="255" t="s">
        <v>19</v>
      </c>
      <c r="N142" s="256" t="s">
        <v>46</v>
      </c>
      <c r="O142" s="86"/>
      <c r="P142" s="215">
        <f>O142*H142</f>
        <v>0</v>
      </c>
      <c r="Q142" s="215">
        <v>0</v>
      </c>
      <c r="R142" s="215">
        <f>Q142*H142</f>
        <v>0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290</v>
      </c>
      <c r="AT142" s="217" t="s">
        <v>287</v>
      </c>
      <c r="AU142" s="217" t="s">
        <v>83</v>
      </c>
      <c r="AY142" s="19" t="s">
        <v>199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83</v>
      </c>
      <c r="BK142" s="218">
        <f>ROUND(I142*H142,2)</f>
        <v>0</v>
      </c>
      <c r="BL142" s="19" t="s">
        <v>128</v>
      </c>
      <c r="BM142" s="217" t="s">
        <v>3466</v>
      </c>
    </row>
    <row r="143" s="2" customFormat="1" ht="16.5" customHeight="1">
      <c r="A143" s="40"/>
      <c r="B143" s="41"/>
      <c r="C143" s="247" t="s">
        <v>1457</v>
      </c>
      <c r="D143" s="247" t="s">
        <v>287</v>
      </c>
      <c r="E143" s="248" t="s">
        <v>3467</v>
      </c>
      <c r="F143" s="249" t="s">
        <v>3468</v>
      </c>
      <c r="G143" s="250" t="s">
        <v>417</v>
      </c>
      <c r="H143" s="251">
        <v>1</v>
      </c>
      <c r="I143" s="252"/>
      <c r="J143" s="253">
        <f>ROUND(I143*H143,2)</f>
        <v>0</v>
      </c>
      <c r="K143" s="249" t="s">
        <v>19</v>
      </c>
      <c r="L143" s="254"/>
      <c r="M143" s="255" t="s">
        <v>19</v>
      </c>
      <c r="N143" s="256" t="s">
        <v>46</v>
      </c>
      <c r="O143" s="86"/>
      <c r="P143" s="215">
        <f>O143*H143</f>
        <v>0</v>
      </c>
      <c r="Q143" s="215">
        <v>0</v>
      </c>
      <c r="R143" s="215">
        <f>Q143*H143</f>
        <v>0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290</v>
      </c>
      <c r="AT143" s="217" t="s">
        <v>287</v>
      </c>
      <c r="AU143" s="217" t="s">
        <v>83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128</v>
      </c>
      <c r="BM143" s="217" t="s">
        <v>3469</v>
      </c>
    </row>
    <row r="144" s="2" customFormat="1" ht="16.5" customHeight="1">
      <c r="A144" s="40"/>
      <c r="B144" s="41"/>
      <c r="C144" s="247" t="s">
        <v>1463</v>
      </c>
      <c r="D144" s="247" t="s">
        <v>287</v>
      </c>
      <c r="E144" s="248" t="s">
        <v>3470</v>
      </c>
      <c r="F144" s="249" t="s">
        <v>3471</v>
      </c>
      <c r="G144" s="250" t="s">
        <v>417</v>
      </c>
      <c r="H144" s="251">
        <v>2</v>
      </c>
      <c r="I144" s="252"/>
      <c r="J144" s="253">
        <f>ROUND(I144*H144,2)</f>
        <v>0</v>
      </c>
      <c r="K144" s="249" t="s">
        <v>19</v>
      </c>
      <c r="L144" s="254"/>
      <c r="M144" s="255" t="s">
        <v>19</v>
      </c>
      <c r="N144" s="256" t="s">
        <v>46</v>
      </c>
      <c r="O144" s="86"/>
      <c r="P144" s="215">
        <f>O144*H144</f>
        <v>0</v>
      </c>
      <c r="Q144" s="215">
        <v>0</v>
      </c>
      <c r="R144" s="215">
        <f>Q144*H144</f>
        <v>0</v>
      </c>
      <c r="S144" s="215">
        <v>0</v>
      </c>
      <c r="T144" s="21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17" t="s">
        <v>290</v>
      </c>
      <c r="AT144" s="217" t="s">
        <v>287</v>
      </c>
      <c r="AU144" s="217" t="s">
        <v>83</v>
      </c>
      <c r="AY144" s="19" t="s">
        <v>199</v>
      </c>
      <c r="BE144" s="218">
        <f>IF(N144="základní",J144,0)</f>
        <v>0</v>
      </c>
      <c r="BF144" s="218">
        <f>IF(N144="snížená",J144,0)</f>
        <v>0</v>
      </c>
      <c r="BG144" s="218">
        <f>IF(N144="zákl. přenesená",J144,0)</f>
        <v>0</v>
      </c>
      <c r="BH144" s="218">
        <f>IF(N144="sníž. přenesená",J144,0)</f>
        <v>0</v>
      </c>
      <c r="BI144" s="218">
        <f>IF(N144="nulová",J144,0)</f>
        <v>0</v>
      </c>
      <c r="BJ144" s="19" t="s">
        <v>83</v>
      </c>
      <c r="BK144" s="218">
        <f>ROUND(I144*H144,2)</f>
        <v>0</v>
      </c>
      <c r="BL144" s="19" t="s">
        <v>128</v>
      </c>
      <c r="BM144" s="217" t="s">
        <v>3472</v>
      </c>
    </row>
    <row r="145" s="2" customFormat="1" ht="16.5" customHeight="1">
      <c r="A145" s="40"/>
      <c r="B145" s="41"/>
      <c r="C145" s="247" t="s">
        <v>1469</v>
      </c>
      <c r="D145" s="247" t="s">
        <v>287</v>
      </c>
      <c r="E145" s="248" t="s">
        <v>3473</v>
      </c>
      <c r="F145" s="249" t="s">
        <v>3474</v>
      </c>
      <c r="G145" s="250" t="s">
        <v>417</v>
      </c>
      <c r="H145" s="251">
        <v>2</v>
      </c>
      <c r="I145" s="252"/>
      <c r="J145" s="253">
        <f>ROUND(I145*H145,2)</f>
        <v>0</v>
      </c>
      <c r="K145" s="249" t="s">
        <v>19</v>
      </c>
      <c r="L145" s="254"/>
      <c r="M145" s="255" t="s">
        <v>19</v>
      </c>
      <c r="N145" s="256" t="s">
        <v>46</v>
      </c>
      <c r="O145" s="86"/>
      <c r="P145" s="215">
        <f>O145*H145</f>
        <v>0</v>
      </c>
      <c r="Q145" s="215">
        <v>0</v>
      </c>
      <c r="R145" s="215">
        <f>Q145*H145</f>
        <v>0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290</v>
      </c>
      <c r="AT145" s="217" t="s">
        <v>287</v>
      </c>
      <c r="AU145" s="217" t="s">
        <v>83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3475</v>
      </c>
    </row>
    <row r="146" s="2" customFormat="1" ht="16.5" customHeight="1">
      <c r="A146" s="40"/>
      <c r="B146" s="41"/>
      <c r="C146" s="247" t="s">
        <v>1472</v>
      </c>
      <c r="D146" s="247" t="s">
        <v>287</v>
      </c>
      <c r="E146" s="248" t="s">
        <v>3476</v>
      </c>
      <c r="F146" s="249" t="s">
        <v>3477</v>
      </c>
      <c r="G146" s="250" t="s">
        <v>417</v>
      </c>
      <c r="H146" s="251">
        <v>1</v>
      </c>
      <c r="I146" s="252"/>
      <c r="J146" s="253">
        <f>ROUND(I146*H146,2)</f>
        <v>0</v>
      </c>
      <c r="K146" s="249" t="s">
        <v>19</v>
      </c>
      <c r="L146" s="254"/>
      <c r="M146" s="255" t="s">
        <v>19</v>
      </c>
      <c r="N146" s="256" t="s">
        <v>46</v>
      </c>
      <c r="O146" s="86"/>
      <c r="P146" s="215">
        <f>O146*H146</f>
        <v>0</v>
      </c>
      <c r="Q146" s="215">
        <v>0</v>
      </c>
      <c r="R146" s="215">
        <f>Q146*H146</f>
        <v>0</v>
      </c>
      <c r="S146" s="215">
        <v>0</v>
      </c>
      <c r="T146" s="21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17" t="s">
        <v>290</v>
      </c>
      <c r="AT146" s="217" t="s">
        <v>287</v>
      </c>
      <c r="AU146" s="217" t="s">
        <v>83</v>
      </c>
      <c r="AY146" s="19" t="s">
        <v>199</v>
      </c>
      <c r="BE146" s="218">
        <f>IF(N146="základní",J146,0)</f>
        <v>0</v>
      </c>
      <c r="BF146" s="218">
        <f>IF(N146="snížená",J146,0)</f>
        <v>0</v>
      </c>
      <c r="BG146" s="218">
        <f>IF(N146="zákl. přenesená",J146,0)</f>
        <v>0</v>
      </c>
      <c r="BH146" s="218">
        <f>IF(N146="sníž. přenesená",J146,0)</f>
        <v>0</v>
      </c>
      <c r="BI146" s="218">
        <f>IF(N146="nulová",J146,0)</f>
        <v>0</v>
      </c>
      <c r="BJ146" s="19" t="s">
        <v>83</v>
      </c>
      <c r="BK146" s="218">
        <f>ROUND(I146*H146,2)</f>
        <v>0</v>
      </c>
      <c r="BL146" s="19" t="s">
        <v>128</v>
      </c>
      <c r="BM146" s="217" t="s">
        <v>3478</v>
      </c>
    </row>
    <row r="147" s="2" customFormat="1" ht="16.5" customHeight="1">
      <c r="A147" s="40"/>
      <c r="B147" s="41"/>
      <c r="C147" s="247" t="s">
        <v>1474</v>
      </c>
      <c r="D147" s="247" t="s">
        <v>287</v>
      </c>
      <c r="E147" s="248" t="s">
        <v>3479</v>
      </c>
      <c r="F147" s="249" t="s">
        <v>3480</v>
      </c>
      <c r="G147" s="250" t="s">
        <v>417</v>
      </c>
      <c r="H147" s="251">
        <v>1</v>
      </c>
      <c r="I147" s="252"/>
      <c r="J147" s="253">
        <f>ROUND(I147*H147,2)</f>
        <v>0</v>
      </c>
      <c r="K147" s="249" t="s">
        <v>19</v>
      </c>
      <c r="L147" s="254"/>
      <c r="M147" s="255" t="s">
        <v>19</v>
      </c>
      <c r="N147" s="256" t="s">
        <v>46</v>
      </c>
      <c r="O147" s="86"/>
      <c r="P147" s="215">
        <f>O147*H147</f>
        <v>0</v>
      </c>
      <c r="Q147" s="215">
        <v>0</v>
      </c>
      <c r="R147" s="215">
        <f>Q147*H147</f>
        <v>0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290</v>
      </c>
      <c r="AT147" s="217" t="s">
        <v>287</v>
      </c>
      <c r="AU147" s="217" t="s">
        <v>83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128</v>
      </c>
      <c r="BM147" s="217" t="s">
        <v>3481</v>
      </c>
    </row>
    <row r="148" s="2" customFormat="1" ht="16.5" customHeight="1">
      <c r="A148" s="40"/>
      <c r="B148" s="41"/>
      <c r="C148" s="247" t="s">
        <v>1486</v>
      </c>
      <c r="D148" s="247" t="s">
        <v>287</v>
      </c>
      <c r="E148" s="248" t="s">
        <v>3482</v>
      </c>
      <c r="F148" s="249" t="s">
        <v>3483</v>
      </c>
      <c r="G148" s="250" t="s">
        <v>417</v>
      </c>
      <c r="H148" s="251">
        <v>1</v>
      </c>
      <c r="I148" s="252"/>
      <c r="J148" s="253">
        <f>ROUND(I148*H148,2)</f>
        <v>0</v>
      </c>
      <c r="K148" s="249" t="s">
        <v>19</v>
      </c>
      <c r="L148" s="254"/>
      <c r="M148" s="255" t="s">
        <v>19</v>
      </c>
      <c r="N148" s="256" t="s">
        <v>46</v>
      </c>
      <c r="O148" s="86"/>
      <c r="P148" s="215">
        <f>O148*H148</f>
        <v>0</v>
      </c>
      <c r="Q148" s="215">
        <v>0</v>
      </c>
      <c r="R148" s="215">
        <f>Q148*H148</f>
        <v>0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290</v>
      </c>
      <c r="AT148" s="217" t="s">
        <v>287</v>
      </c>
      <c r="AU148" s="217" t="s">
        <v>83</v>
      </c>
      <c r="AY148" s="19" t="s">
        <v>199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83</v>
      </c>
      <c r="BK148" s="218">
        <f>ROUND(I148*H148,2)</f>
        <v>0</v>
      </c>
      <c r="BL148" s="19" t="s">
        <v>128</v>
      </c>
      <c r="BM148" s="217" t="s">
        <v>3484</v>
      </c>
    </row>
    <row r="149" s="2" customFormat="1" ht="16.5" customHeight="1">
      <c r="A149" s="40"/>
      <c r="B149" s="41"/>
      <c r="C149" s="247" t="s">
        <v>1491</v>
      </c>
      <c r="D149" s="247" t="s">
        <v>287</v>
      </c>
      <c r="E149" s="248" t="s">
        <v>3485</v>
      </c>
      <c r="F149" s="249" t="s">
        <v>3486</v>
      </c>
      <c r="G149" s="250" t="s">
        <v>417</v>
      </c>
      <c r="H149" s="251">
        <v>1</v>
      </c>
      <c r="I149" s="252"/>
      <c r="J149" s="253">
        <f>ROUND(I149*H149,2)</f>
        <v>0</v>
      </c>
      <c r="K149" s="249" t="s">
        <v>19</v>
      </c>
      <c r="L149" s="254"/>
      <c r="M149" s="255" t="s">
        <v>19</v>
      </c>
      <c r="N149" s="256" t="s">
        <v>46</v>
      </c>
      <c r="O149" s="86"/>
      <c r="P149" s="215">
        <f>O149*H149</f>
        <v>0</v>
      </c>
      <c r="Q149" s="215">
        <v>0</v>
      </c>
      <c r="R149" s="215">
        <f>Q149*H149</f>
        <v>0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290</v>
      </c>
      <c r="AT149" s="217" t="s">
        <v>287</v>
      </c>
      <c r="AU149" s="217" t="s">
        <v>83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128</v>
      </c>
      <c r="BM149" s="217" t="s">
        <v>3487</v>
      </c>
    </row>
    <row r="150" s="2" customFormat="1" ht="16.5" customHeight="1">
      <c r="A150" s="40"/>
      <c r="B150" s="41"/>
      <c r="C150" s="206" t="s">
        <v>1496</v>
      </c>
      <c r="D150" s="206" t="s">
        <v>202</v>
      </c>
      <c r="E150" s="207" t="s">
        <v>3488</v>
      </c>
      <c r="F150" s="208" t="s">
        <v>3489</v>
      </c>
      <c r="G150" s="209" t="s">
        <v>305</v>
      </c>
      <c r="H150" s="257"/>
      <c r="I150" s="211"/>
      <c r="J150" s="212">
        <f>ROUND(I150*H150,2)</f>
        <v>0</v>
      </c>
      <c r="K150" s="208" t="s">
        <v>19</v>
      </c>
      <c r="L150" s="46"/>
      <c r="M150" s="265" t="s">
        <v>19</v>
      </c>
      <c r="N150" s="266" t="s">
        <v>46</v>
      </c>
      <c r="O150" s="260"/>
      <c r="P150" s="267">
        <f>O150*H150</f>
        <v>0</v>
      </c>
      <c r="Q150" s="267">
        <v>0</v>
      </c>
      <c r="R150" s="267">
        <f>Q150*H150</f>
        <v>0</v>
      </c>
      <c r="S150" s="267">
        <v>0</v>
      </c>
      <c r="T150" s="268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17" t="s">
        <v>128</v>
      </c>
      <c r="AT150" s="217" t="s">
        <v>202</v>
      </c>
      <c r="AU150" s="217" t="s">
        <v>83</v>
      </c>
      <c r="AY150" s="19" t="s">
        <v>199</v>
      </c>
      <c r="BE150" s="218">
        <f>IF(N150="základní",J150,0)</f>
        <v>0</v>
      </c>
      <c r="BF150" s="218">
        <f>IF(N150="snížená",J150,0)</f>
        <v>0</v>
      </c>
      <c r="BG150" s="218">
        <f>IF(N150="zákl. přenesená",J150,0)</f>
        <v>0</v>
      </c>
      <c r="BH150" s="218">
        <f>IF(N150="sníž. přenesená",J150,0)</f>
        <v>0</v>
      </c>
      <c r="BI150" s="218">
        <f>IF(N150="nulová",J150,0)</f>
        <v>0</v>
      </c>
      <c r="BJ150" s="19" t="s">
        <v>83</v>
      </c>
      <c r="BK150" s="218">
        <f>ROUND(I150*H150,2)</f>
        <v>0</v>
      </c>
      <c r="BL150" s="19" t="s">
        <v>128</v>
      </c>
      <c r="BM150" s="217" t="s">
        <v>3490</v>
      </c>
    </row>
    <row r="151" s="2" customFormat="1" ht="6.96" customHeight="1">
      <c r="A151" s="40"/>
      <c r="B151" s="61"/>
      <c r="C151" s="62"/>
      <c r="D151" s="62"/>
      <c r="E151" s="62"/>
      <c r="F151" s="62"/>
      <c r="G151" s="62"/>
      <c r="H151" s="62"/>
      <c r="I151" s="62"/>
      <c r="J151" s="62"/>
      <c r="K151" s="62"/>
      <c r="L151" s="46"/>
      <c r="M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</row>
  </sheetData>
  <sheetProtection sheet="1" autoFilter="0" formatColumns="0" formatRows="0" objects="1" scenarios="1" spinCount="100000" saltValue="qyFts9rLSO1KU1HO6kGSL/0nBZIL02QifpJjxITrM0hi0JWAqyg03axz5GlJ4p+ImYluBJkvQla10uS2W/Lu5g==" hashValue="oMoX8JlyjGcnRNGNRXfIHsKfUVBYkZKgvJt8opM643tmp5H3eaBAGTyhTWfjB3sn9YBk6X7nf3CUjJ1G+04twA==" algorithmName="SHA-512" password="CC35"/>
  <autoFilter ref="C82:K150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163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3491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ROUND(J86,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ROUND((SUM(BE86:BE143)),  2)</f>
        <v>0</v>
      </c>
      <c r="G33" s="40"/>
      <c r="H33" s="40"/>
      <c r="I33" s="150">
        <v>0.20999999999999999</v>
      </c>
      <c r="J33" s="149">
        <f>ROUND(((SUM(BE86:BE143))*I33),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ROUND((SUM(BF86:BF143)),  2)</f>
        <v>0</v>
      </c>
      <c r="G34" s="40"/>
      <c r="H34" s="40"/>
      <c r="I34" s="150">
        <v>0.12</v>
      </c>
      <c r="J34" s="149">
        <f>ROUND(((SUM(BF86:BF143))*I34),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ROUND((SUM(BG86:BG143)),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ROUND((SUM(BH86:BH143)),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ROUND((SUM(BI86:BI143)),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PP - Přeložka páry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3492</v>
      </c>
      <c r="E60" s="170"/>
      <c r="F60" s="170"/>
      <c r="G60" s="170"/>
      <c r="H60" s="170"/>
      <c r="I60" s="170"/>
      <c r="J60" s="171">
        <f>J88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7"/>
      <c r="C61" s="168"/>
      <c r="D61" s="169" t="s">
        <v>3493</v>
      </c>
      <c r="E61" s="170"/>
      <c r="F61" s="170"/>
      <c r="G61" s="170"/>
      <c r="H61" s="170"/>
      <c r="I61" s="170"/>
      <c r="J61" s="171">
        <f>J94</f>
        <v>0</v>
      </c>
      <c r="K61" s="168"/>
      <c r="L61" s="172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7"/>
      <c r="C62" s="168"/>
      <c r="D62" s="169" t="s">
        <v>3494</v>
      </c>
      <c r="E62" s="170"/>
      <c r="F62" s="170"/>
      <c r="G62" s="170"/>
      <c r="H62" s="170"/>
      <c r="I62" s="170"/>
      <c r="J62" s="171">
        <f>J106</f>
        <v>0</v>
      </c>
      <c r="K62" s="168"/>
      <c r="L62" s="17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7"/>
      <c r="C63" s="168"/>
      <c r="D63" s="169" t="s">
        <v>3495</v>
      </c>
      <c r="E63" s="170"/>
      <c r="F63" s="170"/>
      <c r="G63" s="170"/>
      <c r="H63" s="170"/>
      <c r="I63" s="170"/>
      <c r="J63" s="171">
        <f>J115</f>
        <v>0</v>
      </c>
      <c r="K63" s="168"/>
      <c r="L63" s="17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7"/>
      <c r="C64" s="168"/>
      <c r="D64" s="169" t="s">
        <v>3496</v>
      </c>
      <c r="E64" s="170"/>
      <c r="F64" s="170"/>
      <c r="G64" s="170"/>
      <c r="H64" s="170"/>
      <c r="I64" s="170"/>
      <c r="J64" s="171">
        <f>J130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67"/>
      <c r="C65" s="168"/>
      <c r="D65" s="169" t="s">
        <v>3497</v>
      </c>
      <c r="E65" s="170"/>
      <c r="F65" s="170"/>
      <c r="G65" s="170"/>
      <c r="H65" s="170"/>
      <c r="I65" s="170"/>
      <c r="J65" s="171">
        <f>J135</f>
        <v>0</v>
      </c>
      <c r="K65" s="168"/>
      <c r="L65" s="17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67"/>
      <c r="C66" s="168"/>
      <c r="D66" s="169" t="s">
        <v>3498</v>
      </c>
      <c r="E66" s="170"/>
      <c r="F66" s="170"/>
      <c r="G66" s="170"/>
      <c r="H66" s="170"/>
      <c r="I66" s="170"/>
      <c r="J66" s="171">
        <f>J139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3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184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62" t="str">
        <f>E7</f>
        <v>Gymnázium Náchod -bez vybavení</v>
      </c>
      <c r="F76" s="34"/>
      <c r="G76" s="34"/>
      <c r="H76" s="34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167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PP - Přeložka páry</v>
      </c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 xml:space="preserve"> </v>
      </c>
      <c r="G80" s="42"/>
      <c r="H80" s="42"/>
      <c r="I80" s="34" t="s">
        <v>23</v>
      </c>
      <c r="J80" s="74" t="str">
        <f>IF(J12="","",J12)</f>
        <v>16. 9. 2025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25</v>
      </c>
      <c r="D82" s="42"/>
      <c r="E82" s="42"/>
      <c r="F82" s="29" t="str">
        <f>E15</f>
        <v xml:space="preserve"> </v>
      </c>
      <c r="G82" s="42"/>
      <c r="H82" s="42"/>
      <c r="I82" s="34" t="s">
        <v>33</v>
      </c>
      <c r="J82" s="38" t="str">
        <f>E21</f>
        <v xml:space="preserve"> 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31</v>
      </c>
      <c r="D83" s="42"/>
      <c r="E83" s="42"/>
      <c r="F83" s="29" t="str">
        <f>IF(E18="","",E18)</f>
        <v>Vyplň údaj</v>
      </c>
      <c r="G83" s="42"/>
      <c r="H83" s="42"/>
      <c r="I83" s="34" t="s">
        <v>38</v>
      </c>
      <c r="J83" s="38" t="str">
        <f>E24</f>
        <v xml:space="preserve"> 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79"/>
      <c r="B85" s="180"/>
      <c r="C85" s="181" t="s">
        <v>185</v>
      </c>
      <c r="D85" s="182" t="s">
        <v>60</v>
      </c>
      <c r="E85" s="182" t="s">
        <v>56</v>
      </c>
      <c r="F85" s="182" t="s">
        <v>57</v>
      </c>
      <c r="G85" s="182" t="s">
        <v>186</v>
      </c>
      <c r="H85" s="182" t="s">
        <v>187</v>
      </c>
      <c r="I85" s="182" t="s">
        <v>188</v>
      </c>
      <c r="J85" s="182" t="s">
        <v>172</v>
      </c>
      <c r="K85" s="183" t="s">
        <v>189</v>
      </c>
      <c r="L85" s="184"/>
      <c r="M85" s="94" t="s">
        <v>19</v>
      </c>
      <c r="N85" s="95" t="s">
        <v>45</v>
      </c>
      <c r="O85" s="95" t="s">
        <v>190</v>
      </c>
      <c r="P85" s="95" t="s">
        <v>191</v>
      </c>
      <c r="Q85" s="95" t="s">
        <v>192</v>
      </c>
      <c r="R85" s="95" t="s">
        <v>193</v>
      </c>
      <c r="S85" s="95" t="s">
        <v>194</v>
      </c>
      <c r="T85" s="96" t="s">
        <v>195</v>
      </c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</row>
    <row r="86" s="2" customFormat="1" ht="22.8" customHeight="1">
      <c r="A86" s="40"/>
      <c r="B86" s="41"/>
      <c r="C86" s="101" t="s">
        <v>196</v>
      </c>
      <c r="D86" s="42"/>
      <c r="E86" s="42"/>
      <c r="F86" s="42"/>
      <c r="G86" s="42"/>
      <c r="H86" s="42"/>
      <c r="I86" s="42"/>
      <c r="J86" s="185">
        <f>BK86</f>
        <v>0</v>
      </c>
      <c r="K86" s="42"/>
      <c r="L86" s="46"/>
      <c r="M86" s="97"/>
      <c r="N86" s="186"/>
      <c r="O86" s="98"/>
      <c r="P86" s="187">
        <f>P87+P88+P94+P106+P115+P130+P135+P139</f>
        <v>0</v>
      </c>
      <c r="Q86" s="98"/>
      <c r="R86" s="187">
        <f>R87+R88+R94+R106+R115+R130+R135+R139</f>
        <v>0</v>
      </c>
      <c r="S86" s="98"/>
      <c r="T86" s="188">
        <f>T87+T88+T94+T106+T115+T130+T135+T139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74</v>
      </c>
      <c r="AU86" s="19" t="s">
        <v>173</v>
      </c>
      <c r="BK86" s="189">
        <f>BK87+BK88+BK94+BK106+BK115+BK130+BK135+BK139</f>
        <v>0</v>
      </c>
    </row>
    <row r="87" s="2" customFormat="1" ht="16.5" customHeight="1">
      <c r="A87" s="40"/>
      <c r="B87" s="41"/>
      <c r="C87" s="206" t="s">
        <v>83</v>
      </c>
      <c r="D87" s="206" t="s">
        <v>202</v>
      </c>
      <c r="E87" s="207" t="s">
        <v>3499</v>
      </c>
      <c r="F87" s="208" t="s">
        <v>3500</v>
      </c>
      <c r="G87" s="209" t="s">
        <v>461</v>
      </c>
      <c r="H87" s="210">
        <v>1</v>
      </c>
      <c r="I87" s="211"/>
      <c r="J87" s="212">
        <f>ROUND(I87*H87,2)</f>
        <v>0</v>
      </c>
      <c r="K87" s="208" t="s">
        <v>19</v>
      </c>
      <c r="L87" s="46"/>
      <c r="M87" s="213" t="s">
        <v>19</v>
      </c>
      <c r="N87" s="214" t="s">
        <v>46</v>
      </c>
      <c r="O87" s="86"/>
      <c r="P87" s="215">
        <f>O87*H87</f>
        <v>0</v>
      </c>
      <c r="Q87" s="215">
        <v>0</v>
      </c>
      <c r="R87" s="215">
        <f>Q87*H87</f>
        <v>0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207</v>
      </c>
      <c r="AT87" s="217" t="s">
        <v>202</v>
      </c>
      <c r="AU87" s="217" t="s">
        <v>75</v>
      </c>
      <c r="AY87" s="19" t="s">
        <v>199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83</v>
      </c>
      <c r="BK87" s="218">
        <f>ROUND(I87*H87,2)</f>
        <v>0</v>
      </c>
      <c r="BL87" s="19" t="s">
        <v>207</v>
      </c>
      <c r="BM87" s="217" t="s">
        <v>3501</v>
      </c>
    </row>
    <row r="88" s="12" customFormat="1" ht="25.92" customHeight="1">
      <c r="A88" s="12"/>
      <c r="B88" s="190"/>
      <c r="C88" s="191"/>
      <c r="D88" s="192" t="s">
        <v>74</v>
      </c>
      <c r="E88" s="193" t="s">
        <v>2807</v>
      </c>
      <c r="F88" s="193" t="s">
        <v>3502</v>
      </c>
      <c r="G88" s="191"/>
      <c r="H88" s="191"/>
      <c r="I88" s="194"/>
      <c r="J88" s="195">
        <f>BK88</f>
        <v>0</v>
      </c>
      <c r="K88" s="191"/>
      <c r="L88" s="196"/>
      <c r="M88" s="197"/>
      <c r="N88" s="198"/>
      <c r="O88" s="198"/>
      <c r="P88" s="199">
        <f>SUM(P89:P93)</f>
        <v>0</v>
      </c>
      <c r="Q88" s="198"/>
      <c r="R88" s="199">
        <f>SUM(R89:R93)</f>
        <v>0</v>
      </c>
      <c r="S88" s="198"/>
      <c r="T88" s="200">
        <f>SUM(T89:T93)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1" t="s">
        <v>83</v>
      </c>
      <c r="AT88" s="202" t="s">
        <v>74</v>
      </c>
      <c r="AU88" s="202" t="s">
        <v>75</v>
      </c>
      <c r="AY88" s="201" t="s">
        <v>199</v>
      </c>
      <c r="BK88" s="203">
        <f>SUM(BK89:BK93)</f>
        <v>0</v>
      </c>
    </row>
    <row r="89" s="2" customFormat="1" ht="16.5" customHeight="1">
      <c r="A89" s="40"/>
      <c r="B89" s="41"/>
      <c r="C89" s="206" t="s">
        <v>85</v>
      </c>
      <c r="D89" s="206" t="s">
        <v>202</v>
      </c>
      <c r="E89" s="207" t="s">
        <v>83</v>
      </c>
      <c r="F89" s="208" t="s">
        <v>3503</v>
      </c>
      <c r="G89" s="209" t="s">
        <v>2813</v>
      </c>
      <c r="H89" s="210">
        <v>1</v>
      </c>
      <c r="I89" s="211"/>
      <c r="J89" s="212">
        <f>ROUND(I89*H89,2)</f>
        <v>0</v>
      </c>
      <c r="K89" s="208" t="s">
        <v>19</v>
      </c>
      <c r="L89" s="46"/>
      <c r="M89" s="213" t="s">
        <v>19</v>
      </c>
      <c r="N89" s="214" t="s">
        <v>46</v>
      </c>
      <c r="O89" s="86"/>
      <c r="P89" s="215">
        <f>O89*H89</f>
        <v>0</v>
      </c>
      <c r="Q89" s="215">
        <v>0</v>
      </c>
      <c r="R89" s="215">
        <f>Q89*H89</f>
        <v>0</v>
      </c>
      <c r="S89" s="215">
        <v>0</v>
      </c>
      <c r="T89" s="21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17" t="s">
        <v>207</v>
      </c>
      <c r="AT89" s="217" t="s">
        <v>202</v>
      </c>
      <c r="AU89" s="217" t="s">
        <v>83</v>
      </c>
      <c r="AY89" s="19" t="s">
        <v>199</v>
      </c>
      <c r="BE89" s="218">
        <f>IF(N89="základní",J89,0)</f>
        <v>0</v>
      </c>
      <c r="BF89" s="218">
        <f>IF(N89="snížená",J89,0)</f>
        <v>0</v>
      </c>
      <c r="BG89" s="218">
        <f>IF(N89="zákl. přenesená",J89,0)</f>
        <v>0</v>
      </c>
      <c r="BH89" s="218">
        <f>IF(N89="sníž. přenesená",J89,0)</f>
        <v>0</v>
      </c>
      <c r="BI89" s="218">
        <f>IF(N89="nulová",J89,0)</f>
        <v>0</v>
      </c>
      <c r="BJ89" s="19" t="s">
        <v>83</v>
      </c>
      <c r="BK89" s="218">
        <f>ROUND(I89*H89,2)</f>
        <v>0</v>
      </c>
      <c r="BL89" s="19" t="s">
        <v>207</v>
      </c>
      <c r="BM89" s="217" t="s">
        <v>3504</v>
      </c>
    </row>
    <row r="90" s="2" customFormat="1" ht="16.5" customHeight="1">
      <c r="A90" s="40"/>
      <c r="B90" s="41"/>
      <c r="C90" s="206" t="s">
        <v>219</v>
      </c>
      <c r="D90" s="206" t="s">
        <v>202</v>
      </c>
      <c r="E90" s="207" t="s">
        <v>3505</v>
      </c>
      <c r="F90" s="208" t="s">
        <v>3506</v>
      </c>
      <c r="G90" s="209" t="s">
        <v>2813</v>
      </c>
      <c r="H90" s="210">
        <v>1</v>
      </c>
      <c r="I90" s="211"/>
      <c r="J90" s="212">
        <f>ROUND(I90*H90,2)</f>
        <v>0</v>
      </c>
      <c r="K90" s="208" t="s">
        <v>19</v>
      </c>
      <c r="L90" s="46"/>
      <c r="M90" s="213" t="s">
        <v>19</v>
      </c>
      <c r="N90" s="214" t="s">
        <v>46</v>
      </c>
      <c r="O90" s="86"/>
      <c r="P90" s="215">
        <f>O90*H90</f>
        <v>0</v>
      </c>
      <c r="Q90" s="215">
        <v>0</v>
      </c>
      <c r="R90" s="215">
        <f>Q90*H90</f>
        <v>0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207</v>
      </c>
      <c r="AT90" s="217" t="s">
        <v>202</v>
      </c>
      <c r="AU90" s="217" t="s">
        <v>83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207</v>
      </c>
      <c r="BM90" s="217" t="s">
        <v>3507</v>
      </c>
    </row>
    <row r="91" s="2" customFormat="1" ht="16.5" customHeight="1">
      <c r="A91" s="40"/>
      <c r="B91" s="41"/>
      <c r="C91" s="206" t="s">
        <v>207</v>
      </c>
      <c r="D91" s="206" t="s">
        <v>202</v>
      </c>
      <c r="E91" s="207" t="s">
        <v>85</v>
      </c>
      <c r="F91" s="208" t="s">
        <v>3508</v>
      </c>
      <c r="G91" s="209" t="s">
        <v>2813</v>
      </c>
      <c r="H91" s="210">
        <v>1</v>
      </c>
      <c r="I91" s="211"/>
      <c r="J91" s="212">
        <f>ROUND(I91*H91,2)</f>
        <v>0</v>
      </c>
      <c r="K91" s="208" t="s">
        <v>19</v>
      </c>
      <c r="L91" s="46"/>
      <c r="M91" s="213" t="s">
        <v>19</v>
      </c>
      <c r="N91" s="214" t="s">
        <v>46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</v>
      </c>
      <c r="T91" s="21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207</v>
      </c>
      <c r="AT91" s="217" t="s">
        <v>202</v>
      </c>
      <c r="AU91" s="217" t="s">
        <v>83</v>
      </c>
      <c r="AY91" s="19" t="s">
        <v>199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83</v>
      </c>
      <c r="BK91" s="218">
        <f>ROUND(I91*H91,2)</f>
        <v>0</v>
      </c>
      <c r="BL91" s="19" t="s">
        <v>207</v>
      </c>
      <c r="BM91" s="217" t="s">
        <v>3509</v>
      </c>
    </row>
    <row r="92" s="2" customFormat="1" ht="16.5" customHeight="1">
      <c r="A92" s="40"/>
      <c r="B92" s="41"/>
      <c r="C92" s="206" t="s">
        <v>238</v>
      </c>
      <c r="D92" s="206" t="s">
        <v>202</v>
      </c>
      <c r="E92" s="207" t="s">
        <v>3510</v>
      </c>
      <c r="F92" s="208" t="s">
        <v>3511</v>
      </c>
      <c r="G92" s="209" t="s">
        <v>3512</v>
      </c>
      <c r="H92" s="210">
        <v>1</v>
      </c>
      <c r="I92" s="211"/>
      <c r="J92" s="212">
        <f>ROUND(I92*H92,2)</f>
        <v>0</v>
      </c>
      <c r="K92" s="208" t="s">
        <v>19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</v>
      </c>
      <c r="R92" s="215">
        <f>Q92*H92</f>
        <v>0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83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3513</v>
      </c>
    </row>
    <row r="93" s="2" customFormat="1" ht="16.5" customHeight="1">
      <c r="A93" s="40"/>
      <c r="B93" s="41"/>
      <c r="C93" s="206" t="s">
        <v>200</v>
      </c>
      <c r="D93" s="206" t="s">
        <v>202</v>
      </c>
      <c r="E93" s="207" t="s">
        <v>3514</v>
      </c>
      <c r="F93" s="208" t="s">
        <v>3515</v>
      </c>
      <c r="G93" s="209" t="s">
        <v>305</v>
      </c>
      <c r="H93" s="257"/>
      <c r="I93" s="211"/>
      <c r="J93" s="212">
        <f>ROUND(I93*H93,2)</f>
        <v>0</v>
      </c>
      <c r="K93" s="208" t="s">
        <v>19</v>
      </c>
      <c r="L93" s="46"/>
      <c r="M93" s="213" t="s">
        <v>19</v>
      </c>
      <c r="N93" s="214" t="s">
        <v>46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207</v>
      </c>
      <c r="AT93" s="217" t="s">
        <v>202</v>
      </c>
      <c r="AU93" s="217" t="s">
        <v>83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207</v>
      </c>
      <c r="BM93" s="217" t="s">
        <v>3516</v>
      </c>
    </row>
    <row r="94" s="12" customFormat="1" ht="25.92" customHeight="1">
      <c r="A94" s="12"/>
      <c r="B94" s="190"/>
      <c r="C94" s="191"/>
      <c r="D94" s="192" t="s">
        <v>74</v>
      </c>
      <c r="E94" s="193" t="s">
        <v>2809</v>
      </c>
      <c r="F94" s="193" t="s">
        <v>3215</v>
      </c>
      <c r="G94" s="191"/>
      <c r="H94" s="191"/>
      <c r="I94" s="194"/>
      <c r="J94" s="195">
        <f>BK94</f>
        <v>0</v>
      </c>
      <c r="K94" s="191"/>
      <c r="L94" s="196"/>
      <c r="M94" s="197"/>
      <c r="N94" s="198"/>
      <c r="O94" s="198"/>
      <c r="P94" s="199">
        <f>SUM(P95:P105)</f>
        <v>0</v>
      </c>
      <c r="Q94" s="198"/>
      <c r="R94" s="199">
        <f>SUM(R95:R105)</f>
        <v>0</v>
      </c>
      <c r="S94" s="198"/>
      <c r="T94" s="200">
        <f>SUM(T95:T105)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1" t="s">
        <v>83</v>
      </c>
      <c r="AT94" s="202" t="s">
        <v>74</v>
      </c>
      <c r="AU94" s="202" t="s">
        <v>75</v>
      </c>
      <c r="AY94" s="201" t="s">
        <v>199</v>
      </c>
      <c r="BK94" s="203">
        <f>SUM(BK95:BK105)</f>
        <v>0</v>
      </c>
    </row>
    <row r="95" s="2" customFormat="1" ht="16.5" customHeight="1">
      <c r="A95" s="40"/>
      <c r="B95" s="41"/>
      <c r="C95" s="206" t="s">
        <v>249</v>
      </c>
      <c r="D95" s="206" t="s">
        <v>202</v>
      </c>
      <c r="E95" s="207" t="s">
        <v>3517</v>
      </c>
      <c r="F95" s="208" t="s">
        <v>3518</v>
      </c>
      <c r="G95" s="209" t="s">
        <v>2813</v>
      </c>
      <c r="H95" s="210">
        <v>1</v>
      </c>
      <c r="I95" s="211"/>
      <c r="J95" s="212">
        <f>ROUND(I95*H95,2)</f>
        <v>0</v>
      </c>
      <c r="K95" s="208" t="s">
        <v>19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207</v>
      </c>
      <c r="AT95" s="217" t="s">
        <v>202</v>
      </c>
      <c r="AU95" s="217" t="s">
        <v>83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3519</v>
      </c>
    </row>
    <row r="96" s="2" customFormat="1" ht="16.5" customHeight="1">
      <c r="A96" s="40"/>
      <c r="B96" s="41"/>
      <c r="C96" s="206" t="s">
        <v>254</v>
      </c>
      <c r="D96" s="206" t="s">
        <v>202</v>
      </c>
      <c r="E96" s="207" t="s">
        <v>3520</v>
      </c>
      <c r="F96" s="208" t="s">
        <v>3521</v>
      </c>
      <c r="G96" s="209" t="s">
        <v>2813</v>
      </c>
      <c r="H96" s="210">
        <v>1</v>
      </c>
      <c r="I96" s="211"/>
      <c r="J96" s="212">
        <f>ROUND(I96*H96,2)</f>
        <v>0</v>
      </c>
      <c r="K96" s="208" t="s">
        <v>19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</v>
      </c>
      <c r="R96" s="215">
        <f>Q96*H96</f>
        <v>0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207</v>
      </c>
      <c r="AT96" s="217" t="s">
        <v>202</v>
      </c>
      <c r="AU96" s="217" t="s">
        <v>83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207</v>
      </c>
      <c r="BM96" s="217" t="s">
        <v>3522</v>
      </c>
    </row>
    <row r="97" s="2" customFormat="1" ht="16.5" customHeight="1">
      <c r="A97" s="40"/>
      <c r="B97" s="41"/>
      <c r="C97" s="206" t="s">
        <v>230</v>
      </c>
      <c r="D97" s="206" t="s">
        <v>202</v>
      </c>
      <c r="E97" s="207" t="s">
        <v>3523</v>
      </c>
      <c r="F97" s="208" t="s">
        <v>3524</v>
      </c>
      <c r="G97" s="209" t="s">
        <v>2813</v>
      </c>
      <c r="H97" s="210">
        <v>2</v>
      </c>
      <c r="I97" s="211"/>
      <c r="J97" s="212">
        <f>ROUND(I97*H97,2)</f>
        <v>0</v>
      </c>
      <c r="K97" s="208" t="s">
        <v>19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83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3525</v>
      </c>
    </row>
    <row r="98" s="2" customFormat="1" ht="16.5" customHeight="1">
      <c r="A98" s="40"/>
      <c r="B98" s="41"/>
      <c r="C98" s="206" t="s">
        <v>265</v>
      </c>
      <c r="D98" s="206" t="s">
        <v>202</v>
      </c>
      <c r="E98" s="207" t="s">
        <v>3526</v>
      </c>
      <c r="F98" s="208" t="s">
        <v>3527</v>
      </c>
      <c r="G98" s="209" t="s">
        <v>2813</v>
      </c>
      <c r="H98" s="210">
        <v>2</v>
      </c>
      <c r="I98" s="211"/>
      <c r="J98" s="212">
        <f>ROUND(I98*H98,2)</f>
        <v>0</v>
      </c>
      <c r="K98" s="208" t="s">
        <v>19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207</v>
      </c>
      <c r="AT98" s="217" t="s">
        <v>202</v>
      </c>
      <c r="AU98" s="217" t="s">
        <v>83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3528</v>
      </c>
    </row>
    <row r="99" s="2" customFormat="1" ht="16.5" customHeight="1">
      <c r="A99" s="40"/>
      <c r="B99" s="41"/>
      <c r="C99" s="206" t="s">
        <v>271</v>
      </c>
      <c r="D99" s="206" t="s">
        <v>202</v>
      </c>
      <c r="E99" s="207" t="s">
        <v>3529</v>
      </c>
      <c r="F99" s="208" t="s">
        <v>3530</v>
      </c>
      <c r="G99" s="209" t="s">
        <v>2813</v>
      </c>
      <c r="H99" s="210">
        <v>1</v>
      </c>
      <c r="I99" s="211"/>
      <c r="J99" s="212">
        <f>ROUND(I99*H99,2)</f>
        <v>0</v>
      </c>
      <c r="K99" s="208" t="s">
        <v>19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83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3531</v>
      </c>
    </row>
    <row r="100" s="2" customFormat="1" ht="16.5" customHeight="1">
      <c r="A100" s="40"/>
      <c r="B100" s="41"/>
      <c r="C100" s="206" t="s">
        <v>8</v>
      </c>
      <c r="D100" s="206" t="s">
        <v>202</v>
      </c>
      <c r="E100" s="207" t="s">
        <v>3532</v>
      </c>
      <c r="F100" s="208" t="s">
        <v>3533</v>
      </c>
      <c r="G100" s="209" t="s">
        <v>2813</v>
      </c>
      <c r="H100" s="210">
        <v>1</v>
      </c>
      <c r="I100" s="211"/>
      <c r="J100" s="212">
        <f>ROUND(I100*H100,2)</f>
        <v>0</v>
      </c>
      <c r="K100" s="208" t="s">
        <v>19</v>
      </c>
      <c r="L100" s="46"/>
      <c r="M100" s="213" t="s">
        <v>19</v>
      </c>
      <c r="N100" s="214" t="s">
        <v>46</v>
      </c>
      <c r="O100" s="86"/>
      <c r="P100" s="215">
        <f>O100*H100</f>
        <v>0</v>
      </c>
      <c r="Q100" s="215">
        <v>0</v>
      </c>
      <c r="R100" s="215">
        <f>Q100*H100</f>
        <v>0</v>
      </c>
      <c r="S100" s="215">
        <v>0</v>
      </c>
      <c r="T100" s="21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17" t="s">
        <v>207</v>
      </c>
      <c r="AT100" s="217" t="s">
        <v>202</v>
      </c>
      <c r="AU100" s="217" t="s">
        <v>83</v>
      </c>
      <c r="AY100" s="19" t="s">
        <v>199</v>
      </c>
      <c r="BE100" s="218">
        <f>IF(N100="základní",J100,0)</f>
        <v>0</v>
      </c>
      <c r="BF100" s="218">
        <f>IF(N100="snížená",J100,0)</f>
        <v>0</v>
      </c>
      <c r="BG100" s="218">
        <f>IF(N100="zákl. přenesená",J100,0)</f>
        <v>0</v>
      </c>
      <c r="BH100" s="218">
        <f>IF(N100="sníž. přenesená",J100,0)</f>
        <v>0</v>
      </c>
      <c r="BI100" s="218">
        <f>IF(N100="nulová",J100,0)</f>
        <v>0</v>
      </c>
      <c r="BJ100" s="19" t="s">
        <v>83</v>
      </c>
      <c r="BK100" s="218">
        <f>ROUND(I100*H100,2)</f>
        <v>0</v>
      </c>
      <c r="BL100" s="19" t="s">
        <v>207</v>
      </c>
      <c r="BM100" s="217" t="s">
        <v>3534</v>
      </c>
    </row>
    <row r="101" s="2" customFormat="1" ht="16.5" customHeight="1">
      <c r="A101" s="40"/>
      <c r="B101" s="41"/>
      <c r="C101" s="206" t="s">
        <v>286</v>
      </c>
      <c r="D101" s="206" t="s">
        <v>202</v>
      </c>
      <c r="E101" s="207" t="s">
        <v>3535</v>
      </c>
      <c r="F101" s="208" t="s">
        <v>3536</v>
      </c>
      <c r="G101" s="209" t="s">
        <v>2813</v>
      </c>
      <c r="H101" s="210">
        <v>1</v>
      </c>
      <c r="I101" s="211"/>
      <c r="J101" s="212">
        <f>ROUND(I101*H101,2)</f>
        <v>0</v>
      </c>
      <c r="K101" s="208" t="s">
        <v>19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83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3537</v>
      </c>
    </row>
    <row r="102" s="2" customFormat="1" ht="21.75" customHeight="1">
      <c r="A102" s="40"/>
      <c r="B102" s="41"/>
      <c r="C102" s="206" t="s">
        <v>293</v>
      </c>
      <c r="D102" s="206" t="s">
        <v>202</v>
      </c>
      <c r="E102" s="207" t="s">
        <v>3538</v>
      </c>
      <c r="F102" s="208" t="s">
        <v>3539</v>
      </c>
      <c r="G102" s="209" t="s">
        <v>2813</v>
      </c>
      <c r="H102" s="210">
        <v>1</v>
      </c>
      <c r="I102" s="211"/>
      <c r="J102" s="212">
        <f>ROUND(I102*H102,2)</f>
        <v>0</v>
      </c>
      <c r="K102" s="208" t="s">
        <v>19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207</v>
      </c>
      <c r="AT102" s="217" t="s">
        <v>202</v>
      </c>
      <c r="AU102" s="217" t="s">
        <v>83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3540</v>
      </c>
    </row>
    <row r="103" s="2" customFormat="1" ht="16.5" customHeight="1">
      <c r="A103" s="40"/>
      <c r="B103" s="41"/>
      <c r="C103" s="206" t="s">
        <v>298</v>
      </c>
      <c r="D103" s="206" t="s">
        <v>202</v>
      </c>
      <c r="E103" s="207" t="s">
        <v>3541</v>
      </c>
      <c r="F103" s="208" t="s">
        <v>3542</v>
      </c>
      <c r="G103" s="209" t="s">
        <v>2813</v>
      </c>
      <c r="H103" s="210">
        <v>2</v>
      </c>
      <c r="I103" s="211"/>
      <c r="J103" s="212">
        <f>ROUND(I103*H103,2)</f>
        <v>0</v>
      </c>
      <c r="K103" s="208" t="s">
        <v>19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83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3543</v>
      </c>
    </row>
    <row r="104" s="2" customFormat="1" ht="16.5" customHeight="1">
      <c r="A104" s="40"/>
      <c r="B104" s="41"/>
      <c r="C104" s="206" t="s">
        <v>128</v>
      </c>
      <c r="D104" s="206" t="s">
        <v>202</v>
      </c>
      <c r="E104" s="207" t="s">
        <v>3544</v>
      </c>
      <c r="F104" s="208" t="s">
        <v>3545</v>
      </c>
      <c r="G104" s="209" t="s">
        <v>2813</v>
      </c>
      <c r="H104" s="210">
        <v>4</v>
      </c>
      <c r="I104" s="211"/>
      <c r="J104" s="212">
        <f>ROUND(I104*H104,2)</f>
        <v>0</v>
      </c>
      <c r="K104" s="208" t="s">
        <v>19</v>
      </c>
      <c r="L104" s="46"/>
      <c r="M104" s="213" t="s">
        <v>19</v>
      </c>
      <c r="N104" s="214" t="s">
        <v>46</v>
      </c>
      <c r="O104" s="86"/>
      <c r="P104" s="215">
        <f>O104*H104</f>
        <v>0</v>
      </c>
      <c r="Q104" s="215">
        <v>0</v>
      </c>
      <c r="R104" s="215">
        <f>Q104*H104</f>
        <v>0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207</v>
      </c>
      <c r="AT104" s="217" t="s">
        <v>202</v>
      </c>
      <c r="AU104" s="217" t="s">
        <v>83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207</v>
      </c>
      <c r="BM104" s="217" t="s">
        <v>3546</v>
      </c>
    </row>
    <row r="105" s="2" customFormat="1" ht="16.5" customHeight="1">
      <c r="A105" s="40"/>
      <c r="B105" s="41"/>
      <c r="C105" s="206" t="s">
        <v>131</v>
      </c>
      <c r="D105" s="206" t="s">
        <v>202</v>
      </c>
      <c r="E105" s="207" t="s">
        <v>3547</v>
      </c>
      <c r="F105" s="208" t="s">
        <v>3515</v>
      </c>
      <c r="G105" s="209" t="s">
        <v>305</v>
      </c>
      <c r="H105" s="257"/>
      <c r="I105" s="211"/>
      <c r="J105" s="212">
        <f>ROUND(I105*H105,2)</f>
        <v>0</v>
      </c>
      <c r="K105" s="208" t="s">
        <v>19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207</v>
      </c>
      <c r="AT105" s="217" t="s">
        <v>202</v>
      </c>
      <c r="AU105" s="217" t="s">
        <v>83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207</v>
      </c>
      <c r="BM105" s="217" t="s">
        <v>3548</v>
      </c>
    </row>
    <row r="106" s="12" customFormat="1" ht="25.92" customHeight="1">
      <c r="A106" s="12"/>
      <c r="B106" s="190"/>
      <c r="C106" s="191"/>
      <c r="D106" s="192" t="s">
        <v>74</v>
      </c>
      <c r="E106" s="193" t="s">
        <v>2855</v>
      </c>
      <c r="F106" s="193" t="s">
        <v>3549</v>
      </c>
      <c r="G106" s="191"/>
      <c r="H106" s="191"/>
      <c r="I106" s="194"/>
      <c r="J106" s="195">
        <f>BK106</f>
        <v>0</v>
      </c>
      <c r="K106" s="191"/>
      <c r="L106" s="196"/>
      <c r="M106" s="197"/>
      <c r="N106" s="198"/>
      <c r="O106" s="198"/>
      <c r="P106" s="199">
        <f>SUM(P107:P114)</f>
        <v>0</v>
      </c>
      <c r="Q106" s="198"/>
      <c r="R106" s="199">
        <f>SUM(R107:R114)</f>
        <v>0</v>
      </c>
      <c r="S106" s="198"/>
      <c r="T106" s="200">
        <f>SUM(T107:T114)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1" t="s">
        <v>83</v>
      </c>
      <c r="AT106" s="202" t="s">
        <v>74</v>
      </c>
      <c r="AU106" s="202" t="s">
        <v>75</v>
      </c>
      <c r="AY106" s="201" t="s">
        <v>199</v>
      </c>
      <c r="BK106" s="203">
        <f>SUM(BK107:BK114)</f>
        <v>0</v>
      </c>
    </row>
    <row r="107" s="2" customFormat="1" ht="16.5" customHeight="1">
      <c r="A107" s="40"/>
      <c r="B107" s="41"/>
      <c r="C107" s="206" t="s">
        <v>134</v>
      </c>
      <c r="D107" s="206" t="s">
        <v>202</v>
      </c>
      <c r="E107" s="207" t="s">
        <v>3550</v>
      </c>
      <c r="F107" s="208" t="s">
        <v>3551</v>
      </c>
      <c r="G107" s="209" t="s">
        <v>222</v>
      </c>
      <c r="H107" s="210">
        <v>1</v>
      </c>
      <c r="I107" s="211"/>
      <c r="J107" s="212">
        <f>ROUND(I107*H107,2)</f>
        <v>0</v>
      </c>
      <c r="K107" s="208" t="s">
        <v>19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207</v>
      </c>
      <c r="AT107" s="217" t="s">
        <v>202</v>
      </c>
      <c r="AU107" s="217" t="s">
        <v>83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3552</v>
      </c>
    </row>
    <row r="108" s="2" customFormat="1" ht="16.5" customHeight="1">
      <c r="A108" s="40"/>
      <c r="B108" s="41"/>
      <c r="C108" s="206" t="s">
        <v>322</v>
      </c>
      <c r="D108" s="206" t="s">
        <v>202</v>
      </c>
      <c r="E108" s="207" t="s">
        <v>3553</v>
      </c>
      <c r="F108" s="208" t="s">
        <v>3554</v>
      </c>
      <c r="G108" s="209" t="s">
        <v>222</v>
      </c>
      <c r="H108" s="210">
        <v>8</v>
      </c>
      <c r="I108" s="211"/>
      <c r="J108" s="212">
        <f>ROUND(I108*H108,2)</f>
        <v>0</v>
      </c>
      <c r="K108" s="208" t="s">
        <v>19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207</v>
      </c>
      <c r="AT108" s="217" t="s">
        <v>202</v>
      </c>
      <c r="AU108" s="217" t="s">
        <v>83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3555</v>
      </c>
    </row>
    <row r="109" s="2" customFormat="1" ht="16.5" customHeight="1">
      <c r="A109" s="40"/>
      <c r="B109" s="41"/>
      <c r="C109" s="206" t="s">
        <v>326</v>
      </c>
      <c r="D109" s="206" t="s">
        <v>202</v>
      </c>
      <c r="E109" s="207" t="s">
        <v>3556</v>
      </c>
      <c r="F109" s="208" t="s">
        <v>3557</v>
      </c>
      <c r="G109" s="209" t="s">
        <v>222</v>
      </c>
      <c r="H109" s="210">
        <v>10</v>
      </c>
      <c r="I109" s="211"/>
      <c r="J109" s="212">
        <f>ROUND(I109*H109,2)</f>
        <v>0</v>
      </c>
      <c r="K109" s="208" t="s">
        <v>19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207</v>
      </c>
      <c r="AT109" s="217" t="s">
        <v>202</v>
      </c>
      <c r="AU109" s="217" t="s">
        <v>83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3558</v>
      </c>
    </row>
    <row r="110" s="2" customFormat="1" ht="16.5" customHeight="1">
      <c r="A110" s="40"/>
      <c r="B110" s="41"/>
      <c r="C110" s="206" t="s">
        <v>7</v>
      </c>
      <c r="D110" s="206" t="s">
        <v>202</v>
      </c>
      <c r="E110" s="207" t="s">
        <v>3559</v>
      </c>
      <c r="F110" s="208" t="s">
        <v>3560</v>
      </c>
      <c r="G110" s="209" t="s">
        <v>222</v>
      </c>
      <c r="H110" s="210">
        <v>19</v>
      </c>
      <c r="I110" s="211"/>
      <c r="J110" s="212">
        <f>ROUND(I110*H110,2)</f>
        <v>0</v>
      </c>
      <c r="K110" s="208" t="s">
        <v>19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207</v>
      </c>
      <c r="AT110" s="217" t="s">
        <v>202</v>
      </c>
      <c r="AU110" s="217" t="s">
        <v>83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3561</v>
      </c>
    </row>
    <row r="111" s="2" customFormat="1" ht="16.5" customHeight="1">
      <c r="A111" s="40"/>
      <c r="B111" s="41"/>
      <c r="C111" s="206" t="s">
        <v>339</v>
      </c>
      <c r="D111" s="206" t="s">
        <v>202</v>
      </c>
      <c r="E111" s="207" t="s">
        <v>3562</v>
      </c>
      <c r="F111" s="208" t="s">
        <v>3563</v>
      </c>
      <c r="G111" s="209" t="s">
        <v>222</v>
      </c>
      <c r="H111" s="210">
        <v>6</v>
      </c>
      <c r="I111" s="211"/>
      <c r="J111" s="212">
        <f>ROUND(I111*H111,2)</f>
        <v>0</v>
      </c>
      <c r="K111" s="208" t="s">
        <v>19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83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3564</v>
      </c>
    </row>
    <row r="112" s="2" customFormat="1" ht="16.5" customHeight="1">
      <c r="A112" s="40"/>
      <c r="B112" s="41"/>
      <c r="C112" s="206" t="s">
        <v>344</v>
      </c>
      <c r="D112" s="206" t="s">
        <v>202</v>
      </c>
      <c r="E112" s="207" t="s">
        <v>3565</v>
      </c>
      <c r="F112" s="208" t="s">
        <v>3566</v>
      </c>
      <c r="G112" s="209" t="s">
        <v>222</v>
      </c>
      <c r="H112" s="210">
        <v>6</v>
      </c>
      <c r="I112" s="211"/>
      <c r="J112" s="212">
        <f>ROUND(I112*H112,2)</f>
        <v>0</v>
      </c>
      <c r="K112" s="208" t="s">
        <v>19</v>
      </c>
      <c r="L112" s="46"/>
      <c r="M112" s="213" t="s">
        <v>19</v>
      </c>
      <c r="N112" s="214" t="s">
        <v>46</v>
      </c>
      <c r="O112" s="86"/>
      <c r="P112" s="215">
        <f>O112*H112</f>
        <v>0</v>
      </c>
      <c r="Q112" s="215">
        <v>0</v>
      </c>
      <c r="R112" s="215">
        <f>Q112*H112</f>
        <v>0</v>
      </c>
      <c r="S112" s="215">
        <v>0</v>
      </c>
      <c r="T112" s="21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207</v>
      </c>
      <c r="AT112" s="217" t="s">
        <v>202</v>
      </c>
      <c r="AU112" s="217" t="s">
        <v>83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207</v>
      </c>
      <c r="BM112" s="217" t="s">
        <v>3567</v>
      </c>
    </row>
    <row r="113" s="2" customFormat="1" ht="16.5" customHeight="1">
      <c r="A113" s="40"/>
      <c r="B113" s="41"/>
      <c r="C113" s="206" t="s">
        <v>349</v>
      </c>
      <c r="D113" s="206" t="s">
        <v>202</v>
      </c>
      <c r="E113" s="207" t="s">
        <v>3568</v>
      </c>
      <c r="F113" s="208" t="s">
        <v>3569</v>
      </c>
      <c r="G113" s="209" t="s">
        <v>222</v>
      </c>
      <c r="H113" s="210">
        <v>3</v>
      </c>
      <c r="I113" s="211"/>
      <c r="J113" s="212">
        <f>ROUND(I113*H113,2)</f>
        <v>0</v>
      </c>
      <c r="K113" s="208" t="s">
        <v>19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207</v>
      </c>
      <c r="AT113" s="217" t="s">
        <v>202</v>
      </c>
      <c r="AU113" s="217" t="s">
        <v>83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207</v>
      </c>
      <c r="BM113" s="217" t="s">
        <v>3570</v>
      </c>
    </row>
    <row r="114" s="2" customFormat="1" ht="16.5" customHeight="1">
      <c r="A114" s="40"/>
      <c r="B114" s="41"/>
      <c r="C114" s="206" t="s">
        <v>354</v>
      </c>
      <c r="D114" s="206" t="s">
        <v>202</v>
      </c>
      <c r="E114" s="207" t="s">
        <v>3571</v>
      </c>
      <c r="F114" s="208" t="s">
        <v>3515</v>
      </c>
      <c r="G114" s="209" t="s">
        <v>305</v>
      </c>
      <c r="H114" s="257"/>
      <c r="I114" s="211"/>
      <c r="J114" s="212">
        <f>ROUND(I114*H114,2)</f>
        <v>0</v>
      </c>
      <c r="K114" s="208" t="s">
        <v>19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207</v>
      </c>
      <c r="AT114" s="217" t="s">
        <v>202</v>
      </c>
      <c r="AU114" s="217" t="s">
        <v>83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207</v>
      </c>
      <c r="BM114" s="217" t="s">
        <v>3572</v>
      </c>
    </row>
    <row r="115" s="12" customFormat="1" ht="25.92" customHeight="1">
      <c r="A115" s="12"/>
      <c r="B115" s="190"/>
      <c r="C115" s="191"/>
      <c r="D115" s="192" t="s">
        <v>74</v>
      </c>
      <c r="E115" s="193" t="s">
        <v>2886</v>
      </c>
      <c r="F115" s="193" t="s">
        <v>3573</v>
      </c>
      <c r="G115" s="191"/>
      <c r="H115" s="191"/>
      <c r="I115" s="194"/>
      <c r="J115" s="195">
        <f>BK115</f>
        <v>0</v>
      </c>
      <c r="K115" s="191"/>
      <c r="L115" s="196"/>
      <c r="M115" s="197"/>
      <c r="N115" s="198"/>
      <c r="O115" s="198"/>
      <c r="P115" s="199">
        <f>SUM(P116:P129)</f>
        <v>0</v>
      </c>
      <c r="Q115" s="198"/>
      <c r="R115" s="199">
        <f>SUM(R116:R129)</f>
        <v>0</v>
      </c>
      <c r="S115" s="198"/>
      <c r="T115" s="200">
        <f>SUM(T116:T129)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01" t="s">
        <v>83</v>
      </c>
      <c r="AT115" s="202" t="s">
        <v>74</v>
      </c>
      <c r="AU115" s="202" t="s">
        <v>75</v>
      </c>
      <c r="AY115" s="201" t="s">
        <v>199</v>
      </c>
      <c r="BK115" s="203">
        <f>SUM(BK116:BK129)</f>
        <v>0</v>
      </c>
    </row>
    <row r="116" s="2" customFormat="1" ht="16.5" customHeight="1">
      <c r="A116" s="40"/>
      <c r="B116" s="41"/>
      <c r="C116" s="206" t="s">
        <v>359</v>
      </c>
      <c r="D116" s="206" t="s">
        <v>202</v>
      </c>
      <c r="E116" s="207" t="s">
        <v>3574</v>
      </c>
      <c r="F116" s="208" t="s">
        <v>3575</v>
      </c>
      <c r="G116" s="209" t="s">
        <v>283</v>
      </c>
      <c r="H116" s="210">
        <v>3</v>
      </c>
      <c r="I116" s="211"/>
      <c r="J116" s="212">
        <f>ROUND(I116*H116,2)</f>
        <v>0</v>
      </c>
      <c r="K116" s="208" t="s">
        <v>19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</v>
      </c>
      <c r="R116" s="215">
        <f>Q116*H116</f>
        <v>0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207</v>
      </c>
      <c r="AT116" s="217" t="s">
        <v>202</v>
      </c>
      <c r="AU116" s="217" t="s">
        <v>83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207</v>
      </c>
      <c r="BM116" s="217" t="s">
        <v>3576</v>
      </c>
    </row>
    <row r="117" s="2" customFormat="1" ht="21.75" customHeight="1">
      <c r="A117" s="40"/>
      <c r="B117" s="41"/>
      <c r="C117" s="206" t="s">
        <v>364</v>
      </c>
      <c r="D117" s="206" t="s">
        <v>202</v>
      </c>
      <c r="E117" s="207" t="s">
        <v>3577</v>
      </c>
      <c r="F117" s="208" t="s">
        <v>3578</v>
      </c>
      <c r="G117" s="209" t="s">
        <v>283</v>
      </c>
      <c r="H117" s="210">
        <v>3</v>
      </c>
      <c r="I117" s="211"/>
      <c r="J117" s="212">
        <f>ROUND(I117*H117,2)</f>
        <v>0</v>
      </c>
      <c r="K117" s="208" t="s">
        <v>19</v>
      </c>
      <c r="L117" s="46"/>
      <c r="M117" s="213" t="s">
        <v>19</v>
      </c>
      <c r="N117" s="214" t="s">
        <v>46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207</v>
      </c>
      <c r="AT117" s="217" t="s">
        <v>202</v>
      </c>
      <c r="AU117" s="217" t="s">
        <v>83</v>
      </c>
      <c r="AY117" s="19" t="s">
        <v>199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83</v>
      </c>
      <c r="BK117" s="218">
        <f>ROUND(I117*H117,2)</f>
        <v>0</v>
      </c>
      <c r="BL117" s="19" t="s">
        <v>207</v>
      </c>
      <c r="BM117" s="217" t="s">
        <v>3579</v>
      </c>
    </row>
    <row r="118" s="2" customFormat="1" ht="16.5" customHeight="1">
      <c r="A118" s="40"/>
      <c r="B118" s="41"/>
      <c r="C118" s="206" t="s">
        <v>369</v>
      </c>
      <c r="D118" s="206" t="s">
        <v>202</v>
      </c>
      <c r="E118" s="207" t="s">
        <v>3580</v>
      </c>
      <c r="F118" s="208" t="s">
        <v>3581</v>
      </c>
      <c r="G118" s="209" t="s">
        <v>222</v>
      </c>
      <c r="H118" s="210">
        <v>3</v>
      </c>
      <c r="I118" s="211"/>
      <c r="J118" s="212">
        <f>ROUND(I118*H118,2)</f>
        <v>0</v>
      </c>
      <c r="K118" s="208" t="s">
        <v>19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83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3582</v>
      </c>
    </row>
    <row r="119" s="2" customFormat="1" ht="16.5" customHeight="1">
      <c r="A119" s="40"/>
      <c r="B119" s="41"/>
      <c r="C119" s="206" t="s">
        <v>374</v>
      </c>
      <c r="D119" s="206" t="s">
        <v>202</v>
      </c>
      <c r="E119" s="207" t="s">
        <v>3583</v>
      </c>
      <c r="F119" s="208" t="s">
        <v>3584</v>
      </c>
      <c r="G119" s="209" t="s">
        <v>222</v>
      </c>
      <c r="H119" s="210">
        <v>6</v>
      </c>
      <c r="I119" s="211"/>
      <c r="J119" s="212">
        <f>ROUND(I119*H119,2)</f>
        <v>0</v>
      </c>
      <c r="K119" s="208" t="s">
        <v>19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207</v>
      </c>
      <c r="AT119" s="217" t="s">
        <v>202</v>
      </c>
      <c r="AU119" s="217" t="s">
        <v>83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207</v>
      </c>
      <c r="BM119" s="217" t="s">
        <v>3585</v>
      </c>
    </row>
    <row r="120" s="2" customFormat="1" ht="16.5" customHeight="1">
      <c r="A120" s="40"/>
      <c r="B120" s="41"/>
      <c r="C120" s="206" t="s">
        <v>379</v>
      </c>
      <c r="D120" s="206" t="s">
        <v>202</v>
      </c>
      <c r="E120" s="207" t="s">
        <v>3586</v>
      </c>
      <c r="F120" s="208" t="s">
        <v>3587</v>
      </c>
      <c r="G120" s="209" t="s">
        <v>222</v>
      </c>
      <c r="H120" s="210">
        <v>6</v>
      </c>
      <c r="I120" s="211"/>
      <c r="J120" s="212">
        <f>ROUND(I120*H120,2)</f>
        <v>0</v>
      </c>
      <c r="K120" s="208" t="s">
        <v>19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</v>
      </c>
      <c r="R120" s="215">
        <f>Q120*H120</f>
        <v>0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207</v>
      </c>
      <c r="AT120" s="217" t="s">
        <v>202</v>
      </c>
      <c r="AU120" s="217" t="s">
        <v>83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3588</v>
      </c>
    </row>
    <row r="121" s="2" customFormat="1" ht="16.5" customHeight="1">
      <c r="A121" s="40"/>
      <c r="B121" s="41"/>
      <c r="C121" s="206" t="s">
        <v>384</v>
      </c>
      <c r="D121" s="206" t="s">
        <v>202</v>
      </c>
      <c r="E121" s="207" t="s">
        <v>3589</v>
      </c>
      <c r="F121" s="208" t="s">
        <v>3590</v>
      </c>
      <c r="G121" s="209" t="s">
        <v>222</v>
      </c>
      <c r="H121" s="210">
        <v>1</v>
      </c>
      <c r="I121" s="211"/>
      <c r="J121" s="212">
        <f>ROUND(I121*H121,2)</f>
        <v>0</v>
      </c>
      <c r="K121" s="208" t="s">
        <v>19</v>
      </c>
      <c r="L121" s="46"/>
      <c r="M121" s="213" t="s">
        <v>19</v>
      </c>
      <c r="N121" s="214" t="s">
        <v>46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207</v>
      </c>
      <c r="AT121" s="217" t="s">
        <v>202</v>
      </c>
      <c r="AU121" s="217" t="s">
        <v>83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207</v>
      </c>
      <c r="BM121" s="217" t="s">
        <v>3591</v>
      </c>
    </row>
    <row r="122" s="2" customFormat="1" ht="16.5" customHeight="1">
      <c r="A122" s="40"/>
      <c r="B122" s="41"/>
      <c r="C122" s="206" t="s">
        <v>290</v>
      </c>
      <c r="D122" s="206" t="s">
        <v>202</v>
      </c>
      <c r="E122" s="207" t="s">
        <v>3592</v>
      </c>
      <c r="F122" s="208" t="s">
        <v>3593</v>
      </c>
      <c r="G122" s="209" t="s">
        <v>222</v>
      </c>
      <c r="H122" s="210">
        <v>16</v>
      </c>
      <c r="I122" s="211"/>
      <c r="J122" s="212">
        <f>ROUND(I122*H122,2)</f>
        <v>0</v>
      </c>
      <c r="K122" s="208" t="s">
        <v>19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207</v>
      </c>
      <c r="AT122" s="217" t="s">
        <v>202</v>
      </c>
      <c r="AU122" s="217" t="s">
        <v>83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3594</v>
      </c>
    </row>
    <row r="123" s="2" customFormat="1" ht="16.5" customHeight="1">
      <c r="A123" s="40"/>
      <c r="B123" s="41"/>
      <c r="C123" s="206" t="s">
        <v>392</v>
      </c>
      <c r="D123" s="206" t="s">
        <v>202</v>
      </c>
      <c r="E123" s="207" t="s">
        <v>3595</v>
      </c>
      <c r="F123" s="208" t="s">
        <v>3596</v>
      </c>
      <c r="G123" s="209" t="s">
        <v>2813</v>
      </c>
      <c r="H123" s="210">
        <v>4</v>
      </c>
      <c r="I123" s="211"/>
      <c r="J123" s="212">
        <f>ROUND(I123*H123,2)</f>
        <v>0</v>
      </c>
      <c r="K123" s="208" t="s">
        <v>19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207</v>
      </c>
      <c r="AT123" s="217" t="s">
        <v>202</v>
      </c>
      <c r="AU123" s="217" t="s">
        <v>83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207</v>
      </c>
      <c r="BM123" s="217" t="s">
        <v>3597</v>
      </c>
    </row>
    <row r="124" s="2" customFormat="1" ht="16.5" customHeight="1">
      <c r="A124" s="40"/>
      <c r="B124" s="41"/>
      <c r="C124" s="206" t="s">
        <v>516</v>
      </c>
      <c r="D124" s="206" t="s">
        <v>202</v>
      </c>
      <c r="E124" s="207" t="s">
        <v>3598</v>
      </c>
      <c r="F124" s="208" t="s">
        <v>3599</v>
      </c>
      <c r="G124" s="209" t="s">
        <v>2813</v>
      </c>
      <c r="H124" s="210">
        <v>1</v>
      </c>
      <c r="I124" s="211"/>
      <c r="J124" s="212">
        <f>ROUND(I124*H124,2)</f>
        <v>0</v>
      </c>
      <c r="K124" s="208" t="s">
        <v>19</v>
      </c>
      <c r="L124" s="46"/>
      <c r="M124" s="213" t="s">
        <v>19</v>
      </c>
      <c r="N124" s="214" t="s">
        <v>46</v>
      </c>
      <c r="O124" s="86"/>
      <c r="P124" s="215">
        <f>O124*H124</f>
        <v>0</v>
      </c>
      <c r="Q124" s="215">
        <v>0</v>
      </c>
      <c r="R124" s="215">
        <f>Q124*H124</f>
        <v>0</v>
      </c>
      <c r="S124" s="215">
        <v>0</v>
      </c>
      <c r="T124" s="21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17" t="s">
        <v>207</v>
      </c>
      <c r="AT124" s="217" t="s">
        <v>202</v>
      </c>
      <c r="AU124" s="217" t="s">
        <v>83</v>
      </c>
      <c r="AY124" s="19" t="s">
        <v>199</v>
      </c>
      <c r="BE124" s="218">
        <f>IF(N124="základní",J124,0)</f>
        <v>0</v>
      </c>
      <c r="BF124" s="218">
        <f>IF(N124="snížená",J124,0)</f>
        <v>0</v>
      </c>
      <c r="BG124" s="218">
        <f>IF(N124="zákl. přenesená",J124,0)</f>
        <v>0</v>
      </c>
      <c r="BH124" s="218">
        <f>IF(N124="sníž. přenesená",J124,0)</f>
        <v>0</v>
      </c>
      <c r="BI124" s="218">
        <f>IF(N124="nulová",J124,0)</f>
        <v>0</v>
      </c>
      <c r="BJ124" s="19" t="s">
        <v>83</v>
      </c>
      <c r="BK124" s="218">
        <f>ROUND(I124*H124,2)</f>
        <v>0</v>
      </c>
      <c r="BL124" s="19" t="s">
        <v>207</v>
      </c>
      <c r="BM124" s="217" t="s">
        <v>3600</v>
      </c>
    </row>
    <row r="125" s="2" customFormat="1" ht="16.5" customHeight="1">
      <c r="A125" s="40"/>
      <c r="B125" s="41"/>
      <c r="C125" s="206" t="s">
        <v>521</v>
      </c>
      <c r="D125" s="206" t="s">
        <v>202</v>
      </c>
      <c r="E125" s="207" t="s">
        <v>3601</v>
      </c>
      <c r="F125" s="208" t="s">
        <v>3602</v>
      </c>
      <c r="G125" s="209" t="s">
        <v>2813</v>
      </c>
      <c r="H125" s="210">
        <v>5</v>
      </c>
      <c r="I125" s="211"/>
      <c r="J125" s="212">
        <f>ROUND(I125*H125,2)</f>
        <v>0</v>
      </c>
      <c r="K125" s="208" t="s">
        <v>19</v>
      </c>
      <c r="L125" s="46"/>
      <c r="M125" s="213" t="s">
        <v>19</v>
      </c>
      <c r="N125" s="214" t="s">
        <v>46</v>
      </c>
      <c r="O125" s="86"/>
      <c r="P125" s="215">
        <f>O125*H125</f>
        <v>0</v>
      </c>
      <c r="Q125" s="215">
        <v>0</v>
      </c>
      <c r="R125" s="215">
        <f>Q125*H125</f>
        <v>0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207</v>
      </c>
      <c r="AT125" s="217" t="s">
        <v>202</v>
      </c>
      <c r="AU125" s="217" t="s">
        <v>83</v>
      </c>
      <c r="AY125" s="19" t="s">
        <v>199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83</v>
      </c>
      <c r="BK125" s="218">
        <f>ROUND(I125*H125,2)</f>
        <v>0</v>
      </c>
      <c r="BL125" s="19" t="s">
        <v>207</v>
      </c>
      <c r="BM125" s="217" t="s">
        <v>3603</v>
      </c>
    </row>
    <row r="126" s="2" customFormat="1" ht="16.5" customHeight="1">
      <c r="A126" s="40"/>
      <c r="B126" s="41"/>
      <c r="C126" s="206" t="s">
        <v>526</v>
      </c>
      <c r="D126" s="206" t="s">
        <v>202</v>
      </c>
      <c r="E126" s="207" t="s">
        <v>3604</v>
      </c>
      <c r="F126" s="208" t="s">
        <v>3605</v>
      </c>
      <c r="G126" s="209" t="s">
        <v>283</v>
      </c>
      <c r="H126" s="210">
        <v>6</v>
      </c>
      <c r="I126" s="211"/>
      <c r="J126" s="212">
        <f>ROUND(I126*H126,2)</f>
        <v>0</v>
      </c>
      <c r="K126" s="208" t="s">
        <v>19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83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3606</v>
      </c>
    </row>
    <row r="127" s="2" customFormat="1" ht="16.5" customHeight="1">
      <c r="A127" s="40"/>
      <c r="B127" s="41"/>
      <c r="C127" s="206" t="s">
        <v>531</v>
      </c>
      <c r="D127" s="206" t="s">
        <v>202</v>
      </c>
      <c r="E127" s="207" t="s">
        <v>3607</v>
      </c>
      <c r="F127" s="208" t="s">
        <v>3608</v>
      </c>
      <c r="G127" s="209" t="s">
        <v>283</v>
      </c>
      <c r="H127" s="210">
        <v>3</v>
      </c>
      <c r="I127" s="211"/>
      <c r="J127" s="212">
        <f>ROUND(I127*H127,2)</f>
        <v>0</v>
      </c>
      <c r="K127" s="208" t="s">
        <v>19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207</v>
      </c>
      <c r="AT127" s="217" t="s">
        <v>202</v>
      </c>
      <c r="AU127" s="217" t="s">
        <v>83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207</v>
      </c>
      <c r="BM127" s="217" t="s">
        <v>3609</v>
      </c>
    </row>
    <row r="128" s="2" customFormat="1" ht="16.5" customHeight="1">
      <c r="A128" s="40"/>
      <c r="B128" s="41"/>
      <c r="C128" s="206" t="s">
        <v>536</v>
      </c>
      <c r="D128" s="206" t="s">
        <v>202</v>
      </c>
      <c r="E128" s="207" t="s">
        <v>3610</v>
      </c>
      <c r="F128" s="208" t="s">
        <v>3611</v>
      </c>
      <c r="G128" s="209" t="s">
        <v>283</v>
      </c>
      <c r="H128" s="210">
        <v>3</v>
      </c>
      <c r="I128" s="211"/>
      <c r="J128" s="212">
        <f>ROUND(I128*H128,2)</f>
        <v>0</v>
      </c>
      <c r="K128" s="208" t="s">
        <v>19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0</v>
      </c>
      <c r="R128" s="215">
        <f>Q128*H128</f>
        <v>0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207</v>
      </c>
      <c r="AT128" s="217" t="s">
        <v>202</v>
      </c>
      <c r="AU128" s="217" t="s">
        <v>83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207</v>
      </c>
      <c r="BM128" s="217" t="s">
        <v>3612</v>
      </c>
    </row>
    <row r="129" s="2" customFormat="1" ht="16.5" customHeight="1">
      <c r="A129" s="40"/>
      <c r="B129" s="41"/>
      <c r="C129" s="206" t="s">
        <v>543</v>
      </c>
      <c r="D129" s="206" t="s">
        <v>202</v>
      </c>
      <c r="E129" s="207" t="s">
        <v>3613</v>
      </c>
      <c r="F129" s="208" t="s">
        <v>3515</v>
      </c>
      <c r="G129" s="209" t="s">
        <v>305</v>
      </c>
      <c r="H129" s="257"/>
      <c r="I129" s="211"/>
      <c r="J129" s="212">
        <f>ROUND(I129*H129,2)</f>
        <v>0</v>
      </c>
      <c r="K129" s="208" t="s">
        <v>19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207</v>
      </c>
      <c r="AT129" s="217" t="s">
        <v>202</v>
      </c>
      <c r="AU129" s="217" t="s">
        <v>83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207</v>
      </c>
      <c r="BM129" s="217" t="s">
        <v>3614</v>
      </c>
    </row>
    <row r="130" s="12" customFormat="1" ht="25.92" customHeight="1">
      <c r="A130" s="12"/>
      <c r="B130" s="190"/>
      <c r="C130" s="191"/>
      <c r="D130" s="192" t="s">
        <v>74</v>
      </c>
      <c r="E130" s="193" t="s">
        <v>2888</v>
      </c>
      <c r="F130" s="193" t="s">
        <v>3615</v>
      </c>
      <c r="G130" s="191"/>
      <c r="H130" s="191"/>
      <c r="I130" s="194"/>
      <c r="J130" s="195">
        <f>BK130</f>
        <v>0</v>
      </c>
      <c r="K130" s="191"/>
      <c r="L130" s="196"/>
      <c r="M130" s="197"/>
      <c r="N130" s="198"/>
      <c r="O130" s="198"/>
      <c r="P130" s="199">
        <f>SUM(P131:P134)</f>
        <v>0</v>
      </c>
      <c r="Q130" s="198"/>
      <c r="R130" s="199">
        <f>SUM(R131:R134)</f>
        <v>0</v>
      </c>
      <c r="S130" s="198"/>
      <c r="T130" s="200">
        <f>SUM(T131:T134)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1" t="s">
        <v>83</v>
      </c>
      <c r="AT130" s="202" t="s">
        <v>74</v>
      </c>
      <c r="AU130" s="202" t="s">
        <v>75</v>
      </c>
      <c r="AY130" s="201" t="s">
        <v>199</v>
      </c>
      <c r="BK130" s="203">
        <f>SUM(BK131:BK134)</f>
        <v>0</v>
      </c>
    </row>
    <row r="131" s="2" customFormat="1" ht="16.5" customHeight="1">
      <c r="A131" s="40"/>
      <c r="B131" s="41"/>
      <c r="C131" s="206" t="s">
        <v>548</v>
      </c>
      <c r="D131" s="206" t="s">
        <v>202</v>
      </c>
      <c r="E131" s="207" t="s">
        <v>3616</v>
      </c>
      <c r="F131" s="208" t="s">
        <v>3617</v>
      </c>
      <c r="G131" s="209" t="s">
        <v>222</v>
      </c>
      <c r="H131" s="210">
        <v>25</v>
      </c>
      <c r="I131" s="211"/>
      <c r="J131" s="212">
        <f>ROUND(I131*H131,2)</f>
        <v>0</v>
      </c>
      <c r="K131" s="208" t="s">
        <v>19</v>
      </c>
      <c r="L131" s="46"/>
      <c r="M131" s="213" t="s">
        <v>19</v>
      </c>
      <c r="N131" s="214" t="s">
        <v>46</v>
      </c>
      <c r="O131" s="86"/>
      <c r="P131" s="215">
        <f>O131*H131</f>
        <v>0</v>
      </c>
      <c r="Q131" s="215">
        <v>0</v>
      </c>
      <c r="R131" s="215">
        <f>Q131*H131</f>
        <v>0</v>
      </c>
      <c r="S131" s="215">
        <v>0</v>
      </c>
      <c r="T131" s="21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17" t="s">
        <v>207</v>
      </c>
      <c r="AT131" s="217" t="s">
        <v>202</v>
      </c>
      <c r="AU131" s="217" t="s">
        <v>83</v>
      </c>
      <c r="AY131" s="19" t="s">
        <v>199</v>
      </c>
      <c r="BE131" s="218">
        <f>IF(N131="základní",J131,0)</f>
        <v>0</v>
      </c>
      <c r="BF131" s="218">
        <f>IF(N131="snížená",J131,0)</f>
        <v>0</v>
      </c>
      <c r="BG131" s="218">
        <f>IF(N131="zákl. přenesená",J131,0)</f>
        <v>0</v>
      </c>
      <c r="BH131" s="218">
        <f>IF(N131="sníž. přenesená",J131,0)</f>
        <v>0</v>
      </c>
      <c r="BI131" s="218">
        <f>IF(N131="nulová",J131,0)</f>
        <v>0</v>
      </c>
      <c r="BJ131" s="19" t="s">
        <v>83</v>
      </c>
      <c r="BK131" s="218">
        <f>ROUND(I131*H131,2)</f>
        <v>0</v>
      </c>
      <c r="BL131" s="19" t="s">
        <v>207</v>
      </c>
      <c r="BM131" s="217" t="s">
        <v>3618</v>
      </c>
    </row>
    <row r="132" s="2" customFormat="1" ht="16.5" customHeight="1">
      <c r="A132" s="40"/>
      <c r="B132" s="41"/>
      <c r="C132" s="206" t="s">
        <v>553</v>
      </c>
      <c r="D132" s="206" t="s">
        <v>202</v>
      </c>
      <c r="E132" s="207" t="s">
        <v>3619</v>
      </c>
      <c r="F132" s="208" t="s">
        <v>3617</v>
      </c>
      <c r="G132" s="209" t="s">
        <v>222</v>
      </c>
      <c r="H132" s="210">
        <v>25</v>
      </c>
      <c r="I132" s="211"/>
      <c r="J132" s="212">
        <f>ROUND(I132*H132,2)</f>
        <v>0</v>
      </c>
      <c r="K132" s="208" t="s">
        <v>19</v>
      </c>
      <c r="L132" s="46"/>
      <c r="M132" s="213" t="s">
        <v>19</v>
      </c>
      <c r="N132" s="214" t="s">
        <v>46</v>
      </c>
      <c r="O132" s="86"/>
      <c r="P132" s="215">
        <f>O132*H132</f>
        <v>0</v>
      </c>
      <c r="Q132" s="215">
        <v>0</v>
      </c>
      <c r="R132" s="215">
        <f>Q132*H132</f>
        <v>0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207</v>
      </c>
      <c r="AT132" s="217" t="s">
        <v>202</v>
      </c>
      <c r="AU132" s="217" t="s">
        <v>83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207</v>
      </c>
      <c r="BM132" s="217" t="s">
        <v>3620</v>
      </c>
    </row>
    <row r="133" s="2" customFormat="1" ht="16.5" customHeight="1">
      <c r="A133" s="40"/>
      <c r="B133" s="41"/>
      <c r="C133" s="206" t="s">
        <v>558</v>
      </c>
      <c r="D133" s="206" t="s">
        <v>202</v>
      </c>
      <c r="E133" s="207" t="s">
        <v>3621</v>
      </c>
      <c r="F133" s="208" t="s">
        <v>3622</v>
      </c>
      <c r="G133" s="209" t="s">
        <v>222</v>
      </c>
      <c r="H133" s="210">
        <v>25</v>
      </c>
      <c r="I133" s="211"/>
      <c r="J133" s="212">
        <f>ROUND(I133*H133,2)</f>
        <v>0</v>
      </c>
      <c r="K133" s="208" t="s">
        <v>19</v>
      </c>
      <c r="L133" s="46"/>
      <c r="M133" s="213" t="s">
        <v>19</v>
      </c>
      <c r="N133" s="214" t="s">
        <v>46</v>
      </c>
      <c r="O133" s="86"/>
      <c r="P133" s="215">
        <f>O133*H133</f>
        <v>0</v>
      </c>
      <c r="Q133" s="215">
        <v>0</v>
      </c>
      <c r="R133" s="215">
        <f>Q133*H133</f>
        <v>0</v>
      </c>
      <c r="S133" s="215">
        <v>0</v>
      </c>
      <c r="T133" s="21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7" t="s">
        <v>207</v>
      </c>
      <c r="AT133" s="217" t="s">
        <v>202</v>
      </c>
      <c r="AU133" s="217" t="s">
        <v>83</v>
      </c>
      <c r="AY133" s="19" t="s">
        <v>199</v>
      </c>
      <c r="BE133" s="218">
        <f>IF(N133="základní",J133,0)</f>
        <v>0</v>
      </c>
      <c r="BF133" s="218">
        <f>IF(N133="snížená",J133,0)</f>
        <v>0</v>
      </c>
      <c r="BG133" s="218">
        <f>IF(N133="zákl. přenesená",J133,0)</f>
        <v>0</v>
      </c>
      <c r="BH133" s="218">
        <f>IF(N133="sníž. přenesená",J133,0)</f>
        <v>0</v>
      </c>
      <c r="BI133" s="218">
        <f>IF(N133="nulová",J133,0)</f>
        <v>0</v>
      </c>
      <c r="BJ133" s="19" t="s">
        <v>83</v>
      </c>
      <c r="BK133" s="218">
        <f>ROUND(I133*H133,2)</f>
        <v>0</v>
      </c>
      <c r="BL133" s="19" t="s">
        <v>207</v>
      </c>
      <c r="BM133" s="217" t="s">
        <v>3623</v>
      </c>
    </row>
    <row r="134" s="2" customFormat="1" ht="16.5" customHeight="1">
      <c r="A134" s="40"/>
      <c r="B134" s="41"/>
      <c r="C134" s="206" t="s">
        <v>563</v>
      </c>
      <c r="D134" s="206" t="s">
        <v>202</v>
      </c>
      <c r="E134" s="207" t="s">
        <v>3624</v>
      </c>
      <c r="F134" s="208" t="s">
        <v>3625</v>
      </c>
      <c r="G134" s="209" t="s">
        <v>461</v>
      </c>
      <c r="H134" s="210">
        <v>1</v>
      </c>
      <c r="I134" s="211"/>
      <c r="J134" s="212">
        <f>ROUND(I134*H134,2)</f>
        <v>0</v>
      </c>
      <c r="K134" s="208" t="s">
        <v>19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0</v>
      </c>
      <c r="R134" s="215">
        <f>Q134*H134</f>
        <v>0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207</v>
      </c>
      <c r="AT134" s="217" t="s">
        <v>202</v>
      </c>
      <c r="AU134" s="217" t="s">
        <v>83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207</v>
      </c>
      <c r="BM134" s="217" t="s">
        <v>3626</v>
      </c>
    </row>
    <row r="135" s="12" customFormat="1" ht="25.92" customHeight="1">
      <c r="A135" s="12"/>
      <c r="B135" s="190"/>
      <c r="C135" s="191"/>
      <c r="D135" s="192" t="s">
        <v>74</v>
      </c>
      <c r="E135" s="193" t="s">
        <v>3055</v>
      </c>
      <c r="F135" s="193" t="s">
        <v>3627</v>
      </c>
      <c r="G135" s="191"/>
      <c r="H135" s="191"/>
      <c r="I135" s="194"/>
      <c r="J135" s="195">
        <f>BK135</f>
        <v>0</v>
      </c>
      <c r="K135" s="191"/>
      <c r="L135" s="196"/>
      <c r="M135" s="197"/>
      <c r="N135" s="198"/>
      <c r="O135" s="198"/>
      <c r="P135" s="199">
        <f>SUM(P136:P138)</f>
        <v>0</v>
      </c>
      <c r="Q135" s="198"/>
      <c r="R135" s="199">
        <f>SUM(R136:R138)</f>
        <v>0</v>
      </c>
      <c r="S135" s="198"/>
      <c r="T135" s="200">
        <f>SUM(T136:T138)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01" t="s">
        <v>83</v>
      </c>
      <c r="AT135" s="202" t="s">
        <v>74</v>
      </c>
      <c r="AU135" s="202" t="s">
        <v>75</v>
      </c>
      <c r="AY135" s="201" t="s">
        <v>199</v>
      </c>
      <c r="BK135" s="203">
        <f>SUM(BK136:BK138)</f>
        <v>0</v>
      </c>
    </row>
    <row r="136" s="2" customFormat="1" ht="16.5" customHeight="1">
      <c r="A136" s="40"/>
      <c r="B136" s="41"/>
      <c r="C136" s="206" t="s">
        <v>570</v>
      </c>
      <c r="D136" s="206" t="s">
        <v>202</v>
      </c>
      <c r="E136" s="207" t="s">
        <v>3628</v>
      </c>
      <c r="F136" s="208" t="s">
        <v>3629</v>
      </c>
      <c r="G136" s="209" t="s">
        <v>3512</v>
      </c>
      <c r="H136" s="210">
        <v>4</v>
      </c>
      <c r="I136" s="211"/>
      <c r="J136" s="212">
        <f>ROUND(I136*H136,2)</f>
        <v>0</v>
      </c>
      <c r="K136" s="208" t="s">
        <v>19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207</v>
      </c>
      <c r="AT136" s="217" t="s">
        <v>202</v>
      </c>
      <c r="AU136" s="217" t="s">
        <v>83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207</v>
      </c>
      <c r="BM136" s="217" t="s">
        <v>3630</v>
      </c>
    </row>
    <row r="137" s="2" customFormat="1" ht="16.5" customHeight="1">
      <c r="A137" s="40"/>
      <c r="B137" s="41"/>
      <c r="C137" s="206" t="s">
        <v>575</v>
      </c>
      <c r="D137" s="206" t="s">
        <v>202</v>
      </c>
      <c r="E137" s="207" t="s">
        <v>3631</v>
      </c>
      <c r="F137" s="208" t="s">
        <v>3632</v>
      </c>
      <c r="G137" s="209" t="s">
        <v>3512</v>
      </c>
      <c r="H137" s="210">
        <v>6</v>
      </c>
      <c r="I137" s="211"/>
      <c r="J137" s="212">
        <f>ROUND(I137*H137,2)</f>
        <v>0</v>
      </c>
      <c r="K137" s="208" t="s">
        <v>19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207</v>
      </c>
      <c r="AT137" s="217" t="s">
        <v>202</v>
      </c>
      <c r="AU137" s="217" t="s">
        <v>83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207</v>
      </c>
      <c r="BM137" s="217" t="s">
        <v>3633</v>
      </c>
    </row>
    <row r="138" s="2" customFormat="1" ht="16.5" customHeight="1">
      <c r="A138" s="40"/>
      <c r="B138" s="41"/>
      <c r="C138" s="206" t="s">
        <v>580</v>
      </c>
      <c r="D138" s="206" t="s">
        <v>202</v>
      </c>
      <c r="E138" s="207" t="s">
        <v>3634</v>
      </c>
      <c r="F138" s="208" t="s">
        <v>3635</v>
      </c>
      <c r="G138" s="209" t="s">
        <v>3512</v>
      </c>
      <c r="H138" s="210">
        <v>16</v>
      </c>
      <c r="I138" s="211"/>
      <c r="J138" s="212">
        <f>ROUND(I138*H138,2)</f>
        <v>0</v>
      </c>
      <c r="K138" s="208" t="s">
        <v>19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</v>
      </c>
      <c r="R138" s="215">
        <f>Q138*H138</f>
        <v>0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207</v>
      </c>
      <c r="AT138" s="217" t="s">
        <v>202</v>
      </c>
      <c r="AU138" s="217" t="s">
        <v>83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207</v>
      </c>
      <c r="BM138" s="217" t="s">
        <v>3636</v>
      </c>
    </row>
    <row r="139" s="12" customFormat="1" ht="25.92" customHeight="1">
      <c r="A139" s="12"/>
      <c r="B139" s="190"/>
      <c r="C139" s="191"/>
      <c r="D139" s="192" t="s">
        <v>74</v>
      </c>
      <c r="E139" s="193" t="s">
        <v>3119</v>
      </c>
      <c r="F139" s="193" t="s">
        <v>3637</v>
      </c>
      <c r="G139" s="191"/>
      <c r="H139" s="191"/>
      <c r="I139" s="194"/>
      <c r="J139" s="195">
        <f>BK139</f>
        <v>0</v>
      </c>
      <c r="K139" s="191"/>
      <c r="L139" s="196"/>
      <c r="M139" s="197"/>
      <c r="N139" s="198"/>
      <c r="O139" s="198"/>
      <c r="P139" s="199">
        <f>SUM(P140:P143)</f>
        <v>0</v>
      </c>
      <c r="Q139" s="198"/>
      <c r="R139" s="199">
        <f>SUM(R140:R143)</f>
        <v>0</v>
      </c>
      <c r="S139" s="198"/>
      <c r="T139" s="200">
        <f>SUM(T140:T143)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01" t="s">
        <v>83</v>
      </c>
      <c r="AT139" s="202" t="s">
        <v>74</v>
      </c>
      <c r="AU139" s="202" t="s">
        <v>75</v>
      </c>
      <c r="AY139" s="201" t="s">
        <v>199</v>
      </c>
      <c r="BK139" s="203">
        <f>SUM(BK140:BK143)</f>
        <v>0</v>
      </c>
    </row>
    <row r="140" s="2" customFormat="1" ht="16.5" customHeight="1">
      <c r="A140" s="40"/>
      <c r="B140" s="41"/>
      <c r="C140" s="206" t="s">
        <v>585</v>
      </c>
      <c r="D140" s="206" t="s">
        <v>202</v>
      </c>
      <c r="E140" s="207" t="s">
        <v>3638</v>
      </c>
      <c r="F140" s="208" t="s">
        <v>3639</v>
      </c>
      <c r="G140" s="209" t="s">
        <v>3512</v>
      </c>
      <c r="H140" s="210">
        <v>16</v>
      </c>
      <c r="I140" s="211"/>
      <c r="J140" s="212">
        <f>ROUND(I140*H140,2)</f>
        <v>0</v>
      </c>
      <c r="K140" s="208" t="s">
        <v>19</v>
      </c>
      <c r="L140" s="46"/>
      <c r="M140" s="213" t="s">
        <v>19</v>
      </c>
      <c r="N140" s="214" t="s">
        <v>46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207</v>
      </c>
      <c r="AT140" s="217" t="s">
        <v>202</v>
      </c>
      <c r="AU140" s="217" t="s">
        <v>83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207</v>
      </c>
      <c r="BM140" s="217" t="s">
        <v>3640</v>
      </c>
    </row>
    <row r="141" s="2" customFormat="1" ht="16.5" customHeight="1">
      <c r="A141" s="40"/>
      <c r="B141" s="41"/>
      <c r="C141" s="206" t="s">
        <v>592</v>
      </c>
      <c r="D141" s="206" t="s">
        <v>202</v>
      </c>
      <c r="E141" s="207" t="s">
        <v>3641</v>
      </c>
      <c r="F141" s="208" t="s">
        <v>3642</v>
      </c>
      <c r="G141" s="209" t="s">
        <v>3512</v>
      </c>
      <c r="H141" s="210">
        <v>16</v>
      </c>
      <c r="I141" s="211"/>
      <c r="J141" s="212">
        <f>ROUND(I141*H141,2)</f>
        <v>0</v>
      </c>
      <c r="K141" s="208" t="s">
        <v>19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0</v>
      </c>
      <c r="R141" s="215">
        <f>Q141*H141</f>
        <v>0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207</v>
      </c>
      <c r="AT141" s="217" t="s">
        <v>202</v>
      </c>
      <c r="AU141" s="217" t="s">
        <v>83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207</v>
      </c>
      <c r="BM141" s="217" t="s">
        <v>3643</v>
      </c>
    </row>
    <row r="142" s="2" customFormat="1" ht="16.5" customHeight="1">
      <c r="A142" s="40"/>
      <c r="B142" s="41"/>
      <c r="C142" s="206" t="s">
        <v>597</v>
      </c>
      <c r="D142" s="206" t="s">
        <v>202</v>
      </c>
      <c r="E142" s="207" t="s">
        <v>3644</v>
      </c>
      <c r="F142" s="208" t="s">
        <v>3645</v>
      </c>
      <c r="G142" s="209" t="s">
        <v>3512</v>
      </c>
      <c r="H142" s="210">
        <v>10</v>
      </c>
      <c r="I142" s="211"/>
      <c r="J142" s="212">
        <f>ROUND(I142*H142,2)</f>
        <v>0</v>
      </c>
      <c r="K142" s="208" t="s">
        <v>19</v>
      </c>
      <c r="L142" s="46"/>
      <c r="M142" s="213" t="s">
        <v>19</v>
      </c>
      <c r="N142" s="214" t="s">
        <v>46</v>
      </c>
      <c r="O142" s="86"/>
      <c r="P142" s="215">
        <f>O142*H142</f>
        <v>0</v>
      </c>
      <c r="Q142" s="215">
        <v>0</v>
      </c>
      <c r="R142" s="215">
        <f>Q142*H142</f>
        <v>0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207</v>
      </c>
      <c r="AT142" s="217" t="s">
        <v>202</v>
      </c>
      <c r="AU142" s="217" t="s">
        <v>83</v>
      </c>
      <c r="AY142" s="19" t="s">
        <v>199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83</v>
      </c>
      <c r="BK142" s="218">
        <f>ROUND(I142*H142,2)</f>
        <v>0</v>
      </c>
      <c r="BL142" s="19" t="s">
        <v>207</v>
      </c>
      <c r="BM142" s="217" t="s">
        <v>3646</v>
      </c>
    </row>
    <row r="143" s="2" customFormat="1" ht="16.5" customHeight="1">
      <c r="A143" s="40"/>
      <c r="B143" s="41"/>
      <c r="C143" s="206" t="s">
        <v>602</v>
      </c>
      <c r="D143" s="206" t="s">
        <v>202</v>
      </c>
      <c r="E143" s="207" t="s">
        <v>3647</v>
      </c>
      <c r="F143" s="208" t="s">
        <v>3648</v>
      </c>
      <c r="G143" s="209" t="s">
        <v>461</v>
      </c>
      <c r="H143" s="210">
        <v>1</v>
      </c>
      <c r="I143" s="211"/>
      <c r="J143" s="212">
        <f>ROUND(I143*H143,2)</f>
        <v>0</v>
      </c>
      <c r="K143" s="208" t="s">
        <v>19</v>
      </c>
      <c r="L143" s="46"/>
      <c r="M143" s="265" t="s">
        <v>19</v>
      </c>
      <c r="N143" s="266" t="s">
        <v>46</v>
      </c>
      <c r="O143" s="260"/>
      <c r="P143" s="267">
        <f>O143*H143</f>
        <v>0</v>
      </c>
      <c r="Q143" s="267">
        <v>0</v>
      </c>
      <c r="R143" s="267">
        <f>Q143*H143</f>
        <v>0</v>
      </c>
      <c r="S143" s="267">
        <v>0</v>
      </c>
      <c r="T143" s="268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207</v>
      </c>
      <c r="AT143" s="217" t="s">
        <v>202</v>
      </c>
      <c r="AU143" s="217" t="s">
        <v>83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207</v>
      </c>
      <c r="BM143" s="217" t="s">
        <v>3649</v>
      </c>
    </row>
    <row r="144" s="2" customFormat="1" ht="6.96" customHeight="1">
      <c r="A144" s="40"/>
      <c r="B144" s="61"/>
      <c r="C144" s="62"/>
      <c r="D144" s="62"/>
      <c r="E144" s="62"/>
      <c r="F144" s="62"/>
      <c r="G144" s="62"/>
      <c r="H144" s="62"/>
      <c r="I144" s="62"/>
      <c r="J144" s="62"/>
      <c r="K144" s="62"/>
      <c r="L144" s="46"/>
      <c r="M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</row>
  </sheetData>
  <sheetProtection sheet="1" autoFilter="0" formatColumns="0" formatRows="0" objects="1" scenarios="1" spinCount="100000" saltValue="yfZGdS094+fFxhSbl9navvr2lu1/9fWmPv+IClwIMuq19YF3NwHi3agSS0vwUClqSer167RDlCyaiMusilwTXA==" hashValue="zYQdRxri7AV6x7Qxo3x4Dt6CbBHOGXJnu4V+72cFtoYva3VpE27SQTAoq9u0/EA9w0c1w+dpz4aArUwGE5yvMg==" algorithmName="SHA-512" password="CC35"/>
  <autoFilter ref="C85:K143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165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3650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ROUND(J86,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ROUND((SUM(BE86:BE111)),  2)</f>
        <v>0</v>
      </c>
      <c r="G33" s="40"/>
      <c r="H33" s="40"/>
      <c r="I33" s="150">
        <v>0.20999999999999999</v>
      </c>
      <c r="J33" s="149">
        <f>ROUND(((SUM(BE86:BE111))*I33),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ROUND((SUM(BF86:BF111)),  2)</f>
        <v>0</v>
      </c>
      <c r="G34" s="40"/>
      <c r="H34" s="40"/>
      <c r="I34" s="150">
        <v>0.12</v>
      </c>
      <c r="J34" s="149">
        <f>ROUND(((SUM(BF86:BF111))*I34),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ROUND((SUM(BG86:BG111)),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ROUND((SUM(BH86:BH111)),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ROUND((SUM(BI86:BI111)),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VRN - VRN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3651</v>
      </c>
      <c r="E60" s="170"/>
      <c r="F60" s="170"/>
      <c r="G60" s="170"/>
      <c r="H60" s="170"/>
      <c r="I60" s="170"/>
      <c r="J60" s="171">
        <f>J87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3652</v>
      </c>
      <c r="E61" s="176"/>
      <c r="F61" s="176"/>
      <c r="G61" s="176"/>
      <c r="H61" s="176"/>
      <c r="I61" s="176"/>
      <c r="J61" s="177">
        <f>J88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3653</v>
      </c>
      <c r="E62" s="176"/>
      <c r="F62" s="176"/>
      <c r="G62" s="176"/>
      <c r="H62" s="176"/>
      <c r="I62" s="176"/>
      <c r="J62" s="177">
        <f>J91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3654</v>
      </c>
      <c r="E63" s="176"/>
      <c r="F63" s="176"/>
      <c r="G63" s="176"/>
      <c r="H63" s="176"/>
      <c r="I63" s="176"/>
      <c r="J63" s="177">
        <f>J98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3655</v>
      </c>
      <c r="E64" s="176"/>
      <c r="F64" s="176"/>
      <c r="G64" s="176"/>
      <c r="H64" s="176"/>
      <c r="I64" s="176"/>
      <c r="J64" s="177">
        <f>J103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3656</v>
      </c>
      <c r="E65" s="176"/>
      <c r="F65" s="176"/>
      <c r="G65" s="176"/>
      <c r="H65" s="176"/>
      <c r="I65" s="176"/>
      <c r="J65" s="177">
        <f>J106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3657</v>
      </c>
      <c r="E66" s="176"/>
      <c r="F66" s="176"/>
      <c r="G66" s="176"/>
      <c r="H66" s="176"/>
      <c r="I66" s="176"/>
      <c r="J66" s="177">
        <f>J109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3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184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62" t="str">
        <f>E7</f>
        <v>Gymnázium Náchod -bez vybavení</v>
      </c>
      <c r="F76" s="34"/>
      <c r="G76" s="34"/>
      <c r="H76" s="34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167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VRN - VRN</v>
      </c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 xml:space="preserve"> </v>
      </c>
      <c r="G80" s="42"/>
      <c r="H80" s="42"/>
      <c r="I80" s="34" t="s">
        <v>23</v>
      </c>
      <c r="J80" s="74" t="str">
        <f>IF(J12="","",J12)</f>
        <v>16. 9. 2025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25</v>
      </c>
      <c r="D82" s="42"/>
      <c r="E82" s="42"/>
      <c r="F82" s="29" t="str">
        <f>E15</f>
        <v xml:space="preserve"> </v>
      </c>
      <c r="G82" s="42"/>
      <c r="H82" s="42"/>
      <c r="I82" s="34" t="s">
        <v>33</v>
      </c>
      <c r="J82" s="38" t="str">
        <f>E21</f>
        <v xml:space="preserve"> 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31</v>
      </c>
      <c r="D83" s="42"/>
      <c r="E83" s="42"/>
      <c r="F83" s="29" t="str">
        <f>IF(E18="","",E18)</f>
        <v>Vyplň údaj</v>
      </c>
      <c r="G83" s="42"/>
      <c r="H83" s="42"/>
      <c r="I83" s="34" t="s">
        <v>38</v>
      </c>
      <c r="J83" s="38" t="str">
        <f>E24</f>
        <v xml:space="preserve"> 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79"/>
      <c r="B85" s="180"/>
      <c r="C85" s="181" t="s">
        <v>185</v>
      </c>
      <c r="D85" s="182" t="s">
        <v>60</v>
      </c>
      <c r="E85" s="182" t="s">
        <v>56</v>
      </c>
      <c r="F85" s="182" t="s">
        <v>57</v>
      </c>
      <c r="G85" s="182" t="s">
        <v>186</v>
      </c>
      <c r="H85" s="182" t="s">
        <v>187</v>
      </c>
      <c r="I85" s="182" t="s">
        <v>188</v>
      </c>
      <c r="J85" s="182" t="s">
        <v>172</v>
      </c>
      <c r="K85" s="183" t="s">
        <v>189</v>
      </c>
      <c r="L85" s="184"/>
      <c r="M85" s="94" t="s">
        <v>19</v>
      </c>
      <c r="N85" s="95" t="s">
        <v>45</v>
      </c>
      <c r="O85" s="95" t="s">
        <v>190</v>
      </c>
      <c r="P85" s="95" t="s">
        <v>191</v>
      </c>
      <c r="Q85" s="95" t="s">
        <v>192</v>
      </c>
      <c r="R85" s="95" t="s">
        <v>193</v>
      </c>
      <c r="S85" s="95" t="s">
        <v>194</v>
      </c>
      <c r="T85" s="96" t="s">
        <v>195</v>
      </c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</row>
    <row r="86" s="2" customFormat="1" ht="22.8" customHeight="1">
      <c r="A86" s="40"/>
      <c r="B86" s="41"/>
      <c r="C86" s="101" t="s">
        <v>196</v>
      </c>
      <c r="D86" s="42"/>
      <c r="E86" s="42"/>
      <c r="F86" s="42"/>
      <c r="G86" s="42"/>
      <c r="H86" s="42"/>
      <c r="I86" s="42"/>
      <c r="J86" s="185">
        <f>BK86</f>
        <v>0</v>
      </c>
      <c r="K86" s="42"/>
      <c r="L86" s="46"/>
      <c r="M86" s="97"/>
      <c r="N86" s="186"/>
      <c r="O86" s="98"/>
      <c r="P86" s="187">
        <f>P87</f>
        <v>0</v>
      </c>
      <c r="Q86" s="98"/>
      <c r="R86" s="187">
        <f>R87</f>
        <v>0</v>
      </c>
      <c r="S86" s="98"/>
      <c r="T86" s="188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74</v>
      </c>
      <c r="AU86" s="19" t="s">
        <v>173</v>
      </c>
      <c r="BK86" s="189">
        <f>BK87</f>
        <v>0</v>
      </c>
    </row>
    <row r="87" s="12" customFormat="1" ht="25.92" customHeight="1">
      <c r="A87" s="12"/>
      <c r="B87" s="190"/>
      <c r="C87" s="191"/>
      <c r="D87" s="192" t="s">
        <v>74</v>
      </c>
      <c r="E87" s="193" t="s">
        <v>164</v>
      </c>
      <c r="F87" s="193" t="s">
        <v>3658</v>
      </c>
      <c r="G87" s="191"/>
      <c r="H87" s="191"/>
      <c r="I87" s="194"/>
      <c r="J87" s="195">
        <f>BK87</f>
        <v>0</v>
      </c>
      <c r="K87" s="191"/>
      <c r="L87" s="196"/>
      <c r="M87" s="197"/>
      <c r="N87" s="198"/>
      <c r="O87" s="198"/>
      <c r="P87" s="199">
        <f>P88+P91+P98+P103+P106+P109</f>
        <v>0</v>
      </c>
      <c r="Q87" s="198"/>
      <c r="R87" s="199">
        <f>R88+R91+R98+R103+R106+R109</f>
        <v>0</v>
      </c>
      <c r="S87" s="198"/>
      <c r="T87" s="200">
        <f>T88+T91+T98+T103+T106+T109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1" t="s">
        <v>238</v>
      </c>
      <c r="AT87" s="202" t="s">
        <v>74</v>
      </c>
      <c r="AU87" s="202" t="s">
        <v>75</v>
      </c>
      <c r="AY87" s="201" t="s">
        <v>199</v>
      </c>
      <c r="BK87" s="203">
        <f>BK88+BK91+BK98+BK103+BK106+BK109</f>
        <v>0</v>
      </c>
    </row>
    <row r="88" s="12" customFormat="1" ht="22.8" customHeight="1">
      <c r="A88" s="12"/>
      <c r="B88" s="190"/>
      <c r="C88" s="191"/>
      <c r="D88" s="192" t="s">
        <v>74</v>
      </c>
      <c r="E88" s="204" t="s">
        <v>3659</v>
      </c>
      <c r="F88" s="204" t="s">
        <v>3660</v>
      </c>
      <c r="G88" s="191"/>
      <c r="H88" s="191"/>
      <c r="I88" s="194"/>
      <c r="J88" s="205">
        <f>BK88</f>
        <v>0</v>
      </c>
      <c r="K88" s="191"/>
      <c r="L88" s="196"/>
      <c r="M88" s="197"/>
      <c r="N88" s="198"/>
      <c r="O88" s="198"/>
      <c r="P88" s="199">
        <f>SUM(P89:P90)</f>
        <v>0</v>
      </c>
      <c r="Q88" s="198"/>
      <c r="R88" s="199">
        <f>SUM(R89:R90)</f>
        <v>0</v>
      </c>
      <c r="S88" s="198"/>
      <c r="T88" s="200">
        <f>SUM(T89:T90)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1" t="s">
        <v>238</v>
      </c>
      <c r="AT88" s="202" t="s">
        <v>74</v>
      </c>
      <c r="AU88" s="202" t="s">
        <v>83</v>
      </c>
      <c r="AY88" s="201" t="s">
        <v>199</v>
      </c>
      <c r="BK88" s="203">
        <f>SUM(BK89:BK90)</f>
        <v>0</v>
      </c>
    </row>
    <row r="89" s="2" customFormat="1" ht="16.5" customHeight="1">
      <c r="A89" s="40"/>
      <c r="B89" s="41"/>
      <c r="C89" s="206" t="s">
        <v>83</v>
      </c>
      <c r="D89" s="206" t="s">
        <v>202</v>
      </c>
      <c r="E89" s="207" t="s">
        <v>3661</v>
      </c>
      <c r="F89" s="208" t="s">
        <v>3660</v>
      </c>
      <c r="G89" s="209" t="s">
        <v>3662</v>
      </c>
      <c r="H89" s="210">
        <v>1</v>
      </c>
      <c r="I89" s="211"/>
      <c r="J89" s="212">
        <f>ROUND(I89*H89,2)</f>
        <v>0</v>
      </c>
      <c r="K89" s="208" t="s">
        <v>206</v>
      </c>
      <c r="L89" s="46"/>
      <c r="M89" s="213" t="s">
        <v>19</v>
      </c>
      <c r="N89" s="214" t="s">
        <v>46</v>
      </c>
      <c r="O89" s="86"/>
      <c r="P89" s="215">
        <f>O89*H89</f>
        <v>0</v>
      </c>
      <c r="Q89" s="215">
        <v>0</v>
      </c>
      <c r="R89" s="215">
        <f>Q89*H89</f>
        <v>0</v>
      </c>
      <c r="S89" s="215">
        <v>0</v>
      </c>
      <c r="T89" s="21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17" t="s">
        <v>207</v>
      </c>
      <c r="AT89" s="217" t="s">
        <v>202</v>
      </c>
      <c r="AU89" s="217" t="s">
        <v>85</v>
      </c>
      <c r="AY89" s="19" t="s">
        <v>199</v>
      </c>
      <c r="BE89" s="218">
        <f>IF(N89="základní",J89,0)</f>
        <v>0</v>
      </c>
      <c r="BF89" s="218">
        <f>IF(N89="snížená",J89,0)</f>
        <v>0</v>
      </c>
      <c r="BG89" s="218">
        <f>IF(N89="zákl. přenesená",J89,0)</f>
        <v>0</v>
      </c>
      <c r="BH89" s="218">
        <f>IF(N89="sníž. přenesená",J89,0)</f>
        <v>0</v>
      </c>
      <c r="BI89" s="218">
        <f>IF(N89="nulová",J89,0)</f>
        <v>0</v>
      </c>
      <c r="BJ89" s="19" t="s">
        <v>83</v>
      </c>
      <c r="BK89" s="218">
        <f>ROUND(I89*H89,2)</f>
        <v>0</v>
      </c>
      <c r="BL89" s="19" t="s">
        <v>207</v>
      </c>
      <c r="BM89" s="217" t="s">
        <v>3663</v>
      </c>
    </row>
    <row r="90" s="2" customFormat="1">
      <c r="A90" s="40"/>
      <c r="B90" s="41"/>
      <c r="C90" s="42"/>
      <c r="D90" s="219" t="s">
        <v>209</v>
      </c>
      <c r="E90" s="42"/>
      <c r="F90" s="220" t="s">
        <v>3664</v>
      </c>
      <c r="G90" s="42"/>
      <c r="H90" s="42"/>
      <c r="I90" s="221"/>
      <c r="J90" s="42"/>
      <c r="K90" s="42"/>
      <c r="L90" s="46"/>
      <c r="M90" s="222"/>
      <c r="N90" s="223"/>
      <c r="O90" s="86"/>
      <c r="P90" s="86"/>
      <c r="Q90" s="86"/>
      <c r="R90" s="86"/>
      <c r="S90" s="86"/>
      <c r="T90" s="87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19" t="s">
        <v>209</v>
      </c>
      <c r="AU90" s="19" t="s">
        <v>85</v>
      </c>
    </row>
    <row r="91" s="12" customFormat="1" ht="22.8" customHeight="1">
      <c r="A91" s="12"/>
      <c r="B91" s="190"/>
      <c r="C91" s="191"/>
      <c r="D91" s="192" t="s">
        <v>74</v>
      </c>
      <c r="E91" s="204" t="s">
        <v>3665</v>
      </c>
      <c r="F91" s="204" t="s">
        <v>3666</v>
      </c>
      <c r="G91" s="191"/>
      <c r="H91" s="191"/>
      <c r="I91" s="194"/>
      <c r="J91" s="205">
        <f>BK91</f>
        <v>0</v>
      </c>
      <c r="K91" s="191"/>
      <c r="L91" s="196"/>
      <c r="M91" s="197"/>
      <c r="N91" s="198"/>
      <c r="O91" s="198"/>
      <c r="P91" s="199">
        <f>SUM(P92:P97)</f>
        <v>0</v>
      </c>
      <c r="Q91" s="198"/>
      <c r="R91" s="199">
        <f>SUM(R92:R97)</f>
        <v>0</v>
      </c>
      <c r="S91" s="198"/>
      <c r="T91" s="200">
        <f>SUM(T92:T97)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1" t="s">
        <v>238</v>
      </c>
      <c r="AT91" s="202" t="s">
        <v>74</v>
      </c>
      <c r="AU91" s="202" t="s">
        <v>83</v>
      </c>
      <c r="AY91" s="201" t="s">
        <v>199</v>
      </c>
      <c r="BK91" s="203">
        <f>SUM(BK92:BK97)</f>
        <v>0</v>
      </c>
    </row>
    <row r="92" s="2" customFormat="1" ht="16.5" customHeight="1">
      <c r="A92" s="40"/>
      <c r="B92" s="41"/>
      <c r="C92" s="206" t="s">
        <v>85</v>
      </c>
      <c r="D92" s="206" t="s">
        <v>202</v>
      </c>
      <c r="E92" s="207" t="s">
        <v>3667</v>
      </c>
      <c r="F92" s="208" t="s">
        <v>3666</v>
      </c>
      <c r="G92" s="209" t="s">
        <v>3662</v>
      </c>
      <c r="H92" s="210">
        <v>1</v>
      </c>
      <c r="I92" s="211"/>
      <c r="J92" s="212">
        <f>ROUND(I92*H92,2)</f>
        <v>0</v>
      </c>
      <c r="K92" s="208" t="s">
        <v>206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</v>
      </c>
      <c r="R92" s="215">
        <f>Q92*H92</f>
        <v>0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3668</v>
      </c>
    </row>
    <row r="93" s="2" customFormat="1">
      <c r="A93" s="40"/>
      <c r="B93" s="41"/>
      <c r="C93" s="42"/>
      <c r="D93" s="219" t="s">
        <v>209</v>
      </c>
      <c r="E93" s="42"/>
      <c r="F93" s="220" t="s">
        <v>3669</v>
      </c>
      <c r="G93" s="42"/>
      <c r="H93" s="42"/>
      <c r="I93" s="221"/>
      <c r="J93" s="42"/>
      <c r="K93" s="42"/>
      <c r="L93" s="46"/>
      <c r="M93" s="222"/>
      <c r="N93" s="223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209</v>
      </c>
      <c r="AU93" s="19" t="s">
        <v>85</v>
      </c>
    </row>
    <row r="94" s="2" customFormat="1" ht="16.5" customHeight="1">
      <c r="A94" s="40"/>
      <c r="B94" s="41"/>
      <c r="C94" s="206" t="s">
        <v>219</v>
      </c>
      <c r="D94" s="206" t="s">
        <v>202</v>
      </c>
      <c r="E94" s="207" t="s">
        <v>3670</v>
      </c>
      <c r="F94" s="208" t="s">
        <v>3671</v>
      </c>
      <c r="G94" s="209" t="s">
        <v>3662</v>
      </c>
      <c r="H94" s="210">
        <v>1</v>
      </c>
      <c r="I94" s="211"/>
      <c r="J94" s="212">
        <f>ROUND(I94*H94,2)</f>
        <v>0</v>
      </c>
      <c r="K94" s="208" t="s">
        <v>206</v>
      </c>
      <c r="L94" s="46"/>
      <c r="M94" s="213" t="s">
        <v>19</v>
      </c>
      <c r="N94" s="214" t="s">
        <v>46</v>
      </c>
      <c r="O94" s="86"/>
      <c r="P94" s="215">
        <f>O94*H94</f>
        <v>0</v>
      </c>
      <c r="Q94" s="215">
        <v>0</v>
      </c>
      <c r="R94" s="215">
        <f>Q94*H94</f>
        <v>0</v>
      </c>
      <c r="S94" s="215">
        <v>0</v>
      </c>
      <c r="T94" s="21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207</v>
      </c>
      <c r="AT94" s="217" t="s">
        <v>202</v>
      </c>
      <c r="AU94" s="217" t="s">
        <v>85</v>
      </c>
      <c r="AY94" s="19" t="s">
        <v>199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83</v>
      </c>
      <c r="BK94" s="218">
        <f>ROUND(I94*H94,2)</f>
        <v>0</v>
      </c>
      <c r="BL94" s="19" t="s">
        <v>207</v>
      </c>
      <c r="BM94" s="217" t="s">
        <v>3672</v>
      </c>
    </row>
    <row r="95" s="2" customFormat="1">
      <c r="A95" s="40"/>
      <c r="B95" s="41"/>
      <c r="C95" s="42"/>
      <c r="D95" s="219" t="s">
        <v>209</v>
      </c>
      <c r="E95" s="42"/>
      <c r="F95" s="220" t="s">
        <v>3673</v>
      </c>
      <c r="G95" s="42"/>
      <c r="H95" s="42"/>
      <c r="I95" s="221"/>
      <c r="J95" s="42"/>
      <c r="K95" s="42"/>
      <c r="L95" s="46"/>
      <c r="M95" s="222"/>
      <c r="N95" s="223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209</v>
      </c>
      <c r="AU95" s="19" t="s">
        <v>85</v>
      </c>
    </row>
    <row r="96" s="2" customFormat="1" ht="16.5" customHeight="1">
      <c r="A96" s="40"/>
      <c r="B96" s="41"/>
      <c r="C96" s="206" t="s">
        <v>207</v>
      </c>
      <c r="D96" s="206" t="s">
        <v>202</v>
      </c>
      <c r="E96" s="207" t="s">
        <v>3674</v>
      </c>
      <c r="F96" s="208" t="s">
        <v>3675</v>
      </c>
      <c r="G96" s="209" t="s">
        <v>3662</v>
      </c>
      <c r="H96" s="210">
        <v>1</v>
      </c>
      <c r="I96" s="211"/>
      <c r="J96" s="212">
        <f>ROUND(I96*H96,2)</f>
        <v>0</v>
      </c>
      <c r="K96" s="208" t="s">
        <v>206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</v>
      </c>
      <c r="R96" s="215">
        <f>Q96*H96</f>
        <v>0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207</v>
      </c>
      <c r="AT96" s="217" t="s">
        <v>202</v>
      </c>
      <c r="AU96" s="217" t="s">
        <v>85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207</v>
      </c>
      <c r="BM96" s="217" t="s">
        <v>3676</v>
      </c>
    </row>
    <row r="97" s="2" customFormat="1">
      <c r="A97" s="40"/>
      <c r="B97" s="41"/>
      <c r="C97" s="42"/>
      <c r="D97" s="219" t="s">
        <v>209</v>
      </c>
      <c r="E97" s="42"/>
      <c r="F97" s="220" t="s">
        <v>3677</v>
      </c>
      <c r="G97" s="42"/>
      <c r="H97" s="42"/>
      <c r="I97" s="221"/>
      <c r="J97" s="42"/>
      <c r="K97" s="42"/>
      <c r="L97" s="46"/>
      <c r="M97" s="222"/>
      <c r="N97" s="223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209</v>
      </c>
      <c r="AU97" s="19" t="s">
        <v>85</v>
      </c>
    </row>
    <row r="98" s="12" customFormat="1" ht="22.8" customHeight="1">
      <c r="A98" s="12"/>
      <c r="B98" s="190"/>
      <c r="C98" s="191"/>
      <c r="D98" s="192" t="s">
        <v>74</v>
      </c>
      <c r="E98" s="204" t="s">
        <v>3678</v>
      </c>
      <c r="F98" s="204" t="s">
        <v>3679</v>
      </c>
      <c r="G98" s="191"/>
      <c r="H98" s="191"/>
      <c r="I98" s="194"/>
      <c r="J98" s="205">
        <f>BK98</f>
        <v>0</v>
      </c>
      <c r="K98" s="191"/>
      <c r="L98" s="196"/>
      <c r="M98" s="197"/>
      <c r="N98" s="198"/>
      <c r="O98" s="198"/>
      <c r="P98" s="199">
        <f>SUM(P99:P102)</f>
        <v>0</v>
      </c>
      <c r="Q98" s="198"/>
      <c r="R98" s="199">
        <f>SUM(R99:R102)</f>
        <v>0</v>
      </c>
      <c r="S98" s="198"/>
      <c r="T98" s="200">
        <f>SUM(T99:T102)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1" t="s">
        <v>238</v>
      </c>
      <c r="AT98" s="202" t="s">
        <v>74</v>
      </c>
      <c r="AU98" s="202" t="s">
        <v>83</v>
      </c>
      <c r="AY98" s="201" t="s">
        <v>199</v>
      </c>
      <c r="BK98" s="203">
        <f>SUM(BK99:BK102)</f>
        <v>0</v>
      </c>
    </row>
    <row r="99" s="2" customFormat="1" ht="16.5" customHeight="1">
      <c r="A99" s="40"/>
      <c r="B99" s="41"/>
      <c r="C99" s="206" t="s">
        <v>238</v>
      </c>
      <c r="D99" s="206" t="s">
        <v>202</v>
      </c>
      <c r="E99" s="207" t="s">
        <v>3680</v>
      </c>
      <c r="F99" s="208" t="s">
        <v>3679</v>
      </c>
      <c r="G99" s="209" t="s">
        <v>3662</v>
      </c>
      <c r="H99" s="210">
        <v>1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3681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3682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2" customFormat="1" ht="16.5" customHeight="1">
      <c r="A101" s="40"/>
      <c r="B101" s="41"/>
      <c r="C101" s="206" t="s">
        <v>200</v>
      </c>
      <c r="D101" s="206" t="s">
        <v>202</v>
      </c>
      <c r="E101" s="207" t="s">
        <v>3683</v>
      </c>
      <c r="F101" s="208" t="s">
        <v>3684</v>
      </c>
      <c r="G101" s="209" t="s">
        <v>3662</v>
      </c>
      <c r="H101" s="210">
        <v>1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3685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3686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12" customFormat="1" ht="22.8" customHeight="1">
      <c r="A103" s="12"/>
      <c r="B103" s="190"/>
      <c r="C103" s="191"/>
      <c r="D103" s="192" t="s">
        <v>74</v>
      </c>
      <c r="E103" s="204" t="s">
        <v>3687</v>
      </c>
      <c r="F103" s="204" t="s">
        <v>3688</v>
      </c>
      <c r="G103" s="191"/>
      <c r="H103" s="191"/>
      <c r="I103" s="194"/>
      <c r="J103" s="205">
        <f>BK103</f>
        <v>0</v>
      </c>
      <c r="K103" s="191"/>
      <c r="L103" s="196"/>
      <c r="M103" s="197"/>
      <c r="N103" s="198"/>
      <c r="O103" s="198"/>
      <c r="P103" s="199">
        <f>SUM(P104:P105)</f>
        <v>0</v>
      </c>
      <c r="Q103" s="198"/>
      <c r="R103" s="199">
        <f>SUM(R104:R105)</f>
        <v>0</v>
      </c>
      <c r="S103" s="198"/>
      <c r="T103" s="200">
        <f>SUM(T104:T105)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1" t="s">
        <v>238</v>
      </c>
      <c r="AT103" s="202" t="s">
        <v>74</v>
      </c>
      <c r="AU103" s="202" t="s">
        <v>83</v>
      </c>
      <c r="AY103" s="201" t="s">
        <v>199</v>
      </c>
      <c r="BK103" s="203">
        <f>SUM(BK104:BK105)</f>
        <v>0</v>
      </c>
    </row>
    <row r="104" s="2" customFormat="1" ht="16.5" customHeight="1">
      <c r="A104" s="40"/>
      <c r="B104" s="41"/>
      <c r="C104" s="206" t="s">
        <v>249</v>
      </c>
      <c r="D104" s="206" t="s">
        <v>202</v>
      </c>
      <c r="E104" s="207" t="s">
        <v>3689</v>
      </c>
      <c r="F104" s="208" t="s">
        <v>3688</v>
      </c>
      <c r="G104" s="209" t="s">
        <v>3662</v>
      </c>
      <c r="H104" s="210">
        <v>1</v>
      </c>
      <c r="I104" s="211"/>
      <c r="J104" s="212">
        <f>ROUND(I104*H104,2)</f>
        <v>0</v>
      </c>
      <c r="K104" s="208" t="s">
        <v>206</v>
      </c>
      <c r="L104" s="46"/>
      <c r="M104" s="213" t="s">
        <v>19</v>
      </c>
      <c r="N104" s="214" t="s">
        <v>46</v>
      </c>
      <c r="O104" s="86"/>
      <c r="P104" s="215">
        <f>O104*H104</f>
        <v>0</v>
      </c>
      <c r="Q104" s="215">
        <v>0</v>
      </c>
      <c r="R104" s="215">
        <f>Q104*H104</f>
        <v>0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207</v>
      </c>
      <c r="AT104" s="217" t="s">
        <v>202</v>
      </c>
      <c r="AU104" s="217" t="s">
        <v>85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207</v>
      </c>
      <c r="BM104" s="217" t="s">
        <v>3690</v>
      </c>
    </row>
    <row r="105" s="2" customFormat="1">
      <c r="A105" s="40"/>
      <c r="B105" s="41"/>
      <c r="C105" s="42"/>
      <c r="D105" s="219" t="s">
        <v>209</v>
      </c>
      <c r="E105" s="42"/>
      <c r="F105" s="220" t="s">
        <v>3691</v>
      </c>
      <c r="G105" s="42"/>
      <c r="H105" s="42"/>
      <c r="I105" s="221"/>
      <c r="J105" s="42"/>
      <c r="K105" s="42"/>
      <c r="L105" s="46"/>
      <c r="M105" s="222"/>
      <c r="N105" s="223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209</v>
      </c>
      <c r="AU105" s="19" t="s">
        <v>85</v>
      </c>
    </row>
    <row r="106" s="12" customFormat="1" ht="22.8" customHeight="1">
      <c r="A106" s="12"/>
      <c r="B106" s="190"/>
      <c r="C106" s="191"/>
      <c r="D106" s="192" t="s">
        <v>74</v>
      </c>
      <c r="E106" s="204" t="s">
        <v>3692</v>
      </c>
      <c r="F106" s="204" t="s">
        <v>3693</v>
      </c>
      <c r="G106" s="191"/>
      <c r="H106" s="191"/>
      <c r="I106" s="194"/>
      <c r="J106" s="205">
        <f>BK106</f>
        <v>0</v>
      </c>
      <c r="K106" s="191"/>
      <c r="L106" s="196"/>
      <c r="M106" s="197"/>
      <c r="N106" s="198"/>
      <c r="O106" s="198"/>
      <c r="P106" s="199">
        <f>SUM(P107:P108)</f>
        <v>0</v>
      </c>
      <c r="Q106" s="198"/>
      <c r="R106" s="199">
        <f>SUM(R107:R108)</f>
        <v>0</v>
      </c>
      <c r="S106" s="198"/>
      <c r="T106" s="200">
        <f>SUM(T107:T108)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1" t="s">
        <v>238</v>
      </c>
      <c r="AT106" s="202" t="s">
        <v>74</v>
      </c>
      <c r="AU106" s="202" t="s">
        <v>83</v>
      </c>
      <c r="AY106" s="201" t="s">
        <v>199</v>
      </c>
      <c r="BK106" s="203">
        <f>SUM(BK107:BK108)</f>
        <v>0</v>
      </c>
    </row>
    <row r="107" s="2" customFormat="1" ht="16.5" customHeight="1">
      <c r="A107" s="40"/>
      <c r="B107" s="41"/>
      <c r="C107" s="206" t="s">
        <v>254</v>
      </c>
      <c r="D107" s="206" t="s">
        <v>202</v>
      </c>
      <c r="E107" s="207" t="s">
        <v>3694</v>
      </c>
      <c r="F107" s="208" t="s">
        <v>3695</v>
      </c>
      <c r="G107" s="209" t="s">
        <v>3662</v>
      </c>
      <c r="H107" s="210">
        <v>1</v>
      </c>
      <c r="I107" s="211"/>
      <c r="J107" s="212">
        <f>ROUND(I107*H107,2)</f>
        <v>0</v>
      </c>
      <c r="K107" s="208" t="s">
        <v>206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207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3696</v>
      </c>
    </row>
    <row r="108" s="2" customFormat="1">
      <c r="A108" s="40"/>
      <c r="B108" s="41"/>
      <c r="C108" s="42"/>
      <c r="D108" s="219" t="s">
        <v>209</v>
      </c>
      <c r="E108" s="42"/>
      <c r="F108" s="220" t="s">
        <v>3697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209</v>
      </c>
      <c r="AU108" s="19" t="s">
        <v>85</v>
      </c>
    </row>
    <row r="109" s="12" customFormat="1" ht="22.8" customHeight="1">
      <c r="A109" s="12"/>
      <c r="B109" s="190"/>
      <c r="C109" s="191"/>
      <c r="D109" s="192" t="s">
        <v>74</v>
      </c>
      <c r="E109" s="204" t="s">
        <v>3698</v>
      </c>
      <c r="F109" s="204" t="s">
        <v>3699</v>
      </c>
      <c r="G109" s="191"/>
      <c r="H109" s="191"/>
      <c r="I109" s="194"/>
      <c r="J109" s="205">
        <f>BK109</f>
        <v>0</v>
      </c>
      <c r="K109" s="191"/>
      <c r="L109" s="196"/>
      <c r="M109" s="197"/>
      <c r="N109" s="198"/>
      <c r="O109" s="198"/>
      <c r="P109" s="199">
        <f>SUM(P110:P111)</f>
        <v>0</v>
      </c>
      <c r="Q109" s="198"/>
      <c r="R109" s="199">
        <f>SUM(R110:R111)</f>
        <v>0</v>
      </c>
      <c r="S109" s="198"/>
      <c r="T109" s="200">
        <f>SUM(T110:T111)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1" t="s">
        <v>238</v>
      </c>
      <c r="AT109" s="202" t="s">
        <v>74</v>
      </c>
      <c r="AU109" s="202" t="s">
        <v>83</v>
      </c>
      <c r="AY109" s="201" t="s">
        <v>199</v>
      </c>
      <c r="BK109" s="203">
        <f>SUM(BK110:BK111)</f>
        <v>0</v>
      </c>
    </row>
    <row r="110" s="2" customFormat="1" ht="16.5" customHeight="1">
      <c r="A110" s="40"/>
      <c r="B110" s="41"/>
      <c r="C110" s="206" t="s">
        <v>230</v>
      </c>
      <c r="D110" s="206" t="s">
        <v>202</v>
      </c>
      <c r="E110" s="207" t="s">
        <v>3700</v>
      </c>
      <c r="F110" s="208" t="s">
        <v>3699</v>
      </c>
      <c r="G110" s="209" t="s">
        <v>3662</v>
      </c>
      <c r="H110" s="210">
        <v>1</v>
      </c>
      <c r="I110" s="211"/>
      <c r="J110" s="212">
        <f>ROUND(I110*H110,2)</f>
        <v>0</v>
      </c>
      <c r="K110" s="208" t="s">
        <v>206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207</v>
      </c>
      <c r="AT110" s="217" t="s">
        <v>202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3701</v>
      </c>
    </row>
    <row r="111" s="2" customFormat="1">
      <c r="A111" s="40"/>
      <c r="B111" s="41"/>
      <c r="C111" s="42"/>
      <c r="D111" s="219" t="s">
        <v>209</v>
      </c>
      <c r="E111" s="42"/>
      <c r="F111" s="220" t="s">
        <v>3702</v>
      </c>
      <c r="G111" s="42"/>
      <c r="H111" s="42"/>
      <c r="I111" s="221"/>
      <c r="J111" s="42"/>
      <c r="K111" s="42"/>
      <c r="L111" s="46"/>
      <c r="M111" s="258"/>
      <c r="N111" s="259"/>
      <c r="O111" s="260"/>
      <c r="P111" s="260"/>
      <c r="Q111" s="260"/>
      <c r="R111" s="260"/>
      <c r="S111" s="260"/>
      <c r="T111" s="261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209</v>
      </c>
      <c r="AU111" s="19" t="s">
        <v>85</v>
      </c>
    </row>
    <row r="112" s="2" customFormat="1" ht="6.96" customHeight="1">
      <c r="A112" s="40"/>
      <c r="B112" s="61"/>
      <c r="C112" s="62"/>
      <c r="D112" s="62"/>
      <c r="E112" s="62"/>
      <c r="F112" s="62"/>
      <c r="G112" s="62"/>
      <c r="H112" s="62"/>
      <c r="I112" s="62"/>
      <c r="J112" s="62"/>
      <c r="K112" s="62"/>
      <c r="L112" s="46"/>
      <c r="M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</row>
  </sheetData>
  <sheetProtection sheet="1" autoFilter="0" formatColumns="0" formatRows="0" objects="1" scenarios="1" spinCount="100000" saltValue="qLjOTizbw0/iH+vkIkvRuRURe7lrBSe/t8MZVamEB9wSwmZvFmEEWvb2PhLFwKwgdKu5njyrcCHqLg3Rt37NAw==" hashValue="CzSit1Ze37ESwPO/IT4jLr4Qpewy4eeioCkTxDdzAs09YZ2aNyWg+tPi+mdtm8IKWMovLcVYzpeyrC5W1tYyOQ==" algorithmName="SHA-512" password="CC35"/>
  <autoFilter ref="C85:K111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5_02/020001000"/>
    <hyperlink ref="F93" r:id="rId2" display="https://podminky.urs.cz/item/CS_URS_2025_02/030001000"/>
    <hyperlink ref="F95" r:id="rId3" display="https://podminky.urs.cz/item/CS_URS_2025_02/034103000"/>
    <hyperlink ref="F97" r:id="rId4" display="https://podminky.urs.cz/item/CS_URS_2025_02/039002000"/>
    <hyperlink ref="F100" r:id="rId5" display="https://podminky.urs.cz/item/CS_URS_2025_02/040001000"/>
    <hyperlink ref="F102" r:id="rId6" display="https://podminky.urs.cz/item/CS_URS_2025_02/041103000"/>
    <hyperlink ref="F105" r:id="rId7" display="https://podminky.urs.cz/item/CS_URS_2025_02/070001000"/>
    <hyperlink ref="F108" r:id="rId8" display="https://podminky.urs.cz/item/CS_URS_2025_02/080001000"/>
    <hyperlink ref="F111" r:id="rId9" display="https://podminky.urs.cz/item/CS_URS_2025_02/090001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88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397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ROUND(J93,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ROUND((SUM(BE93:BE224)),  2)</f>
        <v>0</v>
      </c>
      <c r="G33" s="40"/>
      <c r="H33" s="40"/>
      <c r="I33" s="150">
        <v>0.20999999999999999</v>
      </c>
      <c r="J33" s="149">
        <f>ROUND(((SUM(BE93:BE224))*I33),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ROUND((SUM(BF93:BF224)),  2)</f>
        <v>0</v>
      </c>
      <c r="G34" s="40"/>
      <c r="H34" s="40"/>
      <c r="I34" s="150">
        <v>0.12</v>
      </c>
      <c r="J34" s="149">
        <f>ROUND(((SUM(BF93:BF224))*I34),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ROUND((SUM(BG93:BG224)),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ROUND((SUM(BH93:BH224)),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ROUND((SUM(BI93:BI224)),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02 UP učebny - Biologie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J93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J94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J95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176</v>
      </c>
      <c r="E62" s="176"/>
      <c r="F62" s="176"/>
      <c r="G62" s="176"/>
      <c r="H62" s="176"/>
      <c r="I62" s="176"/>
      <c r="J62" s="177">
        <f>J105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177</v>
      </c>
      <c r="E63" s="176"/>
      <c r="F63" s="176"/>
      <c r="G63" s="176"/>
      <c r="H63" s="176"/>
      <c r="I63" s="176"/>
      <c r="J63" s="177">
        <f>J110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7"/>
      <c r="C64" s="168"/>
      <c r="D64" s="169" t="s">
        <v>178</v>
      </c>
      <c r="E64" s="170"/>
      <c r="F64" s="170"/>
      <c r="G64" s="170"/>
      <c r="H64" s="170"/>
      <c r="I64" s="170"/>
      <c r="J64" s="171">
        <f>J127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73"/>
      <c r="C65" s="174"/>
      <c r="D65" s="175" t="s">
        <v>398</v>
      </c>
      <c r="E65" s="176"/>
      <c r="F65" s="176"/>
      <c r="G65" s="176"/>
      <c r="H65" s="176"/>
      <c r="I65" s="176"/>
      <c r="J65" s="177">
        <f>J128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399</v>
      </c>
      <c r="E66" s="176"/>
      <c r="F66" s="176"/>
      <c r="G66" s="176"/>
      <c r="H66" s="176"/>
      <c r="I66" s="176"/>
      <c r="J66" s="177">
        <f>J136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400</v>
      </c>
      <c r="E67" s="176"/>
      <c r="F67" s="176"/>
      <c r="G67" s="176"/>
      <c r="H67" s="176"/>
      <c r="I67" s="176"/>
      <c r="J67" s="177">
        <f>J138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183</v>
      </c>
      <c r="E68" s="176"/>
      <c r="F68" s="176"/>
      <c r="G68" s="176"/>
      <c r="H68" s="176"/>
      <c r="I68" s="176"/>
      <c r="J68" s="177">
        <f>J147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401</v>
      </c>
      <c r="E69" s="176"/>
      <c r="F69" s="176"/>
      <c r="G69" s="176"/>
      <c r="H69" s="176"/>
      <c r="I69" s="176"/>
      <c r="J69" s="177">
        <f>J172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402</v>
      </c>
      <c r="E70" s="176"/>
      <c r="F70" s="176"/>
      <c r="G70" s="176"/>
      <c r="H70" s="176"/>
      <c r="I70" s="176"/>
      <c r="J70" s="177">
        <f>J190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403</v>
      </c>
      <c r="E71" s="176"/>
      <c r="F71" s="176"/>
      <c r="G71" s="176"/>
      <c r="H71" s="176"/>
      <c r="I71" s="176"/>
      <c r="J71" s="177">
        <f>J201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3"/>
      <c r="C72" s="174"/>
      <c r="D72" s="175" t="s">
        <v>404</v>
      </c>
      <c r="E72" s="176"/>
      <c r="F72" s="176"/>
      <c r="G72" s="176"/>
      <c r="H72" s="176"/>
      <c r="I72" s="176"/>
      <c r="J72" s="177">
        <f>J210</f>
        <v>0</v>
      </c>
      <c r="K72" s="174"/>
      <c r="L72" s="17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67"/>
      <c r="C73" s="168"/>
      <c r="D73" s="169" t="s">
        <v>405</v>
      </c>
      <c r="E73" s="170"/>
      <c r="F73" s="170"/>
      <c r="G73" s="170"/>
      <c r="H73" s="170"/>
      <c r="I73" s="170"/>
      <c r="J73" s="171">
        <f>J219</f>
        <v>0</v>
      </c>
      <c r="K73" s="168"/>
      <c r="L73" s="17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9" s="2" customFormat="1" ht="6.96" customHeight="1">
      <c r="A79" s="40"/>
      <c r="B79" s="63"/>
      <c r="C79" s="64"/>
      <c r="D79" s="64"/>
      <c r="E79" s="64"/>
      <c r="F79" s="64"/>
      <c r="G79" s="64"/>
      <c r="H79" s="64"/>
      <c r="I79" s="64"/>
      <c r="J79" s="64"/>
      <c r="K79" s="64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4.96" customHeight="1">
      <c r="A80" s="40"/>
      <c r="B80" s="41"/>
      <c r="C80" s="25" t="s">
        <v>184</v>
      </c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16</v>
      </c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6.5" customHeight="1">
      <c r="A83" s="40"/>
      <c r="B83" s="41"/>
      <c r="C83" s="42"/>
      <c r="D83" s="42"/>
      <c r="E83" s="162" t="str">
        <f>E7</f>
        <v>Gymnázium Náchod -bez vybavení</v>
      </c>
      <c r="F83" s="34"/>
      <c r="G83" s="34"/>
      <c r="H83" s="34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167</v>
      </c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71" t="str">
        <f>E9</f>
        <v>02 UP učebny - Biologie</v>
      </c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21</v>
      </c>
      <c r="D87" s="42"/>
      <c r="E87" s="42"/>
      <c r="F87" s="29" t="str">
        <f>F12</f>
        <v xml:space="preserve"> </v>
      </c>
      <c r="G87" s="42"/>
      <c r="H87" s="42"/>
      <c r="I87" s="34" t="s">
        <v>23</v>
      </c>
      <c r="J87" s="74" t="str">
        <f>IF(J12="","",J12)</f>
        <v>16. 9. 2025</v>
      </c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25</v>
      </c>
      <c r="D89" s="42"/>
      <c r="E89" s="42"/>
      <c r="F89" s="29" t="str">
        <f>E15</f>
        <v xml:space="preserve"> </v>
      </c>
      <c r="G89" s="42"/>
      <c r="H89" s="42"/>
      <c r="I89" s="34" t="s">
        <v>33</v>
      </c>
      <c r="J89" s="38" t="str">
        <f>E21</f>
        <v xml:space="preserve"> </v>
      </c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31</v>
      </c>
      <c r="D90" s="42"/>
      <c r="E90" s="42"/>
      <c r="F90" s="29" t="str">
        <f>IF(E18="","",E18)</f>
        <v>Vyplň údaj</v>
      </c>
      <c r="G90" s="42"/>
      <c r="H90" s="42"/>
      <c r="I90" s="34" t="s">
        <v>38</v>
      </c>
      <c r="J90" s="38" t="str">
        <f>E24</f>
        <v xml:space="preserve"> </v>
      </c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0.32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3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1" customFormat="1" ht="29.28" customHeight="1">
      <c r="A92" s="179"/>
      <c r="B92" s="180"/>
      <c r="C92" s="181" t="s">
        <v>185</v>
      </c>
      <c r="D92" s="182" t="s">
        <v>60</v>
      </c>
      <c r="E92" s="182" t="s">
        <v>56</v>
      </c>
      <c r="F92" s="182" t="s">
        <v>57</v>
      </c>
      <c r="G92" s="182" t="s">
        <v>186</v>
      </c>
      <c r="H92" s="182" t="s">
        <v>187</v>
      </c>
      <c r="I92" s="182" t="s">
        <v>188</v>
      </c>
      <c r="J92" s="182" t="s">
        <v>172</v>
      </c>
      <c r="K92" s="183" t="s">
        <v>189</v>
      </c>
      <c r="L92" s="184"/>
      <c r="M92" s="94" t="s">
        <v>19</v>
      </c>
      <c r="N92" s="95" t="s">
        <v>45</v>
      </c>
      <c r="O92" s="95" t="s">
        <v>190</v>
      </c>
      <c r="P92" s="95" t="s">
        <v>191</v>
      </c>
      <c r="Q92" s="95" t="s">
        <v>192</v>
      </c>
      <c r="R92" s="95" t="s">
        <v>193</v>
      </c>
      <c r="S92" s="95" t="s">
        <v>194</v>
      </c>
      <c r="T92" s="96" t="s">
        <v>195</v>
      </c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</row>
    <row r="93" s="2" customFormat="1" ht="22.8" customHeight="1">
      <c r="A93" s="40"/>
      <c r="B93" s="41"/>
      <c r="C93" s="101" t="s">
        <v>196</v>
      </c>
      <c r="D93" s="42"/>
      <c r="E93" s="42"/>
      <c r="F93" s="42"/>
      <c r="G93" s="42"/>
      <c r="H93" s="42"/>
      <c r="I93" s="42"/>
      <c r="J93" s="185">
        <f>BK93</f>
        <v>0</v>
      </c>
      <c r="K93" s="42"/>
      <c r="L93" s="46"/>
      <c r="M93" s="97"/>
      <c r="N93" s="186"/>
      <c r="O93" s="98"/>
      <c r="P93" s="187">
        <f>P94+P127+P219</f>
        <v>0</v>
      </c>
      <c r="Q93" s="98"/>
      <c r="R93" s="187">
        <f>R94+R127+R219</f>
        <v>4.7100666884999995</v>
      </c>
      <c r="S93" s="98"/>
      <c r="T93" s="188">
        <f>T94+T127+T219</f>
        <v>1.480118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74</v>
      </c>
      <c r="AU93" s="19" t="s">
        <v>173</v>
      </c>
      <c r="BK93" s="189">
        <f>BK94+BK127+BK219</f>
        <v>0</v>
      </c>
    </row>
    <row r="94" s="12" customFormat="1" ht="25.92" customHeight="1">
      <c r="A94" s="12"/>
      <c r="B94" s="190"/>
      <c r="C94" s="191"/>
      <c r="D94" s="192" t="s">
        <v>74</v>
      </c>
      <c r="E94" s="193" t="s">
        <v>197</v>
      </c>
      <c r="F94" s="193" t="s">
        <v>198</v>
      </c>
      <c r="G94" s="191"/>
      <c r="H94" s="191"/>
      <c r="I94" s="194"/>
      <c r="J94" s="195">
        <f>BK94</f>
        <v>0</v>
      </c>
      <c r="K94" s="191"/>
      <c r="L94" s="196"/>
      <c r="M94" s="197"/>
      <c r="N94" s="198"/>
      <c r="O94" s="198"/>
      <c r="P94" s="199">
        <f>P95+P105+P110</f>
        <v>0</v>
      </c>
      <c r="Q94" s="198"/>
      <c r="R94" s="199">
        <f>R95+R105+R110</f>
        <v>3.2193999999999998</v>
      </c>
      <c r="S94" s="198"/>
      <c r="T94" s="200">
        <f>T95+T105+T110</f>
        <v>0.13474799999999998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1" t="s">
        <v>83</v>
      </c>
      <c r="AT94" s="202" t="s">
        <v>74</v>
      </c>
      <c r="AU94" s="202" t="s">
        <v>75</v>
      </c>
      <c r="AY94" s="201" t="s">
        <v>199</v>
      </c>
      <c r="BK94" s="203">
        <f>BK95+BK105+BK110</f>
        <v>0</v>
      </c>
    </row>
    <row r="95" s="12" customFormat="1" ht="22.8" customHeight="1">
      <c r="A95" s="12"/>
      <c r="B95" s="190"/>
      <c r="C95" s="191"/>
      <c r="D95" s="192" t="s">
        <v>74</v>
      </c>
      <c r="E95" s="204" t="s">
        <v>200</v>
      </c>
      <c r="F95" s="204" t="s">
        <v>201</v>
      </c>
      <c r="G95" s="191"/>
      <c r="H95" s="191"/>
      <c r="I95" s="194"/>
      <c r="J95" s="205">
        <f>BK95</f>
        <v>0</v>
      </c>
      <c r="K95" s="191"/>
      <c r="L95" s="196"/>
      <c r="M95" s="197"/>
      <c r="N95" s="198"/>
      <c r="O95" s="198"/>
      <c r="P95" s="199">
        <f>SUM(P96:P104)</f>
        <v>0</v>
      </c>
      <c r="Q95" s="198"/>
      <c r="R95" s="199">
        <f>SUM(R96:R104)</f>
        <v>3.2193999999999998</v>
      </c>
      <c r="S95" s="198"/>
      <c r="T95" s="200">
        <f>SUM(T96:T104)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83</v>
      </c>
      <c r="AT95" s="202" t="s">
        <v>74</v>
      </c>
      <c r="AU95" s="202" t="s">
        <v>83</v>
      </c>
      <c r="AY95" s="201" t="s">
        <v>199</v>
      </c>
      <c r="BK95" s="203">
        <f>SUM(BK96:BK104)</f>
        <v>0</v>
      </c>
    </row>
    <row r="96" s="2" customFormat="1" ht="16.5" customHeight="1">
      <c r="A96" s="40"/>
      <c r="B96" s="41"/>
      <c r="C96" s="206" t="s">
        <v>83</v>
      </c>
      <c r="D96" s="206" t="s">
        <v>202</v>
      </c>
      <c r="E96" s="207" t="s">
        <v>406</v>
      </c>
      <c r="F96" s="208" t="s">
        <v>407</v>
      </c>
      <c r="G96" s="209" t="s">
        <v>283</v>
      </c>
      <c r="H96" s="210">
        <v>202</v>
      </c>
      <c r="I96" s="211"/>
      <c r="J96" s="212">
        <f>ROUND(I96*H96,2)</f>
        <v>0</v>
      </c>
      <c r="K96" s="208" t="s">
        <v>206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0.015699999999999999</v>
      </c>
      <c r="R96" s="215">
        <f>Q96*H96</f>
        <v>3.1713999999999998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207</v>
      </c>
      <c r="AT96" s="217" t="s">
        <v>202</v>
      </c>
      <c r="AU96" s="217" t="s">
        <v>85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207</v>
      </c>
      <c r="BM96" s="217" t="s">
        <v>408</v>
      </c>
    </row>
    <row r="97" s="2" customFormat="1">
      <c r="A97" s="40"/>
      <c r="B97" s="41"/>
      <c r="C97" s="42"/>
      <c r="D97" s="219" t="s">
        <v>209</v>
      </c>
      <c r="E97" s="42"/>
      <c r="F97" s="220" t="s">
        <v>409</v>
      </c>
      <c r="G97" s="42"/>
      <c r="H97" s="42"/>
      <c r="I97" s="221"/>
      <c r="J97" s="42"/>
      <c r="K97" s="42"/>
      <c r="L97" s="46"/>
      <c r="M97" s="222"/>
      <c r="N97" s="223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209</v>
      </c>
      <c r="AU97" s="19" t="s">
        <v>85</v>
      </c>
    </row>
    <row r="98" s="2" customFormat="1" ht="16.5" customHeight="1">
      <c r="A98" s="40"/>
      <c r="B98" s="41"/>
      <c r="C98" s="206" t="s">
        <v>85</v>
      </c>
      <c r="D98" s="206" t="s">
        <v>202</v>
      </c>
      <c r="E98" s="207" t="s">
        <v>410</v>
      </c>
      <c r="F98" s="208" t="s">
        <v>411</v>
      </c>
      <c r="G98" s="209" t="s">
        <v>222</v>
      </c>
      <c r="H98" s="210">
        <v>9.8000000000000007</v>
      </c>
      <c r="I98" s="211"/>
      <c r="J98" s="212">
        <f>ROUND(I98*H98,2)</f>
        <v>0</v>
      </c>
      <c r="K98" s="208" t="s">
        <v>206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0.0015</v>
      </c>
      <c r="R98" s="215">
        <f>Q98*H98</f>
        <v>0.014700000000000001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207</v>
      </c>
      <c r="AT98" s="217" t="s">
        <v>202</v>
      </c>
      <c r="AU98" s="217" t="s">
        <v>85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412</v>
      </c>
    </row>
    <row r="99" s="2" customFormat="1">
      <c r="A99" s="40"/>
      <c r="B99" s="41"/>
      <c r="C99" s="42"/>
      <c r="D99" s="219" t="s">
        <v>209</v>
      </c>
      <c r="E99" s="42"/>
      <c r="F99" s="220" t="s">
        <v>413</v>
      </c>
      <c r="G99" s="42"/>
      <c r="H99" s="42"/>
      <c r="I99" s="221"/>
      <c r="J99" s="42"/>
      <c r="K99" s="42"/>
      <c r="L99" s="46"/>
      <c r="M99" s="222"/>
      <c r="N99" s="22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209</v>
      </c>
      <c r="AU99" s="19" t="s">
        <v>85</v>
      </c>
    </row>
    <row r="100" s="13" customFormat="1">
      <c r="A100" s="13"/>
      <c r="B100" s="224"/>
      <c r="C100" s="225"/>
      <c r="D100" s="226" t="s">
        <v>216</v>
      </c>
      <c r="E100" s="227" t="s">
        <v>19</v>
      </c>
      <c r="F100" s="228" t="s">
        <v>414</v>
      </c>
      <c r="G100" s="225"/>
      <c r="H100" s="229">
        <v>9.8000000000000007</v>
      </c>
      <c r="I100" s="230"/>
      <c r="J100" s="225"/>
      <c r="K100" s="225"/>
      <c r="L100" s="231"/>
      <c r="M100" s="232"/>
      <c r="N100" s="233"/>
      <c r="O100" s="233"/>
      <c r="P100" s="233"/>
      <c r="Q100" s="233"/>
      <c r="R100" s="233"/>
      <c r="S100" s="233"/>
      <c r="T100" s="234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5" t="s">
        <v>216</v>
      </c>
      <c r="AU100" s="235" t="s">
        <v>85</v>
      </c>
      <c r="AV100" s="13" t="s">
        <v>85</v>
      </c>
      <c r="AW100" s="13" t="s">
        <v>37</v>
      </c>
      <c r="AX100" s="13" t="s">
        <v>75</v>
      </c>
      <c r="AY100" s="235" t="s">
        <v>199</v>
      </c>
    </row>
    <row r="101" s="14" customFormat="1">
      <c r="A101" s="14"/>
      <c r="B101" s="236"/>
      <c r="C101" s="237"/>
      <c r="D101" s="226" t="s">
        <v>216</v>
      </c>
      <c r="E101" s="238" t="s">
        <v>19</v>
      </c>
      <c r="F101" s="239" t="s">
        <v>218</v>
      </c>
      <c r="G101" s="237"/>
      <c r="H101" s="240">
        <v>9.8000000000000007</v>
      </c>
      <c r="I101" s="241"/>
      <c r="J101" s="237"/>
      <c r="K101" s="237"/>
      <c r="L101" s="242"/>
      <c r="M101" s="243"/>
      <c r="N101" s="244"/>
      <c r="O101" s="244"/>
      <c r="P101" s="244"/>
      <c r="Q101" s="244"/>
      <c r="R101" s="244"/>
      <c r="S101" s="244"/>
      <c r="T101" s="245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46" t="s">
        <v>216</v>
      </c>
      <c r="AU101" s="246" t="s">
        <v>85</v>
      </c>
      <c r="AV101" s="14" t="s">
        <v>207</v>
      </c>
      <c r="AW101" s="14" t="s">
        <v>37</v>
      </c>
      <c r="AX101" s="14" t="s">
        <v>83</v>
      </c>
      <c r="AY101" s="246" t="s">
        <v>199</v>
      </c>
    </row>
    <row r="102" s="2" customFormat="1" ht="16.5" customHeight="1">
      <c r="A102" s="40"/>
      <c r="B102" s="41"/>
      <c r="C102" s="206" t="s">
        <v>219</v>
      </c>
      <c r="D102" s="206" t="s">
        <v>202</v>
      </c>
      <c r="E102" s="207" t="s">
        <v>415</v>
      </c>
      <c r="F102" s="208" t="s">
        <v>416</v>
      </c>
      <c r="G102" s="209" t="s">
        <v>417</v>
      </c>
      <c r="H102" s="210">
        <v>1</v>
      </c>
      <c r="I102" s="211"/>
      <c r="J102" s="212">
        <f>ROUND(I102*H102,2)</f>
        <v>0</v>
      </c>
      <c r="K102" s="208" t="s">
        <v>206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0.017770000000000001</v>
      </c>
      <c r="R102" s="215">
        <f>Q102*H102</f>
        <v>0.017770000000000001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207</v>
      </c>
      <c r="AT102" s="217" t="s">
        <v>202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418</v>
      </c>
    </row>
    <row r="103" s="2" customFormat="1">
      <c r="A103" s="40"/>
      <c r="B103" s="41"/>
      <c r="C103" s="42"/>
      <c r="D103" s="219" t="s">
        <v>209</v>
      </c>
      <c r="E103" s="42"/>
      <c r="F103" s="220" t="s">
        <v>419</v>
      </c>
      <c r="G103" s="42"/>
      <c r="H103" s="42"/>
      <c r="I103" s="221"/>
      <c r="J103" s="42"/>
      <c r="K103" s="42"/>
      <c r="L103" s="46"/>
      <c r="M103" s="222"/>
      <c r="N103" s="22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209</v>
      </c>
      <c r="AU103" s="19" t="s">
        <v>85</v>
      </c>
    </row>
    <row r="104" s="2" customFormat="1" ht="16.5" customHeight="1">
      <c r="A104" s="40"/>
      <c r="B104" s="41"/>
      <c r="C104" s="247" t="s">
        <v>207</v>
      </c>
      <c r="D104" s="247" t="s">
        <v>287</v>
      </c>
      <c r="E104" s="248" t="s">
        <v>420</v>
      </c>
      <c r="F104" s="249" t="s">
        <v>421</v>
      </c>
      <c r="G104" s="250" t="s">
        <v>417</v>
      </c>
      <c r="H104" s="251">
        <v>1</v>
      </c>
      <c r="I104" s="252"/>
      <c r="J104" s="253">
        <f>ROUND(I104*H104,2)</f>
        <v>0</v>
      </c>
      <c r="K104" s="249" t="s">
        <v>206</v>
      </c>
      <c r="L104" s="254"/>
      <c r="M104" s="255" t="s">
        <v>19</v>
      </c>
      <c r="N104" s="256" t="s">
        <v>46</v>
      </c>
      <c r="O104" s="86"/>
      <c r="P104" s="215">
        <f>O104*H104</f>
        <v>0</v>
      </c>
      <c r="Q104" s="215">
        <v>0.01553</v>
      </c>
      <c r="R104" s="215">
        <f>Q104*H104</f>
        <v>0.01553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254</v>
      </c>
      <c r="AT104" s="217" t="s">
        <v>287</v>
      </c>
      <c r="AU104" s="217" t="s">
        <v>85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207</v>
      </c>
      <c r="BM104" s="217" t="s">
        <v>422</v>
      </c>
    </row>
    <row r="105" s="12" customFormat="1" ht="22.8" customHeight="1">
      <c r="A105" s="12"/>
      <c r="B105" s="190"/>
      <c r="C105" s="191"/>
      <c r="D105" s="192" t="s">
        <v>74</v>
      </c>
      <c r="E105" s="204" t="s">
        <v>230</v>
      </c>
      <c r="F105" s="204" t="s">
        <v>231</v>
      </c>
      <c r="G105" s="191"/>
      <c r="H105" s="191"/>
      <c r="I105" s="194"/>
      <c r="J105" s="205">
        <f>BK105</f>
        <v>0</v>
      </c>
      <c r="K105" s="191"/>
      <c r="L105" s="196"/>
      <c r="M105" s="197"/>
      <c r="N105" s="198"/>
      <c r="O105" s="198"/>
      <c r="P105" s="199">
        <f>SUM(P106:P109)</f>
        <v>0</v>
      </c>
      <c r="Q105" s="198"/>
      <c r="R105" s="199">
        <f>SUM(R106:R109)</f>
        <v>0</v>
      </c>
      <c r="S105" s="198"/>
      <c r="T105" s="200">
        <f>SUM(T106:T109)</f>
        <v>0.13474799999999998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1" t="s">
        <v>83</v>
      </c>
      <c r="AT105" s="202" t="s">
        <v>74</v>
      </c>
      <c r="AU105" s="202" t="s">
        <v>83</v>
      </c>
      <c r="AY105" s="201" t="s">
        <v>199</v>
      </c>
      <c r="BK105" s="203">
        <f>SUM(BK106:BK109)</f>
        <v>0</v>
      </c>
    </row>
    <row r="106" s="2" customFormat="1" ht="16.5" customHeight="1">
      <c r="A106" s="40"/>
      <c r="B106" s="41"/>
      <c r="C106" s="206" t="s">
        <v>238</v>
      </c>
      <c r="D106" s="206" t="s">
        <v>202</v>
      </c>
      <c r="E106" s="207" t="s">
        <v>423</v>
      </c>
      <c r="F106" s="208" t="s">
        <v>424</v>
      </c>
      <c r="G106" s="209" t="s">
        <v>283</v>
      </c>
      <c r="H106" s="210">
        <v>1.7729999999999999</v>
      </c>
      <c r="I106" s="211"/>
      <c r="J106" s="212">
        <f>ROUND(I106*H106,2)</f>
        <v>0</v>
      </c>
      <c r="K106" s="208" t="s">
        <v>206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0.075999999999999998</v>
      </c>
      <c r="T106" s="216">
        <f>S106*H106</f>
        <v>0.13474799999999998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425</v>
      </c>
    </row>
    <row r="107" s="2" customFormat="1">
      <c r="A107" s="40"/>
      <c r="B107" s="41"/>
      <c r="C107" s="42"/>
      <c r="D107" s="219" t="s">
        <v>209</v>
      </c>
      <c r="E107" s="42"/>
      <c r="F107" s="220" t="s">
        <v>426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209</v>
      </c>
      <c r="AU107" s="19" t="s">
        <v>85</v>
      </c>
    </row>
    <row r="108" s="13" customFormat="1">
      <c r="A108" s="13"/>
      <c r="B108" s="224"/>
      <c r="C108" s="225"/>
      <c r="D108" s="226" t="s">
        <v>216</v>
      </c>
      <c r="E108" s="227" t="s">
        <v>19</v>
      </c>
      <c r="F108" s="228" t="s">
        <v>427</v>
      </c>
      <c r="G108" s="225"/>
      <c r="H108" s="229">
        <v>1.7729999999999999</v>
      </c>
      <c r="I108" s="230"/>
      <c r="J108" s="225"/>
      <c r="K108" s="225"/>
      <c r="L108" s="231"/>
      <c r="M108" s="232"/>
      <c r="N108" s="233"/>
      <c r="O108" s="233"/>
      <c r="P108" s="233"/>
      <c r="Q108" s="233"/>
      <c r="R108" s="233"/>
      <c r="S108" s="233"/>
      <c r="T108" s="234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5" t="s">
        <v>216</v>
      </c>
      <c r="AU108" s="235" t="s">
        <v>85</v>
      </c>
      <c r="AV108" s="13" t="s">
        <v>85</v>
      </c>
      <c r="AW108" s="13" t="s">
        <v>37</v>
      </c>
      <c r="AX108" s="13" t="s">
        <v>75</v>
      </c>
      <c r="AY108" s="235" t="s">
        <v>199</v>
      </c>
    </row>
    <row r="109" s="14" customFormat="1">
      <c r="A109" s="14"/>
      <c r="B109" s="236"/>
      <c r="C109" s="237"/>
      <c r="D109" s="226" t="s">
        <v>216</v>
      </c>
      <c r="E109" s="238" t="s">
        <v>19</v>
      </c>
      <c r="F109" s="239" t="s">
        <v>218</v>
      </c>
      <c r="G109" s="237"/>
      <c r="H109" s="240">
        <v>1.7729999999999999</v>
      </c>
      <c r="I109" s="241"/>
      <c r="J109" s="237"/>
      <c r="K109" s="237"/>
      <c r="L109" s="242"/>
      <c r="M109" s="243"/>
      <c r="N109" s="244"/>
      <c r="O109" s="244"/>
      <c r="P109" s="244"/>
      <c r="Q109" s="244"/>
      <c r="R109" s="244"/>
      <c r="S109" s="244"/>
      <c r="T109" s="245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46" t="s">
        <v>216</v>
      </c>
      <c r="AU109" s="246" t="s">
        <v>85</v>
      </c>
      <c r="AV109" s="14" t="s">
        <v>207</v>
      </c>
      <c r="AW109" s="14" t="s">
        <v>37</v>
      </c>
      <c r="AX109" s="14" t="s">
        <v>83</v>
      </c>
      <c r="AY109" s="246" t="s">
        <v>199</v>
      </c>
    </row>
    <row r="110" s="12" customFormat="1" ht="22.8" customHeight="1">
      <c r="A110" s="12"/>
      <c r="B110" s="190"/>
      <c r="C110" s="191"/>
      <c r="D110" s="192" t="s">
        <v>74</v>
      </c>
      <c r="E110" s="204" t="s">
        <v>236</v>
      </c>
      <c r="F110" s="204" t="s">
        <v>237</v>
      </c>
      <c r="G110" s="191"/>
      <c r="H110" s="191"/>
      <c r="I110" s="194"/>
      <c r="J110" s="205">
        <f>BK110</f>
        <v>0</v>
      </c>
      <c r="K110" s="191"/>
      <c r="L110" s="196"/>
      <c r="M110" s="197"/>
      <c r="N110" s="198"/>
      <c r="O110" s="198"/>
      <c r="P110" s="199">
        <f>SUM(P111:P126)</f>
        <v>0</v>
      </c>
      <c r="Q110" s="198"/>
      <c r="R110" s="199">
        <f>SUM(R111:R126)</f>
        <v>0</v>
      </c>
      <c r="S110" s="198"/>
      <c r="T110" s="200">
        <f>SUM(T111:T126)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1" t="s">
        <v>83</v>
      </c>
      <c r="AT110" s="202" t="s">
        <v>74</v>
      </c>
      <c r="AU110" s="202" t="s">
        <v>83</v>
      </c>
      <c r="AY110" s="201" t="s">
        <v>199</v>
      </c>
      <c r="BK110" s="203">
        <f>SUM(BK111:BK126)</f>
        <v>0</v>
      </c>
    </row>
    <row r="111" s="2" customFormat="1" ht="21.75" customHeight="1">
      <c r="A111" s="40"/>
      <c r="B111" s="41"/>
      <c r="C111" s="206" t="s">
        <v>200</v>
      </c>
      <c r="D111" s="206" t="s">
        <v>202</v>
      </c>
      <c r="E111" s="207" t="s">
        <v>428</v>
      </c>
      <c r="F111" s="208" t="s">
        <v>429</v>
      </c>
      <c r="G111" s="209" t="s">
        <v>213</v>
      </c>
      <c r="H111" s="210">
        <v>1.6459999999999999</v>
      </c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430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431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2" customFormat="1" ht="16.5" customHeight="1">
      <c r="A113" s="40"/>
      <c r="B113" s="41"/>
      <c r="C113" s="206" t="s">
        <v>249</v>
      </c>
      <c r="D113" s="206" t="s">
        <v>202</v>
      </c>
      <c r="E113" s="207" t="s">
        <v>250</v>
      </c>
      <c r="F113" s="208" t="s">
        <v>251</v>
      </c>
      <c r="G113" s="209" t="s">
        <v>213</v>
      </c>
      <c r="H113" s="210">
        <v>1.6459999999999999</v>
      </c>
      <c r="I113" s="211"/>
      <c r="J113" s="212">
        <f>ROUND(I113*H113,2)</f>
        <v>0</v>
      </c>
      <c r="K113" s="208" t="s">
        <v>206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207</v>
      </c>
      <c r="AT113" s="217" t="s">
        <v>202</v>
      </c>
      <c r="AU113" s="217" t="s">
        <v>85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207</v>
      </c>
      <c r="BM113" s="217" t="s">
        <v>432</v>
      </c>
    </row>
    <row r="114" s="2" customFormat="1">
      <c r="A114" s="40"/>
      <c r="B114" s="41"/>
      <c r="C114" s="42"/>
      <c r="D114" s="219" t="s">
        <v>209</v>
      </c>
      <c r="E114" s="42"/>
      <c r="F114" s="220" t="s">
        <v>253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209</v>
      </c>
      <c r="AU114" s="19" t="s">
        <v>85</v>
      </c>
    </row>
    <row r="115" s="2" customFormat="1" ht="16.5" customHeight="1">
      <c r="A115" s="40"/>
      <c r="B115" s="41"/>
      <c r="C115" s="206" t="s">
        <v>254</v>
      </c>
      <c r="D115" s="206" t="s">
        <v>202</v>
      </c>
      <c r="E115" s="207" t="s">
        <v>255</v>
      </c>
      <c r="F115" s="208" t="s">
        <v>256</v>
      </c>
      <c r="G115" s="209" t="s">
        <v>213</v>
      </c>
      <c r="H115" s="210">
        <v>32.920000000000002</v>
      </c>
      <c r="I115" s="211"/>
      <c r="J115" s="212">
        <f>ROUND(I115*H115,2)</f>
        <v>0</v>
      </c>
      <c r="K115" s="208" t="s">
        <v>206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207</v>
      </c>
      <c r="AT115" s="217" t="s">
        <v>202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207</v>
      </c>
      <c r="BM115" s="217" t="s">
        <v>433</v>
      </c>
    </row>
    <row r="116" s="2" customFormat="1">
      <c r="A116" s="40"/>
      <c r="B116" s="41"/>
      <c r="C116" s="42"/>
      <c r="D116" s="219" t="s">
        <v>209</v>
      </c>
      <c r="E116" s="42"/>
      <c r="F116" s="220" t="s">
        <v>258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209</v>
      </c>
      <c r="AU116" s="19" t="s">
        <v>85</v>
      </c>
    </row>
    <row r="117" s="13" customFormat="1">
      <c r="A117" s="13"/>
      <c r="B117" s="224"/>
      <c r="C117" s="225"/>
      <c r="D117" s="226" t="s">
        <v>216</v>
      </c>
      <c r="E117" s="227" t="s">
        <v>19</v>
      </c>
      <c r="F117" s="228" t="s">
        <v>434</v>
      </c>
      <c r="G117" s="225"/>
      <c r="H117" s="229">
        <v>32.920000000000002</v>
      </c>
      <c r="I117" s="230"/>
      <c r="J117" s="225"/>
      <c r="K117" s="225"/>
      <c r="L117" s="231"/>
      <c r="M117" s="232"/>
      <c r="N117" s="233"/>
      <c r="O117" s="233"/>
      <c r="P117" s="233"/>
      <c r="Q117" s="233"/>
      <c r="R117" s="233"/>
      <c r="S117" s="233"/>
      <c r="T117" s="234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5" t="s">
        <v>216</v>
      </c>
      <c r="AU117" s="235" t="s">
        <v>85</v>
      </c>
      <c r="AV117" s="13" t="s">
        <v>85</v>
      </c>
      <c r="AW117" s="13" t="s">
        <v>37</v>
      </c>
      <c r="AX117" s="13" t="s">
        <v>75</v>
      </c>
      <c r="AY117" s="235" t="s">
        <v>199</v>
      </c>
    </row>
    <row r="118" s="14" customFormat="1">
      <c r="A118" s="14"/>
      <c r="B118" s="236"/>
      <c r="C118" s="237"/>
      <c r="D118" s="226" t="s">
        <v>216</v>
      </c>
      <c r="E118" s="238" t="s">
        <v>19</v>
      </c>
      <c r="F118" s="239" t="s">
        <v>218</v>
      </c>
      <c r="G118" s="237"/>
      <c r="H118" s="240">
        <v>32.920000000000002</v>
      </c>
      <c r="I118" s="241"/>
      <c r="J118" s="237"/>
      <c r="K118" s="237"/>
      <c r="L118" s="242"/>
      <c r="M118" s="243"/>
      <c r="N118" s="244"/>
      <c r="O118" s="244"/>
      <c r="P118" s="244"/>
      <c r="Q118" s="244"/>
      <c r="R118" s="244"/>
      <c r="S118" s="244"/>
      <c r="T118" s="245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6" t="s">
        <v>216</v>
      </c>
      <c r="AU118" s="246" t="s">
        <v>85</v>
      </c>
      <c r="AV118" s="14" t="s">
        <v>207</v>
      </c>
      <c r="AW118" s="14" t="s">
        <v>37</v>
      </c>
      <c r="AX118" s="14" t="s">
        <v>83</v>
      </c>
      <c r="AY118" s="246" t="s">
        <v>199</v>
      </c>
    </row>
    <row r="119" s="2" customFormat="1" ht="21.75" customHeight="1">
      <c r="A119" s="40"/>
      <c r="B119" s="41"/>
      <c r="C119" s="206" t="s">
        <v>230</v>
      </c>
      <c r="D119" s="206" t="s">
        <v>202</v>
      </c>
      <c r="E119" s="207" t="s">
        <v>260</v>
      </c>
      <c r="F119" s="208" t="s">
        <v>261</v>
      </c>
      <c r="G119" s="209" t="s">
        <v>213</v>
      </c>
      <c r="H119" s="210">
        <v>1.321</v>
      </c>
      <c r="I119" s="211"/>
      <c r="J119" s="212">
        <f>ROUND(I119*H119,2)</f>
        <v>0</v>
      </c>
      <c r="K119" s="208" t="s">
        <v>206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207</v>
      </c>
      <c r="AT119" s="217" t="s">
        <v>202</v>
      </c>
      <c r="AU119" s="217" t="s">
        <v>85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207</v>
      </c>
      <c r="BM119" s="217" t="s">
        <v>435</v>
      </c>
    </row>
    <row r="120" s="2" customFormat="1">
      <c r="A120" s="40"/>
      <c r="B120" s="41"/>
      <c r="C120" s="42"/>
      <c r="D120" s="219" t="s">
        <v>209</v>
      </c>
      <c r="E120" s="42"/>
      <c r="F120" s="220" t="s">
        <v>263</v>
      </c>
      <c r="G120" s="42"/>
      <c r="H120" s="42"/>
      <c r="I120" s="221"/>
      <c r="J120" s="42"/>
      <c r="K120" s="42"/>
      <c r="L120" s="46"/>
      <c r="M120" s="222"/>
      <c r="N120" s="22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209</v>
      </c>
      <c r="AU120" s="19" t="s">
        <v>85</v>
      </c>
    </row>
    <row r="121" s="13" customFormat="1">
      <c r="A121" s="13"/>
      <c r="B121" s="224"/>
      <c r="C121" s="225"/>
      <c r="D121" s="226" t="s">
        <v>216</v>
      </c>
      <c r="E121" s="227" t="s">
        <v>19</v>
      </c>
      <c r="F121" s="228" t="s">
        <v>436</v>
      </c>
      <c r="G121" s="225"/>
      <c r="H121" s="229">
        <v>1.321</v>
      </c>
      <c r="I121" s="230"/>
      <c r="J121" s="225"/>
      <c r="K121" s="225"/>
      <c r="L121" s="231"/>
      <c r="M121" s="232"/>
      <c r="N121" s="233"/>
      <c r="O121" s="233"/>
      <c r="P121" s="233"/>
      <c r="Q121" s="233"/>
      <c r="R121" s="233"/>
      <c r="S121" s="233"/>
      <c r="T121" s="234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5" t="s">
        <v>216</v>
      </c>
      <c r="AU121" s="235" t="s">
        <v>85</v>
      </c>
      <c r="AV121" s="13" t="s">
        <v>85</v>
      </c>
      <c r="AW121" s="13" t="s">
        <v>37</v>
      </c>
      <c r="AX121" s="13" t="s">
        <v>75</v>
      </c>
      <c r="AY121" s="235" t="s">
        <v>199</v>
      </c>
    </row>
    <row r="122" s="14" customFormat="1">
      <c r="A122" s="14"/>
      <c r="B122" s="236"/>
      <c r="C122" s="237"/>
      <c r="D122" s="226" t="s">
        <v>216</v>
      </c>
      <c r="E122" s="238" t="s">
        <v>19</v>
      </c>
      <c r="F122" s="239" t="s">
        <v>218</v>
      </c>
      <c r="G122" s="237"/>
      <c r="H122" s="240">
        <v>1.321</v>
      </c>
      <c r="I122" s="241"/>
      <c r="J122" s="237"/>
      <c r="K122" s="237"/>
      <c r="L122" s="242"/>
      <c r="M122" s="243"/>
      <c r="N122" s="244"/>
      <c r="O122" s="244"/>
      <c r="P122" s="244"/>
      <c r="Q122" s="244"/>
      <c r="R122" s="244"/>
      <c r="S122" s="244"/>
      <c r="T122" s="245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46" t="s">
        <v>216</v>
      </c>
      <c r="AU122" s="246" t="s">
        <v>85</v>
      </c>
      <c r="AV122" s="14" t="s">
        <v>207</v>
      </c>
      <c r="AW122" s="14" t="s">
        <v>37</v>
      </c>
      <c r="AX122" s="14" t="s">
        <v>83</v>
      </c>
      <c r="AY122" s="246" t="s">
        <v>199</v>
      </c>
    </row>
    <row r="123" s="2" customFormat="1" ht="21.75" customHeight="1">
      <c r="A123" s="40"/>
      <c r="B123" s="41"/>
      <c r="C123" s="206" t="s">
        <v>265</v>
      </c>
      <c r="D123" s="206" t="s">
        <v>202</v>
      </c>
      <c r="E123" s="207" t="s">
        <v>266</v>
      </c>
      <c r="F123" s="208" t="s">
        <v>267</v>
      </c>
      <c r="G123" s="209" t="s">
        <v>213</v>
      </c>
      <c r="H123" s="210">
        <v>0.19</v>
      </c>
      <c r="I123" s="211"/>
      <c r="J123" s="212">
        <f>ROUND(I123*H123,2)</f>
        <v>0</v>
      </c>
      <c r="K123" s="208" t="s">
        <v>206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207</v>
      </c>
      <c r="AT123" s="217" t="s">
        <v>202</v>
      </c>
      <c r="AU123" s="217" t="s">
        <v>85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207</v>
      </c>
      <c r="BM123" s="217" t="s">
        <v>437</v>
      </c>
    </row>
    <row r="124" s="2" customFormat="1">
      <c r="A124" s="40"/>
      <c r="B124" s="41"/>
      <c r="C124" s="42"/>
      <c r="D124" s="219" t="s">
        <v>209</v>
      </c>
      <c r="E124" s="42"/>
      <c r="F124" s="220" t="s">
        <v>269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209</v>
      </c>
      <c r="AU124" s="19" t="s">
        <v>85</v>
      </c>
    </row>
    <row r="125" s="13" customFormat="1">
      <c r="A125" s="13"/>
      <c r="B125" s="224"/>
      <c r="C125" s="225"/>
      <c r="D125" s="226" t="s">
        <v>216</v>
      </c>
      <c r="E125" s="227" t="s">
        <v>19</v>
      </c>
      <c r="F125" s="228" t="s">
        <v>438</v>
      </c>
      <c r="G125" s="225"/>
      <c r="H125" s="229">
        <v>0.19</v>
      </c>
      <c r="I125" s="230"/>
      <c r="J125" s="225"/>
      <c r="K125" s="225"/>
      <c r="L125" s="231"/>
      <c r="M125" s="232"/>
      <c r="N125" s="233"/>
      <c r="O125" s="233"/>
      <c r="P125" s="233"/>
      <c r="Q125" s="233"/>
      <c r="R125" s="233"/>
      <c r="S125" s="233"/>
      <c r="T125" s="234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5" t="s">
        <v>216</v>
      </c>
      <c r="AU125" s="235" t="s">
        <v>85</v>
      </c>
      <c r="AV125" s="13" t="s">
        <v>85</v>
      </c>
      <c r="AW125" s="13" t="s">
        <v>37</v>
      </c>
      <c r="AX125" s="13" t="s">
        <v>75</v>
      </c>
      <c r="AY125" s="235" t="s">
        <v>199</v>
      </c>
    </row>
    <row r="126" s="14" customFormat="1">
      <c r="A126" s="14"/>
      <c r="B126" s="236"/>
      <c r="C126" s="237"/>
      <c r="D126" s="226" t="s">
        <v>216</v>
      </c>
      <c r="E126" s="238" t="s">
        <v>19</v>
      </c>
      <c r="F126" s="239" t="s">
        <v>218</v>
      </c>
      <c r="G126" s="237"/>
      <c r="H126" s="240">
        <v>0.19</v>
      </c>
      <c r="I126" s="241"/>
      <c r="J126" s="237"/>
      <c r="K126" s="237"/>
      <c r="L126" s="242"/>
      <c r="M126" s="243"/>
      <c r="N126" s="244"/>
      <c r="O126" s="244"/>
      <c r="P126" s="244"/>
      <c r="Q126" s="244"/>
      <c r="R126" s="244"/>
      <c r="S126" s="244"/>
      <c r="T126" s="245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46" t="s">
        <v>216</v>
      </c>
      <c r="AU126" s="246" t="s">
        <v>85</v>
      </c>
      <c r="AV126" s="14" t="s">
        <v>207</v>
      </c>
      <c r="AW126" s="14" t="s">
        <v>37</v>
      </c>
      <c r="AX126" s="14" t="s">
        <v>83</v>
      </c>
      <c r="AY126" s="246" t="s">
        <v>199</v>
      </c>
    </row>
    <row r="127" s="12" customFormat="1" ht="25.92" customHeight="1">
      <c r="A127" s="12"/>
      <c r="B127" s="190"/>
      <c r="C127" s="191"/>
      <c r="D127" s="192" t="s">
        <v>74</v>
      </c>
      <c r="E127" s="193" t="s">
        <v>277</v>
      </c>
      <c r="F127" s="193" t="s">
        <v>278</v>
      </c>
      <c r="G127" s="191"/>
      <c r="H127" s="191"/>
      <c r="I127" s="194"/>
      <c r="J127" s="195">
        <f>BK127</f>
        <v>0</v>
      </c>
      <c r="K127" s="191"/>
      <c r="L127" s="196"/>
      <c r="M127" s="197"/>
      <c r="N127" s="198"/>
      <c r="O127" s="198"/>
      <c r="P127" s="199">
        <f>P128+P136+P138+P147+P172+P190+P201+P210</f>
        <v>0</v>
      </c>
      <c r="Q127" s="198"/>
      <c r="R127" s="199">
        <f>R128+R136+R138+R147+R172+R190+R201+R210</f>
        <v>1.4906666885000002</v>
      </c>
      <c r="S127" s="198"/>
      <c r="T127" s="200">
        <f>T128+T136+T138+T147+T172+T190+T201+T210</f>
        <v>1.34537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1" t="s">
        <v>85</v>
      </c>
      <c r="AT127" s="202" t="s">
        <v>74</v>
      </c>
      <c r="AU127" s="202" t="s">
        <v>75</v>
      </c>
      <c r="AY127" s="201" t="s">
        <v>199</v>
      </c>
      <c r="BK127" s="203">
        <f>BK128+BK136+BK138+BK147+BK172+BK190+BK201+BK210</f>
        <v>0</v>
      </c>
    </row>
    <row r="128" s="12" customFormat="1" ht="22.8" customHeight="1">
      <c r="A128" s="12"/>
      <c r="B128" s="190"/>
      <c r="C128" s="191"/>
      <c r="D128" s="192" t="s">
        <v>74</v>
      </c>
      <c r="E128" s="204" t="s">
        <v>439</v>
      </c>
      <c r="F128" s="204" t="s">
        <v>440</v>
      </c>
      <c r="G128" s="191"/>
      <c r="H128" s="191"/>
      <c r="I128" s="194"/>
      <c r="J128" s="205">
        <f>BK128</f>
        <v>0</v>
      </c>
      <c r="K128" s="191"/>
      <c r="L128" s="196"/>
      <c r="M128" s="197"/>
      <c r="N128" s="198"/>
      <c r="O128" s="198"/>
      <c r="P128" s="199">
        <f>SUM(P129:P135)</f>
        <v>0</v>
      </c>
      <c r="Q128" s="198"/>
      <c r="R128" s="199">
        <f>SUM(R129:R135)</f>
        <v>0.0062191699999999996</v>
      </c>
      <c r="S128" s="198"/>
      <c r="T128" s="200">
        <f>SUM(T129:T135)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01" t="s">
        <v>85</v>
      </c>
      <c r="AT128" s="202" t="s">
        <v>74</v>
      </c>
      <c r="AU128" s="202" t="s">
        <v>83</v>
      </c>
      <c r="AY128" s="201" t="s">
        <v>199</v>
      </c>
      <c r="BK128" s="203">
        <f>SUM(BK129:BK135)</f>
        <v>0</v>
      </c>
    </row>
    <row r="129" s="2" customFormat="1" ht="16.5" customHeight="1">
      <c r="A129" s="40"/>
      <c r="B129" s="41"/>
      <c r="C129" s="206" t="s">
        <v>271</v>
      </c>
      <c r="D129" s="206" t="s">
        <v>202</v>
      </c>
      <c r="E129" s="207" t="s">
        <v>441</v>
      </c>
      <c r="F129" s="208" t="s">
        <v>442</v>
      </c>
      <c r="G129" s="209" t="s">
        <v>443</v>
      </c>
      <c r="H129" s="210">
        <v>1</v>
      </c>
      <c r="I129" s="211"/>
      <c r="J129" s="212">
        <f>ROUND(I129*H129,2)</f>
        <v>0</v>
      </c>
      <c r="K129" s="208" t="s">
        <v>206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0.00056002999999999999</v>
      </c>
      <c r="R129" s="215">
        <f>Q129*H129</f>
        <v>0.00056002999999999999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128</v>
      </c>
      <c r="AT129" s="217" t="s">
        <v>202</v>
      </c>
      <c r="AU129" s="217" t="s">
        <v>85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128</v>
      </c>
      <c r="BM129" s="217" t="s">
        <v>444</v>
      </c>
    </row>
    <row r="130" s="2" customFormat="1">
      <c r="A130" s="40"/>
      <c r="B130" s="41"/>
      <c r="C130" s="42"/>
      <c r="D130" s="219" t="s">
        <v>209</v>
      </c>
      <c r="E130" s="42"/>
      <c r="F130" s="220" t="s">
        <v>445</v>
      </c>
      <c r="G130" s="42"/>
      <c r="H130" s="42"/>
      <c r="I130" s="221"/>
      <c r="J130" s="42"/>
      <c r="K130" s="42"/>
      <c r="L130" s="46"/>
      <c r="M130" s="222"/>
      <c r="N130" s="22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209</v>
      </c>
      <c r="AU130" s="19" t="s">
        <v>85</v>
      </c>
    </row>
    <row r="131" s="2" customFormat="1" ht="16.5" customHeight="1">
      <c r="A131" s="40"/>
      <c r="B131" s="41"/>
      <c r="C131" s="247" t="s">
        <v>8</v>
      </c>
      <c r="D131" s="247" t="s">
        <v>287</v>
      </c>
      <c r="E131" s="248" t="s">
        <v>446</v>
      </c>
      <c r="F131" s="249" t="s">
        <v>447</v>
      </c>
      <c r="G131" s="250" t="s">
        <v>417</v>
      </c>
      <c r="H131" s="251">
        <v>1</v>
      </c>
      <c r="I131" s="252"/>
      <c r="J131" s="253">
        <f>ROUND(I131*H131,2)</f>
        <v>0</v>
      </c>
      <c r="K131" s="249" t="s">
        <v>206</v>
      </c>
      <c r="L131" s="254"/>
      <c r="M131" s="255" t="s">
        <v>19</v>
      </c>
      <c r="N131" s="256" t="s">
        <v>46</v>
      </c>
      <c r="O131" s="86"/>
      <c r="P131" s="215">
        <f>O131*H131</f>
        <v>0</v>
      </c>
      <c r="Q131" s="215">
        <v>0.0044999999999999997</v>
      </c>
      <c r="R131" s="215">
        <f>Q131*H131</f>
        <v>0.0044999999999999997</v>
      </c>
      <c r="S131" s="215">
        <v>0</v>
      </c>
      <c r="T131" s="21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17" t="s">
        <v>290</v>
      </c>
      <c r="AT131" s="217" t="s">
        <v>287</v>
      </c>
      <c r="AU131" s="217" t="s">
        <v>85</v>
      </c>
      <c r="AY131" s="19" t="s">
        <v>199</v>
      </c>
      <c r="BE131" s="218">
        <f>IF(N131="základní",J131,0)</f>
        <v>0</v>
      </c>
      <c r="BF131" s="218">
        <f>IF(N131="snížená",J131,0)</f>
        <v>0</v>
      </c>
      <c r="BG131" s="218">
        <f>IF(N131="zákl. přenesená",J131,0)</f>
        <v>0</v>
      </c>
      <c r="BH131" s="218">
        <f>IF(N131="sníž. přenesená",J131,0)</f>
        <v>0</v>
      </c>
      <c r="BI131" s="218">
        <f>IF(N131="nulová",J131,0)</f>
        <v>0</v>
      </c>
      <c r="BJ131" s="19" t="s">
        <v>83</v>
      </c>
      <c r="BK131" s="218">
        <f>ROUND(I131*H131,2)</f>
        <v>0</v>
      </c>
      <c r="BL131" s="19" t="s">
        <v>128</v>
      </c>
      <c r="BM131" s="217" t="s">
        <v>448</v>
      </c>
    </row>
    <row r="132" s="2" customFormat="1" ht="16.5" customHeight="1">
      <c r="A132" s="40"/>
      <c r="B132" s="41"/>
      <c r="C132" s="206" t="s">
        <v>286</v>
      </c>
      <c r="D132" s="206" t="s">
        <v>202</v>
      </c>
      <c r="E132" s="207" t="s">
        <v>449</v>
      </c>
      <c r="F132" s="208" t="s">
        <v>450</v>
      </c>
      <c r="G132" s="209" t="s">
        <v>443</v>
      </c>
      <c r="H132" s="210">
        <v>1</v>
      </c>
      <c r="I132" s="211"/>
      <c r="J132" s="212">
        <f>ROUND(I132*H132,2)</f>
        <v>0</v>
      </c>
      <c r="K132" s="208" t="s">
        <v>206</v>
      </c>
      <c r="L132" s="46"/>
      <c r="M132" s="213" t="s">
        <v>19</v>
      </c>
      <c r="N132" s="214" t="s">
        <v>46</v>
      </c>
      <c r="O132" s="86"/>
      <c r="P132" s="215">
        <f>O132*H132</f>
        <v>0</v>
      </c>
      <c r="Q132" s="215">
        <v>0.0011591399999999999</v>
      </c>
      <c r="R132" s="215">
        <f>Q132*H132</f>
        <v>0.0011591399999999999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128</v>
      </c>
      <c r="AT132" s="217" t="s">
        <v>202</v>
      </c>
      <c r="AU132" s="217" t="s">
        <v>85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128</v>
      </c>
      <c r="BM132" s="217" t="s">
        <v>451</v>
      </c>
    </row>
    <row r="133" s="2" customFormat="1">
      <c r="A133" s="40"/>
      <c r="B133" s="41"/>
      <c r="C133" s="42"/>
      <c r="D133" s="219" t="s">
        <v>209</v>
      </c>
      <c r="E133" s="42"/>
      <c r="F133" s="220" t="s">
        <v>452</v>
      </c>
      <c r="G133" s="42"/>
      <c r="H133" s="42"/>
      <c r="I133" s="221"/>
      <c r="J133" s="42"/>
      <c r="K133" s="42"/>
      <c r="L133" s="46"/>
      <c r="M133" s="222"/>
      <c r="N133" s="223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209</v>
      </c>
      <c r="AU133" s="19" t="s">
        <v>85</v>
      </c>
    </row>
    <row r="134" s="2" customFormat="1" ht="16.5" customHeight="1">
      <c r="A134" s="40"/>
      <c r="B134" s="41"/>
      <c r="C134" s="206" t="s">
        <v>293</v>
      </c>
      <c r="D134" s="206" t="s">
        <v>202</v>
      </c>
      <c r="E134" s="207" t="s">
        <v>453</v>
      </c>
      <c r="F134" s="208" t="s">
        <v>454</v>
      </c>
      <c r="G134" s="209" t="s">
        <v>305</v>
      </c>
      <c r="H134" s="257"/>
      <c r="I134" s="211"/>
      <c r="J134" s="212">
        <f>ROUND(I134*H134,2)</f>
        <v>0</v>
      </c>
      <c r="K134" s="208" t="s">
        <v>206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0</v>
      </c>
      <c r="R134" s="215">
        <f>Q134*H134</f>
        <v>0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128</v>
      </c>
      <c r="AT134" s="217" t="s">
        <v>202</v>
      </c>
      <c r="AU134" s="217" t="s">
        <v>85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128</v>
      </c>
      <c r="BM134" s="217" t="s">
        <v>455</v>
      </c>
    </row>
    <row r="135" s="2" customFormat="1">
      <c r="A135" s="40"/>
      <c r="B135" s="41"/>
      <c r="C135" s="42"/>
      <c r="D135" s="219" t="s">
        <v>209</v>
      </c>
      <c r="E135" s="42"/>
      <c r="F135" s="220" t="s">
        <v>456</v>
      </c>
      <c r="G135" s="42"/>
      <c r="H135" s="42"/>
      <c r="I135" s="221"/>
      <c r="J135" s="42"/>
      <c r="K135" s="42"/>
      <c r="L135" s="46"/>
      <c r="M135" s="222"/>
      <c r="N135" s="223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209</v>
      </c>
      <c r="AU135" s="19" t="s">
        <v>85</v>
      </c>
    </row>
    <row r="136" s="12" customFormat="1" ht="22.8" customHeight="1">
      <c r="A136" s="12"/>
      <c r="B136" s="190"/>
      <c r="C136" s="191"/>
      <c r="D136" s="192" t="s">
        <v>74</v>
      </c>
      <c r="E136" s="204" t="s">
        <v>457</v>
      </c>
      <c r="F136" s="204" t="s">
        <v>458</v>
      </c>
      <c r="G136" s="191"/>
      <c r="H136" s="191"/>
      <c r="I136" s="194"/>
      <c r="J136" s="205">
        <f>BK136</f>
        <v>0</v>
      </c>
      <c r="K136" s="191"/>
      <c r="L136" s="196"/>
      <c r="M136" s="197"/>
      <c r="N136" s="198"/>
      <c r="O136" s="198"/>
      <c r="P136" s="199">
        <f>P137</f>
        <v>0</v>
      </c>
      <c r="Q136" s="198"/>
      <c r="R136" s="199">
        <f>R137</f>
        <v>0</v>
      </c>
      <c r="S136" s="198"/>
      <c r="T136" s="200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01" t="s">
        <v>85</v>
      </c>
      <c r="AT136" s="202" t="s">
        <v>74</v>
      </c>
      <c r="AU136" s="202" t="s">
        <v>83</v>
      </c>
      <c r="AY136" s="201" t="s">
        <v>199</v>
      </c>
      <c r="BK136" s="203">
        <f>BK137</f>
        <v>0</v>
      </c>
    </row>
    <row r="137" s="2" customFormat="1" ht="16.5" customHeight="1">
      <c r="A137" s="40"/>
      <c r="B137" s="41"/>
      <c r="C137" s="206" t="s">
        <v>298</v>
      </c>
      <c r="D137" s="206" t="s">
        <v>202</v>
      </c>
      <c r="E137" s="207" t="s">
        <v>459</v>
      </c>
      <c r="F137" s="208" t="s">
        <v>460</v>
      </c>
      <c r="G137" s="209" t="s">
        <v>461</v>
      </c>
      <c r="H137" s="210">
        <v>1</v>
      </c>
      <c r="I137" s="211"/>
      <c r="J137" s="212">
        <f>ROUND(I137*H137,2)</f>
        <v>0</v>
      </c>
      <c r="K137" s="208" t="s">
        <v>19</v>
      </c>
      <c r="L137" s="46"/>
      <c r="M137" s="213" t="s">
        <v>19</v>
      </c>
      <c r="N137" s="214" t="s">
        <v>46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128</v>
      </c>
      <c r="AT137" s="217" t="s">
        <v>202</v>
      </c>
      <c r="AU137" s="217" t="s">
        <v>85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128</v>
      </c>
      <c r="BM137" s="217" t="s">
        <v>462</v>
      </c>
    </row>
    <row r="138" s="12" customFormat="1" ht="22.8" customHeight="1">
      <c r="A138" s="12"/>
      <c r="B138" s="190"/>
      <c r="C138" s="191"/>
      <c r="D138" s="192" t="s">
        <v>74</v>
      </c>
      <c r="E138" s="204" t="s">
        <v>463</v>
      </c>
      <c r="F138" s="204" t="s">
        <v>464</v>
      </c>
      <c r="G138" s="191"/>
      <c r="H138" s="191"/>
      <c r="I138" s="194"/>
      <c r="J138" s="205">
        <f>BK138</f>
        <v>0</v>
      </c>
      <c r="K138" s="191"/>
      <c r="L138" s="196"/>
      <c r="M138" s="197"/>
      <c r="N138" s="198"/>
      <c r="O138" s="198"/>
      <c r="P138" s="199">
        <f>SUM(P139:P146)</f>
        <v>0</v>
      </c>
      <c r="Q138" s="198"/>
      <c r="R138" s="199">
        <f>SUM(R139:R146)</f>
        <v>0.0223</v>
      </c>
      <c r="S138" s="198"/>
      <c r="T138" s="200">
        <f>SUM(T139:T146)</f>
        <v>0.024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01" t="s">
        <v>85</v>
      </c>
      <c r="AT138" s="202" t="s">
        <v>74</v>
      </c>
      <c r="AU138" s="202" t="s">
        <v>83</v>
      </c>
      <c r="AY138" s="201" t="s">
        <v>199</v>
      </c>
      <c r="BK138" s="203">
        <f>SUM(BK139:BK146)</f>
        <v>0</v>
      </c>
    </row>
    <row r="139" s="2" customFormat="1" ht="16.5" customHeight="1">
      <c r="A139" s="40"/>
      <c r="B139" s="41"/>
      <c r="C139" s="206" t="s">
        <v>128</v>
      </c>
      <c r="D139" s="206" t="s">
        <v>202</v>
      </c>
      <c r="E139" s="207" t="s">
        <v>465</v>
      </c>
      <c r="F139" s="208" t="s">
        <v>466</v>
      </c>
      <c r="G139" s="209" t="s">
        <v>417</v>
      </c>
      <c r="H139" s="210">
        <v>1</v>
      </c>
      <c r="I139" s="211"/>
      <c r="J139" s="212">
        <f>ROUND(I139*H139,2)</f>
        <v>0</v>
      </c>
      <c r="K139" s="208" t="s">
        <v>206</v>
      </c>
      <c r="L139" s="46"/>
      <c r="M139" s="213" t="s">
        <v>19</v>
      </c>
      <c r="N139" s="214" t="s">
        <v>46</v>
      </c>
      <c r="O139" s="86"/>
      <c r="P139" s="215">
        <f>O139*H139</f>
        <v>0</v>
      </c>
      <c r="Q139" s="215">
        <v>0</v>
      </c>
      <c r="R139" s="215">
        <f>Q139*H139</f>
        <v>0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128</v>
      </c>
      <c r="AT139" s="217" t="s">
        <v>202</v>
      </c>
      <c r="AU139" s="217" t="s">
        <v>85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128</v>
      </c>
      <c r="BM139" s="217" t="s">
        <v>467</v>
      </c>
    </row>
    <row r="140" s="2" customFormat="1">
      <c r="A140" s="40"/>
      <c r="B140" s="41"/>
      <c r="C140" s="42"/>
      <c r="D140" s="219" t="s">
        <v>209</v>
      </c>
      <c r="E140" s="42"/>
      <c r="F140" s="220" t="s">
        <v>468</v>
      </c>
      <c r="G140" s="42"/>
      <c r="H140" s="42"/>
      <c r="I140" s="221"/>
      <c r="J140" s="42"/>
      <c r="K140" s="42"/>
      <c r="L140" s="46"/>
      <c r="M140" s="222"/>
      <c r="N140" s="223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209</v>
      </c>
      <c r="AU140" s="19" t="s">
        <v>85</v>
      </c>
    </row>
    <row r="141" s="2" customFormat="1" ht="16.5" customHeight="1">
      <c r="A141" s="40"/>
      <c r="B141" s="41"/>
      <c r="C141" s="247" t="s">
        <v>131</v>
      </c>
      <c r="D141" s="247" t="s">
        <v>287</v>
      </c>
      <c r="E141" s="248" t="s">
        <v>469</v>
      </c>
      <c r="F141" s="249" t="s">
        <v>470</v>
      </c>
      <c r="G141" s="250" t="s">
        <v>417</v>
      </c>
      <c r="H141" s="251">
        <v>1</v>
      </c>
      <c r="I141" s="252"/>
      <c r="J141" s="253">
        <f>ROUND(I141*H141,2)</f>
        <v>0</v>
      </c>
      <c r="K141" s="249" t="s">
        <v>206</v>
      </c>
      <c r="L141" s="254"/>
      <c r="M141" s="255" t="s">
        <v>19</v>
      </c>
      <c r="N141" s="256" t="s">
        <v>46</v>
      </c>
      <c r="O141" s="86"/>
      <c r="P141" s="215">
        <f>O141*H141</f>
        <v>0</v>
      </c>
      <c r="Q141" s="215">
        <v>0.0223</v>
      </c>
      <c r="R141" s="215">
        <f>Q141*H141</f>
        <v>0.0223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290</v>
      </c>
      <c r="AT141" s="217" t="s">
        <v>287</v>
      </c>
      <c r="AU141" s="217" t="s">
        <v>85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128</v>
      </c>
      <c r="BM141" s="217" t="s">
        <v>471</v>
      </c>
    </row>
    <row r="142" s="2" customFormat="1" ht="16.5" customHeight="1">
      <c r="A142" s="40"/>
      <c r="B142" s="41"/>
      <c r="C142" s="206" t="s">
        <v>134</v>
      </c>
      <c r="D142" s="206" t="s">
        <v>202</v>
      </c>
      <c r="E142" s="207" t="s">
        <v>472</v>
      </c>
      <c r="F142" s="208" t="s">
        <v>473</v>
      </c>
      <c r="G142" s="209" t="s">
        <v>417</v>
      </c>
      <c r="H142" s="210">
        <v>1</v>
      </c>
      <c r="I142" s="211"/>
      <c r="J142" s="212">
        <f>ROUND(I142*H142,2)</f>
        <v>0</v>
      </c>
      <c r="K142" s="208" t="s">
        <v>206</v>
      </c>
      <c r="L142" s="46"/>
      <c r="M142" s="213" t="s">
        <v>19</v>
      </c>
      <c r="N142" s="214" t="s">
        <v>46</v>
      </c>
      <c r="O142" s="86"/>
      <c r="P142" s="215">
        <f>O142*H142</f>
        <v>0</v>
      </c>
      <c r="Q142" s="215">
        <v>0</v>
      </c>
      <c r="R142" s="215">
        <f>Q142*H142</f>
        <v>0</v>
      </c>
      <c r="S142" s="215">
        <v>0.024</v>
      </c>
      <c r="T142" s="216">
        <f>S142*H142</f>
        <v>0.024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128</v>
      </c>
      <c r="AT142" s="217" t="s">
        <v>202</v>
      </c>
      <c r="AU142" s="217" t="s">
        <v>85</v>
      </c>
      <c r="AY142" s="19" t="s">
        <v>199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83</v>
      </c>
      <c r="BK142" s="218">
        <f>ROUND(I142*H142,2)</f>
        <v>0</v>
      </c>
      <c r="BL142" s="19" t="s">
        <v>128</v>
      </c>
      <c r="BM142" s="217" t="s">
        <v>474</v>
      </c>
    </row>
    <row r="143" s="2" customFormat="1">
      <c r="A143" s="40"/>
      <c r="B143" s="41"/>
      <c r="C143" s="42"/>
      <c r="D143" s="219" t="s">
        <v>209</v>
      </c>
      <c r="E143" s="42"/>
      <c r="F143" s="220" t="s">
        <v>475</v>
      </c>
      <c r="G143" s="42"/>
      <c r="H143" s="42"/>
      <c r="I143" s="221"/>
      <c r="J143" s="42"/>
      <c r="K143" s="42"/>
      <c r="L143" s="46"/>
      <c r="M143" s="222"/>
      <c r="N143" s="223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209</v>
      </c>
      <c r="AU143" s="19" t="s">
        <v>85</v>
      </c>
    </row>
    <row r="144" s="2" customFormat="1" ht="16.5" customHeight="1">
      <c r="A144" s="40"/>
      <c r="B144" s="41"/>
      <c r="C144" s="206" t="s">
        <v>322</v>
      </c>
      <c r="D144" s="206" t="s">
        <v>202</v>
      </c>
      <c r="E144" s="207" t="s">
        <v>476</v>
      </c>
      <c r="F144" s="208" t="s">
        <v>477</v>
      </c>
      <c r="G144" s="209" t="s">
        <v>417</v>
      </c>
      <c r="H144" s="210">
        <v>1</v>
      </c>
      <c r="I144" s="211"/>
      <c r="J144" s="212">
        <f>ROUND(I144*H144,2)</f>
        <v>0</v>
      </c>
      <c r="K144" s="208" t="s">
        <v>19</v>
      </c>
      <c r="L144" s="46"/>
      <c r="M144" s="213" t="s">
        <v>19</v>
      </c>
      <c r="N144" s="214" t="s">
        <v>46</v>
      </c>
      <c r="O144" s="86"/>
      <c r="P144" s="215">
        <f>O144*H144</f>
        <v>0</v>
      </c>
      <c r="Q144" s="215">
        <v>0</v>
      </c>
      <c r="R144" s="215">
        <f>Q144*H144</f>
        <v>0</v>
      </c>
      <c r="S144" s="215">
        <v>0</v>
      </c>
      <c r="T144" s="21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17" t="s">
        <v>128</v>
      </c>
      <c r="AT144" s="217" t="s">
        <v>202</v>
      </c>
      <c r="AU144" s="217" t="s">
        <v>85</v>
      </c>
      <c r="AY144" s="19" t="s">
        <v>199</v>
      </c>
      <c r="BE144" s="218">
        <f>IF(N144="základní",J144,0)</f>
        <v>0</v>
      </c>
      <c r="BF144" s="218">
        <f>IF(N144="snížená",J144,0)</f>
        <v>0</v>
      </c>
      <c r="BG144" s="218">
        <f>IF(N144="zákl. přenesená",J144,0)</f>
        <v>0</v>
      </c>
      <c r="BH144" s="218">
        <f>IF(N144="sníž. přenesená",J144,0)</f>
        <v>0</v>
      </c>
      <c r="BI144" s="218">
        <f>IF(N144="nulová",J144,0)</f>
        <v>0</v>
      </c>
      <c r="BJ144" s="19" t="s">
        <v>83</v>
      </c>
      <c r="BK144" s="218">
        <f>ROUND(I144*H144,2)</f>
        <v>0</v>
      </c>
      <c r="BL144" s="19" t="s">
        <v>128</v>
      </c>
      <c r="BM144" s="217" t="s">
        <v>478</v>
      </c>
    </row>
    <row r="145" s="2" customFormat="1" ht="16.5" customHeight="1">
      <c r="A145" s="40"/>
      <c r="B145" s="41"/>
      <c r="C145" s="206" t="s">
        <v>326</v>
      </c>
      <c r="D145" s="206" t="s">
        <v>202</v>
      </c>
      <c r="E145" s="207" t="s">
        <v>479</v>
      </c>
      <c r="F145" s="208" t="s">
        <v>480</v>
      </c>
      <c r="G145" s="209" t="s">
        <v>305</v>
      </c>
      <c r="H145" s="257"/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0</v>
      </c>
      <c r="R145" s="215">
        <f>Q145*H145</f>
        <v>0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128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481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482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12" customFormat="1" ht="22.8" customHeight="1">
      <c r="A147" s="12"/>
      <c r="B147" s="190"/>
      <c r="C147" s="191"/>
      <c r="D147" s="192" t="s">
        <v>74</v>
      </c>
      <c r="E147" s="204" t="s">
        <v>337</v>
      </c>
      <c r="F147" s="204" t="s">
        <v>338</v>
      </c>
      <c r="G147" s="191"/>
      <c r="H147" s="191"/>
      <c r="I147" s="194"/>
      <c r="J147" s="205">
        <f>BK147</f>
        <v>0</v>
      </c>
      <c r="K147" s="191"/>
      <c r="L147" s="196"/>
      <c r="M147" s="197"/>
      <c r="N147" s="198"/>
      <c r="O147" s="198"/>
      <c r="P147" s="199">
        <f>SUM(P148:P171)</f>
        <v>0</v>
      </c>
      <c r="Q147" s="198"/>
      <c r="R147" s="199">
        <f>SUM(R148:R171)</f>
        <v>0.71605364000000005</v>
      </c>
      <c r="S147" s="198"/>
      <c r="T147" s="200">
        <f>SUM(T148:T171)</f>
        <v>0.23999999999999999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01" t="s">
        <v>85</v>
      </c>
      <c r="AT147" s="202" t="s">
        <v>74</v>
      </c>
      <c r="AU147" s="202" t="s">
        <v>83</v>
      </c>
      <c r="AY147" s="201" t="s">
        <v>199</v>
      </c>
      <c r="BK147" s="203">
        <f>SUM(BK148:BK171)</f>
        <v>0</v>
      </c>
    </row>
    <row r="148" s="2" customFormat="1" ht="16.5" customHeight="1">
      <c r="A148" s="40"/>
      <c r="B148" s="41"/>
      <c r="C148" s="206" t="s">
        <v>7</v>
      </c>
      <c r="D148" s="206" t="s">
        <v>202</v>
      </c>
      <c r="E148" s="207" t="s">
        <v>340</v>
      </c>
      <c r="F148" s="208" t="s">
        <v>341</v>
      </c>
      <c r="G148" s="209" t="s">
        <v>222</v>
      </c>
      <c r="H148" s="210">
        <v>36.909999999999997</v>
      </c>
      <c r="I148" s="211"/>
      <c r="J148" s="212">
        <f>ROUND(I148*H148,2)</f>
        <v>0</v>
      </c>
      <c r="K148" s="208" t="s">
        <v>206</v>
      </c>
      <c r="L148" s="46"/>
      <c r="M148" s="213" t="s">
        <v>19</v>
      </c>
      <c r="N148" s="214" t="s">
        <v>46</v>
      </c>
      <c r="O148" s="86"/>
      <c r="P148" s="215">
        <f>O148*H148</f>
        <v>0</v>
      </c>
      <c r="Q148" s="215">
        <v>0</v>
      </c>
      <c r="R148" s="215">
        <f>Q148*H148</f>
        <v>0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128</v>
      </c>
      <c r="AT148" s="217" t="s">
        <v>202</v>
      </c>
      <c r="AU148" s="217" t="s">
        <v>85</v>
      </c>
      <c r="AY148" s="19" t="s">
        <v>199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83</v>
      </c>
      <c r="BK148" s="218">
        <f>ROUND(I148*H148,2)</f>
        <v>0</v>
      </c>
      <c r="BL148" s="19" t="s">
        <v>128</v>
      </c>
      <c r="BM148" s="217" t="s">
        <v>483</v>
      </c>
    </row>
    <row r="149" s="2" customFormat="1">
      <c r="A149" s="40"/>
      <c r="B149" s="41"/>
      <c r="C149" s="42"/>
      <c r="D149" s="219" t="s">
        <v>209</v>
      </c>
      <c r="E149" s="42"/>
      <c r="F149" s="220" t="s">
        <v>343</v>
      </c>
      <c r="G149" s="42"/>
      <c r="H149" s="42"/>
      <c r="I149" s="221"/>
      <c r="J149" s="42"/>
      <c r="K149" s="42"/>
      <c r="L149" s="46"/>
      <c r="M149" s="222"/>
      <c r="N149" s="223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209</v>
      </c>
      <c r="AU149" s="19" t="s">
        <v>85</v>
      </c>
    </row>
    <row r="150" s="13" customFormat="1">
      <c r="A150" s="13"/>
      <c r="B150" s="224"/>
      <c r="C150" s="225"/>
      <c r="D150" s="226" t="s">
        <v>216</v>
      </c>
      <c r="E150" s="227" t="s">
        <v>19</v>
      </c>
      <c r="F150" s="228" t="s">
        <v>484</v>
      </c>
      <c r="G150" s="225"/>
      <c r="H150" s="229">
        <v>36.909999999999997</v>
      </c>
      <c r="I150" s="230"/>
      <c r="J150" s="225"/>
      <c r="K150" s="225"/>
      <c r="L150" s="231"/>
      <c r="M150" s="232"/>
      <c r="N150" s="233"/>
      <c r="O150" s="233"/>
      <c r="P150" s="233"/>
      <c r="Q150" s="233"/>
      <c r="R150" s="233"/>
      <c r="S150" s="233"/>
      <c r="T150" s="234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5" t="s">
        <v>216</v>
      </c>
      <c r="AU150" s="235" t="s">
        <v>85</v>
      </c>
      <c r="AV150" s="13" t="s">
        <v>85</v>
      </c>
      <c r="AW150" s="13" t="s">
        <v>37</v>
      </c>
      <c r="AX150" s="13" t="s">
        <v>75</v>
      </c>
      <c r="AY150" s="235" t="s">
        <v>199</v>
      </c>
    </row>
    <row r="151" s="14" customFormat="1">
      <c r="A151" s="14"/>
      <c r="B151" s="236"/>
      <c r="C151" s="237"/>
      <c r="D151" s="226" t="s">
        <v>216</v>
      </c>
      <c r="E151" s="238" t="s">
        <v>19</v>
      </c>
      <c r="F151" s="239" t="s">
        <v>218</v>
      </c>
      <c r="G151" s="237"/>
      <c r="H151" s="240">
        <v>36.909999999999997</v>
      </c>
      <c r="I151" s="241"/>
      <c r="J151" s="237"/>
      <c r="K151" s="237"/>
      <c r="L151" s="242"/>
      <c r="M151" s="243"/>
      <c r="N151" s="244"/>
      <c r="O151" s="244"/>
      <c r="P151" s="244"/>
      <c r="Q151" s="244"/>
      <c r="R151" s="244"/>
      <c r="S151" s="244"/>
      <c r="T151" s="245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6" t="s">
        <v>216</v>
      </c>
      <c r="AU151" s="246" t="s">
        <v>85</v>
      </c>
      <c r="AV151" s="14" t="s">
        <v>207</v>
      </c>
      <c r="AW151" s="14" t="s">
        <v>37</v>
      </c>
      <c r="AX151" s="14" t="s">
        <v>83</v>
      </c>
      <c r="AY151" s="246" t="s">
        <v>199</v>
      </c>
    </row>
    <row r="152" s="2" customFormat="1" ht="16.5" customHeight="1">
      <c r="A152" s="40"/>
      <c r="B152" s="41"/>
      <c r="C152" s="247" t="s">
        <v>339</v>
      </c>
      <c r="D152" s="247" t="s">
        <v>287</v>
      </c>
      <c r="E152" s="248" t="s">
        <v>345</v>
      </c>
      <c r="F152" s="249" t="s">
        <v>346</v>
      </c>
      <c r="G152" s="250" t="s">
        <v>222</v>
      </c>
      <c r="H152" s="251">
        <v>38.756</v>
      </c>
      <c r="I152" s="252"/>
      <c r="J152" s="253">
        <f>ROUND(I152*H152,2)</f>
        <v>0</v>
      </c>
      <c r="K152" s="249" t="s">
        <v>206</v>
      </c>
      <c r="L152" s="254"/>
      <c r="M152" s="255" t="s">
        <v>19</v>
      </c>
      <c r="N152" s="256" t="s">
        <v>46</v>
      </c>
      <c r="O152" s="86"/>
      <c r="P152" s="215">
        <f>O152*H152</f>
        <v>0</v>
      </c>
      <c r="Q152" s="215">
        <v>5.0000000000000002E-05</v>
      </c>
      <c r="R152" s="215">
        <f>Q152*H152</f>
        <v>0.0019378000000000002</v>
      </c>
      <c r="S152" s="215">
        <v>0</v>
      </c>
      <c r="T152" s="21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17" t="s">
        <v>290</v>
      </c>
      <c r="AT152" s="217" t="s">
        <v>287</v>
      </c>
      <c r="AU152" s="217" t="s">
        <v>85</v>
      </c>
      <c r="AY152" s="19" t="s">
        <v>199</v>
      </c>
      <c r="BE152" s="218">
        <f>IF(N152="základní",J152,0)</f>
        <v>0</v>
      </c>
      <c r="BF152" s="218">
        <f>IF(N152="snížená",J152,0)</f>
        <v>0</v>
      </c>
      <c r="BG152" s="218">
        <f>IF(N152="zákl. přenesená",J152,0)</f>
        <v>0</v>
      </c>
      <c r="BH152" s="218">
        <f>IF(N152="sníž. přenesená",J152,0)</f>
        <v>0</v>
      </c>
      <c r="BI152" s="218">
        <f>IF(N152="nulová",J152,0)</f>
        <v>0</v>
      </c>
      <c r="BJ152" s="19" t="s">
        <v>83</v>
      </c>
      <c r="BK152" s="218">
        <f>ROUND(I152*H152,2)</f>
        <v>0</v>
      </c>
      <c r="BL152" s="19" t="s">
        <v>128</v>
      </c>
      <c r="BM152" s="217" t="s">
        <v>485</v>
      </c>
    </row>
    <row r="153" s="13" customFormat="1">
      <c r="A153" s="13"/>
      <c r="B153" s="224"/>
      <c r="C153" s="225"/>
      <c r="D153" s="226" t="s">
        <v>216</v>
      </c>
      <c r="E153" s="227" t="s">
        <v>19</v>
      </c>
      <c r="F153" s="228" t="s">
        <v>486</v>
      </c>
      <c r="G153" s="225"/>
      <c r="H153" s="229">
        <v>38.756</v>
      </c>
      <c r="I153" s="230"/>
      <c r="J153" s="225"/>
      <c r="K153" s="225"/>
      <c r="L153" s="231"/>
      <c r="M153" s="232"/>
      <c r="N153" s="233"/>
      <c r="O153" s="233"/>
      <c r="P153" s="233"/>
      <c r="Q153" s="233"/>
      <c r="R153" s="233"/>
      <c r="S153" s="233"/>
      <c r="T153" s="234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35" t="s">
        <v>216</v>
      </c>
      <c r="AU153" s="235" t="s">
        <v>85</v>
      </c>
      <c r="AV153" s="13" t="s">
        <v>85</v>
      </c>
      <c r="AW153" s="13" t="s">
        <v>37</v>
      </c>
      <c r="AX153" s="13" t="s">
        <v>75</v>
      </c>
      <c r="AY153" s="235" t="s">
        <v>199</v>
      </c>
    </row>
    <row r="154" s="14" customFormat="1">
      <c r="A154" s="14"/>
      <c r="B154" s="236"/>
      <c r="C154" s="237"/>
      <c r="D154" s="226" t="s">
        <v>216</v>
      </c>
      <c r="E154" s="238" t="s">
        <v>19</v>
      </c>
      <c r="F154" s="239" t="s">
        <v>218</v>
      </c>
      <c r="G154" s="237"/>
      <c r="H154" s="240">
        <v>38.756</v>
      </c>
      <c r="I154" s="241"/>
      <c r="J154" s="237"/>
      <c r="K154" s="237"/>
      <c r="L154" s="242"/>
      <c r="M154" s="243"/>
      <c r="N154" s="244"/>
      <c r="O154" s="244"/>
      <c r="P154" s="244"/>
      <c r="Q154" s="244"/>
      <c r="R154" s="244"/>
      <c r="S154" s="244"/>
      <c r="T154" s="245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46" t="s">
        <v>216</v>
      </c>
      <c r="AU154" s="246" t="s">
        <v>85</v>
      </c>
      <c r="AV154" s="14" t="s">
        <v>207</v>
      </c>
      <c r="AW154" s="14" t="s">
        <v>37</v>
      </c>
      <c r="AX154" s="14" t="s">
        <v>83</v>
      </c>
      <c r="AY154" s="246" t="s">
        <v>199</v>
      </c>
    </row>
    <row r="155" s="2" customFormat="1" ht="16.5" customHeight="1">
      <c r="A155" s="40"/>
      <c r="B155" s="41"/>
      <c r="C155" s="206" t="s">
        <v>344</v>
      </c>
      <c r="D155" s="206" t="s">
        <v>202</v>
      </c>
      <c r="E155" s="207" t="s">
        <v>350</v>
      </c>
      <c r="F155" s="208" t="s">
        <v>351</v>
      </c>
      <c r="G155" s="209" t="s">
        <v>283</v>
      </c>
      <c r="H155" s="210">
        <v>80</v>
      </c>
      <c r="I155" s="211"/>
      <c r="J155" s="212">
        <f>ROUND(I155*H155,2)</f>
        <v>0</v>
      </c>
      <c r="K155" s="208" t="s">
        <v>206</v>
      </c>
      <c r="L155" s="46"/>
      <c r="M155" s="213" t="s">
        <v>19</v>
      </c>
      <c r="N155" s="214" t="s">
        <v>46</v>
      </c>
      <c r="O155" s="86"/>
      <c r="P155" s="215">
        <f>O155*H155</f>
        <v>0</v>
      </c>
      <c r="Q155" s="215">
        <v>0</v>
      </c>
      <c r="R155" s="215">
        <f>Q155*H155</f>
        <v>0</v>
      </c>
      <c r="S155" s="215">
        <v>0.0030000000000000001</v>
      </c>
      <c r="T155" s="216">
        <f>S155*H155</f>
        <v>0.23999999999999999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17" t="s">
        <v>128</v>
      </c>
      <c r="AT155" s="217" t="s">
        <v>202</v>
      </c>
      <c r="AU155" s="217" t="s">
        <v>85</v>
      </c>
      <c r="AY155" s="19" t="s">
        <v>199</v>
      </c>
      <c r="BE155" s="218">
        <f>IF(N155="základní",J155,0)</f>
        <v>0</v>
      </c>
      <c r="BF155" s="218">
        <f>IF(N155="snížená",J155,0)</f>
        <v>0</v>
      </c>
      <c r="BG155" s="218">
        <f>IF(N155="zákl. přenesená",J155,0)</f>
        <v>0</v>
      </c>
      <c r="BH155" s="218">
        <f>IF(N155="sníž. přenesená",J155,0)</f>
        <v>0</v>
      </c>
      <c r="BI155" s="218">
        <f>IF(N155="nulová",J155,0)</f>
        <v>0</v>
      </c>
      <c r="BJ155" s="19" t="s">
        <v>83</v>
      </c>
      <c r="BK155" s="218">
        <f>ROUND(I155*H155,2)</f>
        <v>0</v>
      </c>
      <c r="BL155" s="19" t="s">
        <v>128</v>
      </c>
      <c r="BM155" s="217" t="s">
        <v>487</v>
      </c>
    </row>
    <row r="156" s="2" customFormat="1">
      <c r="A156" s="40"/>
      <c r="B156" s="41"/>
      <c r="C156" s="42"/>
      <c r="D156" s="219" t="s">
        <v>209</v>
      </c>
      <c r="E156" s="42"/>
      <c r="F156" s="220" t="s">
        <v>353</v>
      </c>
      <c r="G156" s="42"/>
      <c r="H156" s="42"/>
      <c r="I156" s="221"/>
      <c r="J156" s="42"/>
      <c r="K156" s="42"/>
      <c r="L156" s="46"/>
      <c r="M156" s="222"/>
      <c r="N156" s="223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209</v>
      </c>
      <c r="AU156" s="19" t="s">
        <v>85</v>
      </c>
    </row>
    <row r="157" s="2" customFormat="1" ht="16.5" customHeight="1">
      <c r="A157" s="40"/>
      <c r="B157" s="41"/>
      <c r="C157" s="206" t="s">
        <v>349</v>
      </c>
      <c r="D157" s="206" t="s">
        <v>202</v>
      </c>
      <c r="E157" s="207" t="s">
        <v>488</v>
      </c>
      <c r="F157" s="208" t="s">
        <v>489</v>
      </c>
      <c r="G157" s="209" t="s">
        <v>283</v>
      </c>
      <c r="H157" s="210">
        <v>80</v>
      </c>
      <c r="I157" s="211"/>
      <c r="J157" s="212">
        <f>ROUND(I157*H157,2)</f>
        <v>0</v>
      </c>
      <c r="K157" s="208" t="s">
        <v>206</v>
      </c>
      <c r="L157" s="46"/>
      <c r="M157" s="213" t="s">
        <v>19</v>
      </c>
      <c r="N157" s="214" t="s">
        <v>46</v>
      </c>
      <c r="O157" s="86"/>
      <c r="P157" s="215">
        <f>O157*H157</f>
        <v>0</v>
      </c>
      <c r="Q157" s="215">
        <v>4.4799999999999999E-07</v>
      </c>
      <c r="R157" s="215">
        <f>Q157*H157</f>
        <v>3.5839999999999996E-05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128</v>
      </c>
      <c r="AT157" s="217" t="s">
        <v>202</v>
      </c>
      <c r="AU157" s="217" t="s">
        <v>85</v>
      </c>
      <c r="AY157" s="19" t="s">
        <v>199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83</v>
      </c>
      <c r="BK157" s="218">
        <f>ROUND(I157*H157,2)</f>
        <v>0</v>
      </c>
      <c r="BL157" s="19" t="s">
        <v>128</v>
      </c>
      <c r="BM157" s="217" t="s">
        <v>490</v>
      </c>
    </row>
    <row r="158" s="2" customFormat="1">
      <c r="A158" s="40"/>
      <c r="B158" s="41"/>
      <c r="C158" s="42"/>
      <c r="D158" s="219" t="s">
        <v>209</v>
      </c>
      <c r="E158" s="42"/>
      <c r="F158" s="220" t="s">
        <v>491</v>
      </c>
      <c r="G158" s="42"/>
      <c r="H158" s="42"/>
      <c r="I158" s="221"/>
      <c r="J158" s="42"/>
      <c r="K158" s="42"/>
      <c r="L158" s="46"/>
      <c r="M158" s="222"/>
      <c r="N158" s="223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209</v>
      </c>
      <c r="AU158" s="19" t="s">
        <v>85</v>
      </c>
    </row>
    <row r="159" s="2" customFormat="1" ht="16.5" customHeight="1">
      <c r="A159" s="40"/>
      <c r="B159" s="41"/>
      <c r="C159" s="206" t="s">
        <v>354</v>
      </c>
      <c r="D159" s="206" t="s">
        <v>202</v>
      </c>
      <c r="E159" s="207" t="s">
        <v>360</v>
      </c>
      <c r="F159" s="208" t="s">
        <v>361</v>
      </c>
      <c r="G159" s="209" t="s">
        <v>283</v>
      </c>
      <c r="H159" s="210">
        <v>80</v>
      </c>
      <c r="I159" s="211"/>
      <c r="J159" s="212">
        <f>ROUND(I159*H159,2)</f>
        <v>0</v>
      </c>
      <c r="K159" s="208" t="s">
        <v>206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0</v>
      </c>
      <c r="R159" s="215">
        <f>Q159*H159</f>
        <v>0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128</v>
      </c>
      <c r="AT159" s="217" t="s">
        <v>202</v>
      </c>
      <c r="AU159" s="217" t="s">
        <v>85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128</v>
      </c>
      <c r="BM159" s="217" t="s">
        <v>492</v>
      </c>
    </row>
    <row r="160" s="2" customFormat="1">
      <c r="A160" s="40"/>
      <c r="B160" s="41"/>
      <c r="C160" s="42"/>
      <c r="D160" s="219" t="s">
        <v>209</v>
      </c>
      <c r="E160" s="42"/>
      <c r="F160" s="220" t="s">
        <v>363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209</v>
      </c>
      <c r="AU160" s="19" t="s">
        <v>85</v>
      </c>
    </row>
    <row r="161" s="2" customFormat="1" ht="16.5" customHeight="1">
      <c r="A161" s="40"/>
      <c r="B161" s="41"/>
      <c r="C161" s="206" t="s">
        <v>359</v>
      </c>
      <c r="D161" s="206" t="s">
        <v>202</v>
      </c>
      <c r="E161" s="207" t="s">
        <v>365</v>
      </c>
      <c r="F161" s="208" t="s">
        <v>366</v>
      </c>
      <c r="G161" s="209" t="s">
        <v>283</v>
      </c>
      <c r="H161" s="210">
        <v>80</v>
      </c>
      <c r="I161" s="211"/>
      <c r="J161" s="212">
        <f>ROUND(I161*H161,2)</f>
        <v>0</v>
      </c>
      <c r="K161" s="208" t="s">
        <v>206</v>
      </c>
      <c r="L161" s="46"/>
      <c r="M161" s="213" t="s">
        <v>19</v>
      </c>
      <c r="N161" s="214" t="s">
        <v>46</v>
      </c>
      <c r="O161" s="86"/>
      <c r="P161" s="215">
        <f>O161*H161</f>
        <v>0</v>
      </c>
      <c r="Q161" s="215">
        <v>3.3000000000000003E-05</v>
      </c>
      <c r="R161" s="215">
        <f>Q161*H161</f>
        <v>0.00264</v>
      </c>
      <c r="S161" s="215">
        <v>0</v>
      </c>
      <c r="T161" s="21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17" t="s">
        <v>128</v>
      </c>
      <c r="AT161" s="217" t="s">
        <v>202</v>
      </c>
      <c r="AU161" s="217" t="s">
        <v>85</v>
      </c>
      <c r="AY161" s="19" t="s">
        <v>199</v>
      </c>
      <c r="BE161" s="218">
        <f>IF(N161="základní",J161,0)</f>
        <v>0</v>
      </c>
      <c r="BF161" s="218">
        <f>IF(N161="snížená",J161,0)</f>
        <v>0</v>
      </c>
      <c r="BG161" s="218">
        <f>IF(N161="zákl. přenesená",J161,0)</f>
        <v>0</v>
      </c>
      <c r="BH161" s="218">
        <f>IF(N161="sníž. přenesená",J161,0)</f>
        <v>0</v>
      </c>
      <c r="BI161" s="218">
        <f>IF(N161="nulová",J161,0)</f>
        <v>0</v>
      </c>
      <c r="BJ161" s="19" t="s">
        <v>83</v>
      </c>
      <c r="BK161" s="218">
        <f>ROUND(I161*H161,2)</f>
        <v>0</v>
      </c>
      <c r="BL161" s="19" t="s">
        <v>128</v>
      </c>
      <c r="BM161" s="217" t="s">
        <v>493</v>
      </c>
    </row>
    <row r="162" s="2" customFormat="1">
      <c r="A162" s="40"/>
      <c r="B162" s="41"/>
      <c r="C162" s="42"/>
      <c r="D162" s="219" t="s">
        <v>209</v>
      </c>
      <c r="E162" s="42"/>
      <c r="F162" s="220" t="s">
        <v>368</v>
      </c>
      <c r="G162" s="42"/>
      <c r="H162" s="42"/>
      <c r="I162" s="221"/>
      <c r="J162" s="42"/>
      <c r="K162" s="42"/>
      <c r="L162" s="46"/>
      <c r="M162" s="222"/>
      <c r="N162" s="223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209</v>
      </c>
      <c r="AU162" s="19" t="s">
        <v>85</v>
      </c>
    </row>
    <row r="163" s="2" customFormat="1" ht="21.75" customHeight="1">
      <c r="A163" s="40"/>
      <c r="B163" s="41"/>
      <c r="C163" s="206" t="s">
        <v>364</v>
      </c>
      <c r="D163" s="206" t="s">
        <v>202</v>
      </c>
      <c r="E163" s="207" t="s">
        <v>494</v>
      </c>
      <c r="F163" s="208" t="s">
        <v>495</v>
      </c>
      <c r="G163" s="209" t="s">
        <v>283</v>
      </c>
      <c r="H163" s="210">
        <v>80</v>
      </c>
      <c r="I163" s="211"/>
      <c r="J163" s="212">
        <f>ROUND(I163*H163,2)</f>
        <v>0</v>
      </c>
      <c r="K163" s="208" t="s">
        <v>206</v>
      </c>
      <c r="L163" s="46"/>
      <c r="M163" s="213" t="s">
        <v>19</v>
      </c>
      <c r="N163" s="214" t="s">
        <v>46</v>
      </c>
      <c r="O163" s="86"/>
      <c r="P163" s="215">
        <f>O163*H163</f>
        <v>0</v>
      </c>
      <c r="Q163" s="215">
        <v>0.0045450000000000004</v>
      </c>
      <c r="R163" s="215">
        <f>Q163*H163</f>
        <v>0.36360000000000003</v>
      </c>
      <c r="S163" s="215">
        <v>0</v>
      </c>
      <c r="T163" s="216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17" t="s">
        <v>128</v>
      </c>
      <c r="AT163" s="217" t="s">
        <v>202</v>
      </c>
      <c r="AU163" s="217" t="s">
        <v>85</v>
      </c>
      <c r="AY163" s="19" t="s">
        <v>199</v>
      </c>
      <c r="BE163" s="218">
        <f>IF(N163="základní",J163,0)</f>
        <v>0</v>
      </c>
      <c r="BF163" s="218">
        <f>IF(N163="snížená",J163,0)</f>
        <v>0</v>
      </c>
      <c r="BG163" s="218">
        <f>IF(N163="zákl. přenesená",J163,0)</f>
        <v>0</v>
      </c>
      <c r="BH163" s="218">
        <f>IF(N163="sníž. přenesená",J163,0)</f>
        <v>0</v>
      </c>
      <c r="BI163" s="218">
        <f>IF(N163="nulová",J163,0)</f>
        <v>0</v>
      </c>
      <c r="BJ163" s="19" t="s">
        <v>83</v>
      </c>
      <c r="BK163" s="218">
        <f>ROUND(I163*H163,2)</f>
        <v>0</v>
      </c>
      <c r="BL163" s="19" t="s">
        <v>128</v>
      </c>
      <c r="BM163" s="217" t="s">
        <v>496</v>
      </c>
    </row>
    <row r="164" s="2" customFormat="1">
      <c r="A164" s="40"/>
      <c r="B164" s="41"/>
      <c r="C164" s="42"/>
      <c r="D164" s="219" t="s">
        <v>209</v>
      </c>
      <c r="E164" s="42"/>
      <c r="F164" s="220" t="s">
        <v>497</v>
      </c>
      <c r="G164" s="42"/>
      <c r="H164" s="42"/>
      <c r="I164" s="221"/>
      <c r="J164" s="42"/>
      <c r="K164" s="42"/>
      <c r="L164" s="46"/>
      <c r="M164" s="222"/>
      <c r="N164" s="223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209</v>
      </c>
      <c r="AU164" s="19" t="s">
        <v>85</v>
      </c>
    </row>
    <row r="165" s="2" customFormat="1" ht="16.5" customHeight="1">
      <c r="A165" s="40"/>
      <c r="B165" s="41"/>
      <c r="C165" s="206" t="s">
        <v>369</v>
      </c>
      <c r="D165" s="206" t="s">
        <v>202</v>
      </c>
      <c r="E165" s="207" t="s">
        <v>375</v>
      </c>
      <c r="F165" s="208" t="s">
        <v>376</v>
      </c>
      <c r="G165" s="209" t="s">
        <v>283</v>
      </c>
      <c r="H165" s="210">
        <v>80</v>
      </c>
      <c r="I165" s="211"/>
      <c r="J165" s="212">
        <f>ROUND(I165*H165,2)</f>
        <v>0</v>
      </c>
      <c r="K165" s="208" t="s">
        <v>206</v>
      </c>
      <c r="L165" s="46"/>
      <c r="M165" s="213" t="s">
        <v>19</v>
      </c>
      <c r="N165" s="214" t="s">
        <v>46</v>
      </c>
      <c r="O165" s="86"/>
      <c r="P165" s="215">
        <f>O165*H165</f>
        <v>0</v>
      </c>
      <c r="Q165" s="215">
        <v>0.00029999999999999997</v>
      </c>
      <c r="R165" s="215">
        <f>Q165*H165</f>
        <v>0.023999999999999997</v>
      </c>
      <c r="S165" s="215">
        <v>0</v>
      </c>
      <c r="T165" s="21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17" t="s">
        <v>128</v>
      </c>
      <c r="AT165" s="217" t="s">
        <v>202</v>
      </c>
      <c r="AU165" s="217" t="s">
        <v>85</v>
      </c>
      <c r="AY165" s="19" t="s">
        <v>199</v>
      </c>
      <c r="BE165" s="218">
        <f>IF(N165="základní",J165,0)</f>
        <v>0</v>
      </c>
      <c r="BF165" s="218">
        <f>IF(N165="snížená",J165,0)</f>
        <v>0</v>
      </c>
      <c r="BG165" s="218">
        <f>IF(N165="zákl. přenesená",J165,0)</f>
        <v>0</v>
      </c>
      <c r="BH165" s="218">
        <f>IF(N165="sníž. přenesená",J165,0)</f>
        <v>0</v>
      </c>
      <c r="BI165" s="218">
        <f>IF(N165="nulová",J165,0)</f>
        <v>0</v>
      </c>
      <c r="BJ165" s="19" t="s">
        <v>83</v>
      </c>
      <c r="BK165" s="218">
        <f>ROUND(I165*H165,2)</f>
        <v>0</v>
      </c>
      <c r="BL165" s="19" t="s">
        <v>128</v>
      </c>
      <c r="BM165" s="217" t="s">
        <v>498</v>
      </c>
    </row>
    <row r="166" s="2" customFormat="1">
      <c r="A166" s="40"/>
      <c r="B166" s="41"/>
      <c r="C166" s="42"/>
      <c r="D166" s="219" t="s">
        <v>209</v>
      </c>
      <c r="E166" s="42"/>
      <c r="F166" s="220" t="s">
        <v>378</v>
      </c>
      <c r="G166" s="42"/>
      <c r="H166" s="42"/>
      <c r="I166" s="221"/>
      <c r="J166" s="42"/>
      <c r="K166" s="42"/>
      <c r="L166" s="46"/>
      <c r="M166" s="222"/>
      <c r="N166" s="223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209</v>
      </c>
      <c r="AU166" s="19" t="s">
        <v>85</v>
      </c>
    </row>
    <row r="167" s="2" customFormat="1" ht="24.15" customHeight="1">
      <c r="A167" s="40"/>
      <c r="B167" s="41"/>
      <c r="C167" s="247" t="s">
        <v>374</v>
      </c>
      <c r="D167" s="247" t="s">
        <v>287</v>
      </c>
      <c r="E167" s="248" t="s">
        <v>380</v>
      </c>
      <c r="F167" s="249" t="s">
        <v>381</v>
      </c>
      <c r="G167" s="250" t="s">
        <v>283</v>
      </c>
      <c r="H167" s="251">
        <v>88</v>
      </c>
      <c r="I167" s="252"/>
      <c r="J167" s="253">
        <f>ROUND(I167*H167,2)</f>
        <v>0</v>
      </c>
      <c r="K167" s="249" t="s">
        <v>206</v>
      </c>
      <c r="L167" s="254"/>
      <c r="M167" s="255" t="s">
        <v>19</v>
      </c>
      <c r="N167" s="256" t="s">
        <v>46</v>
      </c>
      <c r="O167" s="86"/>
      <c r="P167" s="215">
        <f>O167*H167</f>
        <v>0</v>
      </c>
      <c r="Q167" s="215">
        <v>0.0036800000000000001</v>
      </c>
      <c r="R167" s="215">
        <f>Q167*H167</f>
        <v>0.32384000000000002</v>
      </c>
      <c r="S167" s="215">
        <v>0</v>
      </c>
      <c r="T167" s="21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17" t="s">
        <v>290</v>
      </c>
      <c r="AT167" s="217" t="s">
        <v>287</v>
      </c>
      <c r="AU167" s="217" t="s">
        <v>85</v>
      </c>
      <c r="AY167" s="19" t="s">
        <v>199</v>
      </c>
      <c r="BE167" s="218">
        <f>IF(N167="základní",J167,0)</f>
        <v>0</v>
      </c>
      <c r="BF167" s="218">
        <f>IF(N167="snížená",J167,0)</f>
        <v>0</v>
      </c>
      <c r="BG167" s="218">
        <f>IF(N167="zákl. přenesená",J167,0)</f>
        <v>0</v>
      </c>
      <c r="BH167" s="218">
        <f>IF(N167="sníž. přenesená",J167,0)</f>
        <v>0</v>
      </c>
      <c r="BI167" s="218">
        <f>IF(N167="nulová",J167,0)</f>
        <v>0</v>
      </c>
      <c r="BJ167" s="19" t="s">
        <v>83</v>
      </c>
      <c r="BK167" s="218">
        <f>ROUND(I167*H167,2)</f>
        <v>0</v>
      </c>
      <c r="BL167" s="19" t="s">
        <v>128</v>
      </c>
      <c r="BM167" s="217" t="s">
        <v>499</v>
      </c>
    </row>
    <row r="168" s="13" customFormat="1">
      <c r="A168" s="13"/>
      <c r="B168" s="224"/>
      <c r="C168" s="225"/>
      <c r="D168" s="226" t="s">
        <v>216</v>
      </c>
      <c r="E168" s="227" t="s">
        <v>19</v>
      </c>
      <c r="F168" s="228" t="s">
        <v>500</v>
      </c>
      <c r="G168" s="225"/>
      <c r="H168" s="229">
        <v>88</v>
      </c>
      <c r="I168" s="230"/>
      <c r="J168" s="225"/>
      <c r="K168" s="225"/>
      <c r="L168" s="231"/>
      <c r="M168" s="232"/>
      <c r="N168" s="233"/>
      <c r="O168" s="233"/>
      <c r="P168" s="233"/>
      <c r="Q168" s="233"/>
      <c r="R168" s="233"/>
      <c r="S168" s="233"/>
      <c r="T168" s="234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5" t="s">
        <v>216</v>
      </c>
      <c r="AU168" s="235" t="s">
        <v>85</v>
      </c>
      <c r="AV168" s="13" t="s">
        <v>85</v>
      </c>
      <c r="AW168" s="13" t="s">
        <v>37</v>
      </c>
      <c r="AX168" s="13" t="s">
        <v>75</v>
      </c>
      <c r="AY168" s="235" t="s">
        <v>199</v>
      </c>
    </row>
    <row r="169" s="14" customFormat="1">
      <c r="A169" s="14"/>
      <c r="B169" s="236"/>
      <c r="C169" s="237"/>
      <c r="D169" s="226" t="s">
        <v>216</v>
      </c>
      <c r="E169" s="238" t="s">
        <v>19</v>
      </c>
      <c r="F169" s="239" t="s">
        <v>218</v>
      </c>
      <c r="G169" s="237"/>
      <c r="H169" s="240">
        <v>88</v>
      </c>
      <c r="I169" s="241"/>
      <c r="J169" s="237"/>
      <c r="K169" s="237"/>
      <c r="L169" s="242"/>
      <c r="M169" s="243"/>
      <c r="N169" s="244"/>
      <c r="O169" s="244"/>
      <c r="P169" s="244"/>
      <c r="Q169" s="244"/>
      <c r="R169" s="244"/>
      <c r="S169" s="244"/>
      <c r="T169" s="245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46" t="s">
        <v>216</v>
      </c>
      <c r="AU169" s="246" t="s">
        <v>85</v>
      </c>
      <c r="AV169" s="14" t="s">
        <v>207</v>
      </c>
      <c r="AW169" s="14" t="s">
        <v>37</v>
      </c>
      <c r="AX169" s="14" t="s">
        <v>83</v>
      </c>
      <c r="AY169" s="246" t="s">
        <v>199</v>
      </c>
    </row>
    <row r="170" s="2" customFormat="1" ht="16.5" customHeight="1">
      <c r="A170" s="40"/>
      <c r="B170" s="41"/>
      <c r="C170" s="206" t="s">
        <v>379</v>
      </c>
      <c r="D170" s="206" t="s">
        <v>202</v>
      </c>
      <c r="E170" s="207" t="s">
        <v>393</v>
      </c>
      <c r="F170" s="208" t="s">
        <v>394</v>
      </c>
      <c r="G170" s="209" t="s">
        <v>305</v>
      </c>
      <c r="H170" s="257"/>
      <c r="I170" s="211"/>
      <c r="J170" s="212">
        <f>ROUND(I170*H170,2)</f>
        <v>0</v>
      </c>
      <c r="K170" s="208" t="s">
        <v>206</v>
      </c>
      <c r="L170" s="46"/>
      <c r="M170" s="213" t="s">
        <v>19</v>
      </c>
      <c r="N170" s="214" t="s">
        <v>46</v>
      </c>
      <c r="O170" s="86"/>
      <c r="P170" s="215">
        <f>O170*H170</f>
        <v>0</v>
      </c>
      <c r="Q170" s="215">
        <v>0</v>
      </c>
      <c r="R170" s="215">
        <f>Q170*H170</f>
        <v>0</v>
      </c>
      <c r="S170" s="215">
        <v>0</v>
      </c>
      <c r="T170" s="21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7" t="s">
        <v>128</v>
      </c>
      <c r="AT170" s="217" t="s">
        <v>202</v>
      </c>
      <c r="AU170" s="217" t="s">
        <v>85</v>
      </c>
      <c r="AY170" s="19" t="s">
        <v>199</v>
      </c>
      <c r="BE170" s="218">
        <f>IF(N170="základní",J170,0)</f>
        <v>0</v>
      </c>
      <c r="BF170" s="218">
        <f>IF(N170="snížená",J170,0)</f>
        <v>0</v>
      </c>
      <c r="BG170" s="218">
        <f>IF(N170="zákl. přenesená",J170,0)</f>
        <v>0</v>
      </c>
      <c r="BH170" s="218">
        <f>IF(N170="sníž. přenesená",J170,0)</f>
        <v>0</v>
      </c>
      <c r="BI170" s="218">
        <f>IF(N170="nulová",J170,0)</f>
        <v>0</v>
      </c>
      <c r="BJ170" s="19" t="s">
        <v>83</v>
      </c>
      <c r="BK170" s="218">
        <f>ROUND(I170*H170,2)</f>
        <v>0</v>
      </c>
      <c r="BL170" s="19" t="s">
        <v>128</v>
      </c>
      <c r="BM170" s="217" t="s">
        <v>501</v>
      </c>
    </row>
    <row r="171" s="2" customFormat="1">
      <c r="A171" s="40"/>
      <c r="B171" s="41"/>
      <c r="C171" s="42"/>
      <c r="D171" s="219" t="s">
        <v>209</v>
      </c>
      <c r="E171" s="42"/>
      <c r="F171" s="220" t="s">
        <v>396</v>
      </c>
      <c r="G171" s="42"/>
      <c r="H171" s="42"/>
      <c r="I171" s="221"/>
      <c r="J171" s="42"/>
      <c r="K171" s="42"/>
      <c r="L171" s="46"/>
      <c r="M171" s="222"/>
      <c r="N171" s="22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209</v>
      </c>
      <c r="AU171" s="19" t="s">
        <v>85</v>
      </c>
    </row>
    <row r="172" s="12" customFormat="1" ht="22.8" customHeight="1">
      <c r="A172" s="12"/>
      <c r="B172" s="190"/>
      <c r="C172" s="191"/>
      <c r="D172" s="192" t="s">
        <v>74</v>
      </c>
      <c r="E172" s="204" t="s">
        <v>502</v>
      </c>
      <c r="F172" s="204" t="s">
        <v>503</v>
      </c>
      <c r="G172" s="191"/>
      <c r="H172" s="191"/>
      <c r="I172" s="194"/>
      <c r="J172" s="205">
        <f>BK172</f>
        <v>0</v>
      </c>
      <c r="K172" s="191"/>
      <c r="L172" s="196"/>
      <c r="M172" s="197"/>
      <c r="N172" s="198"/>
      <c r="O172" s="198"/>
      <c r="P172" s="199">
        <f>SUM(P173:P189)</f>
        <v>0</v>
      </c>
      <c r="Q172" s="198"/>
      <c r="R172" s="199">
        <f>SUM(R173:R189)</f>
        <v>0.44728750000000006</v>
      </c>
      <c r="S172" s="198"/>
      <c r="T172" s="200">
        <f>SUM(T173:T189)</f>
        <v>1.01875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01" t="s">
        <v>85</v>
      </c>
      <c r="AT172" s="202" t="s">
        <v>74</v>
      </c>
      <c r="AU172" s="202" t="s">
        <v>83</v>
      </c>
      <c r="AY172" s="201" t="s">
        <v>199</v>
      </c>
      <c r="BK172" s="203">
        <f>SUM(BK173:BK189)</f>
        <v>0</v>
      </c>
    </row>
    <row r="173" s="2" customFormat="1" ht="16.5" customHeight="1">
      <c r="A173" s="40"/>
      <c r="B173" s="41"/>
      <c r="C173" s="206" t="s">
        <v>384</v>
      </c>
      <c r="D173" s="206" t="s">
        <v>202</v>
      </c>
      <c r="E173" s="207" t="s">
        <v>504</v>
      </c>
      <c r="F173" s="208" t="s">
        <v>505</v>
      </c>
      <c r="G173" s="209" t="s">
        <v>283</v>
      </c>
      <c r="H173" s="210">
        <v>12.5</v>
      </c>
      <c r="I173" s="211"/>
      <c r="J173" s="212">
        <f>ROUND(I173*H173,2)</f>
        <v>0</v>
      </c>
      <c r="K173" s="208" t="s">
        <v>206</v>
      </c>
      <c r="L173" s="46"/>
      <c r="M173" s="213" t="s">
        <v>19</v>
      </c>
      <c r="N173" s="214" t="s">
        <v>46</v>
      </c>
      <c r="O173" s="86"/>
      <c r="P173" s="215">
        <f>O173*H173</f>
        <v>0</v>
      </c>
      <c r="Q173" s="215">
        <v>0</v>
      </c>
      <c r="R173" s="215">
        <f>Q173*H173</f>
        <v>0</v>
      </c>
      <c r="S173" s="215">
        <v>0.081500000000000003</v>
      </c>
      <c r="T173" s="216">
        <f>S173*H173</f>
        <v>1.01875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128</v>
      </c>
      <c r="AT173" s="217" t="s">
        <v>202</v>
      </c>
      <c r="AU173" s="217" t="s">
        <v>85</v>
      </c>
      <c r="AY173" s="19" t="s">
        <v>199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83</v>
      </c>
      <c r="BK173" s="218">
        <f>ROUND(I173*H173,2)</f>
        <v>0</v>
      </c>
      <c r="BL173" s="19" t="s">
        <v>128</v>
      </c>
      <c r="BM173" s="217" t="s">
        <v>506</v>
      </c>
    </row>
    <row r="174" s="2" customFormat="1">
      <c r="A174" s="40"/>
      <c r="B174" s="41"/>
      <c r="C174" s="42"/>
      <c r="D174" s="219" t="s">
        <v>209</v>
      </c>
      <c r="E174" s="42"/>
      <c r="F174" s="220" t="s">
        <v>507</v>
      </c>
      <c r="G174" s="42"/>
      <c r="H174" s="42"/>
      <c r="I174" s="221"/>
      <c r="J174" s="42"/>
      <c r="K174" s="42"/>
      <c r="L174" s="46"/>
      <c r="M174" s="222"/>
      <c r="N174" s="223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209</v>
      </c>
      <c r="AU174" s="19" t="s">
        <v>85</v>
      </c>
    </row>
    <row r="175" s="2" customFormat="1" ht="16.5" customHeight="1">
      <c r="A175" s="40"/>
      <c r="B175" s="41"/>
      <c r="C175" s="206" t="s">
        <v>290</v>
      </c>
      <c r="D175" s="206" t="s">
        <v>202</v>
      </c>
      <c r="E175" s="207" t="s">
        <v>508</v>
      </c>
      <c r="F175" s="208" t="s">
        <v>509</v>
      </c>
      <c r="G175" s="209" t="s">
        <v>283</v>
      </c>
      <c r="H175" s="210">
        <v>12.5</v>
      </c>
      <c r="I175" s="211"/>
      <c r="J175" s="212">
        <f>ROUND(I175*H175,2)</f>
        <v>0</v>
      </c>
      <c r="K175" s="208" t="s">
        <v>206</v>
      </c>
      <c r="L175" s="46"/>
      <c r="M175" s="213" t="s">
        <v>19</v>
      </c>
      <c r="N175" s="214" t="s">
        <v>46</v>
      </c>
      <c r="O175" s="86"/>
      <c r="P175" s="215">
        <f>O175*H175</f>
        <v>0</v>
      </c>
      <c r="Q175" s="215">
        <v>0</v>
      </c>
      <c r="R175" s="215">
        <f>Q175*H175</f>
        <v>0</v>
      </c>
      <c r="S175" s="215">
        <v>0</v>
      </c>
      <c r="T175" s="21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128</v>
      </c>
      <c r="AT175" s="217" t="s">
        <v>202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128</v>
      </c>
      <c r="BM175" s="217" t="s">
        <v>510</v>
      </c>
    </row>
    <row r="176" s="2" customFormat="1">
      <c r="A176" s="40"/>
      <c r="B176" s="41"/>
      <c r="C176" s="42"/>
      <c r="D176" s="219" t="s">
        <v>209</v>
      </c>
      <c r="E176" s="42"/>
      <c r="F176" s="220" t="s">
        <v>511</v>
      </c>
      <c r="G176" s="42"/>
      <c r="H176" s="42"/>
      <c r="I176" s="221"/>
      <c r="J176" s="42"/>
      <c r="K176" s="42"/>
      <c r="L176" s="46"/>
      <c r="M176" s="222"/>
      <c r="N176" s="223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209</v>
      </c>
      <c r="AU176" s="19" t="s">
        <v>85</v>
      </c>
    </row>
    <row r="177" s="2" customFormat="1" ht="16.5" customHeight="1">
      <c r="A177" s="40"/>
      <c r="B177" s="41"/>
      <c r="C177" s="206" t="s">
        <v>392</v>
      </c>
      <c r="D177" s="206" t="s">
        <v>202</v>
      </c>
      <c r="E177" s="207" t="s">
        <v>512</v>
      </c>
      <c r="F177" s="208" t="s">
        <v>513</v>
      </c>
      <c r="G177" s="209" t="s">
        <v>283</v>
      </c>
      <c r="H177" s="210">
        <v>12.5</v>
      </c>
      <c r="I177" s="211"/>
      <c r="J177" s="212">
        <f>ROUND(I177*H177,2)</f>
        <v>0</v>
      </c>
      <c r="K177" s="208" t="s">
        <v>206</v>
      </c>
      <c r="L177" s="46"/>
      <c r="M177" s="213" t="s">
        <v>19</v>
      </c>
      <c r="N177" s="214" t="s">
        <v>46</v>
      </c>
      <c r="O177" s="86"/>
      <c r="P177" s="215">
        <f>O177*H177</f>
        <v>0</v>
      </c>
      <c r="Q177" s="215">
        <v>0.00029999999999999997</v>
      </c>
      <c r="R177" s="215">
        <f>Q177*H177</f>
        <v>0.0037499999999999999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128</v>
      </c>
      <c r="AT177" s="217" t="s">
        <v>202</v>
      </c>
      <c r="AU177" s="217" t="s">
        <v>85</v>
      </c>
      <c r="AY177" s="19" t="s">
        <v>199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83</v>
      </c>
      <c r="BK177" s="218">
        <f>ROUND(I177*H177,2)</f>
        <v>0</v>
      </c>
      <c r="BL177" s="19" t="s">
        <v>128</v>
      </c>
      <c r="BM177" s="217" t="s">
        <v>514</v>
      </c>
    </row>
    <row r="178" s="2" customFormat="1">
      <c r="A178" s="40"/>
      <c r="B178" s="41"/>
      <c r="C178" s="42"/>
      <c r="D178" s="219" t="s">
        <v>209</v>
      </c>
      <c r="E178" s="42"/>
      <c r="F178" s="220" t="s">
        <v>515</v>
      </c>
      <c r="G178" s="42"/>
      <c r="H178" s="42"/>
      <c r="I178" s="221"/>
      <c r="J178" s="42"/>
      <c r="K178" s="42"/>
      <c r="L178" s="46"/>
      <c r="M178" s="222"/>
      <c r="N178" s="223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209</v>
      </c>
      <c r="AU178" s="19" t="s">
        <v>85</v>
      </c>
    </row>
    <row r="179" s="2" customFormat="1" ht="16.5" customHeight="1">
      <c r="A179" s="40"/>
      <c r="B179" s="41"/>
      <c r="C179" s="206" t="s">
        <v>516</v>
      </c>
      <c r="D179" s="206" t="s">
        <v>202</v>
      </c>
      <c r="E179" s="207" t="s">
        <v>517</v>
      </c>
      <c r="F179" s="208" t="s">
        <v>518</v>
      </c>
      <c r="G179" s="209" t="s">
        <v>283</v>
      </c>
      <c r="H179" s="210">
        <v>12.5</v>
      </c>
      <c r="I179" s="211"/>
      <c r="J179" s="212">
        <f>ROUND(I179*H179,2)</f>
        <v>0</v>
      </c>
      <c r="K179" s="208" t="s">
        <v>206</v>
      </c>
      <c r="L179" s="46"/>
      <c r="M179" s="213" t="s">
        <v>19</v>
      </c>
      <c r="N179" s="214" t="s">
        <v>46</v>
      </c>
      <c r="O179" s="86"/>
      <c r="P179" s="215">
        <f>O179*H179</f>
        <v>0</v>
      </c>
      <c r="Q179" s="215">
        <v>0.0044999999999999997</v>
      </c>
      <c r="R179" s="215">
        <f>Q179*H179</f>
        <v>0.056249999999999994</v>
      </c>
      <c r="S179" s="215">
        <v>0</v>
      </c>
      <c r="T179" s="21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17" t="s">
        <v>128</v>
      </c>
      <c r="AT179" s="217" t="s">
        <v>202</v>
      </c>
      <c r="AU179" s="217" t="s">
        <v>85</v>
      </c>
      <c r="AY179" s="19" t="s">
        <v>199</v>
      </c>
      <c r="BE179" s="218">
        <f>IF(N179="základní",J179,0)</f>
        <v>0</v>
      </c>
      <c r="BF179" s="218">
        <f>IF(N179="snížená",J179,0)</f>
        <v>0</v>
      </c>
      <c r="BG179" s="218">
        <f>IF(N179="zákl. přenesená",J179,0)</f>
        <v>0</v>
      </c>
      <c r="BH179" s="218">
        <f>IF(N179="sníž. přenesená",J179,0)</f>
        <v>0</v>
      </c>
      <c r="BI179" s="218">
        <f>IF(N179="nulová",J179,0)</f>
        <v>0</v>
      </c>
      <c r="BJ179" s="19" t="s">
        <v>83</v>
      </c>
      <c r="BK179" s="218">
        <f>ROUND(I179*H179,2)</f>
        <v>0</v>
      </c>
      <c r="BL179" s="19" t="s">
        <v>128</v>
      </c>
      <c r="BM179" s="217" t="s">
        <v>519</v>
      </c>
    </row>
    <row r="180" s="2" customFormat="1">
      <c r="A180" s="40"/>
      <c r="B180" s="41"/>
      <c r="C180" s="42"/>
      <c r="D180" s="219" t="s">
        <v>209</v>
      </c>
      <c r="E180" s="42"/>
      <c r="F180" s="220" t="s">
        <v>520</v>
      </c>
      <c r="G180" s="42"/>
      <c r="H180" s="42"/>
      <c r="I180" s="221"/>
      <c r="J180" s="42"/>
      <c r="K180" s="42"/>
      <c r="L180" s="46"/>
      <c r="M180" s="222"/>
      <c r="N180" s="223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209</v>
      </c>
      <c r="AU180" s="19" t="s">
        <v>85</v>
      </c>
    </row>
    <row r="181" s="2" customFormat="1" ht="24.15" customHeight="1">
      <c r="A181" s="40"/>
      <c r="B181" s="41"/>
      <c r="C181" s="206" t="s">
        <v>521</v>
      </c>
      <c r="D181" s="206" t="s">
        <v>202</v>
      </c>
      <c r="E181" s="207" t="s">
        <v>522</v>
      </c>
      <c r="F181" s="208" t="s">
        <v>523</v>
      </c>
      <c r="G181" s="209" t="s">
        <v>283</v>
      </c>
      <c r="H181" s="210">
        <v>12.5</v>
      </c>
      <c r="I181" s="211"/>
      <c r="J181" s="212">
        <f>ROUND(I181*H181,2)</f>
        <v>0</v>
      </c>
      <c r="K181" s="208" t="s">
        <v>206</v>
      </c>
      <c r="L181" s="46"/>
      <c r="M181" s="213" t="s">
        <v>19</v>
      </c>
      <c r="N181" s="214" t="s">
        <v>46</v>
      </c>
      <c r="O181" s="86"/>
      <c r="P181" s="215">
        <f>O181*H181</f>
        <v>0</v>
      </c>
      <c r="Q181" s="215">
        <v>0.0090880000000000006</v>
      </c>
      <c r="R181" s="215">
        <f>Q181*H181</f>
        <v>0.11360000000000001</v>
      </c>
      <c r="S181" s="215">
        <v>0</v>
      </c>
      <c r="T181" s="21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17" t="s">
        <v>128</v>
      </c>
      <c r="AT181" s="217" t="s">
        <v>202</v>
      </c>
      <c r="AU181" s="217" t="s">
        <v>85</v>
      </c>
      <c r="AY181" s="19" t="s">
        <v>199</v>
      </c>
      <c r="BE181" s="218">
        <f>IF(N181="základní",J181,0)</f>
        <v>0</v>
      </c>
      <c r="BF181" s="218">
        <f>IF(N181="snížená",J181,0)</f>
        <v>0</v>
      </c>
      <c r="BG181" s="218">
        <f>IF(N181="zákl. přenesená",J181,0)</f>
        <v>0</v>
      </c>
      <c r="BH181" s="218">
        <f>IF(N181="sníž. přenesená",J181,0)</f>
        <v>0</v>
      </c>
      <c r="BI181" s="218">
        <f>IF(N181="nulová",J181,0)</f>
        <v>0</v>
      </c>
      <c r="BJ181" s="19" t="s">
        <v>83</v>
      </c>
      <c r="BK181" s="218">
        <f>ROUND(I181*H181,2)</f>
        <v>0</v>
      </c>
      <c r="BL181" s="19" t="s">
        <v>128</v>
      </c>
      <c r="BM181" s="217" t="s">
        <v>524</v>
      </c>
    </row>
    <row r="182" s="2" customFormat="1">
      <c r="A182" s="40"/>
      <c r="B182" s="41"/>
      <c r="C182" s="42"/>
      <c r="D182" s="219" t="s">
        <v>209</v>
      </c>
      <c r="E182" s="42"/>
      <c r="F182" s="220" t="s">
        <v>525</v>
      </c>
      <c r="G182" s="42"/>
      <c r="H182" s="42"/>
      <c r="I182" s="221"/>
      <c r="J182" s="42"/>
      <c r="K182" s="42"/>
      <c r="L182" s="46"/>
      <c r="M182" s="222"/>
      <c r="N182" s="223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209</v>
      </c>
      <c r="AU182" s="19" t="s">
        <v>85</v>
      </c>
    </row>
    <row r="183" s="2" customFormat="1" ht="16.5" customHeight="1">
      <c r="A183" s="40"/>
      <c r="B183" s="41"/>
      <c r="C183" s="247" t="s">
        <v>526</v>
      </c>
      <c r="D183" s="247" t="s">
        <v>287</v>
      </c>
      <c r="E183" s="248" t="s">
        <v>527</v>
      </c>
      <c r="F183" s="249" t="s">
        <v>528</v>
      </c>
      <c r="G183" s="250" t="s">
        <v>283</v>
      </c>
      <c r="H183" s="251">
        <v>14.375</v>
      </c>
      <c r="I183" s="252"/>
      <c r="J183" s="253">
        <f>ROUND(I183*H183,2)</f>
        <v>0</v>
      </c>
      <c r="K183" s="249" t="s">
        <v>206</v>
      </c>
      <c r="L183" s="254"/>
      <c r="M183" s="255" t="s">
        <v>19</v>
      </c>
      <c r="N183" s="256" t="s">
        <v>46</v>
      </c>
      <c r="O183" s="86"/>
      <c r="P183" s="215">
        <f>O183*H183</f>
        <v>0</v>
      </c>
      <c r="Q183" s="215">
        <v>0.019</v>
      </c>
      <c r="R183" s="215">
        <f>Q183*H183</f>
        <v>0.27312500000000001</v>
      </c>
      <c r="S183" s="215">
        <v>0</v>
      </c>
      <c r="T183" s="21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7" t="s">
        <v>290</v>
      </c>
      <c r="AT183" s="217" t="s">
        <v>287</v>
      </c>
      <c r="AU183" s="217" t="s">
        <v>85</v>
      </c>
      <c r="AY183" s="19" t="s">
        <v>199</v>
      </c>
      <c r="BE183" s="218">
        <f>IF(N183="základní",J183,0)</f>
        <v>0</v>
      </c>
      <c r="BF183" s="218">
        <f>IF(N183="snížená",J183,0)</f>
        <v>0</v>
      </c>
      <c r="BG183" s="218">
        <f>IF(N183="zákl. přenesená",J183,0)</f>
        <v>0</v>
      </c>
      <c r="BH183" s="218">
        <f>IF(N183="sníž. přenesená",J183,0)</f>
        <v>0</v>
      </c>
      <c r="BI183" s="218">
        <f>IF(N183="nulová",J183,0)</f>
        <v>0</v>
      </c>
      <c r="BJ183" s="19" t="s">
        <v>83</v>
      </c>
      <c r="BK183" s="218">
        <f>ROUND(I183*H183,2)</f>
        <v>0</v>
      </c>
      <c r="BL183" s="19" t="s">
        <v>128</v>
      </c>
      <c r="BM183" s="217" t="s">
        <v>529</v>
      </c>
    </row>
    <row r="184" s="13" customFormat="1">
      <c r="A184" s="13"/>
      <c r="B184" s="224"/>
      <c r="C184" s="225"/>
      <c r="D184" s="226" t="s">
        <v>216</v>
      </c>
      <c r="E184" s="227" t="s">
        <v>19</v>
      </c>
      <c r="F184" s="228" t="s">
        <v>530</v>
      </c>
      <c r="G184" s="225"/>
      <c r="H184" s="229">
        <v>14.375</v>
      </c>
      <c r="I184" s="230"/>
      <c r="J184" s="225"/>
      <c r="K184" s="225"/>
      <c r="L184" s="231"/>
      <c r="M184" s="232"/>
      <c r="N184" s="233"/>
      <c r="O184" s="233"/>
      <c r="P184" s="233"/>
      <c r="Q184" s="233"/>
      <c r="R184" s="233"/>
      <c r="S184" s="233"/>
      <c r="T184" s="234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35" t="s">
        <v>216</v>
      </c>
      <c r="AU184" s="235" t="s">
        <v>85</v>
      </c>
      <c r="AV184" s="13" t="s">
        <v>85</v>
      </c>
      <c r="AW184" s="13" t="s">
        <v>37</v>
      </c>
      <c r="AX184" s="13" t="s">
        <v>75</v>
      </c>
      <c r="AY184" s="235" t="s">
        <v>199</v>
      </c>
    </row>
    <row r="185" s="14" customFormat="1">
      <c r="A185" s="14"/>
      <c r="B185" s="236"/>
      <c r="C185" s="237"/>
      <c r="D185" s="226" t="s">
        <v>216</v>
      </c>
      <c r="E185" s="238" t="s">
        <v>19</v>
      </c>
      <c r="F185" s="239" t="s">
        <v>218</v>
      </c>
      <c r="G185" s="237"/>
      <c r="H185" s="240">
        <v>14.375</v>
      </c>
      <c r="I185" s="241"/>
      <c r="J185" s="237"/>
      <c r="K185" s="237"/>
      <c r="L185" s="242"/>
      <c r="M185" s="243"/>
      <c r="N185" s="244"/>
      <c r="O185" s="244"/>
      <c r="P185" s="244"/>
      <c r="Q185" s="244"/>
      <c r="R185" s="244"/>
      <c r="S185" s="244"/>
      <c r="T185" s="245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46" t="s">
        <v>216</v>
      </c>
      <c r="AU185" s="246" t="s">
        <v>85</v>
      </c>
      <c r="AV185" s="14" t="s">
        <v>207</v>
      </c>
      <c r="AW185" s="14" t="s">
        <v>37</v>
      </c>
      <c r="AX185" s="14" t="s">
        <v>83</v>
      </c>
      <c r="AY185" s="246" t="s">
        <v>199</v>
      </c>
    </row>
    <row r="186" s="2" customFormat="1" ht="16.5" customHeight="1">
      <c r="A186" s="40"/>
      <c r="B186" s="41"/>
      <c r="C186" s="206" t="s">
        <v>531</v>
      </c>
      <c r="D186" s="206" t="s">
        <v>202</v>
      </c>
      <c r="E186" s="207" t="s">
        <v>532</v>
      </c>
      <c r="F186" s="208" t="s">
        <v>533</v>
      </c>
      <c r="G186" s="209" t="s">
        <v>283</v>
      </c>
      <c r="H186" s="210">
        <v>12.5</v>
      </c>
      <c r="I186" s="211"/>
      <c r="J186" s="212">
        <f>ROUND(I186*H186,2)</f>
        <v>0</v>
      </c>
      <c r="K186" s="208" t="s">
        <v>206</v>
      </c>
      <c r="L186" s="46"/>
      <c r="M186" s="213" t="s">
        <v>19</v>
      </c>
      <c r="N186" s="214" t="s">
        <v>46</v>
      </c>
      <c r="O186" s="86"/>
      <c r="P186" s="215">
        <f>O186*H186</f>
        <v>0</v>
      </c>
      <c r="Q186" s="215">
        <v>4.5000000000000003E-05</v>
      </c>
      <c r="R186" s="215">
        <f>Q186*H186</f>
        <v>0.00056250000000000007</v>
      </c>
      <c r="S186" s="215">
        <v>0</v>
      </c>
      <c r="T186" s="21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128</v>
      </c>
      <c r="AT186" s="217" t="s">
        <v>202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128</v>
      </c>
      <c r="BM186" s="217" t="s">
        <v>534</v>
      </c>
    </row>
    <row r="187" s="2" customFormat="1">
      <c r="A187" s="40"/>
      <c r="B187" s="41"/>
      <c r="C187" s="42"/>
      <c r="D187" s="219" t="s">
        <v>209</v>
      </c>
      <c r="E187" s="42"/>
      <c r="F187" s="220" t="s">
        <v>535</v>
      </c>
      <c r="G187" s="42"/>
      <c r="H187" s="42"/>
      <c r="I187" s="221"/>
      <c r="J187" s="42"/>
      <c r="K187" s="42"/>
      <c r="L187" s="46"/>
      <c r="M187" s="222"/>
      <c r="N187" s="223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209</v>
      </c>
      <c r="AU187" s="19" t="s">
        <v>85</v>
      </c>
    </row>
    <row r="188" s="2" customFormat="1" ht="16.5" customHeight="1">
      <c r="A188" s="40"/>
      <c r="B188" s="41"/>
      <c r="C188" s="206" t="s">
        <v>536</v>
      </c>
      <c r="D188" s="206" t="s">
        <v>202</v>
      </c>
      <c r="E188" s="207" t="s">
        <v>537</v>
      </c>
      <c r="F188" s="208" t="s">
        <v>538</v>
      </c>
      <c r="G188" s="209" t="s">
        <v>305</v>
      </c>
      <c r="H188" s="257"/>
      <c r="I188" s="211"/>
      <c r="J188" s="212">
        <f>ROUND(I188*H188,2)</f>
        <v>0</v>
      </c>
      <c r="K188" s="208" t="s">
        <v>206</v>
      </c>
      <c r="L188" s="46"/>
      <c r="M188" s="213" t="s">
        <v>19</v>
      </c>
      <c r="N188" s="214" t="s">
        <v>46</v>
      </c>
      <c r="O188" s="86"/>
      <c r="P188" s="215">
        <f>O188*H188</f>
        <v>0</v>
      </c>
      <c r="Q188" s="215">
        <v>0</v>
      </c>
      <c r="R188" s="215">
        <f>Q188*H188</f>
        <v>0</v>
      </c>
      <c r="S188" s="215">
        <v>0</v>
      </c>
      <c r="T188" s="21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7" t="s">
        <v>128</v>
      </c>
      <c r="AT188" s="217" t="s">
        <v>202</v>
      </c>
      <c r="AU188" s="217" t="s">
        <v>85</v>
      </c>
      <c r="AY188" s="19" t="s">
        <v>199</v>
      </c>
      <c r="BE188" s="218">
        <f>IF(N188="základní",J188,0)</f>
        <v>0</v>
      </c>
      <c r="BF188" s="218">
        <f>IF(N188="snížená",J188,0)</f>
        <v>0</v>
      </c>
      <c r="BG188" s="218">
        <f>IF(N188="zákl. přenesená",J188,0)</f>
        <v>0</v>
      </c>
      <c r="BH188" s="218">
        <f>IF(N188="sníž. přenesená",J188,0)</f>
        <v>0</v>
      </c>
      <c r="BI188" s="218">
        <f>IF(N188="nulová",J188,0)</f>
        <v>0</v>
      </c>
      <c r="BJ188" s="19" t="s">
        <v>83</v>
      </c>
      <c r="BK188" s="218">
        <f>ROUND(I188*H188,2)</f>
        <v>0</v>
      </c>
      <c r="BL188" s="19" t="s">
        <v>128</v>
      </c>
      <c r="BM188" s="217" t="s">
        <v>539</v>
      </c>
    </row>
    <row r="189" s="2" customFormat="1">
      <c r="A189" s="40"/>
      <c r="B189" s="41"/>
      <c r="C189" s="42"/>
      <c r="D189" s="219" t="s">
        <v>209</v>
      </c>
      <c r="E189" s="42"/>
      <c r="F189" s="220" t="s">
        <v>540</v>
      </c>
      <c r="G189" s="42"/>
      <c r="H189" s="42"/>
      <c r="I189" s="221"/>
      <c r="J189" s="42"/>
      <c r="K189" s="42"/>
      <c r="L189" s="46"/>
      <c r="M189" s="222"/>
      <c r="N189" s="223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209</v>
      </c>
      <c r="AU189" s="19" t="s">
        <v>85</v>
      </c>
    </row>
    <row r="190" s="12" customFormat="1" ht="22.8" customHeight="1">
      <c r="A190" s="12"/>
      <c r="B190" s="190"/>
      <c r="C190" s="191"/>
      <c r="D190" s="192" t="s">
        <v>74</v>
      </c>
      <c r="E190" s="204" t="s">
        <v>541</v>
      </c>
      <c r="F190" s="204" t="s">
        <v>542</v>
      </c>
      <c r="G190" s="191"/>
      <c r="H190" s="191"/>
      <c r="I190" s="194"/>
      <c r="J190" s="205">
        <f>BK190</f>
        <v>0</v>
      </c>
      <c r="K190" s="191"/>
      <c r="L190" s="196"/>
      <c r="M190" s="197"/>
      <c r="N190" s="198"/>
      <c r="O190" s="198"/>
      <c r="P190" s="199">
        <f>SUM(P191:P200)</f>
        <v>0</v>
      </c>
      <c r="Q190" s="198"/>
      <c r="R190" s="199">
        <f>SUM(R191:R200)</f>
        <v>0.0080293784999999999</v>
      </c>
      <c r="S190" s="198"/>
      <c r="T190" s="200">
        <f>SUM(T191:T200)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01" t="s">
        <v>85</v>
      </c>
      <c r="AT190" s="202" t="s">
        <v>74</v>
      </c>
      <c r="AU190" s="202" t="s">
        <v>83</v>
      </c>
      <c r="AY190" s="201" t="s">
        <v>199</v>
      </c>
      <c r="BK190" s="203">
        <f>SUM(BK191:BK200)</f>
        <v>0</v>
      </c>
    </row>
    <row r="191" s="2" customFormat="1" ht="16.5" customHeight="1">
      <c r="A191" s="40"/>
      <c r="B191" s="41"/>
      <c r="C191" s="206" t="s">
        <v>543</v>
      </c>
      <c r="D191" s="206" t="s">
        <v>202</v>
      </c>
      <c r="E191" s="207" t="s">
        <v>544</v>
      </c>
      <c r="F191" s="208" t="s">
        <v>545</v>
      </c>
      <c r="G191" s="209" t="s">
        <v>283</v>
      </c>
      <c r="H191" s="210">
        <v>11.869</v>
      </c>
      <c r="I191" s="211"/>
      <c r="J191" s="212">
        <f>ROUND(I191*H191,2)</f>
        <v>0</v>
      </c>
      <c r="K191" s="208" t="s">
        <v>206</v>
      </c>
      <c r="L191" s="46"/>
      <c r="M191" s="213" t="s">
        <v>19</v>
      </c>
      <c r="N191" s="214" t="s">
        <v>46</v>
      </c>
      <c r="O191" s="86"/>
      <c r="P191" s="215">
        <f>O191*H191</f>
        <v>0</v>
      </c>
      <c r="Q191" s="215">
        <v>8.7100000000000003E-05</v>
      </c>
      <c r="R191" s="215">
        <f>Q191*H191</f>
        <v>0.0010337899000000001</v>
      </c>
      <c r="S191" s="215">
        <v>0</v>
      </c>
      <c r="T191" s="216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17" t="s">
        <v>128</v>
      </c>
      <c r="AT191" s="217" t="s">
        <v>202</v>
      </c>
      <c r="AU191" s="217" t="s">
        <v>85</v>
      </c>
      <c r="AY191" s="19" t="s">
        <v>199</v>
      </c>
      <c r="BE191" s="218">
        <f>IF(N191="základní",J191,0)</f>
        <v>0</v>
      </c>
      <c r="BF191" s="218">
        <f>IF(N191="snížená",J191,0)</f>
        <v>0</v>
      </c>
      <c r="BG191" s="218">
        <f>IF(N191="zákl. přenesená",J191,0)</f>
        <v>0</v>
      </c>
      <c r="BH191" s="218">
        <f>IF(N191="sníž. přenesená",J191,0)</f>
        <v>0</v>
      </c>
      <c r="BI191" s="218">
        <f>IF(N191="nulová",J191,0)</f>
        <v>0</v>
      </c>
      <c r="BJ191" s="19" t="s">
        <v>83</v>
      </c>
      <c r="BK191" s="218">
        <f>ROUND(I191*H191,2)</f>
        <v>0</v>
      </c>
      <c r="BL191" s="19" t="s">
        <v>128</v>
      </c>
      <c r="BM191" s="217" t="s">
        <v>546</v>
      </c>
    </row>
    <row r="192" s="2" customFormat="1">
      <c r="A192" s="40"/>
      <c r="B192" s="41"/>
      <c r="C192" s="42"/>
      <c r="D192" s="219" t="s">
        <v>209</v>
      </c>
      <c r="E192" s="42"/>
      <c r="F192" s="220" t="s">
        <v>547</v>
      </c>
      <c r="G192" s="42"/>
      <c r="H192" s="42"/>
      <c r="I192" s="221"/>
      <c r="J192" s="42"/>
      <c r="K192" s="42"/>
      <c r="L192" s="46"/>
      <c r="M192" s="222"/>
      <c r="N192" s="223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209</v>
      </c>
      <c r="AU192" s="19" t="s">
        <v>85</v>
      </c>
    </row>
    <row r="193" s="2" customFormat="1" ht="16.5" customHeight="1">
      <c r="A193" s="40"/>
      <c r="B193" s="41"/>
      <c r="C193" s="206" t="s">
        <v>548</v>
      </c>
      <c r="D193" s="206" t="s">
        <v>202</v>
      </c>
      <c r="E193" s="207" t="s">
        <v>549</v>
      </c>
      <c r="F193" s="208" t="s">
        <v>550</v>
      </c>
      <c r="G193" s="209" t="s">
        <v>283</v>
      </c>
      <c r="H193" s="210">
        <v>11.869</v>
      </c>
      <c r="I193" s="211"/>
      <c r="J193" s="212">
        <f>ROUND(I193*H193,2)</f>
        <v>0</v>
      </c>
      <c r="K193" s="208" t="s">
        <v>206</v>
      </c>
      <c r="L193" s="46"/>
      <c r="M193" s="213" t="s">
        <v>19</v>
      </c>
      <c r="N193" s="214" t="s">
        <v>46</v>
      </c>
      <c r="O193" s="86"/>
      <c r="P193" s="215">
        <f>O193*H193</f>
        <v>0</v>
      </c>
      <c r="Q193" s="215">
        <v>0.00022599999999999999</v>
      </c>
      <c r="R193" s="215">
        <f>Q193*H193</f>
        <v>0.0026823939999999998</v>
      </c>
      <c r="S193" s="215">
        <v>0</v>
      </c>
      <c r="T193" s="21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17" t="s">
        <v>128</v>
      </c>
      <c r="AT193" s="217" t="s">
        <v>202</v>
      </c>
      <c r="AU193" s="217" t="s">
        <v>85</v>
      </c>
      <c r="AY193" s="19" t="s">
        <v>199</v>
      </c>
      <c r="BE193" s="218">
        <f>IF(N193="základní",J193,0)</f>
        <v>0</v>
      </c>
      <c r="BF193" s="218">
        <f>IF(N193="snížená",J193,0)</f>
        <v>0</v>
      </c>
      <c r="BG193" s="218">
        <f>IF(N193="zákl. přenesená",J193,0)</f>
        <v>0</v>
      </c>
      <c r="BH193" s="218">
        <f>IF(N193="sníž. přenesená",J193,0)</f>
        <v>0</v>
      </c>
      <c r="BI193" s="218">
        <f>IF(N193="nulová",J193,0)</f>
        <v>0</v>
      </c>
      <c r="BJ193" s="19" t="s">
        <v>83</v>
      </c>
      <c r="BK193" s="218">
        <f>ROUND(I193*H193,2)</f>
        <v>0</v>
      </c>
      <c r="BL193" s="19" t="s">
        <v>128</v>
      </c>
      <c r="BM193" s="217" t="s">
        <v>551</v>
      </c>
    </row>
    <row r="194" s="2" customFormat="1">
      <c r="A194" s="40"/>
      <c r="B194" s="41"/>
      <c r="C194" s="42"/>
      <c r="D194" s="219" t="s">
        <v>209</v>
      </c>
      <c r="E194" s="42"/>
      <c r="F194" s="220" t="s">
        <v>552</v>
      </c>
      <c r="G194" s="42"/>
      <c r="H194" s="42"/>
      <c r="I194" s="221"/>
      <c r="J194" s="42"/>
      <c r="K194" s="42"/>
      <c r="L194" s="46"/>
      <c r="M194" s="222"/>
      <c r="N194" s="223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209</v>
      </c>
      <c r="AU194" s="19" t="s">
        <v>85</v>
      </c>
    </row>
    <row r="195" s="2" customFormat="1" ht="16.5" customHeight="1">
      <c r="A195" s="40"/>
      <c r="B195" s="41"/>
      <c r="C195" s="206" t="s">
        <v>553</v>
      </c>
      <c r="D195" s="206" t="s">
        <v>202</v>
      </c>
      <c r="E195" s="207" t="s">
        <v>554</v>
      </c>
      <c r="F195" s="208" t="s">
        <v>555</v>
      </c>
      <c r="G195" s="209" t="s">
        <v>283</v>
      </c>
      <c r="H195" s="210">
        <v>11.869</v>
      </c>
      <c r="I195" s="211"/>
      <c r="J195" s="212">
        <f>ROUND(I195*H195,2)</f>
        <v>0</v>
      </c>
      <c r="K195" s="208" t="s">
        <v>206</v>
      </c>
      <c r="L195" s="46"/>
      <c r="M195" s="213" t="s">
        <v>19</v>
      </c>
      <c r="N195" s="214" t="s">
        <v>46</v>
      </c>
      <c r="O195" s="86"/>
      <c r="P195" s="215">
        <f>O195*H195</f>
        <v>0</v>
      </c>
      <c r="Q195" s="215">
        <v>0</v>
      </c>
      <c r="R195" s="215">
        <f>Q195*H195</f>
        <v>0</v>
      </c>
      <c r="S195" s="215">
        <v>0</v>
      </c>
      <c r="T195" s="216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17" t="s">
        <v>128</v>
      </c>
      <c r="AT195" s="217" t="s">
        <v>202</v>
      </c>
      <c r="AU195" s="217" t="s">
        <v>85</v>
      </c>
      <c r="AY195" s="19" t="s">
        <v>199</v>
      </c>
      <c r="BE195" s="218">
        <f>IF(N195="základní",J195,0)</f>
        <v>0</v>
      </c>
      <c r="BF195" s="218">
        <f>IF(N195="snížená",J195,0)</f>
        <v>0</v>
      </c>
      <c r="BG195" s="218">
        <f>IF(N195="zákl. přenesená",J195,0)</f>
        <v>0</v>
      </c>
      <c r="BH195" s="218">
        <f>IF(N195="sníž. přenesená",J195,0)</f>
        <v>0</v>
      </c>
      <c r="BI195" s="218">
        <f>IF(N195="nulová",J195,0)</f>
        <v>0</v>
      </c>
      <c r="BJ195" s="19" t="s">
        <v>83</v>
      </c>
      <c r="BK195" s="218">
        <f>ROUND(I195*H195,2)</f>
        <v>0</v>
      </c>
      <c r="BL195" s="19" t="s">
        <v>128</v>
      </c>
      <c r="BM195" s="217" t="s">
        <v>556</v>
      </c>
    </row>
    <row r="196" s="2" customFormat="1">
      <c r="A196" s="40"/>
      <c r="B196" s="41"/>
      <c r="C196" s="42"/>
      <c r="D196" s="219" t="s">
        <v>209</v>
      </c>
      <c r="E196" s="42"/>
      <c r="F196" s="220" t="s">
        <v>557</v>
      </c>
      <c r="G196" s="42"/>
      <c r="H196" s="42"/>
      <c r="I196" s="221"/>
      <c r="J196" s="42"/>
      <c r="K196" s="42"/>
      <c r="L196" s="46"/>
      <c r="M196" s="222"/>
      <c r="N196" s="223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209</v>
      </c>
      <c r="AU196" s="19" t="s">
        <v>85</v>
      </c>
    </row>
    <row r="197" s="2" customFormat="1" ht="16.5" customHeight="1">
      <c r="A197" s="40"/>
      <c r="B197" s="41"/>
      <c r="C197" s="206" t="s">
        <v>558</v>
      </c>
      <c r="D197" s="206" t="s">
        <v>202</v>
      </c>
      <c r="E197" s="207" t="s">
        <v>559</v>
      </c>
      <c r="F197" s="208" t="s">
        <v>560</v>
      </c>
      <c r="G197" s="209" t="s">
        <v>283</v>
      </c>
      <c r="H197" s="210">
        <v>11.869</v>
      </c>
      <c r="I197" s="211"/>
      <c r="J197" s="212">
        <f>ROUND(I197*H197,2)</f>
        <v>0</v>
      </c>
      <c r="K197" s="208" t="s">
        <v>206</v>
      </c>
      <c r="L197" s="46"/>
      <c r="M197" s="213" t="s">
        <v>19</v>
      </c>
      <c r="N197" s="214" t="s">
        <v>46</v>
      </c>
      <c r="O197" s="86"/>
      <c r="P197" s="215">
        <f>O197*H197</f>
        <v>0</v>
      </c>
      <c r="Q197" s="215">
        <v>0.00015870000000000001</v>
      </c>
      <c r="R197" s="215">
        <f>Q197*H197</f>
        <v>0.0018836103000000001</v>
      </c>
      <c r="S197" s="215">
        <v>0</v>
      </c>
      <c r="T197" s="21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17" t="s">
        <v>128</v>
      </c>
      <c r="AT197" s="217" t="s">
        <v>202</v>
      </c>
      <c r="AU197" s="217" t="s">
        <v>85</v>
      </c>
      <c r="AY197" s="19" t="s">
        <v>199</v>
      </c>
      <c r="BE197" s="218">
        <f>IF(N197="základní",J197,0)</f>
        <v>0</v>
      </c>
      <c r="BF197" s="218">
        <f>IF(N197="snížená",J197,0)</f>
        <v>0</v>
      </c>
      <c r="BG197" s="218">
        <f>IF(N197="zákl. přenesená",J197,0)</f>
        <v>0</v>
      </c>
      <c r="BH197" s="218">
        <f>IF(N197="sníž. přenesená",J197,0)</f>
        <v>0</v>
      </c>
      <c r="BI197" s="218">
        <f>IF(N197="nulová",J197,0)</f>
        <v>0</v>
      </c>
      <c r="BJ197" s="19" t="s">
        <v>83</v>
      </c>
      <c r="BK197" s="218">
        <f>ROUND(I197*H197,2)</f>
        <v>0</v>
      </c>
      <c r="BL197" s="19" t="s">
        <v>128</v>
      </c>
      <c r="BM197" s="217" t="s">
        <v>561</v>
      </c>
    </row>
    <row r="198" s="2" customFormat="1">
      <c r="A198" s="40"/>
      <c r="B198" s="41"/>
      <c r="C198" s="42"/>
      <c r="D198" s="219" t="s">
        <v>209</v>
      </c>
      <c r="E198" s="42"/>
      <c r="F198" s="220" t="s">
        <v>562</v>
      </c>
      <c r="G198" s="42"/>
      <c r="H198" s="42"/>
      <c r="I198" s="221"/>
      <c r="J198" s="42"/>
      <c r="K198" s="42"/>
      <c r="L198" s="46"/>
      <c r="M198" s="222"/>
      <c r="N198" s="223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209</v>
      </c>
      <c r="AU198" s="19" t="s">
        <v>85</v>
      </c>
    </row>
    <row r="199" s="2" customFormat="1" ht="16.5" customHeight="1">
      <c r="A199" s="40"/>
      <c r="B199" s="41"/>
      <c r="C199" s="206" t="s">
        <v>563</v>
      </c>
      <c r="D199" s="206" t="s">
        <v>202</v>
      </c>
      <c r="E199" s="207" t="s">
        <v>564</v>
      </c>
      <c r="F199" s="208" t="s">
        <v>565</v>
      </c>
      <c r="G199" s="209" t="s">
        <v>283</v>
      </c>
      <c r="H199" s="210">
        <v>11.869</v>
      </c>
      <c r="I199" s="211"/>
      <c r="J199" s="212">
        <f>ROUND(I199*H199,2)</f>
        <v>0</v>
      </c>
      <c r="K199" s="208" t="s">
        <v>206</v>
      </c>
      <c r="L199" s="46"/>
      <c r="M199" s="213" t="s">
        <v>19</v>
      </c>
      <c r="N199" s="214" t="s">
        <v>46</v>
      </c>
      <c r="O199" s="86"/>
      <c r="P199" s="215">
        <f>O199*H199</f>
        <v>0</v>
      </c>
      <c r="Q199" s="215">
        <v>0.00020469999999999999</v>
      </c>
      <c r="R199" s="215">
        <f>Q199*H199</f>
        <v>0.0024295842999999999</v>
      </c>
      <c r="S199" s="215">
        <v>0</v>
      </c>
      <c r="T199" s="216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17" t="s">
        <v>128</v>
      </c>
      <c r="AT199" s="217" t="s">
        <v>202</v>
      </c>
      <c r="AU199" s="217" t="s">
        <v>85</v>
      </c>
      <c r="AY199" s="19" t="s">
        <v>199</v>
      </c>
      <c r="BE199" s="218">
        <f>IF(N199="základní",J199,0)</f>
        <v>0</v>
      </c>
      <c r="BF199" s="218">
        <f>IF(N199="snížená",J199,0)</f>
        <v>0</v>
      </c>
      <c r="BG199" s="218">
        <f>IF(N199="zákl. přenesená",J199,0)</f>
        <v>0</v>
      </c>
      <c r="BH199" s="218">
        <f>IF(N199="sníž. přenesená",J199,0)</f>
        <v>0</v>
      </c>
      <c r="BI199" s="218">
        <f>IF(N199="nulová",J199,0)</f>
        <v>0</v>
      </c>
      <c r="BJ199" s="19" t="s">
        <v>83</v>
      </c>
      <c r="BK199" s="218">
        <f>ROUND(I199*H199,2)</f>
        <v>0</v>
      </c>
      <c r="BL199" s="19" t="s">
        <v>128</v>
      </c>
      <c r="BM199" s="217" t="s">
        <v>566</v>
      </c>
    </row>
    <row r="200" s="2" customFormat="1">
      <c r="A200" s="40"/>
      <c r="B200" s="41"/>
      <c r="C200" s="42"/>
      <c r="D200" s="219" t="s">
        <v>209</v>
      </c>
      <c r="E200" s="42"/>
      <c r="F200" s="220" t="s">
        <v>567</v>
      </c>
      <c r="G200" s="42"/>
      <c r="H200" s="42"/>
      <c r="I200" s="221"/>
      <c r="J200" s="42"/>
      <c r="K200" s="42"/>
      <c r="L200" s="46"/>
      <c r="M200" s="222"/>
      <c r="N200" s="223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209</v>
      </c>
      <c r="AU200" s="19" t="s">
        <v>85</v>
      </c>
    </row>
    <row r="201" s="12" customFormat="1" ht="22.8" customHeight="1">
      <c r="A201" s="12"/>
      <c r="B201" s="190"/>
      <c r="C201" s="191"/>
      <c r="D201" s="192" t="s">
        <v>74</v>
      </c>
      <c r="E201" s="204" t="s">
        <v>568</v>
      </c>
      <c r="F201" s="204" t="s">
        <v>569</v>
      </c>
      <c r="G201" s="191"/>
      <c r="H201" s="191"/>
      <c r="I201" s="194"/>
      <c r="J201" s="205">
        <f>BK201</f>
        <v>0</v>
      </c>
      <c r="K201" s="191"/>
      <c r="L201" s="196"/>
      <c r="M201" s="197"/>
      <c r="N201" s="198"/>
      <c r="O201" s="198"/>
      <c r="P201" s="199">
        <f>SUM(P202:P209)</f>
        <v>0</v>
      </c>
      <c r="Q201" s="198"/>
      <c r="R201" s="199">
        <f>SUM(R202:R209)</f>
        <v>0.27290200000000003</v>
      </c>
      <c r="S201" s="198"/>
      <c r="T201" s="200">
        <f>SUM(T202:T209)</f>
        <v>0.062619999999999995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01" t="s">
        <v>85</v>
      </c>
      <c r="AT201" s="202" t="s">
        <v>74</v>
      </c>
      <c r="AU201" s="202" t="s">
        <v>83</v>
      </c>
      <c r="AY201" s="201" t="s">
        <v>199</v>
      </c>
      <c r="BK201" s="203">
        <f>SUM(BK202:BK209)</f>
        <v>0</v>
      </c>
    </row>
    <row r="202" s="2" customFormat="1" ht="16.5" customHeight="1">
      <c r="A202" s="40"/>
      <c r="B202" s="41"/>
      <c r="C202" s="206" t="s">
        <v>570</v>
      </c>
      <c r="D202" s="206" t="s">
        <v>202</v>
      </c>
      <c r="E202" s="207" t="s">
        <v>571</v>
      </c>
      <c r="F202" s="208" t="s">
        <v>572</v>
      </c>
      <c r="G202" s="209" t="s">
        <v>283</v>
      </c>
      <c r="H202" s="210">
        <v>202</v>
      </c>
      <c r="I202" s="211"/>
      <c r="J202" s="212">
        <f>ROUND(I202*H202,2)</f>
        <v>0</v>
      </c>
      <c r="K202" s="208" t="s">
        <v>206</v>
      </c>
      <c r="L202" s="46"/>
      <c r="M202" s="213" t="s">
        <v>19</v>
      </c>
      <c r="N202" s="214" t="s">
        <v>46</v>
      </c>
      <c r="O202" s="86"/>
      <c r="P202" s="215">
        <f>O202*H202</f>
        <v>0</v>
      </c>
      <c r="Q202" s="215">
        <v>0.001</v>
      </c>
      <c r="R202" s="215">
        <f>Q202*H202</f>
        <v>0.20200000000000001</v>
      </c>
      <c r="S202" s="215">
        <v>0.00031</v>
      </c>
      <c r="T202" s="216">
        <f>S202*H202</f>
        <v>0.062619999999999995</v>
      </c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R202" s="217" t="s">
        <v>128</v>
      </c>
      <c r="AT202" s="217" t="s">
        <v>202</v>
      </c>
      <c r="AU202" s="217" t="s">
        <v>85</v>
      </c>
      <c r="AY202" s="19" t="s">
        <v>199</v>
      </c>
      <c r="BE202" s="218">
        <f>IF(N202="základní",J202,0)</f>
        <v>0</v>
      </c>
      <c r="BF202" s="218">
        <f>IF(N202="snížená",J202,0)</f>
        <v>0</v>
      </c>
      <c r="BG202" s="218">
        <f>IF(N202="zákl. přenesená",J202,0)</f>
        <v>0</v>
      </c>
      <c r="BH202" s="218">
        <f>IF(N202="sníž. přenesená",J202,0)</f>
        <v>0</v>
      </c>
      <c r="BI202" s="218">
        <f>IF(N202="nulová",J202,0)</f>
        <v>0</v>
      </c>
      <c r="BJ202" s="19" t="s">
        <v>83</v>
      </c>
      <c r="BK202" s="218">
        <f>ROUND(I202*H202,2)</f>
        <v>0</v>
      </c>
      <c r="BL202" s="19" t="s">
        <v>128</v>
      </c>
      <c r="BM202" s="217" t="s">
        <v>573</v>
      </c>
    </row>
    <row r="203" s="2" customFormat="1">
      <c r="A203" s="40"/>
      <c r="B203" s="41"/>
      <c r="C203" s="42"/>
      <c r="D203" s="219" t="s">
        <v>209</v>
      </c>
      <c r="E203" s="42"/>
      <c r="F203" s="220" t="s">
        <v>574</v>
      </c>
      <c r="G203" s="42"/>
      <c r="H203" s="42"/>
      <c r="I203" s="221"/>
      <c r="J203" s="42"/>
      <c r="K203" s="42"/>
      <c r="L203" s="46"/>
      <c r="M203" s="222"/>
      <c r="N203" s="223"/>
      <c r="O203" s="86"/>
      <c r="P203" s="86"/>
      <c r="Q203" s="86"/>
      <c r="R203" s="86"/>
      <c r="S203" s="86"/>
      <c r="T203" s="87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T203" s="19" t="s">
        <v>209</v>
      </c>
      <c r="AU203" s="19" t="s">
        <v>85</v>
      </c>
    </row>
    <row r="204" s="2" customFormat="1" ht="16.5" customHeight="1">
      <c r="A204" s="40"/>
      <c r="B204" s="41"/>
      <c r="C204" s="206" t="s">
        <v>575</v>
      </c>
      <c r="D204" s="206" t="s">
        <v>202</v>
      </c>
      <c r="E204" s="207" t="s">
        <v>576</v>
      </c>
      <c r="F204" s="208" t="s">
        <v>577</v>
      </c>
      <c r="G204" s="209" t="s">
        <v>283</v>
      </c>
      <c r="H204" s="210">
        <v>202</v>
      </c>
      <c r="I204" s="211"/>
      <c r="J204" s="212">
        <f>ROUND(I204*H204,2)</f>
        <v>0</v>
      </c>
      <c r="K204" s="208" t="s">
        <v>206</v>
      </c>
      <c r="L204" s="46"/>
      <c r="M204" s="213" t="s">
        <v>19</v>
      </c>
      <c r="N204" s="214" t="s">
        <v>46</v>
      </c>
      <c r="O204" s="86"/>
      <c r="P204" s="215">
        <f>O204*H204</f>
        <v>0</v>
      </c>
      <c r="Q204" s="215">
        <v>0</v>
      </c>
      <c r="R204" s="215">
        <f>Q204*H204</f>
        <v>0</v>
      </c>
      <c r="S204" s="215">
        <v>0</v>
      </c>
      <c r="T204" s="216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17" t="s">
        <v>128</v>
      </c>
      <c r="AT204" s="217" t="s">
        <v>202</v>
      </c>
      <c r="AU204" s="217" t="s">
        <v>85</v>
      </c>
      <c r="AY204" s="19" t="s">
        <v>199</v>
      </c>
      <c r="BE204" s="218">
        <f>IF(N204="základní",J204,0)</f>
        <v>0</v>
      </c>
      <c r="BF204" s="218">
        <f>IF(N204="snížená",J204,0)</f>
        <v>0</v>
      </c>
      <c r="BG204" s="218">
        <f>IF(N204="zákl. přenesená",J204,0)</f>
        <v>0</v>
      </c>
      <c r="BH204" s="218">
        <f>IF(N204="sníž. přenesená",J204,0)</f>
        <v>0</v>
      </c>
      <c r="BI204" s="218">
        <f>IF(N204="nulová",J204,0)</f>
        <v>0</v>
      </c>
      <c r="BJ204" s="19" t="s">
        <v>83</v>
      </c>
      <c r="BK204" s="218">
        <f>ROUND(I204*H204,2)</f>
        <v>0</v>
      </c>
      <c r="BL204" s="19" t="s">
        <v>128</v>
      </c>
      <c r="BM204" s="217" t="s">
        <v>578</v>
      </c>
    </row>
    <row r="205" s="2" customFormat="1">
      <c r="A205" s="40"/>
      <c r="B205" s="41"/>
      <c r="C205" s="42"/>
      <c r="D205" s="219" t="s">
        <v>209</v>
      </c>
      <c r="E205" s="42"/>
      <c r="F205" s="220" t="s">
        <v>579</v>
      </c>
      <c r="G205" s="42"/>
      <c r="H205" s="42"/>
      <c r="I205" s="221"/>
      <c r="J205" s="42"/>
      <c r="K205" s="42"/>
      <c r="L205" s="46"/>
      <c r="M205" s="222"/>
      <c r="N205" s="223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209</v>
      </c>
      <c r="AU205" s="19" t="s">
        <v>85</v>
      </c>
    </row>
    <row r="206" s="2" customFormat="1" ht="16.5" customHeight="1">
      <c r="A206" s="40"/>
      <c r="B206" s="41"/>
      <c r="C206" s="206" t="s">
        <v>580</v>
      </c>
      <c r="D206" s="206" t="s">
        <v>202</v>
      </c>
      <c r="E206" s="207" t="s">
        <v>581</v>
      </c>
      <c r="F206" s="208" t="s">
        <v>582</v>
      </c>
      <c r="G206" s="209" t="s">
        <v>283</v>
      </c>
      <c r="H206" s="210">
        <v>202</v>
      </c>
      <c r="I206" s="211"/>
      <c r="J206" s="212">
        <f>ROUND(I206*H206,2)</f>
        <v>0</v>
      </c>
      <c r="K206" s="208" t="s">
        <v>206</v>
      </c>
      <c r="L206" s="46"/>
      <c r="M206" s="213" t="s">
        <v>19</v>
      </c>
      <c r="N206" s="214" t="s">
        <v>46</v>
      </c>
      <c r="O206" s="86"/>
      <c r="P206" s="215">
        <f>O206*H206</f>
        <v>0</v>
      </c>
      <c r="Q206" s="215">
        <v>0.00020799999999999999</v>
      </c>
      <c r="R206" s="215">
        <f>Q206*H206</f>
        <v>0.042015999999999998</v>
      </c>
      <c r="S206" s="215">
        <v>0</v>
      </c>
      <c r="T206" s="216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17" t="s">
        <v>128</v>
      </c>
      <c r="AT206" s="217" t="s">
        <v>202</v>
      </c>
      <c r="AU206" s="217" t="s">
        <v>85</v>
      </c>
      <c r="AY206" s="19" t="s">
        <v>199</v>
      </c>
      <c r="BE206" s="218">
        <f>IF(N206="základní",J206,0)</f>
        <v>0</v>
      </c>
      <c r="BF206" s="218">
        <f>IF(N206="snížená",J206,0)</f>
        <v>0</v>
      </c>
      <c r="BG206" s="218">
        <f>IF(N206="zákl. přenesená",J206,0)</f>
        <v>0</v>
      </c>
      <c r="BH206" s="218">
        <f>IF(N206="sníž. přenesená",J206,0)</f>
        <v>0</v>
      </c>
      <c r="BI206" s="218">
        <f>IF(N206="nulová",J206,0)</f>
        <v>0</v>
      </c>
      <c r="BJ206" s="19" t="s">
        <v>83</v>
      </c>
      <c r="BK206" s="218">
        <f>ROUND(I206*H206,2)</f>
        <v>0</v>
      </c>
      <c r="BL206" s="19" t="s">
        <v>128</v>
      </c>
      <c r="BM206" s="217" t="s">
        <v>583</v>
      </c>
    </row>
    <row r="207" s="2" customFormat="1">
      <c r="A207" s="40"/>
      <c r="B207" s="41"/>
      <c r="C207" s="42"/>
      <c r="D207" s="219" t="s">
        <v>209</v>
      </c>
      <c r="E207" s="42"/>
      <c r="F207" s="220" t="s">
        <v>584</v>
      </c>
      <c r="G207" s="42"/>
      <c r="H207" s="42"/>
      <c r="I207" s="221"/>
      <c r="J207" s="42"/>
      <c r="K207" s="42"/>
      <c r="L207" s="46"/>
      <c r="M207" s="222"/>
      <c r="N207" s="223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209</v>
      </c>
      <c r="AU207" s="19" t="s">
        <v>85</v>
      </c>
    </row>
    <row r="208" s="2" customFormat="1" ht="16.5" customHeight="1">
      <c r="A208" s="40"/>
      <c r="B208" s="41"/>
      <c r="C208" s="206" t="s">
        <v>585</v>
      </c>
      <c r="D208" s="206" t="s">
        <v>202</v>
      </c>
      <c r="E208" s="207" t="s">
        <v>586</v>
      </c>
      <c r="F208" s="208" t="s">
        <v>587</v>
      </c>
      <c r="G208" s="209" t="s">
        <v>283</v>
      </c>
      <c r="H208" s="210">
        <v>202</v>
      </c>
      <c r="I208" s="211"/>
      <c r="J208" s="212">
        <f>ROUND(I208*H208,2)</f>
        <v>0</v>
      </c>
      <c r="K208" s="208" t="s">
        <v>206</v>
      </c>
      <c r="L208" s="46"/>
      <c r="M208" s="213" t="s">
        <v>19</v>
      </c>
      <c r="N208" s="214" t="s">
        <v>46</v>
      </c>
      <c r="O208" s="86"/>
      <c r="P208" s="215">
        <f>O208*H208</f>
        <v>0</v>
      </c>
      <c r="Q208" s="215">
        <v>0.00014300000000000001</v>
      </c>
      <c r="R208" s="215">
        <f>Q208*H208</f>
        <v>0.028886000000000002</v>
      </c>
      <c r="S208" s="215">
        <v>0</v>
      </c>
      <c r="T208" s="216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17" t="s">
        <v>128</v>
      </c>
      <c r="AT208" s="217" t="s">
        <v>202</v>
      </c>
      <c r="AU208" s="217" t="s">
        <v>85</v>
      </c>
      <c r="AY208" s="19" t="s">
        <v>199</v>
      </c>
      <c r="BE208" s="218">
        <f>IF(N208="základní",J208,0)</f>
        <v>0</v>
      </c>
      <c r="BF208" s="218">
        <f>IF(N208="snížená",J208,0)</f>
        <v>0</v>
      </c>
      <c r="BG208" s="218">
        <f>IF(N208="zákl. přenesená",J208,0)</f>
        <v>0</v>
      </c>
      <c r="BH208" s="218">
        <f>IF(N208="sníž. přenesená",J208,0)</f>
        <v>0</v>
      </c>
      <c r="BI208" s="218">
        <f>IF(N208="nulová",J208,0)</f>
        <v>0</v>
      </c>
      <c r="BJ208" s="19" t="s">
        <v>83</v>
      </c>
      <c r="BK208" s="218">
        <f>ROUND(I208*H208,2)</f>
        <v>0</v>
      </c>
      <c r="BL208" s="19" t="s">
        <v>128</v>
      </c>
      <c r="BM208" s="217" t="s">
        <v>588</v>
      </c>
    </row>
    <row r="209" s="2" customFormat="1">
      <c r="A209" s="40"/>
      <c r="B209" s="41"/>
      <c r="C209" s="42"/>
      <c r="D209" s="219" t="s">
        <v>209</v>
      </c>
      <c r="E209" s="42"/>
      <c r="F209" s="220" t="s">
        <v>589</v>
      </c>
      <c r="G209" s="42"/>
      <c r="H209" s="42"/>
      <c r="I209" s="221"/>
      <c r="J209" s="42"/>
      <c r="K209" s="42"/>
      <c r="L209" s="46"/>
      <c r="M209" s="222"/>
      <c r="N209" s="223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209</v>
      </c>
      <c r="AU209" s="19" t="s">
        <v>85</v>
      </c>
    </row>
    <row r="210" s="12" customFormat="1" ht="22.8" customHeight="1">
      <c r="A210" s="12"/>
      <c r="B210" s="190"/>
      <c r="C210" s="191"/>
      <c r="D210" s="192" t="s">
        <v>74</v>
      </c>
      <c r="E210" s="204" t="s">
        <v>590</v>
      </c>
      <c r="F210" s="204" t="s">
        <v>591</v>
      </c>
      <c r="G210" s="191"/>
      <c r="H210" s="191"/>
      <c r="I210" s="194"/>
      <c r="J210" s="205">
        <f>BK210</f>
        <v>0</v>
      </c>
      <c r="K210" s="191"/>
      <c r="L210" s="196"/>
      <c r="M210" s="197"/>
      <c r="N210" s="198"/>
      <c r="O210" s="198"/>
      <c r="P210" s="199">
        <f>SUM(P211:P218)</f>
        <v>0</v>
      </c>
      <c r="Q210" s="198"/>
      <c r="R210" s="199">
        <f>SUM(R211:R218)</f>
        <v>0.017875000000000002</v>
      </c>
      <c r="S210" s="198"/>
      <c r="T210" s="200">
        <f>SUM(T211:T218)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01" t="s">
        <v>85</v>
      </c>
      <c r="AT210" s="202" t="s">
        <v>74</v>
      </c>
      <c r="AU210" s="202" t="s">
        <v>83</v>
      </c>
      <c r="AY210" s="201" t="s">
        <v>199</v>
      </c>
      <c r="BK210" s="203">
        <f>SUM(BK211:BK218)</f>
        <v>0</v>
      </c>
    </row>
    <row r="211" s="2" customFormat="1" ht="16.5" customHeight="1">
      <c r="A211" s="40"/>
      <c r="B211" s="41"/>
      <c r="C211" s="206" t="s">
        <v>592</v>
      </c>
      <c r="D211" s="206" t="s">
        <v>202</v>
      </c>
      <c r="E211" s="207" t="s">
        <v>593</v>
      </c>
      <c r="F211" s="208" t="s">
        <v>594</v>
      </c>
      <c r="G211" s="209" t="s">
        <v>417</v>
      </c>
      <c r="H211" s="210">
        <v>5</v>
      </c>
      <c r="I211" s="211"/>
      <c r="J211" s="212">
        <f>ROUND(I211*H211,2)</f>
        <v>0</v>
      </c>
      <c r="K211" s="208" t="s">
        <v>206</v>
      </c>
      <c r="L211" s="46"/>
      <c r="M211" s="213" t="s">
        <v>19</v>
      </c>
      <c r="N211" s="214" t="s">
        <v>46</v>
      </c>
      <c r="O211" s="86"/>
      <c r="P211" s="215">
        <f>O211*H211</f>
        <v>0</v>
      </c>
      <c r="Q211" s="215">
        <v>0</v>
      </c>
      <c r="R211" s="215">
        <f>Q211*H211</f>
        <v>0</v>
      </c>
      <c r="S211" s="215">
        <v>0</v>
      </c>
      <c r="T211" s="21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17" t="s">
        <v>128</v>
      </c>
      <c r="AT211" s="217" t="s">
        <v>202</v>
      </c>
      <c r="AU211" s="217" t="s">
        <v>85</v>
      </c>
      <c r="AY211" s="19" t="s">
        <v>199</v>
      </c>
      <c r="BE211" s="218">
        <f>IF(N211="základní",J211,0)</f>
        <v>0</v>
      </c>
      <c r="BF211" s="218">
        <f>IF(N211="snížená",J211,0)</f>
        <v>0</v>
      </c>
      <c r="BG211" s="218">
        <f>IF(N211="zákl. přenesená",J211,0)</f>
        <v>0</v>
      </c>
      <c r="BH211" s="218">
        <f>IF(N211="sníž. přenesená",J211,0)</f>
        <v>0</v>
      </c>
      <c r="BI211" s="218">
        <f>IF(N211="nulová",J211,0)</f>
        <v>0</v>
      </c>
      <c r="BJ211" s="19" t="s">
        <v>83</v>
      </c>
      <c r="BK211" s="218">
        <f>ROUND(I211*H211,2)</f>
        <v>0</v>
      </c>
      <c r="BL211" s="19" t="s">
        <v>128</v>
      </c>
      <c r="BM211" s="217" t="s">
        <v>595</v>
      </c>
    </row>
    <row r="212" s="2" customFormat="1">
      <c r="A212" s="40"/>
      <c r="B212" s="41"/>
      <c r="C212" s="42"/>
      <c r="D212" s="219" t="s">
        <v>209</v>
      </c>
      <c r="E212" s="42"/>
      <c r="F212" s="220" t="s">
        <v>596</v>
      </c>
      <c r="G212" s="42"/>
      <c r="H212" s="42"/>
      <c r="I212" s="221"/>
      <c r="J212" s="42"/>
      <c r="K212" s="42"/>
      <c r="L212" s="46"/>
      <c r="M212" s="222"/>
      <c r="N212" s="22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209</v>
      </c>
      <c r="AU212" s="19" t="s">
        <v>85</v>
      </c>
    </row>
    <row r="213" s="2" customFormat="1" ht="16.5" customHeight="1">
      <c r="A213" s="40"/>
      <c r="B213" s="41"/>
      <c r="C213" s="247" t="s">
        <v>597</v>
      </c>
      <c r="D213" s="247" t="s">
        <v>287</v>
      </c>
      <c r="E213" s="248" t="s">
        <v>598</v>
      </c>
      <c r="F213" s="249" t="s">
        <v>599</v>
      </c>
      <c r="G213" s="250" t="s">
        <v>283</v>
      </c>
      <c r="H213" s="251">
        <v>17.875</v>
      </c>
      <c r="I213" s="252"/>
      <c r="J213" s="253">
        <f>ROUND(I213*H213,2)</f>
        <v>0</v>
      </c>
      <c r="K213" s="249" t="s">
        <v>206</v>
      </c>
      <c r="L213" s="254"/>
      <c r="M213" s="255" t="s">
        <v>19</v>
      </c>
      <c r="N213" s="256" t="s">
        <v>46</v>
      </c>
      <c r="O213" s="86"/>
      <c r="P213" s="215">
        <f>O213*H213</f>
        <v>0</v>
      </c>
      <c r="Q213" s="215">
        <v>0.001</v>
      </c>
      <c r="R213" s="215">
        <f>Q213*H213</f>
        <v>0.017875000000000002</v>
      </c>
      <c r="S213" s="215">
        <v>0</v>
      </c>
      <c r="T213" s="216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17" t="s">
        <v>290</v>
      </c>
      <c r="AT213" s="217" t="s">
        <v>287</v>
      </c>
      <c r="AU213" s="217" t="s">
        <v>85</v>
      </c>
      <c r="AY213" s="19" t="s">
        <v>199</v>
      </c>
      <c r="BE213" s="218">
        <f>IF(N213="základní",J213,0)</f>
        <v>0</v>
      </c>
      <c r="BF213" s="218">
        <f>IF(N213="snížená",J213,0)</f>
        <v>0</v>
      </c>
      <c r="BG213" s="218">
        <f>IF(N213="zákl. přenesená",J213,0)</f>
        <v>0</v>
      </c>
      <c r="BH213" s="218">
        <f>IF(N213="sníž. přenesená",J213,0)</f>
        <v>0</v>
      </c>
      <c r="BI213" s="218">
        <f>IF(N213="nulová",J213,0)</f>
        <v>0</v>
      </c>
      <c r="BJ213" s="19" t="s">
        <v>83</v>
      </c>
      <c r="BK213" s="218">
        <f>ROUND(I213*H213,2)</f>
        <v>0</v>
      </c>
      <c r="BL213" s="19" t="s">
        <v>128</v>
      </c>
      <c r="BM213" s="217" t="s">
        <v>600</v>
      </c>
    </row>
    <row r="214" s="13" customFormat="1">
      <c r="A214" s="13"/>
      <c r="B214" s="224"/>
      <c r="C214" s="225"/>
      <c r="D214" s="226" t="s">
        <v>216</v>
      </c>
      <c r="E214" s="227" t="s">
        <v>19</v>
      </c>
      <c r="F214" s="228" t="s">
        <v>601</v>
      </c>
      <c r="G214" s="225"/>
      <c r="H214" s="229">
        <v>17.875</v>
      </c>
      <c r="I214" s="230"/>
      <c r="J214" s="225"/>
      <c r="K214" s="225"/>
      <c r="L214" s="231"/>
      <c r="M214" s="232"/>
      <c r="N214" s="233"/>
      <c r="O214" s="233"/>
      <c r="P214" s="233"/>
      <c r="Q214" s="233"/>
      <c r="R214" s="233"/>
      <c r="S214" s="233"/>
      <c r="T214" s="234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5" t="s">
        <v>216</v>
      </c>
      <c r="AU214" s="235" t="s">
        <v>85</v>
      </c>
      <c r="AV214" s="13" t="s">
        <v>85</v>
      </c>
      <c r="AW214" s="13" t="s">
        <v>37</v>
      </c>
      <c r="AX214" s="13" t="s">
        <v>75</v>
      </c>
      <c r="AY214" s="235" t="s">
        <v>199</v>
      </c>
    </row>
    <row r="215" s="14" customFormat="1">
      <c r="A215" s="14"/>
      <c r="B215" s="236"/>
      <c r="C215" s="237"/>
      <c r="D215" s="226" t="s">
        <v>216</v>
      </c>
      <c r="E215" s="238" t="s">
        <v>19</v>
      </c>
      <c r="F215" s="239" t="s">
        <v>218</v>
      </c>
      <c r="G215" s="237"/>
      <c r="H215" s="240">
        <v>17.875</v>
      </c>
      <c r="I215" s="241"/>
      <c r="J215" s="237"/>
      <c r="K215" s="237"/>
      <c r="L215" s="242"/>
      <c r="M215" s="243"/>
      <c r="N215" s="244"/>
      <c r="O215" s="244"/>
      <c r="P215" s="244"/>
      <c r="Q215" s="244"/>
      <c r="R215" s="244"/>
      <c r="S215" s="244"/>
      <c r="T215" s="245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46" t="s">
        <v>216</v>
      </c>
      <c r="AU215" s="246" t="s">
        <v>85</v>
      </c>
      <c r="AV215" s="14" t="s">
        <v>207</v>
      </c>
      <c r="AW215" s="14" t="s">
        <v>37</v>
      </c>
      <c r="AX215" s="14" t="s">
        <v>83</v>
      </c>
      <c r="AY215" s="246" t="s">
        <v>199</v>
      </c>
    </row>
    <row r="216" s="2" customFormat="1" ht="16.5" customHeight="1">
      <c r="A216" s="40"/>
      <c r="B216" s="41"/>
      <c r="C216" s="206" t="s">
        <v>602</v>
      </c>
      <c r="D216" s="206" t="s">
        <v>202</v>
      </c>
      <c r="E216" s="207" t="s">
        <v>603</v>
      </c>
      <c r="F216" s="208" t="s">
        <v>604</v>
      </c>
      <c r="G216" s="209" t="s">
        <v>417</v>
      </c>
      <c r="H216" s="210">
        <v>5</v>
      </c>
      <c r="I216" s="211"/>
      <c r="J216" s="212">
        <f>ROUND(I216*H216,2)</f>
        <v>0</v>
      </c>
      <c r="K216" s="208" t="s">
        <v>19</v>
      </c>
      <c r="L216" s="46"/>
      <c r="M216" s="213" t="s">
        <v>19</v>
      </c>
      <c r="N216" s="214" t="s">
        <v>46</v>
      </c>
      <c r="O216" s="86"/>
      <c r="P216" s="215">
        <f>O216*H216</f>
        <v>0</v>
      </c>
      <c r="Q216" s="215">
        <v>0</v>
      </c>
      <c r="R216" s="215">
        <f>Q216*H216</f>
        <v>0</v>
      </c>
      <c r="S216" s="215">
        <v>0</v>
      </c>
      <c r="T216" s="216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17" t="s">
        <v>128</v>
      </c>
      <c r="AT216" s="217" t="s">
        <v>202</v>
      </c>
      <c r="AU216" s="217" t="s">
        <v>85</v>
      </c>
      <c r="AY216" s="19" t="s">
        <v>199</v>
      </c>
      <c r="BE216" s="218">
        <f>IF(N216="základní",J216,0)</f>
        <v>0</v>
      </c>
      <c r="BF216" s="218">
        <f>IF(N216="snížená",J216,0)</f>
        <v>0</v>
      </c>
      <c r="BG216" s="218">
        <f>IF(N216="zákl. přenesená",J216,0)</f>
        <v>0</v>
      </c>
      <c r="BH216" s="218">
        <f>IF(N216="sníž. přenesená",J216,0)</f>
        <v>0</v>
      </c>
      <c r="BI216" s="218">
        <f>IF(N216="nulová",J216,0)</f>
        <v>0</v>
      </c>
      <c r="BJ216" s="19" t="s">
        <v>83</v>
      </c>
      <c r="BK216" s="218">
        <f>ROUND(I216*H216,2)</f>
        <v>0</v>
      </c>
      <c r="BL216" s="19" t="s">
        <v>128</v>
      </c>
      <c r="BM216" s="217" t="s">
        <v>605</v>
      </c>
    </row>
    <row r="217" s="2" customFormat="1" ht="16.5" customHeight="1">
      <c r="A217" s="40"/>
      <c r="B217" s="41"/>
      <c r="C217" s="206" t="s">
        <v>606</v>
      </c>
      <c r="D217" s="206" t="s">
        <v>202</v>
      </c>
      <c r="E217" s="207" t="s">
        <v>607</v>
      </c>
      <c r="F217" s="208" t="s">
        <v>608</v>
      </c>
      <c r="G217" s="209" t="s">
        <v>305</v>
      </c>
      <c r="H217" s="257"/>
      <c r="I217" s="211"/>
      <c r="J217" s="212">
        <f>ROUND(I217*H217,2)</f>
        <v>0</v>
      </c>
      <c r="K217" s="208" t="s">
        <v>206</v>
      </c>
      <c r="L217" s="46"/>
      <c r="M217" s="213" t="s">
        <v>19</v>
      </c>
      <c r="N217" s="214" t="s">
        <v>46</v>
      </c>
      <c r="O217" s="86"/>
      <c r="P217" s="215">
        <f>O217*H217</f>
        <v>0</v>
      </c>
      <c r="Q217" s="215">
        <v>0</v>
      </c>
      <c r="R217" s="215">
        <f>Q217*H217</f>
        <v>0</v>
      </c>
      <c r="S217" s="215">
        <v>0</v>
      </c>
      <c r="T217" s="21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7" t="s">
        <v>128</v>
      </c>
      <c r="AT217" s="217" t="s">
        <v>202</v>
      </c>
      <c r="AU217" s="217" t="s">
        <v>85</v>
      </c>
      <c r="AY217" s="19" t="s">
        <v>199</v>
      </c>
      <c r="BE217" s="218">
        <f>IF(N217="základní",J217,0)</f>
        <v>0</v>
      </c>
      <c r="BF217" s="218">
        <f>IF(N217="snížená",J217,0)</f>
        <v>0</v>
      </c>
      <c r="BG217" s="218">
        <f>IF(N217="zákl. přenesená",J217,0)</f>
        <v>0</v>
      </c>
      <c r="BH217" s="218">
        <f>IF(N217="sníž. přenesená",J217,0)</f>
        <v>0</v>
      </c>
      <c r="BI217" s="218">
        <f>IF(N217="nulová",J217,0)</f>
        <v>0</v>
      </c>
      <c r="BJ217" s="19" t="s">
        <v>83</v>
      </c>
      <c r="BK217" s="218">
        <f>ROUND(I217*H217,2)</f>
        <v>0</v>
      </c>
      <c r="BL217" s="19" t="s">
        <v>128</v>
      </c>
      <c r="BM217" s="217" t="s">
        <v>609</v>
      </c>
    </row>
    <row r="218" s="2" customFormat="1">
      <c r="A218" s="40"/>
      <c r="B218" s="41"/>
      <c r="C218" s="42"/>
      <c r="D218" s="219" t="s">
        <v>209</v>
      </c>
      <c r="E218" s="42"/>
      <c r="F218" s="220" t="s">
        <v>610</v>
      </c>
      <c r="G218" s="42"/>
      <c r="H218" s="42"/>
      <c r="I218" s="221"/>
      <c r="J218" s="42"/>
      <c r="K218" s="42"/>
      <c r="L218" s="46"/>
      <c r="M218" s="222"/>
      <c r="N218" s="22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209</v>
      </c>
      <c r="AU218" s="19" t="s">
        <v>85</v>
      </c>
    </row>
    <row r="219" s="12" customFormat="1" ht="25.92" customHeight="1">
      <c r="A219" s="12"/>
      <c r="B219" s="190"/>
      <c r="C219" s="191"/>
      <c r="D219" s="192" t="s">
        <v>74</v>
      </c>
      <c r="E219" s="193" t="s">
        <v>611</v>
      </c>
      <c r="F219" s="193" t="s">
        <v>612</v>
      </c>
      <c r="G219" s="191"/>
      <c r="H219" s="191"/>
      <c r="I219" s="194"/>
      <c r="J219" s="195">
        <f>BK219</f>
        <v>0</v>
      </c>
      <c r="K219" s="191"/>
      <c r="L219" s="196"/>
      <c r="M219" s="197"/>
      <c r="N219" s="198"/>
      <c r="O219" s="198"/>
      <c r="P219" s="199">
        <f>SUM(P220:P224)</f>
        <v>0</v>
      </c>
      <c r="Q219" s="198"/>
      <c r="R219" s="199">
        <f>SUM(R220:R224)</f>
        <v>0</v>
      </c>
      <c r="S219" s="198"/>
      <c r="T219" s="200">
        <f>SUM(T220:T224)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01" t="s">
        <v>207</v>
      </c>
      <c r="AT219" s="202" t="s">
        <v>74</v>
      </c>
      <c r="AU219" s="202" t="s">
        <v>75</v>
      </c>
      <c r="AY219" s="201" t="s">
        <v>199</v>
      </c>
      <c r="BK219" s="203">
        <f>SUM(BK220:BK224)</f>
        <v>0</v>
      </c>
    </row>
    <row r="220" s="2" customFormat="1" ht="16.5" customHeight="1">
      <c r="A220" s="40"/>
      <c r="B220" s="41"/>
      <c r="C220" s="206" t="s">
        <v>613</v>
      </c>
      <c r="D220" s="206" t="s">
        <v>202</v>
      </c>
      <c r="E220" s="207" t="s">
        <v>614</v>
      </c>
      <c r="F220" s="208" t="s">
        <v>615</v>
      </c>
      <c r="G220" s="209" t="s">
        <v>616</v>
      </c>
      <c r="H220" s="210">
        <v>15</v>
      </c>
      <c r="I220" s="211"/>
      <c r="J220" s="212">
        <f>ROUND(I220*H220,2)</f>
        <v>0</v>
      </c>
      <c r="K220" s="208" t="s">
        <v>206</v>
      </c>
      <c r="L220" s="46"/>
      <c r="M220" s="213" t="s">
        <v>19</v>
      </c>
      <c r="N220" s="214" t="s">
        <v>46</v>
      </c>
      <c r="O220" s="86"/>
      <c r="P220" s="215">
        <f>O220*H220</f>
        <v>0</v>
      </c>
      <c r="Q220" s="215">
        <v>0</v>
      </c>
      <c r="R220" s="215">
        <f>Q220*H220</f>
        <v>0</v>
      </c>
      <c r="S220" s="215">
        <v>0</v>
      </c>
      <c r="T220" s="216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17" t="s">
        <v>617</v>
      </c>
      <c r="AT220" s="217" t="s">
        <v>202</v>
      </c>
      <c r="AU220" s="217" t="s">
        <v>83</v>
      </c>
      <c r="AY220" s="19" t="s">
        <v>199</v>
      </c>
      <c r="BE220" s="218">
        <f>IF(N220="základní",J220,0)</f>
        <v>0</v>
      </c>
      <c r="BF220" s="218">
        <f>IF(N220="snížená",J220,0)</f>
        <v>0</v>
      </c>
      <c r="BG220" s="218">
        <f>IF(N220="zákl. přenesená",J220,0)</f>
        <v>0</v>
      </c>
      <c r="BH220" s="218">
        <f>IF(N220="sníž. přenesená",J220,0)</f>
        <v>0</v>
      </c>
      <c r="BI220" s="218">
        <f>IF(N220="nulová",J220,0)</f>
        <v>0</v>
      </c>
      <c r="BJ220" s="19" t="s">
        <v>83</v>
      </c>
      <c r="BK220" s="218">
        <f>ROUND(I220*H220,2)</f>
        <v>0</v>
      </c>
      <c r="BL220" s="19" t="s">
        <v>617</v>
      </c>
      <c r="BM220" s="217" t="s">
        <v>618</v>
      </c>
    </row>
    <row r="221" s="2" customFormat="1">
      <c r="A221" s="40"/>
      <c r="B221" s="41"/>
      <c r="C221" s="42"/>
      <c r="D221" s="219" t="s">
        <v>209</v>
      </c>
      <c r="E221" s="42"/>
      <c r="F221" s="220" t="s">
        <v>619</v>
      </c>
      <c r="G221" s="42"/>
      <c r="H221" s="42"/>
      <c r="I221" s="221"/>
      <c r="J221" s="42"/>
      <c r="K221" s="42"/>
      <c r="L221" s="46"/>
      <c r="M221" s="222"/>
      <c r="N221" s="223"/>
      <c r="O221" s="86"/>
      <c r="P221" s="86"/>
      <c r="Q221" s="86"/>
      <c r="R221" s="86"/>
      <c r="S221" s="86"/>
      <c r="T221" s="87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19" t="s">
        <v>209</v>
      </c>
      <c r="AU221" s="19" t="s">
        <v>83</v>
      </c>
    </row>
    <row r="222" s="13" customFormat="1">
      <c r="A222" s="13"/>
      <c r="B222" s="224"/>
      <c r="C222" s="225"/>
      <c r="D222" s="226" t="s">
        <v>216</v>
      </c>
      <c r="E222" s="227" t="s">
        <v>19</v>
      </c>
      <c r="F222" s="228" t="s">
        <v>620</v>
      </c>
      <c r="G222" s="225"/>
      <c r="H222" s="229">
        <v>10</v>
      </c>
      <c r="I222" s="230"/>
      <c r="J222" s="225"/>
      <c r="K222" s="225"/>
      <c r="L222" s="231"/>
      <c r="M222" s="232"/>
      <c r="N222" s="233"/>
      <c r="O222" s="233"/>
      <c r="P222" s="233"/>
      <c r="Q222" s="233"/>
      <c r="R222" s="233"/>
      <c r="S222" s="233"/>
      <c r="T222" s="234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5" t="s">
        <v>216</v>
      </c>
      <c r="AU222" s="235" t="s">
        <v>83</v>
      </c>
      <c r="AV222" s="13" t="s">
        <v>85</v>
      </c>
      <c r="AW222" s="13" t="s">
        <v>37</v>
      </c>
      <c r="AX222" s="13" t="s">
        <v>75</v>
      </c>
      <c r="AY222" s="235" t="s">
        <v>199</v>
      </c>
    </row>
    <row r="223" s="13" customFormat="1">
      <c r="A223" s="13"/>
      <c r="B223" s="224"/>
      <c r="C223" s="225"/>
      <c r="D223" s="226" t="s">
        <v>216</v>
      </c>
      <c r="E223" s="227" t="s">
        <v>19</v>
      </c>
      <c r="F223" s="228" t="s">
        <v>621</v>
      </c>
      <c r="G223" s="225"/>
      <c r="H223" s="229">
        <v>5</v>
      </c>
      <c r="I223" s="230"/>
      <c r="J223" s="225"/>
      <c r="K223" s="225"/>
      <c r="L223" s="231"/>
      <c r="M223" s="232"/>
      <c r="N223" s="233"/>
      <c r="O223" s="233"/>
      <c r="P223" s="233"/>
      <c r="Q223" s="233"/>
      <c r="R223" s="233"/>
      <c r="S223" s="233"/>
      <c r="T223" s="234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35" t="s">
        <v>216</v>
      </c>
      <c r="AU223" s="235" t="s">
        <v>83</v>
      </c>
      <c r="AV223" s="13" t="s">
        <v>85</v>
      </c>
      <c r="AW223" s="13" t="s">
        <v>37</v>
      </c>
      <c r="AX223" s="13" t="s">
        <v>75</v>
      </c>
      <c r="AY223" s="235" t="s">
        <v>199</v>
      </c>
    </row>
    <row r="224" s="14" customFormat="1">
      <c r="A224" s="14"/>
      <c r="B224" s="236"/>
      <c r="C224" s="237"/>
      <c r="D224" s="226" t="s">
        <v>216</v>
      </c>
      <c r="E224" s="238" t="s">
        <v>19</v>
      </c>
      <c r="F224" s="239" t="s">
        <v>218</v>
      </c>
      <c r="G224" s="237"/>
      <c r="H224" s="240">
        <v>15</v>
      </c>
      <c r="I224" s="241"/>
      <c r="J224" s="237"/>
      <c r="K224" s="237"/>
      <c r="L224" s="242"/>
      <c r="M224" s="262"/>
      <c r="N224" s="263"/>
      <c r="O224" s="263"/>
      <c r="P224" s="263"/>
      <c r="Q224" s="263"/>
      <c r="R224" s="263"/>
      <c r="S224" s="263"/>
      <c r="T224" s="26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46" t="s">
        <v>216</v>
      </c>
      <c r="AU224" s="246" t="s">
        <v>83</v>
      </c>
      <c r="AV224" s="14" t="s">
        <v>207</v>
      </c>
      <c r="AW224" s="14" t="s">
        <v>37</v>
      </c>
      <c r="AX224" s="14" t="s">
        <v>83</v>
      </c>
      <c r="AY224" s="246" t="s">
        <v>199</v>
      </c>
    </row>
    <row r="225" s="2" customFormat="1" ht="6.96" customHeight="1">
      <c r="A225" s="40"/>
      <c r="B225" s="61"/>
      <c r="C225" s="62"/>
      <c r="D225" s="62"/>
      <c r="E225" s="62"/>
      <c r="F225" s="62"/>
      <c r="G225" s="62"/>
      <c r="H225" s="62"/>
      <c r="I225" s="62"/>
      <c r="J225" s="62"/>
      <c r="K225" s="62"/>
      <c r="L225" s="46"/>
      <c r="M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</row>
  </sheetData>
  <sheetProtection sheet="1" autoFilter="0" formatColumns="0" formatRows="0" objects="1" scenarios="1" spinCount="100000" saltValue="+m801kSBRMD1v0vyRVsTWWk62Y2AmyApTy8656u/0WneIGDLFkQdLejU6LotC0inporqjDzalI9uSbdqVKdQrw==" hashValue="MSv1VJEGmXWQcjfUECXRxprKWQuTDsUSWus+FplYXnvmusGRxtds0dd9vYYcUSFdFC3EoMUXs50u/02z1Bd+XQ==" algorithmName="SHA-512" password="CC35"/>
  <autoFilter ref="C92:K224"/>
  <mergeCells count="9">
    <mergeCell ref="E7:H7"/>
    <mergeCell ref="E9:H9"/>
    <mergeCell ref="E18:H18"/>
    <mergeCell ref="E27:H27"/>
    <mergeCell ref="E48:H48"/>
    <mergeCell ref="E50:H50"/>
    <mergeCell ref="E83:H83"/>
    <mergeCell ref="E85:H85"/>
    <mergeCell ref="L2:V2"/>
  </mergeCells>
  <hyperlinks>
    <hyperlink ref="F97" r:id="rId1" display="https://podminky.urs.cz/item/CS_URS_2025_02/612315402"/>
    <hyperlink ref="F99" r:id="rId2" display="https://podminky.urs.cz/item/CS_URS_2025_02/619995001"/>
    <hyperlink ref="F103" r:id="rId3" display="https://podminky.urs.cz/item/CS_URS_2025_02/642942111"/>
    <hyperlink ref="F107" r:id="rId4" display="https://podminky.urs.cz/item/CS_URS_2025_02/968072455"/>
    <hyperlink ref="F112" r:id="rId5" display="https://podminky.urs.cz/item/CS_URS_2025_02/997013151"/>
    <hyperlink ref="F114" r:id="rId6" display="https://podminky.urs.cz/item/CS_URS_2025_02/997013501"/>
    <hyperlink ref="F116" r:id="rId7" display="https://podminky.urs.cz/item/CS_URS_2025_02/997013509"/>
    <hyperlink ref="F120" r:id="rId8" display="https://podminky.urs.cz/item/CS_URS_2025_02/997013631"/>
    <hyperlink ref="F124" r:id="rId9" display="https://podminky.urs.cz/item/CS_URS_2025_02/997013811"/>
    <hyperlink ref="F130" r:id="rId10" display="https://podminky.urs.cz/item/CS_URS_2025_02/725319111"/>
    <hyperlink ref="F133" r:id="rId11" display="https://podminky.urs.cz/item/CS_URS_2025_02/725821321"/>
    <hyperlink ref="F135" r:id="rId12" display="https://podminky.urs.cz/item/CS_URS_2025_02/998725201"/>
    <hyperlink ref="F140" r:id="rId13" display="https://podminky.urs.cz/item/CS_URS_2025_02/766660002"/>
    <hyperlink ref="F143" r:id="rId14" display="https://podminky.urs.cz/item/CS_URS_2025_02/766691914"/>
    <hyperlink ref="F146" r:id="rId15" display="https://podminky.urs.cz/item/CS_URS_2025_02/998766201"/>
    <hyperlink ref="F149" r:id="rId16" display="https://podminky.urs.cz/item/CS_URS_2025_02/776111411"/>
    <hyperlink ref="F156" r:id="rId17" display="https://podminky.urs.cz/item/CS_URS_2025_02/776201812"/>
    <hyperlink ref="F158" r:id="rId18" display="https://podminky.urs.cz/item/CS_URS_2025_02/776111115"/>
    <hyperlink ref="F160" r:id="rId19" display="https://podminky.urs.cz/item/CS_URS_2025_02/776111311"/>
    <hyperlink ref="F162" r:id="rId20" display="https://podminky.urs.cz/item/CS_URS_2025_02/776121112"/>
    <hyperlink ref="F164" r:id="rId21" display="https://podminky.urs.cz/item/CS_URS_2025_02/776141111"/>
    <hyperlink ref="F166" r:id="rId22" display="https://podminky.urs.cz/item/CS_URS_2025_02/776231111"/>
    <hyperlink ref="F171" r:id="rId23" display="https://podminky.urs.cz/item/CS_URS_2025_02/998776201"/>
    <hyperlink ref="F174" r:id="rId24" display="https://podminky.urs.cz/item/CS_URS_2025_02/781471810"/>
    <hyperlink ref="F176" r:id="rId25" display="https://podminky.urs.cz/item/CS_URS_2025_02/781111011"/>
    <hyperlink ref="F178" r:id="rId26" display="https://podminky.urs.cz/item/CS_URS_2025_02/781121011"/>
    <hyperlink ref="F180" r:id="rId27" display="https://podminky.urs.cz/item/CS_URS_2025_02/781151031"/>
    <hyperlink ref="F182" r:id="rId28" display="https://podminky.urs.cz/item/CS_URS_2025_02/781474154"/>
    <hyperlink ref="F187" r:id="rId29" display="https://podminky.urs.cz/item/CS_URS_2025_02/781495211"/>
    <hyperlink ref="F189" r:id="rId30" display="https://podminky.urs.cz/item/CS_URS_2025_02/998781201"/>
    <hyperlink ref="F192" r:id="rId31" display="https://podminky.urs.cz/item/CS_URS_2025_02/783601321"/>
    <hyperlink ref="F194" r:id="rId32" display="https://podminky.urs.cz/item/CS_URS_2025_02/783601325"/>
    <hyperlink ref="F196" r:id="rId33" display="https://podminky.urs.cz/item/CS_URS_2025_02/783601421"/>
    <hyperlink ref="F198" r:id="rId34" display="https://podminky.urs.cz/item/CS_URS_2025_02/783614111"/>
    <hyperlink ref="F200" r:id="rId35" display="https://podminky.urs.cz/item/CS_URS_2025_02/783617111"/>
    <hyperlink ref="F203" r:id="rId36" display="https://podminky.urs.cz/item/CS_URS_2025_02/784121001"/>
    <hyperlink ref="F205" r:id="rId37" display="https://podminky.urs.cz/item/CS_URS_2025_02/784121011"/>
    <hyperlink ref="F207" r:id="rId38" display="https://podminky.urs.cz/item/CS_URS_2025_02/784181101"/>
    <hyperlink ref="F209" r:id="rId39" display="https://podminky.urs.cz/item/CS_URS_2025_02/784221001"/>
    <hyperlink ref="F212" r:id="rId40" display="https://podminky.urs.cz/item/CS_URS_2025_02/786623021"/>
    <hyperlink ref="F218" r:id="rId41" display="https://podminky.urs.cz/item/CS_URS_2025_02/998786201"/>
    <hyperlink ref="F221" r:id="rId42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3"/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81" customWidth="1"/>
    <col min="2" max="2" width="1.667969" style="281" customWidth="1"/>
    <col min="3" max="4" width="5" style="281" customWidth="1"/>
    <col min="5" max="5" width="11.66016" style="281" customWidth="1"/>
    <col min="6" max="6" width="9.160156" style="281" customWidth="1"/>
    <col min="7" max="7" width="5" style="281" customWidth="1"/>
    <col min="8" max="8" width="77.83203" style="281" customWidth="1"/>
    <col min="9" max="10" width="20" style="281" customWidth="1"/>
    <col min="11" max="11" width="1.667969" style="281" customWidth="1"/>
  </cols>
  <sheetData>
    <row r="1" s="1" customFormat="1" ht="37.5" customHeight="1"/>
    <row r="2" s="1" customFormat="1" ht="7.5" customHeight="1">
      <c r="B2" s="282"/>
      <c r="C2" s="283"/>
      <c r="D2" s="283"/>
      <c r="E2" s="283"/>
      <c r="F2" s="283"/>
      <c r="G2" s="283"/>
      <c r="H2" s="283"/>
      <c r="I2" s="283"/>
      <c r="J2" s="283"/>
      <c r="K2" s="284"/>
    </row>
    <row r="3" s="16" customFormat="1" ht="45" customHeight="1">
      <c r="B3" s="285"/>
      <c r="C3" s="286" t="s">
        <v>3703</v>
      </c>
      <c r="D3" s="286"/>
      <c r="E3" s="286"/>
      <c r="F3" s="286"/>
      <c r="G3" s="286"/>
      <c r="H3" s="286"/>
      <c r="I3" s="286"/>
      <c r="J3" s="286"/>
      <c r="K3" s="287"/>
    </row>
    <row r="4" s="1" customFormat="1" ht="25.5" customHeight="1">
      <c r="B4" s="288"/>
      <c r="C4" s="289" t="s">
        <v>3704</v>
      </c>
      <c r="D4" s="289"/>
      <c r="E4" s="289"/>
      <c r="F4" s="289"/>
      <c r="G4" s="289"/>
      <c r="H4" s="289"/>
      <c r="I4" s="289"/>
      <c r="J4" s="289"/>
      <c r="K4" s="290"/>
    </row>
    <row r="5" s="1" customFormat="1" ht="5.25" customHeight="1">
      <c r="B5" s="288"/>
      <c r="C5" s="291"/>
      <c r="D5" s="291"/>
      <c r="E5" s="291"/>
      <c r="F5" s="291"/>
      <c r="G5" s="291"/>
      <c r="H5" s="291"/>
      <c r="I5" s="291"/>
      <c r="J5" s="291"/>
      <c r="K5" s="290"/>
    </row>
    <row r="6" s="1" customFormat="1" ht="15" customHeight="1">
      <c r="B6" s="288"/>
      <c r="C6" s="292" t="s">
        <v>3705</v>
      </c>
      <c r="D6" s="292"/>
      <c r="E6" s="292"/>
      <c r="F6" s="292"/>
      <c r="G6" s="292"/>
      <c r="H6" s="292"/>
      <c r="I6" s="292"/>
      <c r="J6" s="292"/>
      <c r="K6" s="290"/>
    </row>
    <row r="7" s="1" customFormat="1" ht="15" customHeight="1">
      <c r="B7" s="293"/>
      <c r="C7" s="292" t="s">
        <v>3706</v>
      </c>
      <c r="D7" s="292"/>
      <c r="E7" s="292"/>
      <c r="F7" s="292"/>
      <c r="G7" s="292"/>
      <c r="H7" s="292"/>
      <c r="I7" s="292"/>
      <c r="J7" s="292"/>
      <c r="K7" s="290"/>
    </row>
    <row r="8" s="1" customFormat="1" ht="12.75" customHeight="1">
      <c r="B8" s="293"/>
      <c r="C8" s="292"/>
      <c r="D8" s="292"/>
      <c r="E8" s="292"/>
      <c r="F8" s="292"/>
      <c r="G8" s="292"/>
      <c r="H8" s="292"/>
      <c r="I8" s="292"/>
      <c r="J8" s="292"/>
      <c r="K8" s="290"/>
    </row>
    <row r="9" s="1" customFormat="1" ht="15" customHeight="1">
      <c r="B9" s="293"/>
      <c r="C9" s="292" t="s">
        <v>3707</v>
      </c>
      <c r="D9" s="292"/>
      <c r="E9" s="292"/>
      <c r="F9" s="292"/>
      <c r="G9" s="292"/>
      <c r="H9" s="292"/>
      <c r="I9" s="292"/>
      <c r="J9" s="292"/>
      <c r="K9" s="290"/>
    </row>
    <row r="10" s="1" customFormat="1" ht="15" customHeight="1">
      <c r="B10" s="293"/>
      <c r="C10" s="292"/>
      <c r="D10" s="292" t="s">
        <v>3708</v>
      </c>
      <c r="E10" s="292"/>
      <c r="F10" s="292"/>
      <c r="G10" s="292"/>
      <c r="H10" s="292"/>
      <c r="I10" s="292"/>
      <c r="J10" s="292"/>
      <c r="K10" s="290"/>
    </row>
    <row r="11" s="1" customFormat="1" ht="15" customHeight="1">
      <c r="B11" s="293"/>
      <c r="C11" s="294"/>
      <c r="D11" s="292" t="s">
        <v>3709</v>
      </c>
      <c r="E11" s="292"/>
      <c r="F11" s="292"/>
      <c r="G11" s="292"/>
      <c r="H11" s="292"/>
      <c r="I11" s="292"/>
      <c r="J11" s="292"/>
      <c r="K11" s="290"/>
    </row>
    <row r="12" s="1" customFormat="1" ht="15" customHeight="1">
      <c r="B12" s="293"/>
      <c r="C12" s="294"/>
      <c r="D12" s="292"/>
      <c r="E12" s="292"/>
      <c r="F12" s="292"/>
      <c r="G12" s="292"/>
      <c r="H12" s="292"/>
      <c r="I12" s="292"/>
      <c r="J12" s="292"/>
      <c r="K12" s="290"/>
    </row>
    <row r="13" s="1" customFormat="1" ht="15" customHeight="1">
      <c r="B13" s="293"/>
      <c r="C13" s="294"/>
      <c r="D13" s="295" t="s">
        <v>3710</v>
      </c>
      <c r="E13" s="292"/>
      <c r="F13" s="292"/>
      <c r="G13" s="292"/>
      <c r="H13" s="292"/>
      <c r="I13" s="292"/>
      <c r="J13" s="292"/>
      <c r="K13" s="290"/>
    </row>
    <row r="14" s="1" customFormat="1" ht="12.75" customHeight="1">
      <c r="B14" s="293"/>
      <c r="C14" s="294"/>
      <c r="D14" s="294"/>
      <c r="E14" s="294"/>
      <c r="F14" s="294"/>
      <c r="G14" s="294"/>
      <c r="H14" s="294"/>
      <c r="I14" s="294"/>
      <c r="J14" s="294"/>
      <c r="K14" s="290"/>
    </row>
    <row r="15" s="1" customFormat="1" ht="15" customHeight="1">
      <c r="B15" s="293"/>
      <c r="C15" s="294"/>
      <c r="D15" s="292" t="s">
        <v>3711</v>
      </c>
      <c r="E15" s="292"/>
      <c r="F15" s="292"/>
      <c r="G15" s="292"/>
      <c r="H15" s="292"/>
      <c r="I15" s="292"/>
      <c r="J15" s="292"/>
      <c r="K15" s="290"/>
    </row>
    <row r="16" s="1" customFormat="1" ht="15" customHeight="1">
      <c r="B16" s="293"/>
      <c r="C16" s="294"/>
      <c r="D16" s="292" t="s">
        <v>3712</v>
      </c>
      <c r="E16" s="292"/>
      <c r="F16" s="292"/>
      <c r="G16" s="292"/>
      <c r="H16" s="292"/>
      <c r="I16" s="292"/>
      <c r="J16" s="292"/>
      <c r="K16" s="290"/>
    </row>
    <row r="17" s="1" customFormat="1" ht="15" customHeight="1">
      <c r="B17" s="293"/>
      <c r="C17" s="294"/>
      <c r="D17" s="292" t="s">
        <v>3713</v>
      </c>
      <c r="E17" s="292"/>
      <c r="F17" s="292"/>
      <c r="G17" s="292"/>
      <c r="H17" s="292"/>
      <c r="I17" s="292"/>
      <c r="J17" s="292"/>
      <c r="K17" s="290"/>
    </row>
    <row r="18" s="1" customFormat="1" ht="15" customHeight="1">
      <c r="B18" s="293"/>
      <c r="C18" s="294"/>
      <c r="D18" s="294"/>
      <c r="E18" s="296" t="s">
        <v>82</v>
      </c>
      <c r="F18" s="292" t="s">
        <v>3714</v>
      </c>
      <c r="G18" s="292"/>
      <c r="H18" s="292"/>
      <c r="I18" s="292"/>
      <c r="J18" s="292"/>
      <c r="K18" s="290"/>
    </row>
    <row r="19" s="1" customFormat="1" ht="15" customHeight="1">
      <c r="B19" s="293"/>
      <c r="C19" s="294"/>
      <c r="D19" s="294"/>
      <c r="E19" s="296" t="s">
        <v>3715</v>
      </c>
      <c r="F19" s="292" t="s">
        <v>3716</v>
      </c>
      <c r="G19" s="292"/>
      <c r="H19" s="292"/>
      <c r="I19" s="292"/>
      <c r="J19" s="292"/>
      <c r="K19" s="290"/>
    </row>
    <row r="20" s="1" customFormat="1" ht="15" customHeight="1">
      <c r="B20" s="293"/>
      <c r="C20" s="294"/>
      <c r="D20" s="294"/>
      <c r="E20" s="296" t="s">
        <v>3717</v>
      </c>
      <c r="F20" s="292" t="s">
        <v>3718</v>
      </c>
      <c r="G20" s="292"/>
      <c r="H20" s="292"/>
      <c r="I20" s="292"/>
      <c r="J20" s="292"/>
      <c r="K20" s="290"/>
    </row>
    <row r="21" s="1" customFormat="1" ht="15" customHeight="1">
      <c r="B21" s="293"/>
      <c r="C21" s="294"/>
      <c r="D21" s="294"/>
      <c r="E21" s="296" t="s">
        <v>3719</v>
      </c>
      <c r="F21" s="292" t="s">
        <v>3720</v>
      </c>
      <c r="G21" s="292"/>
      <c r="H21" s="292"/>
      <c r="I21" s="292"/>
      <c r="J21" s="292"/>
      <c r="K21" s="290"/>
    </row>
    <row r="22" s="1" customFormat="1" ht="15" customHeight="1">
      <c r="B22" s="293"/>
      <c r="C22" s="294"/>
      <c r="D22" s="294"/>
      <c r="E22" s="296" t="s">
        <v>3721</v>
      </c>
      <c r="F22" s="292" t="s">
        <v>2889</v>
      </c>
      <c r="G22" s="292"/>
      <c r="H22" s="292"/>
      <c r="I22" s="292"/>
      <c r="J22" s="292"/>
      <c r="K22" s="290"/>
    </row>
    <row r="23" s="1" customFormat="1" ht="15" customHeight="1">
      <c r="B23" s="293"/>
      <c r="C23" s="294"/>
      <c r="D23" s="294"/>
      <c r="E23" s="296" t="s">
        <v>3722</v>
      </c>
      <c r="F23" s="292" t="s">
        <v>3723</v>
      </c>
      <c r="G23" s="292"/>
      <c r="H23" s="292"/>
      <c r="I23" s="292"/>
      <c r="J23" s="292"/>
      <c r="K23" s="290"/>
    </row>
    <row r="24" s="1" customFormat="1" ht="12.75" customHeight="1">
      <c r="B24" s="293"/>
      <c r="C24" s="294"/>
      <c r="D24" s="294"/>
      <c r="E24" s="294"/>
      <c r="F24" s="294"/>
      <c r="G24" s="294"/>
      <c r="H24" s="294"/>
      <c r="I24" s="294"/>
      <c r="J24" s="294"/>
      <c r="K24" s="290"/>
    </row>
    <row r="25" s="1" customFormat="1" ht="15" customHeight="1">
      <c r="B25" s="293"/>
      <c r="C25" s="292" t="s">
        <v>3724</v>
      </c>
      <c r="D25" s="292"/>
      <c r="E25" s="292"/>
      <c r="F25" s="292"/>
      <c r="G25" s="292"/>
      <c r="H25" s="292"/>
      <c r="I25" s="292"/>
      <c r="J25" s="292"/>
      <c r="K25" s="290"/>
    </row>
    <row r="26" s="1" customFormat="1" ht="15" customHeight="1">
      <c r="B26" s="293"/>
      <c r="C26" s="292" t="s">
        <v>3725</v>
      </c>
      <c r="D26" s="292"/>
      <c r="E26" s="292"/>
      <c r="F26" s="292"/>
      <c r="G26" s="292"/>
      <c r="H26" s="292"/>
      <c r="I26" s="292"/>
      <c r="J26" s="292"/>
      <c r="K26" s="290"/>
    </row>
    <row r="27" s="1" customFormat="1" ht="15" customHeight="1">
      <c r="B27" s="293"/>
      <c r="C27" s="292"/>
      <c r="D27" s="292" t="s">
        <v>3726</v>
      </c>
      <c r="E27" s="292"/>
      <c r="F27" s="292"/>
      <c r="G27" s="292"/>
      <c r="H27" s="292"/>
      <c r="I27" s="292"/>
      <c r="J27" s="292"/>
      <c r="K27" s="290"/>
    </row>
    <row r="28" s="1" customFormat="1" ht="15" customHeight="1">
      <c r="B28" s="293"/>
      <c r="C28" s="294"/>
      <c r="D28" s="292" t="s">
        <v>3727</v>
      </c>
      <c r="E28" s="292"/>
      <c r="F28" s="292"/>
      <c r="G28" s="292"/>
      <c r="H28" s="292"/>
      <c r="I28" s="292"/>
      <c r="J28" s="292"/>
      <c r="K28" s="290"/>
    </row>
    <row r="29" s="1" customFormat="1" ht="12.75" customHeight="1">
      <c r="B29" s="293"/>
      <c r="C29" s="294"/>
      <c r="D29" s="294"/>
      <c r="E29" s="294"/>
      <c r="F29" s="294"/>
      <c r="G29" s="294"/>
      <c r="H29" s="294"/>
      <c r="I29" s="294"/>
      <c r="J29" s="294"/>
      <c r="K29" s="290"/>
    </row>
    <row r="30" s="1" customFormat="1" ht="15" customHeight="1">
      <c r="B30" s="293"/>
      <c r="C30" s="294"/>
      <c r="D30" s="292" t="s">
        <v>3728</v>
      </c>
      <c r="E30" s="292"/>
      <c r="F30" s="292"/>
      <c r="G30" s="292"/>
      <c r="H30" s="292"/>
      <c r="I30" s="292"/>
      <c r="J30" s="292"/>
      <c r="K30" s="290"/>
    </row>
    <row r="31" s="1" customFormat="1" ht="15" customHeight="1">
      <c r="B31" s="293"/>
      <c r="C31" s="294"/>
      <c r="D31" s="292" t="s">
        <v>3729</v>
      </c>
      <c r="E31" s="292"/>
      <c r="F31" s="292"/>
      <c r="G31" s="292"/>
      <c r="H31" s="292"/>
      <c r="I31" s="292"/>
      <c r="J31" s="292"/>
      <c r="K31" s="290"/>
    </row>
    <row r="32" s="1" customFormat="1" ht="12.75" customHeight="1">
      <c r="B32" s="293"/>
      <c r="C32" s="294"/>
      <c r="D32" s="294"/>
      <c r="E32" s="294"/>
      <c r="F32" s="294"/>
      <c r="G32" s="294"/>
      <c r="H32" s="294"/>
      <c r="I32" s="294"/>
      <c r="J32" s="294"/>
      <c r="K32" s="290"/>
    </row>
    <row r="33" s="1" customFormat="1" ht="15" customHeight="1">
      <c r="B33" s="293"/>
      <c r="C33" s="294"/>
      <c r="D33" s="292" t="s">
        <v>3730</v>
      </c>
      <c r="E33" s="292"/>
      <c r="F33" s="292"/>
      <c r="G33" s="292"/>
      <c r="H33" s="292"/>
      <c r="I33" s="292"/>
      <c r="J33" s="292"/>
      <c r="K33" s="290"/>
    </row>
    <row r="34" s="1" customFormat="1" ht="15" customHeight="1">
      <c r="B34" s="293"/>
      <c r="C34" s="294"/>
      <c r="D34" s="292" t="s">
        <v>3731</v>
      </c>
      <c r="E34" s="292"/>
      <c r="F34" s="292"/>
      <c r="G34" s="292"/>
      <c r="H34" s="292"/>
      <c r="I34" s="292"/>
      <c r="J34" s="292"/>
      <c r="K34" s="290"/>
    </row>
    <row r="35" s="1" customFormat="1" ht="15" customHeight="1">
      <c r="B35" s="293"/>
      <c r="C35" s="294"/>
      <c r="D35" s="292" t="s">
        <v>3732</v>
      </c>
      <c r="E35" s="292"/>
      <c r="F35" s="292"/>
      <c r="G35" s="292"/>
      <c r="H35" s="292"/>
      <c r="I35" s="292"/>
      <c r="J35" s="292"/>
      <c r="K35" s="290"/>
    </row>
    <row r="36" s="1" customFormat="1" ht="15" customHeight="1">
      <c r="B36" s="293"/>
      <c r="C36" s="294"/>
      <c r="D36" s="292"/>
      <c r="E36" s="295" t="s">
        <v>185</v>
      </c>
      <c r="F36" s="292"/>
      <c r="G36" s="292" t="s">
        <v>3733</v>
      </c>
      <c r="H36" s="292"/>
      <c r="I36" s="292"/>
      <c r="J36" s="292"/>
      <c r="K36" s="290"/>
    </row>
    <row r="37" s="1" customFormat="1" ht="30.75" customHeight="1">
      <c r="B37" s="293"/>
      <c r="C37" s="294"/>
      <c r="D37" s="292"/>
      <c r="E37" s="295" t="s">
        <v>3734</v>
      </c>
      <c r="F37" s="292"/>
      <c r="G37" s="292" t="s">
        <v>3735</v>
      </c>
      <c r="H37" s="292"/>
      <c r="I37" s="292"/>
      <c r="J37" s="292"/>
      <c r="K37" s="290"/>
    </row>
    <row r="38" s="1" customFormat="1" ht="15" customHeight="1">
      <c r="B38" s="293"/>
      <c r="C38" s="294"/>
      <c r="D38" s="292"/>
      <c r="E38" s="295" t="s">
        <v>56</v>
      </c>
      <c r="F38" s="292"/>
      <c r="G38" s="292" t="s">
        <v>3736</v>
      </c>
      <c r="H38" s="292"/>
      <c r="I38" s="292"/>
      <c r="J38" s="292"/>
      <c r="K38" s="290"/>
    </row>
    <row r="39" s="1" customFormat="1" ht="15" customHeight="1">
      <c r="B39" s="293"/>
      <c r="C39" s="294"/>
      <c r="D39" s="292"/>
      <c r="E39" s="295" t="s">
        <v>57</v>
      </c>
      <c r="F39" s="292"/>
      <c r="G39" s="292" t="s">
        <v>3737</v>
      </c>
      <c r="H39" s="292"/>
      <c r="I39" s="292"/>
      <c r="J39" s="292"/>
      <c r="K39" s="290"/>
    </row>
    <row r="40" s="1" customFormat="1" ht="15" customHeight="1">
      <c r="B40" s="293"/>
      <c r="C40" s="294"/>
      <c r="D40" s="292"/>
      <c r="E40" s="295" t="s">
        <v>186</v>
      </c>
      <c r="F40" s="292"/>
      <c r="G40" s="292" t="s">
        <v>3738</v>
      </c>
      <c r="H40" s="292"/>
      <c r="I40" s="292"/>
      <c r="J40" s="292"/>
      <c r="K40" s="290"/>
    </row>
    <row r="41" s="1" customFormat="1" ht="15" customHeight="1">
      <c r="B41" s="293"/>
      <c r="C41" s="294"/>
      <c r="D41" s="292"/>
      <c r="E41" s="295" t="s">
        <v>187</v>
      </c>
      <c r="F41" s="292"/>
      <c r="G41" s="292" t="s">
        <v>3739</v>
      </c>
      <c r="H41" s="292"/>
      <c r="I41" s="292"/>
      <c r="J41" s="292"/>
      <c r="K41" s="290"/>
    </row>
    <row r="42" s="1" customFormat="1" ht="15" customHeight="1">
      <c r="B42" s="293"/>
      <c r="C42" s="294"/>
      <c r="D42" s="292"/>
      <c r="E42" s="295" t="s">
        <v>3740</v>
      </c>
      <c r="F42" s="292"/>
      <c r="G42" s="292" t="s">
        <v>3741</v>
      </c>
      <c r="H42" s="292"/>
      <c r="I42" s="292"/>
      <c r="J42" s="292"/>
      <c r="K42" s="290"/>
    </row>
    <row r="43" s="1" customFormat="1" ht="15" customHeight="1">
      <c r="B43" s="293"/>
      <c r="C43" s="294"/>
      <c r="D43" s="292"/>
      <c r="E43" s="295"/>
      <c r="F43" s="292"/>
      <c r="G43" s="292" t="s">
        <v>3742</v>
      </c>
      <c r="H43" s="292"/>
      <c r="I43" s="292"/>
      <c r="J43" s="292"/>
      <c r="K43" s="290"/>
    </row>
    <row r="44" s="1" customFormat="1" ht="15" customHeight="1">
      <c r="B44" s="293"/>
      <c r="C44" s="294"/>
      <c r="D44" s="292"/>
      <c r="E44" s="295" t="s">
        <v>3743</v>
      </c>
      <c r="F44" s="292"/>
      <c r="G44" s="292" t="s">
        <v>3744</v>
      </c>
      <c r="H44" s="292"/>
      <c r="I44" s="292"/>
      <c r="J44" s="292"/>
      <c r="K44" s="290"/>
    </row>
    <row r="45" s="1" customFormat="1" ht="15" customHeight="1">
      <c r="B45" s="293"/>
      <c r="C45" s="294"/>
      <c r="D45" s="292"/>
      <c r="E45" s="295" t="s">
        <v>189</v>
      </c>
      <c r="F45" s="292"/>
      <c r="G45" s="292" t="s">
        <v>3745</v>
      </c>
      <c r="H45" s="292"/>
      <c r="I45" s="292"/>
      <c r="J45" s="292"/>
      <c r="K45" s="290"/>
    </row>
    <row r="46" s="1" customFormat="1" ht="12.75" customHeight="1">
      <c r="B46" s="293"/>
      <c r="C46" s="294"/>
      <c r="D46" s="292"/>
      <c r="E46" s="292"/>
      <c r="F46" s="292"/>
      <c r="G46" s="292"/>
      <c r="H46" s="292"/>
      <c r="I46" s="292"/>
      <c r="J46" s="292"/>
      <c r="K46" s="290"/>
    </row>
    <row r="47" s="1" customFormat="1" ht="15" customHeight="1">
      <c r="B47" s="293"/>
      <c r="C47" s="294"/>
      <c r="D47" s="292" t="s">
        <v>3746</v>
      </c>
      <c r="E47" s="292"/>
      <c r="F47" s="292"/>
      <c r="G47" s="292"/>
      <c r="H47" s="292"/>
      <c r="I47" s="292"/>
      <c r="J47" s="292"/>
      <c r="K47" s="290"/>
    </row>
    <row r="48" s="1" customFormat="1" ht="15" customHeight="1">
      <c r="B48" s="293"/>
      <c r="C48" s="294"/>
      <c r="D48" s="294"/>
      <c r="E48" s="292" t="s">
        <v>3747</v>
      </c>
      <c r="F48" s="292"/>
      <c r="G48" s="292"/>
      <c r="H48" s="292"/>
      <c r="I48" s="292"/>
      <c r="J48" s="292"/>
      <c r="K48" s="290"/>
    </row>
    <row r="49" s="1" customFormat="1" ht="15" customHeight="1">
      <c r="B49" s="293"/>
      <c r="C49" s="294"/>
      <c r="D49" s="294"/>
      <c r="E49" s="292" t="s">
        <v>3748</v>
      </c>
      <c r="F49" s="292"/>
      <c r="G49" s="292"/>
      <c r="H49" s="292"/>
      <c r="I49" s="292"/>
      <c r="J49" s="292"/>
      <c r="K49" s="290"/>
    </row>
    <row r="50" s="1" customFormat="1" ht="15" customHeight="1">
      <c r="B50" s="293"/>
      <c r="C50" s="294"/>
      <c r="D50" s="294"/>
      <c r="E50" s="292" t="s">
        <v>3749</v>
      </c>
      <c r="F50" s="292"/>
      <c r="G50" s="292"/>
      <c r="H50" s="292"/>
      <c r="I50" s="292"/>
      <c r="J50" s="292"/>
      <c r="K50" s="290"/>
    </row>
    <row r="51" s="1" customFormat="1" ht="15" customHeight="1">
      <c r="B51" s="293"/>
      <c r="C51" s="294"/>
      <c r="D51" s="292" t="s">
        <v>3750</v>
      </c>
      <c r="E51" s="292"/>
      <c r="F51" s="292"/>
      <c r="G51" s="292"/>
      <c r="H51" s="292"/>
      <c r="I51" s="292"/>
      <c r="J51" s="292"/>
      <c r="K51" s="290"/>
    </row>
    <row r="52" s="1" customFormat="1" ht="25.5" customHeight="1">
      <c r="B52" s="288"/>
      <c r="C52" s="289" t="s">
        <v>3751</v>
      </c>
      <c r="D52" s="289"/>
      <c r="E52" s="289"/>
      <c r="F52" s="289"/>
      <c r="G52" s="289"/>
      <c r="H52" s="289"/>
      <c r="I52" s="289"/>
      <c r="J52" s="289"/>
      <c r="K52" s="290"/>
    </row>
    <row r="53" s="1" customFormat="1" ht="5.25" customHeight="1">
      <c r="B53" s="288"/>
      <c r="C53" s="291"/>
      <c r="D53" s="291"/>
      <c r="E53" s="291"/>
      <c r="F53" s="291"/>
      <c r="G53" s="291"/>
      <c r="H53" s="291"/>
      <c r="I53" s="291"/>
      <c r="J53" s="291"/>
      <c r="K53" s="290"/>
    </row>
    <row r="54" s="1" customFormat="1" ht="15" customHeight="1">
      <c r="B54" s="288"/>
      <c r="C54" s="292" t="s">
        <v>3752</v>
      </c>
      <c r="D54" s="292"/>
      <c r="E54" s="292"/>
      <c r="F54" s="292"/>
      <c r="G54" s="292"/>
      <c r="H54" s="292"/>
      <c r="I54" s="292"/>
      <c r="J54" s="292"/>
      <c r="K54" s="290"/>
    </row>
    <row r="55" s="1" customFormat="1" ht="15" customHeight="1">
      <c r="B55" s="288"/>
      <c r="C55" s="292" t="s">
        <v>3753</v>
      </c>
      <c r="D55" s="292"/>
      <c r="E55" s="292"/>
      <c r="F55" s="292"/>
      <c r="G55" s="292"/>
      <c r="H55" s="292"/>
      <c r="I55" s="292"/>
      <c r="J55" s="292"/>
      <c r="K55" s="290"/>
    </row>
    <row r="56" s="1" customFormat="1" ht="12.75" customHeight="1">
      <c r="B56" s="288"/>
      <c r="C56" s="292"/>
      <c r="D56" s="292"/>
      <c r="E56" s="292"/>
      <c r="F56" s="292"/>
      <c r="G56" s="292"/>
      <c r="H56" s="292"/>
      <c r="I56" s="292"/>
      <c r="J56" s="292"/>
      <c r="K56" s="290"/>
    </row>
    <row r="57" s="1" customFormat="1" ht="15" customHeight="1">
      <c r="B57" s="288"/>
      <c r="C57" s="292" t="s">
        <v>3754</v>
      </c>
      <c r="D57" s="292"/>
      <c r="E57" s="292"/>
      <c r="F57" s="292"/>
      <c r="G57" s="292"/>
      <c r="H57" s="292"/>
      <c r="I57" s="292"/>
      <c r="J57" s="292"/>
      <c r="K57" s="290"/>
    </row>
    <row r="58" s="1" customFormat="1" ht="15" customHeight="1">
      <c r="B58" s="288"/>
      <c r="C58" s="294"/>
      <c r="D58" s="292" t="s">
        <v>3755</v>
      </c>
      <c r="E58" s="292"/>
      <c r="F58" s="292"/>
      <c r="G58" s="292"/>
      <c r="H58" s="292"/>
      <c r="I58" s="292"/>
      <c r="J58" s="292"/>
      <c r="K58" s="290"/>
    </row>
    <row r="59" s="1" customFormat="1" ht="15" customHeight="1">
      <c r="B59" s="288"/>
      <c r="C59" s="294"/>
      <c r="D59" s="292" t="s">
        <v>3756</v>
      </c>
      <c r="E59" s="292"/>
      <c r="F59" s="292"/>
      <c r="G59" s="292"/>
      <c r="H59" s="292"/>
      <c r="I59" s="292"/>
      <c r="J59" s="292"/>
      <c r="K59" s="290"/>
    </row>
    <row r="60" s="1" customFormat="1" ht="15" customHeight="1">
      <c r="B60" s="288"/>
      <c r="C60" s="294"/>
      <c r="D60" s="292" t="s">
        <v>3757</v>
      </c>
      <c r="E60" s="292"/>
      <c r="F60" s="292"/>
      <c r="G60" s="292"/>
      <c r="H60" s="292"/>
      <c r="I60" s="292"/>
      <c r="J60" s="292"/>
      <c r="K60" s="290"/>
    </row>
    <row r="61" s="1" customFormat="1" ht="15" customHeight="1">
      <c r="B61" s="288"/>
      <c r="C61" s="294"/>
      <c r="D61" s="292" t="s">
        <v>3758</v>
      </c>
      <c r="E61" s="292"/>
      <c r="F61" s="292"/>
      <c r="G61" s="292"/>
      <c r="H61" s="292"/>
      <c r="I61" s="292"/>
      <c r="J61" s="292"/>
      <c r="K61" s="290"/>
    </row>
    <row r="62" s="1" customFormat="1" ht="15" customHeight="1">
      <c r="B62" s="288"/>
      <c r="C62" s="294"/>
      <c r="D62" s="297" t="s">
        <v>3759</v>
      </c>
      <c r="E62" s="297"/>
      <c r="F62" s="297"/>
      <c r="G62" s="297"/>
      <c r="H62" s="297"/>
      <c r="I62" s="297"/>
      <c r="J62" s="297"/>
      <c r="K62" s="290"/>
    </row>
    <row r="63" s="1" customFormat="1" ht="15" customHeight="1">
      <c r="B63" s="288"/>
      <c r="C63" s="294"/>
      <c r="D63" s="292" t="s">
        <v>3760</v>
      </c>
      <c r="E63" s="292"/>
      <c r="F63" s="292"/>
      <c r="G63" s="292"/>
      <c r="H63" s="292"/>
      <c r="I63" s="292"/>
      <c r="J63" s="292"/>
      <c r="K63" s="290"/>
    </row>
    <row r="64" s="1" customFormat="1" ht="12.75" customHeight="1">
      <c r="B64" s="288"/>
      <c r="C64" s="294"/>
      <c r="D64" s="294"/>
      <c r="E64" s="298"/>
      <c r="F64" s="294"/>
      <c r="G64" s="294"/>
      <c r="H64" s="294"/>
      <c r="I64" s="294"/>
      <c r="J64" s="294"/>
      <c r="K64" s="290"/>
    </row>
    <row r="65" s="1" customFormat="1" ht="15" customHeight="1">
      <c r="B65" s="288"/>
      <c r="C65" s="294"/>
      <c r="D65" s="292" t="s">
        <v>3761</v>
      </c>
      <c r="E65" s="292"/>
      <c r="F65" s="292"/>
      <c r="G65" s="292"/>
      <c r="H65" s="292"/>
      <c r="I65" s="292"/>
      <c r="J65" s="292"/>
      <c r="K65" s="290"/>
    </row>
    <row r="66" s="1" customFormat="1" ht="15" customHeight="1">
      <c r="B66" s="288"/>
      <c r="C66" s="294"/>
      <c r="D66" s="297" t="s">
        <v>3762</v>
      </c>
      <c r="E66" s="297"/>
      <c r="F66" s="297"/>
      <c r="G66" s="297"/>
      <c r="H66" s="297"/>
      <c r="I66" s="297"/>
      <c r="J66" s="297"/>
      <c r="K66" s="290"/>
    </row>
    <row r="67" s="1" customFormat="1" ht="15" customHeight="1">
      <c r="B67" s="288"/>
      <c r="C67" s="294"/>
      <c r="D67" s="292" t="s">
        <v>3763</v>
      </c>
      <c r="E67" s="292"/>
      <c r="F67" s="292"/>
      <c r="G67" s="292"/>
      <c r="H67" s="292"/>
      <c r="I67" s="292"/>
      <c r="J67" s="292"/>
      <c r="K67" s="290"/>
    </row>
    <row r="68" s="1" customFormat="1" ht="15" customHeight="1">
      <c r="B68" s="288"/>
      <c r="C68" s="294"/>
      <c r="D68" s="292" t="s">
        <v>3764</v>
      </c>
      <c r="E68" s="292"/>
      <c r="F68" s="292"/>
      <c r="G68" s="292"/>
      <c r="H68" s="292"/>
      <c r="I68" s="292"/>
      <c r="J68" s="292"/>
      <c r="K68" s="290"/>
    </row>
    <row r="69" s="1" customFormat="1" ht="15" customHeight="1">
      <c r="B69" s="288"/>
      <c r="C69" s="294"/>
      <c r="D69" s="292" t="s">
        <v>3765</v>
      </c>
      <c r="E69" s="292"/>
      <c r="F69" s="292"/>
      <c r="G69" s="292"/>
      <c r="H69" s="292"/>
      <c r="I69" s="292"/>
      <c r="J69" s="292"/>
      <c r="K69" s="290"/>
    </row>
    <row r="70" s="1" customFormat="1" ht="15" customHeight="1">
      <c r="B70" s="288"/>
      <c r="C70" s="294"/>
      <c r="D70" s="292" t="s">
        <v>3766</v>
      </c>
      <c r="E70" s="292"/>
      <c r="F70" s="292"/>
      <c r="G70" s="292"/>
      <c r="H70" s="292"/>
      <c r="I70" s="292"/>
      <c r="J70" s="292"/>
      <c r="K70" s="290"/>
    </row>
    <row r="71" s="1" customFormat="1" ht="12.75" customHeight="1">
      <c r="B71" s="299"/>
      <c r="C71" s="300"/>
      <c r="D71" s="300"/>
      <c r="E71" s="300"/>
      <c r="F71" s="300"/>
      <c r="G71" s="300"/>
      <c r="H71" s="300"/>
      <c r="I71" s="300"/>
      <c r="J71" s="300"/>
      <c r="K71" s="301"/>
    </row>
    <row r="72" s="1" customFormat="1" ht="18.75" customHeight="1">
      <c r="B72" s="302"/>
      <c r="C72" s="302"/>
      <c r="D72" s="302"/>
      <c r="E72" s="302"/>
      <c r="F72" s="302"/>
      <c r="G72" s="302"/>
      <c r="H72" s="302"/>
      <c r="I72" s="302"/>
      <c r="J72" s="302"/>
      <c r="K72" s="303"/>
    </row>
    <row r="73" s="1" customFormat="1" ht="18.75" customHeight="1">
      <c r="B73" s="303"/>
      <c r="C73" s="303"/>
      <c r="D73" s="303"/>
      <c r="E73" s="303"/>
      <c r="F73" s="303"/>
      <c r="G73" s="303"/>
      <c r="H73" s="303"/>
      <c r="I73" s="303"/>
      <c r="J73" s="303"/>
      <c r="K73" s="303"/>
    </row>
    <row r="74" s="1" customFormat="1" ht="7.5" customHeight="1">
      <c r="B74" s="304"/>
      <c r="C74" s="305"/>
      <c r="D74" s="305"/>
      <c r="E74" s="305"/>
      <c r="F74" s="305"/>
      <c r="G74" s="305"/>
      <c r="H74" s="305"/>
      <c r="I74" s="305"/>
      <c r="J74" s="305"/>
      <c r="K74" s="306"/>
    </row>
    <row r="75" s="1" customFormat="1" ht="45" customHeight="1">
      <c r="B75" s="307"/>
      <c r="C75" s="308" t="s">
        <v>3767</v>
      </c>
      <c r="D75" s="308"/>
      <c r="E75" s="308"/>
      <c r="F75" s="308"/>
      <c r="G75" s="308"/>
      <c r="H75" s="308"/>
      <c r="I75" s="308"/>
      <c r="J75" s="308"/>
      <c r="K75" s="309"/>
    </row>
    <row r="76" s="1" customFormat="1" ht="17.25" customHeight="1">
      <c r="B76" s="307"/>
      <c r="C76" s="310" t="s">
        <v>3768</v>
      </c>
      <c r="D76" s="310"/>
      <c r="E76" s="310"/>
      <c r="F76" s="310" t="s">
        <v>3769</v>
      </c>
      <c r="G76" s="311"/>
      <c r="H76" s="310" t="s">
        <v>57</v>
      </c>
      <c r="I76" s="310" t="s">
        <v>60</v>
      </c>
      <c r="J76" s="310" t="s">
        <v>3770</v>
      </c>
      <c r="K76" s="309"/>
    </row>
    <row r="77" s="1" customFormat="1" ht="17.25" customHeight="1">
      <c r="B77" s="307"/>
      <c r="C77" s="312" t="s">
        <v>3771</v>
      </c>
      <c r="D77" s="312"/>
      <c r="E77" s="312"/>
      <c r="F77" s="313" t="s">
        <v>3772</v>
      </c>
      <c r="G77" s="314"/>
      <c r="H77" s="312"/>
      <c r="I77" s="312"/>
      <c r="J77" s="312" t="s">
        <v>3773</v>
      </c>
      <c r="K77" s="309"/>
    </row>
    <row r="78" s="1" customFormat="1" ht="5.25" customHeight="1">
      <c r="B78" s="307"/>
      <c r="C78" s="315"/>
      <c r="D78" s="315"/>
      <c r="E78" s="315"/>
      <c r="F78" s="315"/>
      <c r="G78" s="316"/>
      <c r="H78" s="315"/>
      <c r="I78" s="315"/>
      <c r="J78" s="315"/>
      <c r="K78" s="309"/>
    </row>
    <row r="79" s="1" customFormat="1" ht="15" customHeight="1">
      <c r="B79" s="307"/>
      <c r="C79" s="295" t="s">
        <v>56</v>
      </c>
      <c r="D79" s="317"/>
      <c r="E79" s="317"/>
      <c r="F79" s="318" t="s">
        <v>3774</v>
      </c>
      <c r="G79" s="319"/>
      <c r="H79" s="295" t="s">
        <v>3775</v>
      </c>
      <c r="I79" s="295" t="s">
        <v>3776</v>
      </c>
      <c r="J79" s="295">
        <v>20</v>
      </c>
      <c r="K79" s="309"/>
    </row>
    <row r="80" s="1" customFormat="1" ht="15" customHeight="1">
      <c r="B80" s="307"/>
      <c r="C80" s="295" t="s">
        <v>3777</v>
      </c>
      <c r="D80" s="295"/>
      <c r="E80" s="295"/>
      <c r="F80" s="318" t="s">
        <v>3774</v>
      </c>
      <c r="G80" s="319"/>
      <c r="H80" s="295" t="s">
        <v>3778</v>
      </c>
      <c r="I80" s="295" t="s">
        <v>3776</v>
      </c>
      <c r="J80" s="295">
        <v>120</v>
      </c>
      <c r="K80" s="309"/>
    </row>
    <row r="81" s="1" customFormat="1" ht="15" customHeight="1">
      <c r="B81" s="320"/>
      <c r="C81" s="295" t="s">
        <v>3779</v>
      </c>
      <c r="D81" s="295"/>
      <c r="E81" s="295"/>
      <c r="F81" s="318" t="s">
        <v>3780</v>
      </c>
      <c r="G81" s="319"/>
      <c r="H81" s="295" t="s">
        <v>3781</v>
      </c>
      <c r="I81" s="295" t="s">
        <v>3776</v>
      </c>
      <c r="J81" s="295">
        <v>50</v>
      </c>
      <c r="K81" s="309"/>
    </row>
    <row r="82" s="1" customFormat="1" ht="15" customHeight="1">
      <c r="B82" s="320"/>
      <c r="C82" s="295" t="s">
        <v>3782</v>
      </c>
      <c r="D82" s="295"/>
      <c r="E82" s="295"/>
      <c r="F82" s="318" t="s">
        <v>3774</v>
      </c>
      <c r="G82" s="319"/>
      <c r="H82" s="295" t="s">
        <v>3783</v>
      </c>
      <c r="I82" s="295" t="s">
        <v>3784</v>
      </c>
      <c r="J82" s="295"/>
      <c r="K82" s="309"/>
    </row>
    <row r="83" s="1" customFormat="1" ht="15" customHeight="1">
      <c r="B83" s="320"/>
      <c r="C83" s="321" t="s">
        <v>3785</v>
      </c>
      <c r="D83" s="321"/>
      <c r="E83" s="321"/>
      <c r="F83" s="322" t="s">
        <v>3780</v>
      </c>
      <c r="G83" s="321"/>
      <c r="H83" s="321" t="s">
        <v>3786</v>
      </c>
      <c r="I83" s="321" t="s">
        <v>3776</v>
      </c>
      <c r="J83" s="321">
        <v>15</v>
      </c>
      <c r="K83" s="309"/>
    </row>
    <row r="84" s="1" customFormat="1" ht="15" customHeight="1">
      <c r="B84" s="320"/>
      <c r="C84" s="321" t="s">
        <v>3787</v>
      </c>
      <c r="D84" s="321"/>
      <c r="E84" s="321"/>
      <c r="F84" s="322" t="s">
        <v>3780</v>
      </c>
      <c r="G84" s="321"/>
      <c r="H84" s="321" t="s">
        <v>3788</v>
      </c>
      <c r="I84" s="321" t="s">
        <v>3776</v>
      </c>
      <c r="J84" s="321">
        <v>15</v>
      </c>
      <c r="K84" s="309"/>
    </row>
    <row r="85" s="1" customFormat="1" ht="15" customHeight="1">
      <c r="B85" s="320"/>
      <c r="C85" s="321" t="s">
        <v>3789</v>
      </c>
      <c r="D85" s="321"/>
      <c r="E85" s="321"/>
      <c r="F85" s="322" t="s">
        <v>3780</v>
      </c>
      <c r="G85" s="321"/>
      <c r="H85" s="321" t="s">
        <v>3790</v>
      </c>
      <c r="I85" s="321" t="s">
        <v>3776</v>
      </c>
      <c r="J85" s="321">
        <v>20</v>
      </c>
      <c r="K85" s="309"/>
    </row>
    <row r="86" s="1" customFormat="1" ht="15" customHeight="1">
      <c r="B86" s="320"/>
      <c r="C86" s="321" t="s">
        <v>3791</v>
      </c>
      <c r="D86" s="321"/>
      <c r="E86" s="321"/>
      <c r="F86" s="322" t="s">
        <v>3780</v>
      </c>
      <c r="G86" s="321"/>
      <c r="H86" s="321" t="s">
        <v>3792</v>
      </c>
      <c r="I86" s="321" t="s">
        <v>3776</v>
      </c>
      <c r="J86" s="321">
        <v>20</v>
      </c>
      <c r="K86" s="309"/>
    </row>
    <row r="87" s="1" customFormat="1" ht="15" customHeight="1">
      <c r="B87" s="320"/>
      <c r="C87" s="295" t="s">
        <v>3793</v>
      </c>
      <c r="D87" s="295"/>
      <c r="E87" s="295"/>
      <c r="F87" s="318" t="s">
        <v>3780</v>
      </c>
      <c r="G87" s="319"/>
      <c r="H87" s="295" t="s">
        <v>3794</v>
      </c>
      <c r="I87" s="295" t="s">
        <v>3776</v>
      </c>
      <c r="J87" s="295">
        <v>50</v>
      </c>
      <c r="K87" s="309"/>
    </row>
    <row r="88" s="1" customFormat="1" ht="15" customHeight="1">
      <c r="B88" s="320"/>
      <c r="C88" s="295" t="s">
        <v>3795</v>
      </c>
      <c r="D88" s="295"/>
      <c r="E88" s="295"/>
      <c r="F88" s="318" t="s">
        <v>3780</v>
      </c>
      <c r="G88" s="319"/>
      <c r="H88" s="295" t="s">
        <v>3796</v>
      </c>
      <c r="I88" s="295" t="s">
        <v>3776</v>
      </c>
      <c r="J88" s="295">
        <v>20</v>
      </c>
      <c r="K88" s="309"/>
    </row>
    <row r="89" s="1" customFormat="1" ht="15" customHeight="1">
      <c r="B89" s="320"/>
      <c r="C89" s="295" t="s">
        <v>3797</v>
      </c>
      <c r="D89" s="295"/>
      <c r="E89" s="295"/>
      <c r="F89" s="318" t="s">
        <v>3780</v>
      </c>
      <c r="G89" s="319"/>
      <c r="H89" s="295" t="s">
        <v>3798</v>
      </c>
      <c r="I89" s="295" t="s">
        <v>3776</v>
      </c>
      <c r="J89" s="295">
        <v>20</v>
      </c>
      <c r="K89" s="309"/>
    </row>
    <row r="90" s="1" customFormat="1" ht="15" customHeight="1">
      <c r="B90" s="320"/>
      <c r="C90" s="295" t="s">
        <v>3799</v>
      </c>
      <c r="D90" s="295"/>
      <c r="E90" s="295"/>
      <c r="F90" s="318" t="s">
        <v>3780</v>
      </c>
      <c r="G90" s="319"/>
      <c r="H90" s="295" t="s">
        <v>3800</v>
      </c>
      <c r="I90" s="295" t="s">
        <v>3776</v>
      </c>
      <c r="J90" s="295">
        <v>50</v>
      </c>
      <c r="K90" s="309"/>
    </row>
    <row r="91" s="1" customFormat="1" ht="15" customHeight="1">
      <c r="B91" s="320"/>
      <c r="C91" s="295" t="s">
        <v>3801</v>
      </c>
      <c r="D91" s="295"/>
      <c r="E91" s="295"/>
      <c r="F91" s="318" t="s">
        <v>3780</v>
      </c>
      <c r="G91" s="319"/>
      <c r="H91" s="295" t="s">
        <v>3801</v>
      </c>
      <c r="I91" s="295" t="s">
        <v>3776</v>
      </c>
      <c r="J91" s="295">
        <v>50</v>
      </c>
      <c r="K91" s="309"/>
    </row>
    <row r="92" s="1" customFormat="1" ht="15" customHeight="1">
      <c r="B92" s="320"/>
      <c r="C92" s="295" t="s">
        <v>3802</v>
      </c>
      <c r="D92" s="295"/>
      <c r="E92" s="295"/>
      <c r="F92" s="318" t="s">
        <v>3780</v>
      </c>
      <c r="G92" s="319"/>
      <c r="H92" s="295" t="s">
        <v>3803</v>
      </c>
      <c r="I92" s="295" t="s">
        <v>3776</v>
      </c>
      <c r="J92" s="295">
        <v>255</v>
      </c>
      <c r="K92" s="309"/>
    </row>
    <row r="93" s="1" customFormat="1" ht="15" customHeight="1">
      <c r="B93" s="320"/>
      <c r="C93" s="295" t="s">
        <v>3804</v>
      </c>
      <c r="D93" s="295"/>
      <c r="E93" s="295"/>
      <c r="F93" s="318" t="s">
        <v>3774</v>
      </c>
      <c r="G93" s="319"/>
      <c r="H93" s="295" t="s">
        <v>3805</v>
      </c>
      <c r="I93" s="295" t="s">
        <v>3806</v>
      </c>
      <c r="J93" s="295"/>
      <c r="K93" s="309"/>
    </row>
    <row r="94" s="1" customFormat="1" ht="15" customHeight="1">
      <c r="B94" s="320"/>
      <c r="C94" s="295" t="s">
        <v>3807</v>
      </c>
      <c r="D94" s="295"/>
      <c r="E94" s="295"/>
      <c r="F94" s="318" t="s">
        <v>3774</v>
      </c>
      <c r="G94" s="319"/>
      <c r="H94" s="295" t="s">
        <v>3808</v>
      </c>
      <c r="I94" s="295" t="s">
        <v>3809</v>
      </c>
      <c r="J94" s="295"/>
      <c r="K94" s="309"/>
    </row>
    <row r="95" s="1" customFormat="1" ht="15" customHeight="1">
      <c r="B95" s="320"/>
      <c r="C95" s="295" t="s">
        <v>3810</v>
      </c>
      <c r="D95" s="295"/>
      <c r="E95" s="295"/>
      <c r="F95" s="318" t="s">
        <v>3774</v>
      </c>
      <c r="G95" s="319"/>
      <c r="H95" s="295" t="s">
        <v>3810</v>
      </c>
      <c r="I95" s="295" t="s">
        <v>3809</v>
      </c>
      <c r="J95" s="295"/>
      <c r="K95" s="309"/>
    </row>
    <row r="96" s="1" customFormat="1" ht="15" customHeight="1">
      <c r="B96" s="320"/>
      <c r="C96" s="295" t="s">
        <v>41</v>
      </c>
      <c r="D96" s="295"/>
      <c r="E96" s="295"/>
      <c r="F96" s="318" t="s">
        <v>3774</v>
      </c>
      <c r="G96" s="319"/>
      <c r="H96" s="295" t="s">
        <v>3811</v>
      </c>
      <c r="I96" s="295" t="s">
        <v>3809</v>
      </c>
      <c r="J96" s="295"/>
      <c r="K96" s="309"/>
    </row>
    <row r="97" s="1" customFormat="1" ht="15" customHeight="1">
      <c r="B97" s="320"/>
      <c r="C97" s="295" t="s">
        <v>51</v>
      </c>
      <c r="D97" s="295"/>
      <c r="E97" s="295"/>
      <c r="F97" s="318" t="s">
        <v>3774</v>
      </c>
      <c r="G97" s="319"/>
      <c r="H97" s="295" t="s">
        <v>3812</v>
      </c>
      <c r="I97" s="295" t="s">
        <v>3809</v>
      </c>
      <c r="J97" s="295"/>
      <c r="K97" s="309"/>
    </row>
    <row r="98" s="1" customFormat="1" ht="15" customHeight="1">
      <c r="B98" s="323"/>
      <c r="C98" s="324"/>
      <c r="D98" s="324"/>
      <c r="E98" s="324"/>
      <c r="F98" s="324"/>
      <c r="G98" s="324"/>
      <c r="H98" s="324"/>
      <c r="I98" s="324"/>
      <c r="J98" s="324"/>
      <c r="K98" s="325"/>
    </row>
    <row r="99" s="1" customFormat="1" ht="18.75" customHeight="1">
      <c r="B99" s="326"/>
      <c r="C99" s="327"/>
      <c r="D99" s="327"/>
      <c r="E99" s="327"/>
      <c r="F99" s="327"/>
      <c r="G99" s="327"/>
      <c r="H99" s="327"/>
      <c r="I99" s="327"/>
      <c r="J99" s="327"/>
      <c r="K99" s="326"/>
    </row>
    <row r="100" s="1" customFormat="1" ht="18.75" customHeight="1">
      <c r="B100" s="303"/>
      <c r="C100" s="303"/>
      <c r="D100" s="303"/>
      <c r="E100" s="303"/>
      <c r="F100" s="303"/>
      <c r="G100" s="303"/>
      <c r="H100" s="303"/>
      <c r="I100" s="303"/>
      <c r="J100" s="303"/>
      <c r="K100" s="303"/>
    </row>
    <row r="101" s="1" customFormat="1" ht="7.5" customHeight="1">
      <c r="B101" s="304"/>
      <c r="C101" s="305"/>
      <c r="D101" s="305"/>
      <c r="E101" s="305"/>
      <c r="F101" s="305"/>
      <c r="G101" s="305"/>
      <c r="H101" s="305"/>
      <c r="I101" s="305"/>
      <c r="J101" s="305"/>
      <c r="K101" s="306"/>
    </row>
    <row r="102" s="1" customFormat="1" ht="45" customHeight="1">
      <c r="B102" s="307"/>
      <c r="C102" s="308" t="s">
        <v>3813</v>
      </c>
      <c r="D102" s="308"/>
      <c r="E102" s="308"/>
      <c r="F102" s="308"/>
      <c r="G102" s="308"/>
      <c r="H102" s="308"/>
      <c r="I102" s="308"/>
      <c r="J102" s="308"/>
      <c r="K102" s="309"/>
    </row>
    <row r="103" s="1" customFormat="1" ht="17.25" customHeight="1">
      <c r="B103" s="307"/>
      <c r="C103" s="310" t="s">
        <v>3768</v>
      </c>
      <c r="D103" s="310"/>
      <c r="E103" s="310"/>
      <c r="F103" s="310" t="s">
        <v>3769</v>
      </c>
      <c r="G103" s="311"/>
      <c r="H103" s="310" t="s">
        <v>57</v>
      </c>
      <c r="I103" s="310" t="s">
        <v>60</v>
      </c>
      <c r="J103" s="310" t="s">
        <v>3770</v>
      </c>
      <c r="K103" s="309"/>
    </row>
    <row r="104" s="1" customFormat="1" ht="17.25" customHeight="1">
      <c r="B104" s="307"/>
      <c r="C104" s="312" t="s">
        <v>3771</v>
      </c>
      <c r="D104" s="312"/>
      <c r="E104" s="312"/>
      <c r="F104" s="313" t="s">
        <v>3772</v>
      </c>
      <c r="G104" s="314"/>
      <c r="H104" s="312"/>
      <c r="I104" s="312"/>
      <c r="J104" s="312" t="s">
        <v>3773</v>
      </c>
      <c r="K104" s="309"/>
    </row>
    <row r="105" s="1" customFormat="1" ht="5.25" customHeight="1">
      <c r="B105" s="307"/>
      <c r="C105" s="310"/>
      <c r="D105" s="310"/>
      <c r="E105" s="310"/>
      <c r="F105" s="310"/>
      <c r="G105" s="328"/>
      <c r="H105" s="310"/>
      <c r="I105" s="310"/>
      <c r="J105" s="310"/>
      <c r="K105" s="309"/>
    </row>
    <row r="106" s="1" customFormat="1" ht="15" customHeight="1">
      <c r="B106" s="307"/>
      <c r="C106" s="295" t="s">
        <v>56</v>
      </c>
      <c r="D106" s="317"/>
      <c r="E106" s="317"/>
      <c r="F106" s="318" t="s">
        <v>3774</v>
      </c>
      <c r="G106" s="295"/>
      <c r="H106" s="295" t="s">
        <v>3814</v>
      </c>
      <c r="I106" s="295" t="s">
        <v>3776</v>
      </c>
      <c r="J106" s="295">
        <v>20</v>
      </c>
      <c r="K106" s="309"/>
    </row>
    <row r="107" s="1" customFormat="1" ht="15" customHeight="1">
      <c r="B107" s="307"/>
      <c r="C107" s="295" t="s">
        <v>3777</v>
      </c>
      <c r="D107" s="295"/>
      <c r="E107" s="295"/>
      <c r="F107" s="318" t="s">
        <v>3774</v>
      </c>
      <c r="G107" s="295"/>
      <c r="H107" s="295" t="s">
        <v>3814</v>
      </c>
      <c r="I107" s="295" t="s">
        <v>3776</v>
      </c>
      <c r="J107" s="295">
        <v>120</v>
      </c>
      <c r="K107" s="309"/>
    </row>
    <row r="108" s="1" customFormat="1" ht="15" customHeight="1">
      <c r="B108" s="320"/>
      <c r="C108" s="295" t="s">
        <v>3779</v>
      </c>
      <c r="D108" s="295"/>
      <c r="E108" s="295"/>
      <c r="F108" s="318" t="s">
        <v>3780</v>
      </c>
      <c r="G108" s="295"/>
      <c r="H108" s="295" t="s">
        <v>3814</v>
      </c>
      <c r="I108" s="295" t="s">
        <v>3776</v>
      </c>
      <c r="J108" s="295">
        <v>50</v>
      </c>
      <c r="K108" s="309"/>
    </row>
    <row r="109" s="1" customFormat="1" ht="15" customHeight="1">
      <c r="B109" s="320"/>
      <c r="C109" s="295" t="s">
        <v>3782</v>
      </c>
      <c r="D109" s="295"/>
      <c r="E109" s="295"/>
      <c r="F109" s="318" t="s">
        <v>3774</v>
      </c>
      <c r="G109" s="295"/>
      <c r="H109" s="295" t="s">
        <v>3814</v>
      </c>
      <c r="I109" s="295" t="s">
        <v>3784</v>
      </c>
      <c r="J109" s="295"/>
      <c r="K109" s="309"/>
    </row>
    <row r="110" s="1" customFormat="1" ht="15" customHeight="1">
      <c r="B110" s="320"/>
      <c r="C110" s="295" t="s">
        <v>3793</v>
      </c>
      <c r="D110" s="295"/>
      <c r="E110" s="295"/>
      <c r="F110" s="318" t="s">
        <v>3780</v>
      </c>
      <c r="G110" s="295"/>
      <c r="H110" s="295" t="s">
        <v>3814</v>
      </c>
      <c r="I110" s="295" t="s">
        <v>3776</v>
      </c>
      <c r="J110" s="295">
        <v>50</v>
      </c>
      <c r="K110" s="309"/>
    </row>
    <row r="111" s="1" customFormat="1" ht="15" customHeight="1">
      <c r="B111" s="320"/>
      <c r="C111" s="295" t="s">
        <v>3801</v>
      </c>
      <c r="D111" s="295"/>
      <c r="E111" s="295"/>
      <c r="F111" s="318" t="s">
        <v>3780</v>
      </c>
      <c r="G111" s="295"/>
      <c r="H111" s="295" t="s">
        <v>3814</v>
      </c>
      <c r="I111" s="295" t="s">
        <v>3776</v>
      </c>
      <c r="J111" s="295">
        <v>50</v>
      </c>
      <c r="K111" s="309"/>
    </row>
    <row r="112" s="1" customFormat="1" ht="15" customHeight="1">
      <c r="B112" s="320"/>
      <c r="C112" s="295" t="s">
        <v>3799</v>
      </c>
      <c r="D112" s="295"/>
      <c r="E112" s="295"/>
      <c r="F112" s="318" t="s">
        <v>3780</v>
      </c>
      <c r="G112" s="295"/>
      <c r="H112" s="295" t="s">
        <v>3814</v>
      </c>
      <c r="I112" s="295" t="s">
        <v>3776</v>
      </c>
      <c r="J112" s="295">
        <v>50</v>
      </c>
      <c r="K112" s="309"/>
    </row>
    <row r="113" s="1" customFormat="1" ht="15" customHeight="1">
      <c r="B113" s="320"/>
      <c r="C113" s="295" t="s">
        <v>56</v>
      </c>
      <c r="D113" s="295"/>
      <c r="E113" s="295"/>
      <c r="F113" s="318" t="s">
        <v>3774</v>
      </c>
      <c r="G113" s="295"/>
      <c r="H113" s="295" t="s">
        <v>3815</v>
      </c>
      <c r="I113" s="295" t="s">
        <v>3776</v>
      </c>
      <c r="J113" s="295">
        <v>20</v>
      </c>
      <c r="K113" s="309"/>
    </row>
    <row r="114" s="1" customFormat="1" ht="15" customHeight="1">
      <c r="B114" s="320"/>
      <c r="C114" s="295" t="s">
        <v>3816</v>
      </c>
      <c r="D114" s="295"/>
      <c r="E114" s="295"/>
      <c r="F114" s="318" t="s">
        <v>3774</v>
      </c>
      <c r="G114" s="295"/>
      <c r="H114" s="295" t="s">
        <v>3817</v>
      </c>
      <c r="I114" s="295" t="s">
        <v>3776</v>
      </c>
      <c r="J114" s="295">
        <v>120</v>
      </c>
      <c r="K114" s="309"/>
    </row>
    <row r="115" s="1" customFormat="1" ht="15" customHeight="1">
      <c r="B115" s="320"/>
      <c r="C115" s="295" t="s">
        <v>41</v>
      </c>
      <c r="D115" s="295"/>
      <c r="E115" s="295"/>
      <c r="F115" s="318" t="s">
        <v>3774</v>
      </c>
      <c r="G115" s="295"/>
      <c r="H115" s="295" t="s">
        <v>3818</v>
      </c>
      <c r="I115" s="295" t="s">
        <v>3809</v>
      </c>
      <c r="J115" s="295"/>
      <c r="K115" s="309"/>
    </row>
    <row r="116" s="1" customFormat="1" ht="15" customHeight="1">
      <c r="B116" s="320"/>
      <c r="C116" s="295" t="s">
        <v>51</v>
      </c>
      <c r="D116" s="295"/>
      <c r="E116" s="295"/>
      <c r="F116" s="318" t="s">
        <v>3774</v>
      </c>
      <c r="G116" s="295"/>
      <c r="H116" s="295" t="s">
        <v>3819</v>
      </c>
      <c r="I116" s="295" t="s">
        <v>3809</v>
      </c>
      <c r="J116" s="295"/>
      <c r="K116" s="309"/>
    </row>
    <row r="117" s="1" customFormat="1" ht="15" customHeight="1">
      <c r="B117" s="320"/>
      <c r="C117" s="295" t="s">
        <v>60</v>
      </c>
      <c r="D117" s="295"/>
      <c r="E117" s="295"/>
      <c r="F117" s="318" t="s">
        <v>3774</v>
      </c>
      <c r="G117" s="295"/>
      <c r="H117" s="295" t="s">
        <v>3820</v>
      </c>
      <c r="I117" s="295" t="s">
        <v>3821</v>
      </c>
      <c r="J117" s="295"/>
      <c r="K117" s="309"/>
    </row>
    <row r="118" s="1" customFormat="1" ht="15" customHeight="1">
      <c r="B118" s="323"/>
      <c r="C118" s="329"/>
      <c r="D118" s="329"/>
      <c r="E118" s="329"/>
      <c r="F118" s="329"/>
      <c r="G118" s="329"/>
      <c r="H118" s="329"/>
      <c r="I118" s="329"/>
      <c r="J118" s="329"/>
      <c r="K118" s="325"/>
    </row>
    <row r="119" s="1" customFormat="1" ht="18.75" customHeight="1">
      <c r="B119" s="330"/>
      <c r="C119" s="331"/>
      <c r="D119" s="331"/>
      <c r="E119" s="331"/>
      <c r="F119" s="332"/>
      <c r="G119" s="331"/>
      <c r="H119" s="331"/>
      <c r="I119" s="331"/>
      <c r="J119" s="331"/>
      <c r="K119" s="330"/>
    </row>
    <row r="120" s="1" customFormat="1" ht="18.75" customHeight="1">
      <c r="B120" s="303"/>
      <c r="C120" s="303"/>
      <c r="D120" s="303"/>
      <c r="E120" s="303"/>
      <c r="F120" s="303"/>
      <c r="G120" s="303"/>
      <c r="H120" s="303"/>
      <c r="I120" s="303"/>
      <c r="J120" s="303"/>
      <c r="K120" s="303"/>
    </row>
    <row r="121" s="1" customFormat="1" ht="7.5" customHeight="1">
      <c r="B121" s="333"/>
      <c r="C121" s="334"/>
      <c r="D121" s="334"/>
      <c r="E121" s="334"/>
      <c r="F121" s="334"/>
      <c r="G121" s="334"/>
      <c r="H121" s="334"/>
      <c r="I121" s="334"/>
      <c r="J121" s="334"/>
      <c r="K121" s="335"/>
    </row>
    <row r="122" s="1" customFormat="1" ht="45" customHeight="1">
      <c r="B122" s="336"/>
      <c r="C122" s="286" t="s">
        <v>3822</v>
      </c>
      <c r="D122" s="286"/>
      <c r="E122" s="286"/>
      <c r="F122" s="286"/>
      <c r="G122" s="286"/>
      <c r="H122" s="286"/>
      <c r="I122" s="286"/>
      <c r="J122" s="286"/>
      <c r="K122" s="337"/>
    </row>
    <row r="123" s="1" customFormat="1" ht="17.25" customHeight="1">
      <c r="B123" s="338"/>
      <c r="C123" s="310" t="s">
        <v>3768</v>
      </c>
      <c r="D123" s="310"/>
      <c r="E123" s="310"/>
      <c r="F123" s="310" t="s">
        <v>3769</v>
      </c>
      <c r="G123" s="311"/>
      <c r="H123" s="310" t="s">
        <v>57</v>
      </c>
      <c r="I123" s="310" t="s">
        <v>60</v>
      </c>
      <c r="J123" s="310" t="s">
        <v>3770</v>
      </c>
      <c r="K123" s="339"/>
    </row>
    <row r="124" s="1" customFormat="1" ht="17.25" customHeight="1">
      <c r="B124" s="338"/>
      <c r="C124" s="312" t="s">
        <v>3771</v>
      </c>
      <c r="D124" s="312"/>
      <c r="E124" s="312"/>
      <c r="F124" s="313" t="s">
        <v>3772</v>
      </c>
      <c r="G124" s="314"/>
      <c r="H124" s="312"/>
      <c r="I124" s="312"/>
      <c r="J124" s="312" t="s">
        <v>3773</v>
      </c>
      <c r="K124" s="339"/>
    </row>
    <row r="125" s="1" customFormat="1" ht="5.25" customHeight="1">
      <c r="B125" s="340"/>
      <c r="C125" s="315"/>
      <c r="D125" s="315"/>
      <c r="E125" s="315"/>
      <c r="F125" s="315"/>
      <c r="G125" s="341"/>
      <c r="H125" s="315"/>
      <c r="I125" s="315"/>
      <c r="J125" s="315"/>
      <c r="K125" s="342"/>
    </row>
    <row r="126" s="1" customFormat="1" ht="15" customHeight="1">
      <c r="B126" s="340"/>
      <c r="C126" s="295" t="s">
        <v>3777</v>
      </c>
      <c r="D126" s="317"/>
      <c r="E126" s="317"/>
      <c r="F126" s="318" t="s">
        <v>3774</v>
      </c>
      <c r="G126" s="295"/>
      <c r="H126" s="295" t="s">
        <v>3814</v>
      </c>
      <c r="I126" s="295" t="s">
        <v>3776</v>
      </c>
      <c r="J126" s="295">
        <v>120</v>
      </c>
      <c r="K126" s="343"/>
    </row>
    <row r="127" s="1" customFormat="1" ht="15" customHeight="1">
      <c r="B127" s="340"/>
      <c r="C127" s="295" t="s">
        <v>3823</v>
      </c>
      <c r="D127" s="295"/>
      <c r="E127" s="295"/>
      <c r="F127" s="318" t="s">
        <v>3774</v>
      </c>
      <c r="G127" s="295"/>
      <c r="H127" s="295" t="s">
        <v>3824</v>
      </c>
      <c r="I127" s="295" t="s">
        <v>3776</v>
      </c>
      <c r="J127" s="295" t="s">
        <v>3825</v>
      </c>
      <c r="K127" s="343"/>
    </row>
    <row r="128" s="1" customFormat="1" ht="15" customHeight="1">
      <c r="B128" s="340"/>
      <c r="C128" s="295" t="s">
        <v>3722</v>
      </c>
      <c r="D128" s="295"/>
      <c r="E128" s="295"/>
      <c r="F128" s="318" t="s">
        <v>3774</v>
      </c>
      <c r="G128" s="295"/>
      <c r="H128" s="295" t="s">
        <v>3826</v>
      </c>
      <c r="I128" s="295" t="s">
        <v>3776</v>
      </c>
      <c r="J128" s="295" t="s">
        <v>3825</v>
      </c>
      <c r="K128" s="343"/>
    </row>
    <row r="129" s="1" customFormat="1" ht="15" customHeight="1">
      <c r="B129" s="340"/>
      <c r="C129" s="295" t="s">
        <v>3785</v>
      </c>
      <c r="D129" s="295"/>
      <c r="E129" s="295"/>
      <c r="F129" s="318" t="s">
        <v>3780</v>
      </c>
      <c r="G129" s="295"/>
      <c r="H129" s="295" t="s">
        <v>3786</v>
      </c>
      <c r="I129" s="295" t="s">
        <v>3776</v>
      </c>
      <c r="J129" s="295">
        <v>15</v>
      </c>
      <c r="K129" s="343"/>
    </row>
    <row r="130" s="1" customFormat="1" ht="15" customHeight="1">
      <c r="B130" s="340"/>
      <c r="C130" s="321" t="s">
        <v>3787</v>
      </c>
      <c r="D130" s="321"/>
      <c r="E130" s="321"/>
      <c r="F130" s="322" t="s">
        <v>3780</v>
      </c>
      <c r="G130" s="321"/>
      <c r="H130" s="321" t="s">
        <v>3788</v>
      </c>
      <c r="I130" s="321" t="s">
        <v>3776</v>
      </c>
      <c r="J130" s="321">
        <v>15</v>
      </c>
      <c r="K130" s="343"/>
    </row>
    <row r="131" s="1" customFormat="1" ht="15" customHeight="1">
      <c r="B131" s="340"/>
      <c r="C131" s="321" t="s">
        <v>3789</v>
      </c>
      <c r="D131" s="321"/>
      <c r="E131" s="321"/>
      <c r="F131" s="322" t="s">
        <v>3780</v>
      </c>
      <c r="G131" s="321"/>
      <c r="H131" s="321" t="s">
        <v>3790</v>
      </c>
      <c r="I131" s="321" t="s">
        <v>3776</v>
      </c>
      <c r="J131" s="321">
        <v>20</v>
      </c>
      <c r="K131" s="343"/>
    </row>
    <row r="132" s="1" customFormat="1" ht="15" customHeight="1">
      <c r="B132" s="340"/>
      <c r="C132" s="321" t="s">
        <v>3791</v>
      </c>
      <c r="D132" s="321"/>
      <c r="E132" s="321"/>
      <c r="F132" s="322" t="s">
        <v>3780</v>
      </c>
      <c r="G132" s="321"/>
      <c r="H132" s="321" t="s">
        <v>3792</v>
      </c>
      <c r="I132" s="321" t="s">
        <v>3776</v>
      </c>
      <c r="J132" s="321">
        <v>20</v>
      </c>
      <c r="K132" s="343"/>
    </row>
    <row r="133" s="1" customFormat="1" ht="15" customHeight="1">
      <c r="B133" s="340"/>
      <c r="C133" s="295" t="s">
        <v>3779</v>
      </c>
      <c r="D133" s="295"/>
      <c r="E133" s="295"/>
      <c r="F133" s="318" t="s">
        <v>3780</v>
      </c>
      <c r="G133" s="295"/>
      <c r="H133" s="295" t="s">
        <v>3814</v>
      </c>
      <c r="I133" s="295" t="s">
        <v>3776</v>
      </c>
      <c r="J133" s="295">
        <v>50</v>
      </c>
      <c r="K133" s="343"/>
    </row>
    <row r="134" s="1" customFormat="1" ht="15" customHeight="1">
      <c r="B134" s="340"/>
      <c r="C134" s="295" t="s">
        <v>3793</v>
      </c>
      <c r="D134" s="295"/>
      <c r="E134" s="295"/>
      <c r="F134" s="318" t="s">
        <v>3780</v>
      </c>
      <c r="G134" s="295"/>
      <c r="H134" s="295" t="s">
        <v>3814</v>
      </c>
      <c r="I134" s="295" t="s">
        <v>3776</v>
      </c>
      <c r="J134" s="295">
        <v>50</v>
      </c>
      <c r="K134" s="343"/>
    </row>
    <row r="135" s="1" customFormat="1" ht="15" customHeight="1">
      <c r="B135" s="340"/>
      <c r="C135" s="295" t="s">
        <v>3799</v>
      </c>
      <c r="D135" s="295"/>
      <c r="E135" s="295"/>
      <c r="F135" s="318" t="s">
        <v>3780</v>
      </c>
      <c r="G135" s="295"/>
      <c r="H135" s="295" t="s">
        <v>3814</v>
      </c>
      <c r="I135" s="295" t="s">
        <v>3776</v>
      </c>
      <c r="J135" s="295">
        <v>50</v>
      </c>
      <c r="K135" s="343"/>
    </row>
    <row r="136" s="1" customFormat="1" ht="15" customHeight="1">
      <c r="B136" s="340"/>
      <c r="C136" s="295" t="s">
        <v>3801</v>
      </c>
      <c r="D136" s="295"/>
      <c r="E136" s="295"/>
      <c r="F136" s="318" t="s">
        <v>3780</v>
      </c>
      <c r="G136" s="295"/>
      <c r="H136" s="295" t="s">
        <v>3814</v>
      </c>
      <c r="I136" s="295" t="s">
        <v>3776</v>
      </c>
      <c r="J136" s="295">
        <v>50</v>
      </c>
      <c r="K136" s="343"/>
    </row>
    <row r="137" s="1" customFormat="1" ht="15" customHeight="1">
      <c r="B137" s="340"/>
      <c r="C137" s="295" t="s">
        <v>3802</v>
      </c>
      <c r="D137" s="295"/>
      <c r="E137" s="295"/>
      <c r="F137" s="318" t="s">
        <v>3780</v>
      </c>
      <c r="G137" s="295"/>
      <c r="H137" s="295" t="s">
        <v>3827</v>
      </c>
      <c r="I137" s="295" t="s">
        <v>3776</v>
      </c>
      <c r="J137" s="295">
        <v>255</v>
      </c>
      <c r="K137" s="343"/>
    </row>
    <row r="138" s="1" customFormat="1" ht="15" customHeight="1">
      <c r="B138" s="340"/>
      <c r="C138" s="295" t="s">
        <v>3804</v>
      </c>
      <c r="D138" s="295"/>
      <c r="E138" s="295"/>
      <c r="F138" s="318" t="s">
        <v>3774</v>
      </c>
      <c r="G138" s="295"/>
      <c r="H138" s="295" t="s">
        <v>3828</v>
      </c>
      <c r="I138" s="295" t="s">
        <v>3806</v>
      </c>
      <c r="J138" s="295"/>
      <c r="K138" s="343"/>
    </row>
    <row r="139" s="1" customFormat="1" ht="15" customHeight="1">
      <c r="B139" s="340"/>
      <c r="C139" s="295" t="s">
        <v>3807</v>
      </c>
      <c r="D139" s="295"/>
      <c r="E139" s="295"/>
      <c r="F139" s="318" t="s">
        <v>3774</v>
      </c>
      <c r="G139" s="295"/>
      <c r="H139" s="295" t="s">
        <v>3829</v>
      </c>
      <c r="I139" s="295" t="s">
        <v>3809</v>
      </c>
      <c r="J139" s="295"/>
      <c r="K139" s="343"/>
    </row>
    <row r="140" s="1" customFormat="1" ht="15" customHeight="1">
      <c r="B140" s="340"/>
      <c r="C140" s="295" t="s">
        <v>3810</v>
      </c>
      <c r="D140" s="295"/>
      <c r="E140" s="295"/>
      <c r="F140" s="318" t="s">
        <v>3774</v>
      </c>
      <c r="G140" s="295"/>
      <c r="H140" s="295" t="s">
        <v>3810</v>
      </c>
      <c r="I140" s="295" t="s">
        <v>3809</v>
      </c>
      <c r="J140" s="295"/>
      <c r="K140" s="343"/>
    </row>
    <row r="141" s="1" customFormat="1" ht="15" customHeight="1">
      <c r="B141" s="340"/>
      <c r="C141" s="295" t="s">
        <v>41</v>
      </c>
      <c r="D141" s="295"/>
      <c r="E141" s="295"/>
      <c r="F141" s="318" t="s">
        <v>3774</v>
      </c>
      <c r="G141" s="295"/>
      <c r="H141" s="295" t="s">
        <v>3830</v>
      </c>
      <c r="I141" s="295" t="s">
        <v>3809</v>
      </c>
      <c r="J141" s="295"/>
      <c r="K141" s="343"/>
    </row>
    <row r="142" s="1" customFormat="1" ht="15" customHeight="1">
      <c r="B142" s="340"/>
      <c r="C142" s="295" t="s">
        <v>3831</v>
      </c>
      <c r="D142" s="295"/>
      <c r="E142" s="295"/>
      <c r="F142" s="318" t="s">
        <v>3774</v>
      </c>
      <c r="G142" s="295"/>
      <c r="H142" s="295" t="s">
        <v>3832</v>
      </c>
      <c r="I142" s="295" t="s">
        <v>3809</v>
      </c>
      <c r="J142" s="295"/>
      <c r="K142" s="343"/>
    </row>
    <row r="143" s="1" customFormat="1" ht="15" customHeight="1">
      <c r="B143" s="344"/>
      <c r="C143" s="345"/>
      <c r="D143" s="345"/>
      <c r="E143" s="345"/>
      <c r="F143" s="345"/>
      <c r="G143" s="345"/>
      <c r="H143" s="345"/>
      <c r="I143" s="345"/>
      <c r="J143" s="345"/>
      <c r="K143" s="346"/>
    </row>
    <row r="144" s="1" customFormat="1" ht="18.75" customHeight="1">
      <c r="B144" s="331"/>
      <c r="C144" s="331"/>
      <c r="D144" s="331"/>
      <c r="E144" s="331"/>
      <c r="F144" s="332"/>
      <c r="G144" s="331"/>
      <c r="H144" s="331"/>
      <c r="I144" s="331"/>
      <c r="J144" s="331"/>
      <c r="K144" s="331"/>
    </row>
    <row r="145" s="1" customFormat="1" ht="18.75" customHeight="1">
      <c r="B145" s="303"/>
      <c r="C145" s="303"/>
      <c r="D145" s="303"/>
      <c r="E145" s="303"/>
      <c r="F145" s="303"/>
      <c r="G145" s="303"/>
      <c r="H145" s="303"/>
      <c r="I145" s="303"/>
      <c r="J145" s="303"/>
      <c r="K145" s="303"/>
    </row>
    <row r="146" s="1" customFormat="1" ht="7.5" customHeight="1">
      <c r="B146" s="304"/>
      <c r="C146" s="305"/>
      <c r="D146" s="305"/>
      <c r="E146" s="305"/>
      <c r="F146" s="305"/>
      <c r="G146" s="305"/>
      <c r="H146" s="305"/>
      <c r="I146" s="305"/>
      <c r="J146" s="305"/>
      <c r="K146" s="306"/>
    </row>
    <row r="147" s="1" customFormat="1" ht="45" customHeight="1">
      <c r="B147" s="307"/>
      <c r="C147" s="308" t="s">
        <v>3833</v>
      </c>
      <c r="D147" s="308"/>
      <c r="E147" s="308"/>
      <c r="F147" s="308"/>
      <c r="G147" s="308"/>
      <c r="H147" s="308"/>
      <c r="I147" s="308"/>
      <c r="J147" s="308"/>
      <c r="K147" s="309"/>
    </row>
    <row r="148" s="1" customFormat="1" ht="17.25" customHeight="1">
      <c r="B148" s="307"/>
      <c r="C148" s="310" t="s">
        <v>3768</v>
      </c>
      <c r="D148" s="310"/>
      <c r="E148" s="310"/>
      <c r="F148" s="310" t="s">
        <v>3769</v>
      </c>
      <c r="G148" s="311"/>
      <c r="H148" s="310" t="s">
        <v>57</v>
      </c>
      <c r="I148" s="310" t="s">
        <v>60</v>
      </c>
      <c r="J148" s="310" t="s">
        <v>3770</v>
      </c>
      <c r="K148" s="309"/>
    </row>
    <row r="149" s="1" customFormat="1" ht="17.25" customHeight="1">
      <c r="B149" s="307"/>
      <c r="C149" s="312" t="s">
        <v>3771</v>
      </c>
      <c r="D149" s="312"/>
      <c r="E149" s="312"/>
      <c r="F149" s="313" t="s">
        <v>3772</v>
      </c>
      <c r="G149" s="314"/>
      <c r="H149" s="312"/>
      <c r="I149" s="312"/>
      <c r="J149" s="312" t="s">
        <v>3773</v>
      </c>
      <c r="K149" s="309"/>
    </row>
    <row r="150" s="1" customFormat="1" ht="5.25" customHeight="1">
      <c r="B150" s="320"/>
      <c r="C150" s="315"/>
      <c r="D150" s="315"/>
      <c r="E150" s="315"/>
      <c r="F150" s="315"/>
      <c r="G150" s="316"/>
      <c r="H150" s="315"/>
      <c r="I150" s="315"/>
      <c r="J150" s="315"/>
      <c r="K150" s="343"/>
    </row>
    <row r="151" s="1" customFormat="1" ht="15" customHeight="1">
      <c r="B151" s="320"/>
      <c r="C151" s="347" t="s">
        <v>3777</v>
      </c>
      <c r="D151" s="295"/>
      <c r="E151" s="295"/>
      <c r="F151" s="348" t="s">
        <v>3774</v>
      </c>
      <c r="G151" s="295"/>
      <c r="H151" s="347" t="s">
        <v>3814</v>
      </c>
      <c r="I151" s="347" t="s">
        <v>3776</v>
      </c>
      <c r="J151" s="347">
        <v>120</v>
      </c>
      <c r="K151" s="343"/>
    </row>
    <row r="152" s="1" customFormat="1" ht="15" customHeight="1">
      <c r="B152" s="320"/>
      <c r="C152" s="347" t="s">
        <v>3823</v>
      </c>
      <c r="D152" s="295"/>
      <c r="E152" s="295"/>
      <c r="F152" s="348" t="s">
        <v>3774</v>
      </c>
      <c r="G152" s="295"/>
      <c r="H152" s="347" t="s">
        <v>3834</v>
      </c>
      <c r="I152" s="347" t="s">
        <v>3776</v>
      </c>
      <c r="J152" s="347" t="s">
        <v>3825</v>
      </c>
      <c r="K152" s="343"/>
    </row>
    <row r="153" s="1" customFormat="1" ht="15" customHeight="1">
      <c r="B153" s="320"/>
      <c r="C153" s="347" t="s">
        <v>3722</v>
      </c>
      <c r="D153" s="295"/>
      <c r="E153" s="295"/>
      <c r="F153" s="348" t="s">
        <v>3774</v>
      </c>
      <c r="G153" s="295"/>
      <c r="H153" s="347" t="s">
        <v>3835</v>
      </c>
      <c r="I153" s="347" t="s">
        <v>3776</v>
      </c>
      <c r="J153" s="347" t="s">
        <v>3825</v>
      </c>
      <c r="K153" s="343"/>
    </row>
    <row r="154" s="1" customFormat="1" ht="15" customHeight="1">
      <c r="B154" s="320"/>
      <c r="C154" s="347" t="s">
        <v>3779</v>
      </c>
      <c r="D154" s="295"/>
      <c r="E154" s="295"/>
      <c r="F154" s="348" t="s">
        <v>3780</v>
      </c>
      <c r="G154" s="295"/>
      <c r="H154" s="347" t="s">
        <v>3814</v>
      </c>
      <c r="I154" s="347" t="s">
        <v>3776</v>
      </c>
      <c r="J154" s="347">
        <v>50</v>
      </c>
      <c r="K154" s="343"/>
    </row>
    <row r="155" s="1" customFormat="1" ht="15" customHeight="1">
      <c r="B155" s="320"/>
      <c r="C155" s="347" t="s">
        <v>3782</v>
      </c>
      <c r="D155" s="295"/>
      <c r="E155" s="295"/>
      <c r="F155" s="348" t="s">
        <v>3774</v>
      </c>
      <c r="G155" s="295"/>
      <c r="H155" s="347" t="s">
        <v>3814</v>
      </c>
      <c r="I155" s="347" t="s">
        <v>3784</v>
      </c>
      <c r="J155" s="347"/>
      <c r="K155" s="343"/>
    </row>
    <row r="156" s="1" customFormat="1" ht="15" customHeight="1">
      <c r="B156" s="320"/>
      <c r="C156" s="347" t="s">
        <v>3793</v>
      </c>
      <c r="D156" s="295"/>
      <c r="E156" s="295"/>
      <c r="F156" s="348" t="s">
        <v>3780</v>
      </c>
      <c r="G156" s="295"/>
      <c r="H156" s="347" t="s">
        <v>3814</v>
      </c>
      <c r="I156" s="347" t="s">
        <v>3776</v>
      </c>
      <c r="J156" s="347">
        <v>50</v>
      </c>
      <c r="K156" s="343"/>
    </row>
    <row r="157" s="1" customFormat="1" ht="15" customHeight="1">
      <c r="B157" s="320"/>
      <c r="C157" s="347" t="s">
        <v>3801</v>
      </c>
      <c r="D157" s="295"/>
      <c r="E157" s="295"/>
      <c r="F157" s="348" t="s">
        <v>3780</v>
      </c>
      <c r="G157" s="295"/>
      <c r="H157" s="347" t="s">
        <v>3814</v>
      </c>
      <c r="I157" s="347" t="s">
        <v>3776</v>
      </c>
      <c r="J157" s="347">
        <v>50</v>
      </c>
      <c r="K157" s="343"/>
    </row>
    <row r="158" s="1" customFormat="1" ht="15" customHeight="1">
      <c r="B158" s="320"/>
      <c r="C158" s="347" t="s">
        <v>3799</v>
      </c>
      <c r="D158" s="295"/>
      <c r="E158" s="295"/>
      <c r="F158" s="348" t="s">
        <v>3780</v>
      </c>
      <c r="G158" s="295"/>
      <c r="H158" s="347" t="s">
        <v>3814</v>
      </c>
      <c r="I158" s="347" t="s">
        <v>3776</v>
      </c>
      <c r="J158" s="347">
        <v>50</v>
      </c>
      <c r="K158" s="343"/>
    </row>
    <row r="159" s="1" customFormat="1" ht="15" customHeight="1">
      <c r="B159" s="320"/>
      <c r="C159" s="347" t="s">
        <v>171</v>
      </c>
      <c r="D159" s="295"/>
      <c r="E159" s="295"/>
      <c r="F159" s="348" t="s">
        <v>3774</v>
      </c>
      <c r="G159" s="295"/>
      <c r="H159" s="347" t="s">
        <v>3836</v>
      </c>
      <c r="I159" s="347" t="s">
        <v>3776</v>
      </c>
      <c r="J159" s="347" t="s">
        <v>3837</v>
      </c>
      <c r="K159" s="343"/>
    </row>
    <row r="160" s="1" customFormat="1" ht="15" customHeight="1">
      <c r="B160" s="320"/>
      <c r="C160" s="347" t="s">
        <v>3838</v>
      </c>
      <c r="D160" s="295"/>
      <c r="E160" s="295"/>
      <c r="F160" s="348" t="s">
        <v>3774</v>
      </c>
      <c r="G160" s="295"/>
      <c r="H160" s="347" t="s">
        <v>3839</v>
      </c>
      <c r="I160" s="347" t="s">
        <v>3809</v>
      </c>
      <c r="J160" s="347"/>
      <c r="K160" s="343"/>
    </row>
    <row r="161" s="1" customFormat="1" ht="15" customHeight="1">
      <c r="B161" s="349"/>
      <c r="C161" s="329"/>
      <c r="D161" s="329"/>
      <c r="E161" s="329"/>
      <c r="F161" s="329"/>
      <c r="G161" s="329"/>
      <c r="H161" s="329"/>
      <c r="I161" s="329"/>
      <c r="J161" s="329"/>
      <c r="K161" s="350"/>
    </row>
    <row r="162" s="1" customFormat="1" ht="18.75" customHeight="1">
      <c r="B162" s="331"/>
      <c r="C162" s="341"/>
      <c r="D162" s="341"/>
      <c r="E162" s="341"/>
      <c r="F162" s="351"/>
      <c r="G162" s="341"/>
      <c r="H162" s="341"/>
      <c r="I162" s="341"/>
      <c r="J162" s="341"/>
      <c r="K162" s="331"/>
    </row>
    <row r="163" s="1" customFormat="1" ht="18.75" customHeight="1">
      <c r="B163" s="303"/>
      <c r="C163" s="303"/>
      <c r="D163" s="303"/>
      <c r="E163" s="303"/>
      <c r="F163" s="303"/>
      <c r="G163" s="303"/>
      <c r="H163" s="303"/>
      <c r="I163" s="303"/>
      <c r="J163" s="303"/>
      <c r="K163" s="303"/>
    </row>
    <row r="164" s="1" customFormat="1" ht="7.5" customHeight="1">
      <c r="B164" s="282"/>
      <c r="C164" s="283"/>
      <c r="D164" s="283"/>
      <c r="E164" s="283"/>
      <c r="F164" s="283"/>
      <c r="G164" s="283"/>
      <c r="H164" s="283"/>
      <c r="I164" s="283"/>
      <c r="J164" s="283"/>
      <c r="K164" s="284"/>
    </row>
    <row r="165" s="1" customFormat="1" ht="45" customHeight="1">
      <c r="B165" s="285"/>
      <c r="C165" s="286" t="s">
        <v>3840</v>
      </c>
      <c r="D165" s="286"/>
      <c r="E165" s="286"/>
      <c r="F165" s="286"/>
      <c r="G165" s="286"/>
      <c r="H165" s="286"/>
      <c r="I165" s="286"/>
      <c r="J165" s="286"/>
      <c r="K165" s="287"/>
    </row>
    <row r="166" s="1" customFormat="1" ht="17.25" customHeight="1">
      <c r="B166" s="285"/>
      <c r="C166" s="310" t="s">
        <v>3768</v>
      </c>
      <c r="D166" s="310"/>
      <c r="E166" s="310"/>
      <c r="F166" s="310" t="s">
        <v>3769</v>
      </c>
      <c r="G166" s="352"/>
      <c r="H166" s="353" t="s">
        <v>57</v>
      </c>
      <c r="I166" s="353" t="s">
        <v>60</v>
      </c>
      <c r="J166" s="310" t="s">
        <v>3770</v>
      </c>
      <c r="K166" s="287"/>
    </row>
    <row r="167" s="1" customFormat="1" ht="17.25" customHeight="1">
      <c r="B167" s="288"/>
      <c r="C167" s="312" t="s">
        <v>3771</v>
      </c>
      <c r="D167" s="312"/>
      <c r="E167" s="312"/>
      <c r="F167" s="313" t="s">
        <v>3772</v>
      </c>
      <c r="G167" s="354"/>
      <c r="H167" s="355"/>
      <c r="I167" s="355"/>
      <c r="J167" s="312" t="s">
        <v>3773</v>
      </c>
      <c r="K167" s="290"/>
    </row>
    <row r="168" s="1" customFormat="1" ht="5.25" customHeight="1">
      <c r="B168" s="320"/>
      <c r="C168" s="315"/>
      <c r="D168" s="315"/>
      <c r="E168" s="315"/>
      <c r="F168" s="315"/>
      <c r="G168" s="316"/>
      <c r="H168" s="315"/>
      <c r="I168" s="315"/>
      <c r="J168" s="315"/>
      <c r="K168" s="343"/>
    </row>
    <row r="169" s="1" customFormat="1" ht="15" customHeight="1">
      <c r="B169" s="320"/>
      <c r="C169" s="295" t="s">
        <v>3777</v>
      </c>
      <c r="D169" s="295"/>
      <c r="E169" s="295"/>
      <c r="F169" s="318" t="s">
        <v>3774</v>
      </c>
      <c r="G169" s="295"/>
      <c r="H169" s="295" t="s">
        <v>3814</v>
      </c>
      <c r="I169" s="295" t="s">
        <v>3776</v>
      </c>
      <c r="J169" s="295">
        <v>120</v>
      </c>
      <c r="K169" s="343"/>
    </row>
    <row r="170" s="1" customFormat="1" ht="15" customHeight="1">
      <c r="B170" s="320"/>
      <c r="C170" s="295" t="s">
        <v>3823</v>
      </c>
      <c r="D170" s="295"/>
      <c r="E170" s="295"/>
      <c r="F170" s="318" t="s">
        <v>3774</v>
      </c>
      <c r="G170" s="295"/>
      <c r="H170" s="295" t="s">
        <v>3824</v>
      </c>
      <c r="I170" s="295" t="s">
        <v>3776</v>
      </c>
      <c r="J170" s="295" t="s">
        <v>3825</v>
      </c>
      <c r="K170" s="343"/>
    </row>
    <row r="171" s="1" customFormat="1" ht="15" customHeight="1">
      <c r="B171" s="320"/>
      <c r="C171" s="295" t="s">
        <v>3722</v>
      </c>
      <c r="D171" s="295"/>
      <c r="E171" s="295"/>
      <c r="F171" s="318" t="s">
        <v>3774</v>
      </c>
      <c r="G171" s="295"/>
      <c r="H171" s="295" t="s">
        <v>3841</v>
      </c>
      <c r="I171" s="295" t="s">
        <v>3776</v>
      </c>
      <c r="J171" s="295" t="s">
        <v>3825</v>
      </c>
      <c r="K171" s="343"/>
    </row>
    <row r="172" s="1" customFormat="1" ht="15" customHeight="1">
      <c r="B172" s="320"/>
      <c r="C172" s="295" t="s">
        <v>3779</v>
      </c>
      <c r="D172" s="295"/>
      <c r="E172" s="295"/>
      <c r="F172" s="318" t="s">
        <v>3780</v>
      </c>
      <c r="G172" s="295"/>
      <c r="H172" s="295" t="s">
        <v>3841</v>
      </c>
      <c r="I172" s="295" t="s">
        <v>3776</v>
      </c>
      <c r="J172" s="295">
        <v>50</v>
      </c>
      <c r="K172" s="343"/>
    </row>
    <row r="173" s="1" customFormat="1" ht="15" customHeight="1">
      <c r="B173" s="320"/>
      <c r="C173" s="295" t="s">
        <v>3782</v>
      </c>
      <c r="D173" s="295"/>
      <c r="E173" s="295"/>
      <c r="F173" s="318" t="s">
        <v>3774</v>
      </c>
      <c r="G173" s="295"/>
      <c r="H173" s="295" t="s">
        <v>3841</v>
      </c>
      <c r="I173" s="295" t="s">
        <v>3784</v>
      </c>
      <c r="J173" s="295"/>
      <c r="K173" s="343"/>
    </row>
    <row r="174" s="1" customFormat="1" ht="15" customHeight="1">
      <c r="B174" s="320"/>
      <c r="C174" s="295" t="s">
        <v>3793</v>
      </c>
      <c r="D174" s="295"/>
      <c r="E174" s="295"/>
      <c r="F174" s="318" t="s">
        <v>3780</v>
      </c>
      <c r="G174" s="295"/>
      <c r="H174" s="295" t="s">
        <v>3841</v>
      </c>
      <c r="I174" s="295" t="s">
        <v>3776</v>
      </c>
      <c r="J174" s="295">
        <v>50</v>
      </c>
      <c r="K174" s="343"/>
    </row>
    <row r="175" s="1" customFormat="1" ht="15" customHeight="1">
      <c r="B175" s="320"/>
      <c r="C175" s="295" t="s">
        <v>3801</v>
      </c>
      <c r="D175" s="295"/>
      <c r="E175" s="295"/>
      <c r="F175" s="318" t="s">
        <v>3780</v>
      </c>
      <c r="G175" s="295"/>
      <c r="H175" s="295" t="s">
        <v>3841</v>
      </c>
      <c r="I175" s="295" t="s">
        <v>3776</v>
      </c>
      <c r="J175" s="295">
        <v>50</v>
      </c>
      <c r="K175" s="343"/>
    </row>
    <row r="176" s="1" customFormat="1" ht="15" customHeight="1">
      <c r="B176" s="320"/>
      <c r="C176" s="295" t="s">
        <v>3799</v>
      </c>
      <c r="D176" s="295"/>
      <c r="E176" s="295"/>
      <c r="F176" s="318" t="s">
        <v>3780</v>
      </c>
      <c r="G176" s="295"/>
      <c r="H176" s="295" t="s">
        <v>3841</v>
      </c>
      <c r="I176" s="295" t="s">
        <v>3776</v>
      </c>
      <c r="J176" s="295">
        <v>50</v>
      </c>
      <c r="K176" s="343"/>
    </row>
    <row r="177" s="1" customFormat="1" ht="15" customHeight="1">
      <c r="B177" s="320"/>
      <c r="C177" s="295" t="s">
        <v>185</v>
      </c>
      <c r="D177" s="295"/>
      <c r="E177" s="295"/>
      <c r="F177" s="318" t="s">
        <v>3774</v>
      </c>
      <c r="G177" s="295"/>
      <c r="H177" s="295" t="s">
        <v>3842</v>
      </c>
      <c r="I177" s="295" t="s">
        <v>3843</v>
      </c>
      <c r="J177" s="295"/>
      <c r="K177" s="343"/>
    </row>
    <row r="178" s="1" customFormat="1" ht="15" customHeight="1">
      <c r="B178" s="320"/>
      <c r="C178" s="295" t="s">
        <v>60</v>
      </c>
      <c r="D178" s="295"/>
      <c r="E178" s="295"/>
      <c r="F178" s="318" t="s">
        <v>3774</v>
      </c>
      <c r="G178" s="295"/>
      <c r="H178" s="295" t="s">
        <v>3844</v>
      </c>
      <c r="I178" s="295" t="s">
        <v>3845</v>
      </c>
      <c r="J178" s="295">
        <v>1</v>
      </c>
      <c r="K178" s="343"/>
    </row>
    <row r="179" s="1" customFormat="1" ht="15" customHeight="1">
      <c r="B179" s="320"/>
      <c r="C179" s="295" t="s">
        <v>56</v>
      </c>
      <c r="D179" s="295"/>
      <c r="E179" s="295"/>
      <c r="F179" s="318" t="s">
        <v>3774</v>
      </c>
      <c r="G179" s="295"/>
      <c r="H179" s="295" t="s">
        <v>3846</v>
      </c>
      <c r="I179" s="295" t="s">
        <v>3776</v>
      </c>
      <c r="J179" s="295">
        <v>20</v>
      </c>
      <c r="K179" s="343"/>
    </row>
    <row r="180" s="1" customFormat="1" ht="15" customHeight="1">
      <c r="B180" s="320"/>
      <c r="C180" s="295" t="s">
        <v>57</v>
      </c>
      <c r="D180" s="295"/>
      <c r="E180" s="295"/>
      <c r="F180" s="318" t="s">
        <v>3774</v>
      </c>
      <c r="G180" s="295"/>
      <c r="H180" s="295" t="s">
        <v>3847</v>
      </c>
      <c r="I180" s="295" t="s">
        <v>3776</v>
      </c>
      <c r="J180" s="295">
        <v>255</v>
      </c>
      <c r="K180" s="343"/>
    </row>
    <row r="181" s="1" customFormat="1" ht="15" customHeight="1">
      <c r="B181" s="320"/>
      <c r="C181" s="295" t="s">
        <v>186</v>
      </c>
      <c r="D181" s="295"/>
      <c r="E181" s="295"/>
      <c r="F181" s="318" t="s">
        <v>3774</v>
      </c>
      <c r="G181" s="295"/>
      <c r="H181" s="295" t="s">
        <v>3738</v>
      </c>
      <c r="I181" s="295" t="s">
        <v>3776</v>
      </c>
      <c r="J181" s="295">
        <v>10</v>
      </c>
      <c r="K181" s="343"/>
    </row>
    <row r="182" s="1" customFormat="1" ht="15" customHeight="1">
      <c r="B182" s="320"/>
      <c r="C182" s="295" t="s">
        <v>187</v>
      </c>
      <c r="D182" s="295"/>
      <c r="E182" s="295"/>
      <c r="F182" s="318" t="s">
        <v>3774</v>
      </c>
      <c r="G182" s="295"/>
      <c r="H182" s="295" t="s">
        <v>3848</v>
      </c>
      <c r="I182" s="295" t="s">
        <v>3809</v>
      </c>
      <c r="J182" s="295"/>
      <c r="K182" s="343"/>
    </row>
    <row r="183" s="1" customFormat="1" ht="15" customHeight="1">
      <c r="B183" s="320"/>
      <c r="C183" s="295" t="s">
        <v>3849</v>
      </c>
      <c r="D183" s="295"/>
      <c r="E183" s="295"/>
      <c r="F183" s="318" t="s">
        <v>3774</v>
      </c>
      <c r="G183" s="295"/>
      <c r="H183" s="295" t="s">
        <v>3850</v>
      </c>
      <c r="I183" s="295" t="s">
        <v>3809</v>
      </c>
      <c r="J183" s="295"/>
      <c r="K183" s="343"/>
    </row>
    <row r="184" s="1" customFormat="1" ht="15" customHeight="1">
      <c r="B184" s="320"/>
      <c r="C184" s="295" t="s">
        <v>3838</v>
      </c>
      <c r="D184" s="295"/>
      <c r="E184" s="295"/>
      <c r="F184" s="318" t="s">
        <v>3774</v>
      </c>
      <c r="G184" s="295"/>
      <c r="H184" s="295" t="s">
        <v>3851</v>
      </c>
      <c r="I184" s="295" t="s">
        <v>3809</v>
      </c>
      <c r="J184" s="295"/>
      <c r="K184" s="343"/>
    </row>
    <row r="185" s="1" customFormat="1" ht="15" customHeight="1">
      <c r="B185" s="320"/>
      <c r="C185" s="295" t="s">
        <v>189</v>
      </c>
      <c r="D185" s="295"/>
      <c r="E185" s="295"/>
      <c r="F185" s="318" t="s">
        <v>3780</v>
      </c>
      <c r="G185" s="295"/>
      <c r="H185" s="295" t="s">
        <v>3852</v>
      </c>
      <c r="I185" s="295" t="s">
        <v>3776</v>
      </c>
      <c r="J185" s="295">
        <v>50</v>
      </c>
      <c r="K185" s="343"/>
    </row>
    <row r="186" s="1" customFormat="1" ht="15" customHeight="1">
      <c r="B186" s="320"/>
      <c r="C186" s="295" t="s">
        <v>3853</v>
      </c>
      <c r="D186" s="295"/>
      <c r="E186" s="295"/>
      <c r="F186" s="318" t="s">
        <v>3780</v>
      </c>
      <c r="G186" s="295"/>
      <c r="H186" s="295" t="s">
        <v>3854</v>
      </c>
      <c r="I186" s="295" t="s">
        <v>3855</v>
      </c>
      <c r="J186" s="295"/>
      <c r="K186" s="343"/>
    </row>
    <row r="187" s="1" customFormat="1" ht="15" customHeight="1">
      <c r="B187" s="320"/>
      <c r="C187" s="295" t="s">
        <v>3856</v>
      </c>
      <c r="D187" s="295"/>
      <c r="E187" s="295"/>
      <c r="F187" s="318" t="s">
        <v>3780</v>
      </c>
      <c r="G187" s="295"/>
      <c r="H187" s="295" t="s">
        <v>3857</v>
      </c>
      <c r="I187" s="295" t="s">
        <v>3855</v>
      </c>
      <c r="J187" s="295"/>
      <c r="K187" s="343"/>
    </row>
    <row r="188" s="1" customFormat="1" ht="15" customHeight="1">
      <c r="B188" s="320"/>
      <c r="C188" s="295" t="s">
        <v>3858</v>
      </c>
      <c r="D188" s="295"/>
      <c r="E188" s="295"/>
      <c r="F188" s="318" t="s">
        <v>3780</v>
      </c>
      <c r="G188" s="295"/>
      <c r="H188" s="295" t="s">
        <v>3859</v>
      </c>
      <c r="I188" s="295" t="s">
        <v>3855</v>
      </c>
      <c r="J188" s="295"/>
      <c r="K188" s="343"/>
    </row>
    <row r="189" s="1" customFormat="1" ht="15" customHeight="1">
      <c r="B189" s="320"/>
      <c r="C189" s="356" t="s">
        <v>3860</v>
      </c>
      <c r="D189" s="295"/>
      <c r="E189" s="295"/>
      <c r="F189" s="318" t="s">
        <v>3780</v>
      </c>
      <c r="G189" s="295"/>
      <c r="H189" s="295" t="s">
        <v>3861</v>
      </c>
      <c r="I189" s="295" t="s">
        <v>3862</v>
      </c>
      <c r="J189" s="357" t="s">
        <v>3863</v>
      </c>
      <c r="K189" s="343"/>
    </row>
    <row r="190" s="17" customFormat="1" ht="15" customHeight="1">
      <c r="B190" s="358"/>
      <c r="C190" s="359" t="s">
        <v>3864</v>
      </c>
      <c r="D190" s="360"/>
      <c r="E190" s="360"/>
      <c r="F190" s="361" t="s">
        <v>3780</v>
      </c>
      <c r="G190" s="360"/>
      <c r="H190" s="360" t="s">
        <v>3865</v>
      </c>
      <c r="I190" s="360" t="s">
        <v>3862</v>
      </c>
      <c r="J190" s="362" t="s">
        <v>3863</v>
      </c>
      <c r="K190" s="363"/>
    </row>
    <row r="191" s="1" customFormat="1" ht="15" customHeight="1">
      <c r="B191" s="320"/>
      <c r="C191" s="356" t="s">
        <v>45</v>
      </c>
      <c r="D191" s="295"/>
      <c r="E191" s="295"/>
      <c r="F191" s="318" t="s">
        <v>3774</v>
      </c>
      <c r="G191" s="295"/>
      <c r="H191" s="292" t="s">
        <v>3866</v>
      </c>
      <c r="I191" s="295" t="s">
        <v>3867</v>
      </c>
      <c r="J191" s="295"/>
      <c r="K191" s="343"/>
    </row>
    <row r="192" s="1" customFormat="1" ht="15" customHeight="1">
      <c r="B192" s="320"/>
      <c r="C192" s="356" t="s">
        <v>3868</v>
      </c>
      <c r="D192" s="295"/>
      <c r="E192" s="295"/>
      <c r="F192" s="318" t="s">
        <v>3774</v>
      </c>
      <c r="G192" s="295"/>
      <c r="H192" s="295" t="s">
        <v>3869</v>
      </c>
      <c r="I192" s="295" t="s">
        <v>3809</v>
      </c>
      <c r="J192" s="295"/>
      <c r="K192" s="343"/>
    </row>
    <row r="193" s="1" customFormat="1" ht="15" customHeight="1">
      <c r="B193" s="320"/>
      <c r="C193" s="356" t="s">
        <v>3870</v>
      </c>
      <c r="D193" s="295"/>
      <c r="E193" s="295"/>
      <c r="F193" s="318" t="s">
        <v>3774</v>
      </c>
      <c r="G193" s="295"/>
      <c r="H193" s="295" t="s">
        <v>3871</v>
      </c>
      <c r="I193" s="295" t="s">
        <v>3809</v>
      </c>
      <c r="J193" s="295"/>
      <c r="K193" s="343"/>
    </row>
    <row r="194" s="1" customFormat="1" ht="15" customHeight="1">
      <c r="B194" s="320"/>
      <c r="C194" s="356" t="s">
        <v>3872</v>
      </c>
      <c r="D194" s="295"/>
      <c r="E194" s="295"/>
      <c r="F194" s="318" t="s">
        <v>3780</v>
      </c>
      <c r="G194" s="295"/>
      <c r="H194" s="295" t="s">
        <v>3873</v>
      </c>
      <c r="I194" s="295" t="s">
        <v>3809</v>
      </c>
      <c r="J194" s="295"/>
      <c r="K194" s="343"/>
    </row>
    <row r="195" s="1" customFormat="1" ht="15" customHeight="1">
      <c r="B195" s="349"/>
      <c r="C195" s="364"/>
      <c r="D195" s="329"/>
      <c r="E195" s="329"/>
      <c r="F195" s="329"/>
      <c r="G195" s="329"/>
      <c r="H195" s="329"/>
      <c r="I195" s="329"/>
      <c r="J195" s="329"/>
      <c r="K195" s="350"/>
    </row>
    <row r="196" s="1" customFormat="1" ht="18.75" customHeight="1">
      <c r="B196" s="331"/>
      <c r="C196" s="341"/>
      <c r="D196" s="341"/>
      <c r="E196" s="341"/>
      <c r="F196" s="351"/>
      <c r="G196" s="341"/>
      <c r="H196" s="341"/>
      <c r="I196" s="341"/>
      <c r="J196" s="341"/>
      <c r="K196" s="331"/>
    </row>
    <row r="197" s="1" customFormat="1" ht="18.75" customHeight="1">
      <c r="B197" s="331"/>
      <c r="C197" s="341"/>
      <c r="D197" s="341"/>
      <c r="E197" s="341"/>
      <c r="F197" s="351"/>
      <c r="G197" s="341"/>
      <c r="H197" s="341"/>
      <c r="I197" s="341"/>
      <c r="J197" s="341"/>
      <c r="K197" s="331"/>
    </row>
    <row r="198" s="1" customFormat="1" ht="18.75" customHeight="1">
      <c r="B198" s="303"/>
      <c r="C198" s="303"/>
      <c r="D198" s="303"/>
      <c r="E198" s="303"/>
      <c r="F198" s="303"/>
      <c r="G198" s="303"/>
      <c r="H198" s="303"/>
      <c r="I198" s="303"/>
      <c r="J198" s="303"/>
      <c r="K198" s="303"/>
    </row>
    <row r="199" s="1" customFormat="1" ht="13.5">
      <c r="B199" s="282"/>
      <c r="C199" s="283"/>
      <c r="D199" s="283"/>
      <c r="E199" s="283"/>
      <c r="F199" s="283"/>
      <c r="G199" s="283"/>
      <c r="H199" s="283"/>
      <c r="I199" s="283"/>
      <c r="J199" s="283"/>
      <c r="K199" s="284"/>
    </row>
    <row r="200" s="1" customFormat="1" ht="21">
      <c r="B200" s="285"/>
      <c r="C200" s="286" t="s">
        <v>3874</v>
      </c>
      <c r="D200" s="286"/>
      <c r="E200" s="286"/>
      <c r="F200" s="286"/>
      <c r="G200" s="286"/>
      <c r="H200" s="286"/>
      <c r="I200" s="286"/>
      <c r="J200" s="286"/>
      <c r="K200" s="287"/>
    </row>
    <row r="201" s="1" customFormat="1" ht="25.5" customHeight="1">
      <c r="B201" s="285"/>
      <c r="C201" s="365" t="s">
        <v>3875</v>
      </c>
      <c r="D201" s="365"/>
      <c r="E201" s="365"/>
      <c r="F201" s="365" t="s">
        <v>3876</v>
      </c>
      <c r="G201" s="366"/>
      <c r="H201" s="365" t="s">
        <v>3877</v>
      </c>
      <c r="I201" s="365"/>
      <c r="J201" s="365"/>
      <c r="K201" s="287"/>
    </row>
    <row r="202" s="1" customFormat="1" ht="5.25" customHeight="1">
      <c r="B202" s="320"/>
      <c r="C202" s="315"/>
      <c r="D202" s="315"/>
      <c r="E202" s="315"/>
      <c r="F202" s="315"/>
      <c r="G202" s="341"/>
      <c r="H202" s="315"/>
      <c r="I202" s="315"/>
      <c r="J202" s="315"/>
      <c r="K202" s="343"/>
    </row>
    <row r="203" s="1" customFormat="1" ht="15" customHeight="1">
      <c r="B203" s="320"/>
      <c r="C203" s="295" t="s">
        <v>3867</v>
      </c>
      <c r="D203" s="295"/>
      <c r="E203" s="295"/>
      <c r="F203" s="318" t="s">
        <v>46</v>
      </c>
      <c r="G203" s="295"/>
      <c r="H203" s="295" t="s">
        <v>3878</v>
      </c>
      <c r="I203" s="295"/>
      <c r="J203" s="295"/>
      <c r="K203" s="343"/>
    </row>
    <row r="204" s="1" customFormat="1" ht="15" customHeight="1">
      <c r="B204" s="320"/>
      <c r="C204" s="295"/>
      <c r="D204" s="295"/>
      <c r="E204" s="295"/>
      <c r="F204" s="318" t="s">
        <v>47</v>
      </c>
      <c r="G204" s="295"/>
      <c r="H204" s="295" t="s">
        <v>3879</v>
      </c>
      <c r="I204" s="295"/>
      <c r="J204" s="295"/>
      <c r="K204" s="343"/>
    </row>
    <row r="205" s="1" customFormat="1" ht="15" customHeight="1">
      <c r="B205" s="320"/>
      <c r="C205" s="295"/>
      <c r="D205" s="295"/>
      <c r="E205" s="295"/>
      <c r="F205" s="318" t="s">
        <v>50</v>
      </c>
      <c r="G205" s="295"/>
      <c r="H205" s="295" t="s">
        <v>3880</v>
      </c>
      <c r="I205" s="295"/>
      <c r="J205" s="295"/>
      <c r="K205" s="343"/>
    </row>
    <row r="206" s="1" customFormat="1" ht="15" customHeight="1">
      <c r="B206" s="320"/>
      <c r="C206" s="295"/>
      <c r="D206" s="295"/>
      <c r="E206" s="295"/>
      <c r="F206" s="318" t="s">
        <v>48</v>
      </c>
      <c r="G206" s="295"/>
      <c r="H206" s="295" t="s">
        <v>3881</v>
      </c>
      <c r="I206" s="295"/>
      <c r="J206" s="295"/>
      <c r="K206" s="343"/>
    </row>
    <row r="207" s="1" customFormat="1" ht="15" customHeight="1">
      <c r="B207" s="320"/>
      <c r="C207" s="295"/>
      <c r="D207" s="295"/>
      <c r="E207" s="295"/>
      <c r="F207" s="318" t="s">
        <v>49</v>
      </c>
      <c r="G207" s="295"/>
      <c r="H207" s="295" t="s">
        <v>3882</v>
      </c>
      <c r="I207" s="295"/>
      <c r="J207" s="295"/>
      <c r="K207" s="343"/>
    </row>
    <row r="208" s="1" customFormat="1" ht="15" customHeight="1">
      <c r="B208" s="320"/>
      <c r="C208" s="295"/>
      <c r="D208" s="295"/>
      <c r="E208" s="295"/>
      <c r="F208" s="318"/>
      <c r="G208" s="295"/>
      <c r="H208" s="295"/>
      <c r="I208" s="295"/>
      <c r="J208" s="295"/>
      <c r="K208" s="343"/>
    </row>
    <row r="209" s="1" customFormat="1" ht="15" customHeight="1">
      <c r="B209" s="320"/>
      <c r="C209" s="295" t="s">
        <v>3821</v>
      </c>
      <c r="D209" s="295"/>
      <c r="E209" s="295"/>
      <c r="F209" s="318" t="s">
        <v>82</v>
      </c>
      <c r="G209" s="295"/>
      <c r="H209" s="295" t="s">
        <v>3883</v>
      </c>
      <c r="I209" s="295"/>
      <c r="J209" s="295"/>
      <c r="K209" s="343"/>
    </row>
    <row r="210" s="1" customFormat="1" ht="15" customHeight="1">
      <c r="B210" s="320"/>
      <c r="C210" s="295"/>
      <c r="D210" s="295"/>
      <c r="E210" s="295"/>
      <c r="F210" s="318" t="s">
        <v>3717</v>
      </c>
      <c r="G210" s="295"/>
      <c r="H210" s="295" t="s">
        <v>3718</v>
      </c>
      <c r="I210" s="295"/>
      <c r="J210" s="295"/>
      <c r="K210" s="343"/>
    </row>
    <row r="211" s="1" customFormat="1" ht="15" customHeight="1">
      <c r="B211" s="320"/>
      <c r="C211" s="295"/>
      <c r="D211" s="295"/>
      <c r="E211" s="295"/>
      <c r="F211" s="318" t="s">
        <v>3715</v>
      </c>
      <c r="G211" s="295"/>
      <c r="H211" s="295" t="s">
        <v>3884</v>
      </c>
      <c r="I211" s="295"/>
      <c r="J211" s="295"/>
      <c r="K211" s="343"/>
    </row>
    <row r="212" s="1" customFormat="1" ht="15" customHeight="1">
      <c r="B212" s="367"/>
      <c r="C212" s="295"/>
      <c r="D212" s="295"/>
      <c r="E212" s="295"/>
      <c r="F212" s="318" t="s">
        <v>3719</v>
      </c>
      <c r="G212" s="356"/>
      <c r="H212" s="347" t="s">
        <v>3720</v>
      </c>
      <c r="I212" s="347"/>
      <c r="J212" s="347"/>
      <c r="K212" s="368"/>
    </row>
    <row r="213" s="1" customFormat="1" ht="15" customHeight="1">
      <c r="B213" s="367"/>
      <c r="C213" s="295"/>
      <c r="D213" s="295"/>
      <c r="E213" s="295"/>
      <c r="F213" s="318" t="s">
        <v>3721</v>
      </c>
      <c r="G213" s="356"/>
      <c r="H213" s="347" t="s">
        <v>3699</v>
      </c>
      <c r="I213" s="347"/>
      <c r="J213" s="347"/>
      <c r="K213" s="368"/>
    </row>
    <row r="214" s="1" customFormat="1" ht="15" customHeight="1">
      <c r="B214" s="367"/>
      <c r="C214" s="295"/>
      <c r="D214" s="295"/>
      <c r="E214" s="295"/>
      <c r="F214" s="318"/>
      <c r="G214" s="356"/>
      <c r="H214" s="347"/>
      <c r="I214" s="347"/>
      <c r="J214" s="347"/>
      <c r="K214" s="368"/>
    </row>
    <row r="215" s="1" customFormat="1" ht="15" customHeight="1">
      <c r="B215" s="367"/>
      <c r="C215" s="295" t="s">
        <v>3845</v>
      </c>
      <c r="D215" s="295"/>
      <c r="E215" s="295"/>
      <c r="F215" s="318">
        <v>1</v>
      </c>
      <c r="G215" s="356"/>
      <c r="H215" s="347" t="s">
        <v>3885</v>
      </c>
      <c r="I215" s="347"/>
      <c r="J215" s="347"/>
      <c r="K215" s="368"/>
    </row>
    <row r="216" s="1" customFormat="1" ht="15" customHeight="1">
      <c r="B216" s="367"/>
      <c r="C216" s="295"/>
      <c r="D216" s="295"/>
      <c r="E216" s="295"/>
      <c r="F216" s="318">
        <v>2</v>
      </c>
      <c r="G216" s="356"/>
      <c r="H216" s="347" t="s">
        <v>3886</v>
      </c>
      <c r="I216" s="347"/>
      <c r="J216" s="347"/>
      <c r="K216" s="368"/>
    </row>
    <row r="217" s="1" customFormat="1" ht="15" customHeight="1">
      <c r="B217" s="367"/>
      <c r="C217" s="295"/>
      <c r="D217" s="295"/>
      <c r="E217" s="295"/>
      <c r="F217" s="318">
        <v>3</v>
      </c>
      <c r="G217" s="356"/>
      <c r="H217" s="347" t="s">
        <v>3887</v>
      </c>
      <c r="I217" s="347"/>
      <c r="J217" s="347"/>
      <c r="K217" s="368"/>
    </row>
    <row r="218" s="1" customFormat="1" ht="15" customHeight="1">
      <c r="B218" s="367"/>
      <c r="C218" s="295"/>
      <c r="D218" s="295"/>
      <c r="E218" s="295"/>
      <c r="F218" s="318">
        <v>4</v>
      </c>
      <c r="G218" s="356"/>
      <c r="H218" s="347" t="s">
        <v>3888</v>
      </c>
      <c r="I218" s="347"/>
      <c r="J218" s="347"/>
      <c r="K218" s="368"/>
    </row>
    <row r="219" s="1" customFormat="1" ht="12.75" customHeight="1">
      <c r="B219" s="369"/>
      <c r="C219" s="370"/>
      <c r="D219" s="370"/>
      <c r="E219" s="370"/>
      <c r="F219" s="370"/>
      <c r="G219" s="370"/>
      <c r="H219" s="370"/>
      <c r="I219" s="370"/>
      <c r="J219" s="370"/>
      <c r="K219" s="371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91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622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ROUND(J89,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ROUND((SUM(BE89:BE153)),  2)</f>
        <v>0</v>
      </c>
      <c r="G33" s="40"/>
      <c r="H33" s="40"/>
      <c r="I33" s="150">
        <v>0.20999999999999999</v>
      </c>
      <c r="J33" s="149">
        <f>ROUND(((SUM(BE89:BE153))*I33),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ROUND((SUM(BF89:BF153)),  2)</f>
        <v>0</v>
      </c>
      <c r="G34" s="40"/>
      <c r="H34" s="40"/>
      <c r="I34" s="150">
        <v>0.12</v>
      </c>
      <c r="J34" s="149">
        <f>ROUND(((SUM(BF89:BF153))*I34),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ROUND((SUM(BG89:BG153)),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ROUND((SUM(BH89:BH153)),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ROUND((SUM(BI89:BI153)),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03 UP učebny - Chemie chodba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J89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J90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623</v>
      </c>
      <c r="E61" s="176"/>
      <c r="F61" s="176"/>
      <c r="G61" s="176"/>
      <c r="H61" s="176"/>
      <c r="I61" s="176"/>
      <c r="J61" s="177">
        <f>J91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175</v>
      </c>
      <c r="E62" s="176"/>
      <c r="F62" s="176"/>
      <c r="G62" s="176"/>
      <c r="H62" s="176"/>
      <c r="I62" s="176"/>
      <c r="J62" s="177">
        <f>J96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176</v>
      </c>
      <c r="E63" s="176"/>
      <c r="F63" s="176"/>
      <c r="G63" s="176"/>
      <c r="H63" s="176"/>
      <c r="I63" s="176"/>
      <c r="J63" s="177">
        <f>J108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177</v>
      </c>
      <c r="E64" s="176"/>
      <c r="F64" s="176"/>
      <c r="G64" s="176"/>
      <c r="H64" s="176"/>
      <c r="I64" s="176"/>
      <c r="J64" s="177">
        <f>J117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624</v>
      </c>
      <c r="E65" s="176"/>
      <c r="F65" s="176"/>
      <c r="G65" s="176"/>
      <c r="H65" s="176"/>
      <c r="I65" s="176"/>
      <c r="J65" s="177">
        <f>J130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7"/>
      <c r="C66" s="168"/>
      <c r="D66" s="169" t="s">
        <v>178</v>
      </c>
      <c r="E66" s="170"/>
      <c r="F66" s="170"/>
      <c r="G66" s="170"/>
      <c r="H66" s="170"/>
      <c r="I66" s="170"/>
      <c r="J66" s="171">
        <f>J133</f>
        <v>0</v>
      </c>
      <c r="K66" s="168"/>
      <c r="L66" s="17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3"/>
      <c r="C67" s="174"/>
      <c r="D67" s="175" t="s">
        <v>400</v>
      </c>
      <c r="E67" s="176"/>
      <c r="F67" s="176"/>
      <c r="G67" s="176"/>
      <c r="H67" s="176"/>
      <c r="I67" s="176"/>
      <c r="J67" s="177">
        <f>J134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403</v>
      </c>
      <c r="E68" s="176"/>
      <c r="F68" s="176"/>
      <c r="G68" s="176"/>
      <c r="H68" s="176"/>
      <c r="I68" s="176"/>
      <c r="J68" s="177">
        <f>J140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67"/>
      <c r="C69" s="168"/>
      <c r="D69" s="169" t="s">
        <v>405</v>
      </c>
      <c r="E69" s="170"/>
      <c r="F69" s="170"/>
      <c r="G69" s="170"/>
      <c r="H69" s="170"/>
      <c r="I69" s="170"/>
      <c r="J69" s="171">
        <f>J151</f>
        <v>0</v>
      </c>
      <c r="K69" s="168"/>
      <c r="L69" s="17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184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162" t="str">
        <f>E7</f>
        <v>Gymnázium Náchod -bez vybavení</v>
      </c>
      <c r="F79" s="34"/>
      <c r="G79" s="34"/>
      <c r="H79" s="34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167</v>
      </c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E9</f>
        <v>03 UP učebny - Chemie chodba</v>
      </c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F12</f>
        <v xml:space="preserve"> </v>
      </c>
      <c r="G83" s="42"/>
      <c r="H83" s="42"/>
      <c r="I83" s="34" t="s">
        <v>23</v>
      </c>
      <c r="J83" s="74" t="str">
        <f>IF(J12="","",J12)</f>
        <v>16. 9. 2025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25</v>
      </c>
      <c r="D85" s="42"/>
      <c r="E85" s="42"/>
      <c r="F85" s="29" t="str">
        <f>E15</f>
        <v xml:space="preserve"> </v>
      </c>
      <c r="G85" s="42"/>
      <c r="H85" s="42"/>
      <c r="I85" s="34" t="s">
        <v>33</v>
      </c>
      <c r="J85" s="38" t="str">
        <f>E21</f>
        <v xml:space="preserve"> 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31</v>
      </c>
      <c r="D86" s="42"/>
      <c r="E86" s="42"/>
      <c r="F86" s="29" t="str">
        <f>IF(E18="","",E18)</f>
        <v>Vyplň údaj</v>
      </c>
      <c r="G86" s="42"/>
      <c r="H86" s="42"/>
      <c r="I86" s="34" t="s">
        <v>38</v>
      </c>
      <c r="J86" s="38" t="str">
        <f>E24</f>
        <v xml:space="preserve"> </v>
      </c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79"/>
      <c r="B88" s="180"/>
      <c r="C88" s="181" t="s">
        <v>185</v>
      </c>
      <c r="D88" s="182" t="s">
        <v>60</v>
      </c>
      <c r="E88" s="182" t="s">
        <v>56</v>
      </c>
      <c r="F88" s="182" t="s">
        <v>57</v>
      </c>
      <c r="G88" s="182" t="s">
        <v>186</v>
      </c>
      <c r="H88" s="182" t="s">
        <v>187</v>
      </c>
      <c r="I88" s="182" t="s">
        <v>188</v>
      </c>
      <c r="J88" s="182" t="s">
        <v>172</v>
      </c>
      <c r="K88" s="183" t="s">
        <v>189</v>
      </c>
      <c r="L88" s="184"/>
      <c r="M88" s="94" t="s">
        <v>19</v>
      </c>
      <c r="N88" s="95" t="s">
        <v>45</v>
      </c>
      <c r="O88" s="95" t="s">
        <v>190</v>
      </c>
      <c r="P88" s="95" t="s">
        <v>191</v>
      </c>
      <c r="Q88" s="95" t="s">
        <v>192</v>
      </c>
      <c r="R88" s="95" t="s">
        <v>193</v>
      </c>
      <c r="S88" s="95" t="s">
        <v>194</v>
      </c>
      <c r="T88" s="96" t="s">
        <v>195</v>
      </c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</row>
    <row r="89" s="2" customFormat="1" ht="22.8" customHeight="1">
      <c r="A89" s="40"/>
      <c r="B89" s="41"/>
      <c r="C89" s="101" t="s">
        <v>196</v>
      </c>
      <c r="D89" s="42"/>
      <c r="E89" s="42"/>
      <c r="F89" s="42"/>
      <c r="G89" s="42"/>
      <c r="H89" s="42"/>
      <c r="I89" s="42"/>
      <c r="J89" s="185">
        <f>BK89</f>
        <v>0</v>
      </c>
      <c r="K89" s="42"/>
      <c r="L89" s="46"/>
      <c r="M89" s="97"/>
      <c r="N89" s="186"/>
      <c r="O89" s="98"/>
      <c r="P89" s="187">
        <f>P90+P133+P151</f>
        <v>0</v>
      </c>
      <c r="Q89" s="98"/>
      <c r="R89" s="187">
        <f>R90+R133+R151</f>
        <v>4.2932166046999996</v>
      </c>
      <c r="S89" s="98"/>
      <c r="T89" s="188">
        <f>T90+T133+T151</f>
        <v>2.4316240000000002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74</v>
      </c>
      <c r="AU89" s="19" t="s">
        <v>173</v>
      </c>
      <c r="BK89" s="189">
        <f>BK90+BK133+BK151</f>
        <v>0</v>
      </c>
    </row>
    <row r="90" s="12" customFormat="1" ht="25.92" customHeight="1">
      <c r="A90" s="12"/>
      <c r="B90" s="190"/>
      <c r="C90" s="191"/>
      <c r="D90" s="192" t="s">
        <v>74</v>
      </c>
      <c r="E90" s="193" t="s">
        <v>197</v>
      </c>
      <c r="F90" s="193" t="s">
        <v>198</v>
      </c>
      <c r="G90" s="191"/>
      <c r="H90" s="191"/>
      <c r="I90" s="194"/>
      <c r="J90" s="195">
        <f>BK90</f>
        <v>0</v>
      </c>
      <c r="K90" s="191"/>
      <c r="L90" s="196"/>
      <c r="M90" s="197"/>
      <c r="N90" s="198"/>
      <c r="O90" s="198"/>
      <c r="P90" s="199">
        <f>P91+P96+P108+P117+P130</f>
        <v>0</v>
      </c>
      <c r="Q90" s="198"/>
      <c r="R90" s="199">
        <f>R91+R96+R108+R117+R130</f>
        <v>3.7734366046999996</v>
      </c>
      <c r="S90" s="198"/>
      <c r="T90" s="200">
        <f>T91+T96+T108+T117+T130</f>
        <v>2.3046240000000004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83</v>
      </c>
      <c r="AT90" s="202" t="s">
        <v>74</v>
      </c>
      <c r="AU90" s="202" t="s">
        <v>75</v>
      </c>
      <c r="AY90" s="201" t="s">
        <v>199</v>
      </c>
      <c r="BK90" s="203">
        <f>BK91+BK96+BK108+BK117+BK130</f>
        <v>0</v>
      </c>
    </row>
    <row r="91" s="12" customFormat="1" ht="22.8" customHeight="1">
      <c r="A91" s="12"/>
      <c r="B91" s="190"/>
      <c r="C91" s="191"/>
      <c r="D91" s="192" t="s">
        <v>74</v>
      </c>
      <c r="E91" s="204" t="s">
        <v>219</v>
      </c>
      <c r="F91" s="204" t="s">
        <v>625</v>
      </c>
      <c r="G91" s="191"/>
      <c r="H91" s="191"/>
      <c r="I91" s="194"/>
      <c r="J91" s="205">
        <f>BK91</f>
        <v>0</v>
      </c>
      <c r="K91" s="191"/>
      <c r="L91" s="196"/>
      <c r="M91" s="197"/>
      <c r="N91" s="198"/>
      <c r="O91" s="198"/>
      <c r="P91" s="199">
        <f>SUM(P92:P95)</f>
        <v>0</v>
      </c>
      <c r="Q91" s="198"/>
      <c r="R91" s="199">
        <f>SUM(R92:R95)</f>
        <v>0.56721660470000002</v>
      </c>
      <c r="S91" s="198"/>
      <c r="T91" s="200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1" t="s">
        <v>83</v>
      </c>
      <c r="AT91" s="202" t="s">
        <v>74</v>
      </c>
      <c r="AU91" s="202" t="s">
        <v>83</v>
      </c>
      <c r="AY91" s="201" t="s">
        <v>199</v>
      </c>
      <c r="BK91" s="203">
        <f>SUM(BK92:BK95)</f>
        <v>0</v>
      </c>
    </row>
    <row r="92" s="2" customFormat="1" ht="16.5" customHeight="1">
      <c r="A92" s="40"/>
      <c r="B92" s="41"/>
      <c r="C92" s="206" t="s">
        <v>83</v>
      </c>
      <c r="D92" s="206" t="s">
        <v>202</v>
      </c>
      <c r="E92" s="207" t="s">
        <v>626</v>
      </c>
      <c r="F92" s="208" t="s">
        <v>627</v>
      </c>
      <c r="G92" s="209" t="s">
        <v>283</v>
      </c>
      <c r="H92" s="210">
        <v>6.8689999999999998</v>
      </c>
      <c r="I92" s="211"/>
      <c r="J92" s="212">
        <f>ROUND(I92*H92,2)</f>
        <v>0</v>
      </c>
      <c r="K92" s="208" t="s">
        <v>206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0.082576300000000005</v>
      </c>
      <c r="R92" s="215">
        <f>Q92*H92</f>
        <v>0.56721660470000002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628</v>
      </c>
    </row>
    <row r="93" s="2" customFormat="1">
      <c r="A93" s="40"/>
      <c r="B93" s="41"/>
      <c r="C93" s="42"/>
      <c r="D93" s="219" t="s">
        <v>209</v>
      </c>
      <c r="E93" s="42"/>
      <c r="F93" s="220" t="s">
        <v>629</v>
      </c>
      <c r="G93" s="42"/>
      <c r="H93" s="42"/>
      <c r="I93" s="221"/>
      <c r="J93" s="42"/>
      <c r="K93" s="42"/>
      <c r="L93" s="46"/>
      <c r="M93" s="222"/>
      <c r="N93" s="223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209</v>
      </c>
      <c r="AU93" s="19" t="s">
        <v>85</v>
      </c>
    </row>
    <row r="94" s="13" customFormat="1">
      <c r="A94" s="13"/>
      <c r="B94" s="224"/>
      <c r="C94" s="225"/>
      <c r="D94" s="226" t="s">
        <v>216</v>
      </c>
      <c r="E94" s="227" t="s">
        <v>19</v>
      </c>
      <c r="F94" s="228" t="s">
        <v>630</v>
      </c>
      <c r="G94" s="225"/>
      <c r="H94" s="229">
        <v>6.8689999999999998</v>
      </c>
      <c r="I94" s="230"/>
      <c r="J94" s="225"/>
      <c r="K94" s="225"/>
      <c r="L94" s="231"/>
      <c r="M94" s="232"/>
      <c r="N94" s="233"/>
      <c r="O94" s="233"/>
      <c r="P94" s="233"/>
      <c r="Q94" s="233"/>
      <c r="R94" s="233"/>
      <c r="S94" s="233"/>
      <c r="T94" s="234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35" t="s">
        <v>216</v>
      </c>
      <c r="AU94" s="235" t="s">
        <v>85</v>
      </c>
      <c r="AV94" s="13" t="s">
        <v>85</v>
      </c>
      <c r="AW94" s="13" t="s">
        <v>37</v>
      </c>
      <c r="AX94" s="13" t="s">
        <v>75</v>
      </c>
      <c r="AY94" s="235" t="s">
        <v>199</v>
      </c>
    </row>
    <row r="95" s="14" customFormat="1">
      <c r="A95" s="14"/>
      <c r="B95" s="236"/>
      <c r="C95" s="237"/>
      <c r="D95" s="226" t="s">
        <v>216</v>
      </c>
      <c r="E95" s="238" t="s">
        <v>19</v>
      </c>
      <c r="F95" s="239" t="s">
        <v>218</v>
      </c>
      <c r="G95" s="237"/>
      <c r="H95" s="240">
        <v>6.8689999999999998</v>
      </c>
      <c r="I95" s="241"/>
      <c r="J95" s="237"/>
      <c r="K95" s="237"/>
      <c r="L95" s="242"/>
      <c r="M95" s="243"/>
      <c r="N95" s="244"/>
      <c r="O95" s="244"/>
      <c r="P95" s="244"/>
      <c r="Q95" s="244"/>
      <c r="R95" s="244"/>
      <c r="S95" s="244"/>
      <c r="T95" s="245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46" t="s">
        <v>216</v>
      </c>
      <c r="AU95" s="246" t="s">
        <v>85</v>
      </c>
      <c r="AV95" s="14" t="s">
        <v>207</v>
      </c>
      <c r="AW95" s="14" t="s">
        <v>37</v>
      </c>
      <c r="AX95" s="14" t="s">
        <v>83</v>
      </c>
      <c r="AY95" s="246" t="s">
        <v>199</v>
      </c>
    </row>
    <row r="96" s="12" customFormat="1" ht="22.8" customHeight="1">
      <c r="A96" s="12"/>
      <c r="B96" s="190"/>
      <c r="C96" s="191"/>
      <c r="D96" s="192" t="s">
        <v>74</v>
      </c>
      <c r="E96" s="204" t="s">
        <v>200</v>
      </c>
      <c r="F96" s="204" t="s">
        <v>201</v>
      </c>
      <c r="G96" s="191"/>
      <c r="H96" s="191"/>
      <c r="I96" s="194"/>
      <c r="J96" s="205">
        <f>BK96</f>
        <v>0</v>
      </c>
      <c r="K96" s="191"/>
      <c r="L96" s="196"/>
      <c r="M96" s="197"/>
      <c r="N96" s="198"/>
      <c r="O96" s="198"/>
      <c r="P96" s="199">
        <f>SUM(P97:P107)</f>
        <v>0</v>
      </c>
      <c r="Q96" s="198"/>
      <c r="R96" s="199">
        <f>SUM(R97:R107)</f>
        <v>3.2062199999999996</v>
      </c>
      <c r="S96" s="198"/>
      <c r="T96" s="200">
        <f>SUM(T97:T107)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1" t="s">
        <v>83</v>
      </c>
      <c r="AT96" s="202" t="s">
        <v>74</v>
      </c>
      <c r="AU96" s="202" t="s">
        <v>83</v>
      </c>
      <c r="AY96" s="201" t="s">
        <v>199</v>
      </c>
      <c r="BK96" s="203">
        <f>SUM(BK97:BK107)</f>
        <v>0</v>
      </c>
    </row>
    <row r="97" s="2" customFormat="1" ht="16.5" customHeight="1">
      <c r="A97" s="40"/>
      <c r="B97" s="41"/>
      <c r="C97" s="206" t="s">
        <v>85</v>
      </c>
      <c r="D97" s="206" t="s">
        <v>202</v>
      </c>
      <c r="E97" s="207" t="s">
        <v>631</v>
      </c>
      <c r="F97" s="208" t="s">
        <v>632</v>
      </c>
      <c r="G97" s="209" t="s">
        <v>283</v>
      </c>
      <c r="H97" s="210">
        <v>100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0.015699999999999999</v>
      </c>
      <c r="R97" s="215">
        <f>Q97*H97</f>
        <v>1.5699999999999998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633</v>
      </c>
    </row>
    <row r="98" s="2" customFormat="1">
      <c r="A98" s="40"/>
      <c r="B98" s="41"/>
      <c r="C98" s="42"/>
      <c r="D98" s="219" t="s">
        <v>209</v>
      </c>
      <c r="E98" s="42"/>
      <c r="F98" s="220" t="s">
        <v>634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2" customFormat="1" ht="16.5" customHeight="1">
      <c r="A99" s="40"/>
      <c r="B99" s="41"/>
      <c r="C99" s="206" t="s">
        <v>219</v>
      </c>
      <c r="D99" s="206" t="s">
        <v>202</v>
      </c>
      <c r="E99" s="207" t="s">
        <v>406</v>
      </c>
      <c r="F99" s="208" t="s">
        <v>407</v>
      </c>
      <c r="G99" s="209" t="s">
        <v>283</v>
      </c>
      <c r="H99" s="210">
        <v>100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0.015699999999999999</v>
      </c>
      <c r="R99" s="215">
        <f>Q99*H99</f>
        <v>1.5699999999999998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635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409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2" customFormat="1" ht="16.5" customHeight="1">
      <c r="A101" s="40"/>
      <c r="B101" s="41"/>
      <c r="C101" s="206" t="s">
        <v>207</v>
      </c>
      <c r="D101" s="206" t="s">
        <v>202</v>
      </c>
      <c r="E101" s="207" t="s">
        <v>410</v>
      </c>
      <c r="F101" s="208" t="s">
        <v>411</v>
      </c>
      <c r="G101" s="209" t="s">
        <v>222</v>
      </c>
      <c r="H101" s="210">
        <v>10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0.0015</v>
      </c>
      <c r="R101" s="215">
        <f>Q101*H101</f>
        <v>0.014999999999999999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636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413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13" customFormat="1">
      <c r="A103" s="13"/>
      <c r="B103" s="224"/>
      <c r="C103" s="225"/>
      <c r="D103" s="226" t="s">
        <v>216</v>
      </c>
      <c r="E103" s="227" t="s">
        <v>19</v>
      </c>
      <c r="F103" s="228" t="s">
        <v>265</v>
      </c>
      <c r="G103" s="225"/>
      <c r="H103" s="229">
        <v>10</v>
      </c>
      <c r="I103" s="230"/>
      <c r="J103" s="225"/>
      <c r="K103" s="225"/>
      <c r="L103" s="231"/>
      <c r="M103" s="232"/>
      <c r="N103" s="233"/>
      <c r="O103" s="233"/>
      <c r="P103" s="233"/>
      <c r="Q103" s="233"/>
      <c r="R103" s="233"/>
      <c r="S103" s="233"/>
      <c r="T103" s="234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5" t="s">
        <v>216</v>
      </c>
      <c r="AU103" s="235" t="s">
        <v>85</v>
      </c>
      <c r="AV103" s="13" t="s">
        <v>85</v>
      </c>
      <c r="AW103" s="13" t="s">
        <v>37</v>
      </c>
      <c r="AX103" s="13" t="s">
        <v>75</v>
      </c>
      <c r="AY103" s="235" t="s">
        <v>199</v>
      </c>
    </row>
    <row r="104" s="14" customFormat="1">
      <c r="A104" s="14"/>
      <c r="B104" s="236"/>
      <c r="C104" s="237"/>
      <c r="D104" s="226" t="s">
        <v>216</v>
      </c>
      <c r="E104" s="238" t="s">
        <v>19</v>
      </c>
      <c r="F104" s="239" t="s">
        <v>218</v>
      </c>
      <c r="G104" s="237"/>
      <c r="H104" s="240">
        <v>10</v>
      </c>
      <c r="I104" s="241"/>
      <c r="J104" s="237"/>
      <c r="K104" s="237"/>
      <c r="L104" s="242"/>
      <c r="M104" s="243"/>
      <c r="N104" s="244"/>
      <c r="O104" s="244"/>
      <c r="P104" s="244"/>
      <c r="Q104" s="244"/>
      <c r="R104" s="244"/>
      <c r="S104" s="244"/>
      <c r="T104" s="245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6" t="s">
        <v>216</v>
      </c>
      <c r="AU104" s="246" t="s">
        <v>85</v>
      </c>
      <c r="AV104" s="14" t="s">
        <v>207</v>
      </c>
      <c r="AW104" s="14" t="s">
        <v>37</v>
      </c>
      <c r="AX104" s="14" t="s">
        <v>83</v>
      </c>
      <c r="AY104" s="246" t="s">
        <v>199</v>
      </c>
    </row>
    <row r="105" s="2" customFormat="1" ht="16.5" customHeight="1">
      <c r="A105" s="40"/>
      <c r="B105" s="41"/>
      <c r="C105" s="206" t="s">
        <v>238</v>
      </c>
      <c r="D105" s="206" t="s">
        <v>202</v>
      </c>
      <c r="E105" s="207" t="s">
        <v>637</v>
      </c>
      <c r="F105" s="208" t="s">
        <v>638</v>
      </c>
      <c r="G105" s="209" t="s">
        <v>417</v>
      </c>
      <c r="H105" s="210">
        <v>1</v>
      </c>
      <c r="I105" s="211"/>
      <c r="J105" s="212">
        <f>ROUND(I105*H105,2)</f>
        <v>0</v>
      </c>
      <c r="K105" s="208" t="s">
        <v>206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0.035319999999999997</v>
      </c>
      <c r="R105" s="215">
        <f>Q105*H105</f>
        <v>0.035319999999999997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207</v>
      </c>
      <c r="AT105" s="217" t="s">
        <v>202</v>
      </c>
      <c r="AU105" s="217" t="s">
        <v>85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207</v>
      </c>
      <c r="BM105" s="217" t="s">
        <v>639</v>
      </c>
    </row>
    <row r="106" s="2" customFormat="1">
      <c r="A106" s="40"/>
      <c r="B106" s="41"/>
      <c r="C106" s="42"/>
      <c r="D106" s="219" t="s">
        <v>209</v>
      </c>
      <c r="E106" s="42"/>
      <c r="F106" s="220" t="s">
        <v>640</v>
      </c>
      <c r="G106" s="42"/>
      <c r="H106" s="42"/>
      <c r="I106" s="221"/>
      <c r="J106" s="42"/>
      <c r="K106" s="42"/>
      <c r="L106" s="46"/>
      <c r="M106" s="222"/>
      <c r="N106" s="22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209</v>
      </c>
      <c r="AU106" s="19" t="s">
        <v>85</v>
      </c>
    </row>
    <row r="107" s="2" customFormat="1" ht="16.5" customHeight="1">
      <c r="A107" s="40"/>
      <c r="B107" s="41"/>
      <c r="C107" s="247" t="s">
        <v>200</v>
      </c>
      <c r="D107" s="247" t="s">
        <v>287</v>
      </c>
      <c r="E107" s="248" t="s">
        <v>641</v>
      </c>
      <c r="F107" s="249" t="s">
        <v>642</v>
      </c>
      <c r="G107" s="250" t="s">
        <v>417</v>
      </c>
      <c r="H107" s="251">
        <v>1</v>
      </c>
      <c r="I107" s="252"/>
      <c r="J107" s="253">
        <f>ROUND(I107*H107,2)</f>
        <v>0</v>
      </c>
      <c r="K107" s="249" t="s">
        <v>206</v>
      </c>
      <c r="L107" s="254"/>
      <c r="M107" s="255" t="s">
        <v>19</v>
      </c>
      <c r="N107" s="256" t="s">
        <v>46</v>
      </c>
      <c r="O107" s="86"/>
      <c r="P107" s="215">
        <f>O107*H107</f>
        <v>0</v>
      </c>
      <c r="Q107" s="215">
        <v>0.015900000000000001</v>
      </c>
      <c r="R107" s="215">
        <f>Q107*H107</f>
        <v>0.015900000000000001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254</v>
      </c>
      <c r="AT107" s="217" t="s">
        <v>287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643</v>
      </c>
    </row>
    <row r="108" s="12" customFormat="1" ht="22.8" customHeight="1">
      <c r="A108" s="12"/>
      <c r="B108" s="190"/>
      <c r="C108" s="191"/>
      <c r="D108" s="192" t="s">
        <v>74</v>
      </c>
      <c r="E108" s="204" t="s">
        <v>230</v>
      </c>
      <c r="F108" s="204" t="s">
        <v>231</v>
      </c>
      <c r="G108" s="191"/>
      <c r="H108" s="191"/>
      <c r="I108" s="194"/>
      <c r="J108" s="205">
        <f>BK108</f>
        <v>0</v>
      </c>
      <c r="K108" s="191"/>
      <c r="L108" s="196"/>
      <c r="M108" s="197"/>
      <c r="N108" s="198"/>
      <c r="O108" s="198"/>
      <c r="P108" s="199">
        <f>SUM(P109:P116)</f>
        <v>0</v>
      </c>
      <c r="Q108" s="198"/>
      <c r="R108" s="199">
        <f>SUM(R109:R116)</f>
        <v>0</v>
      </c>
      <c r="S108" s="198"/>
      <c r="T108" s="200">
        <f>SUM(T109:T116)</f>
        <v>2.3046240000000004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01" t="s">
        <v>83</v>
      </c>
      <c r="AT108" s="202" t="s">
        <v>74</v>
      </c>
      <c r="AU108" s="202" t="s">
        <v>83</v>
      </c>
      <c r="AY108" s="201" t="s">
        <v>199</v>
      </c>
      <c r="BK108" s="203">
        <f>SUM(BK109:BK116)</f>
        <v>0</v>
      </c>
    </row>
    <row r="109" s="2" customFormat="1" ht="16.5" customHeight="1">
      <c r="A109" s="40"/>
      <c r="B109" s="41"/>
      <c r="C109" s="206" t="s">
        <v>249</v>
      </c>
      <c r="D109" s="206" t="s">
        <v>202</v>
      </c>
      <c r="E109" s="207" t="s">
        <v>644</v>
      </c>
      <c r="F109" s="208" t="s">
        <v>645</v>
      </c>
      <c r="G109" s="209" t="s">
        <v>283</v>
      </c>
      <c r="H109" s="210">
        <v>10.101000000000001</v>
      </c>
      <c r="I109" s="211"/>
      <c r="J109" s="212">
        <f>ROUND(I109*H109,2)</f>
        <v>0</v>
      </c>
      <c r="K109" s="208" t="s">
        <v>206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0.20799999999999999</v>
      </c>
      <c r="T109" s="216">
        <f>S109*H109</f>
        <v>2.1010080000000002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207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646</v>
      </c>
    </row>
    <row r="110" s="2" customFormat="1">
      <c r="A110" s="40"/>
      <c r="B110" s="41"/>
      <c r="C110" s="42"/>
      <c r="D110" s="219" t="s">
        <v>209</v>
      </c>
      <c r="E110" s="42"/>
      <c r="F110" s="220" t="s">
        <v>647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209</v>
      </c>
      <c r="AU110" s="19" t="s">
        <v>85</v>
      </c>
    </row>
    <row r="111" s="13" customFormat="1">
      <c r="A111" s="13"/>
      <c r="B111" s="224"/>
      <c r="C111" s="225"/>
      <c r="D111" s="226" t="s">
        <v>216</v>
      </c>
      <c r="E111" s="227" t="s">
        <v>19</v>
      </c>
      <c r="F111" s="228" t="s">
        <v>648</v>
      </c>
      <c r="G111" s="225"/>
      <c r="H111" s="229">
        <v>10.101000000000001</v>
      </c>
      <c r="I111" s="230"/>
      <c r="J111" s="225"/>
      <c r="K111" s="225"/>
      <c r="L111" s="231"/>
      <c r="M111" s="232"/>
      <c r="N111" s="233"/>
      <c r="O111" s="233"/>
      <c r="P111" s="233"/>
      <c r="Q111" s="233"/>
      <c r="R111" s="233"/>
      <c r="S111" s="233"/>
      <c r="T111" s="234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5" t="s">
        <v>216</v>
      </c>
      <c r="AU111" s="235" t="s">
        <v>85</v>
      </c>
      <c r="AV111" s="13" t="s">
        <v>85</v>
      </c>
      <c r="AW111" s="13" t="s">
        <v>37</v>
      </c>
      <c r="AX111" s="13" t="s">
        <v>75</v>
      </c>
      <c r="AY111" s="235" t="s">
        <v>199</v>
      </c>
    </row>
    <row r="112" s="14" customFormat="1">
      <c r="A112" s="14"/>
      <c r="B112" s="236"/>
      <c r="C112" s="237"/>
      <c r="D112" s="226" t="s">
        <v>216</v>
      </c>
      <c r="E112" s="238" t="s">
        <v>19</v>
      </c>
      <c r="F112" s="239" t="s">
        <v>218</v>
      </c>
      <c r="G112" s="237"/>
      <c r="H112" s="240">
        <v>10.101000000000001</v>
      </c>
      <c r="I112" s="241"/>
      <c r="J112" s="237"/>
      <c r="K112" s="237"/>
      <c r="L112" s="242"/>
      <c r="M112" s="243"/>
      <c r="N112" s="244"/>
      <c r="O112" s="244"/>
      <c r="P112" s="244"/>
      <c r="Q112" s="244"/>
      <c r="R112" s="244"/>
      <c r="S112" s="244"/>
      <c r="T112" s="24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6" t="s">
        <v>216</v>
      </c>
      <c r="AU112" s="246" t="s">
        <v>85</v>
      </c>
      <c r="AV112" s="14" t="s">
        <v>207</v>
      </c>
      <c r="AW112" s="14" t="s">
        <v>37</v>
      </c>
      <c r="AX112" s="14" t="s">
        <v>83</v>
      </c>
      <c r="AY112" s="246" t="s">
        <v>199</v>
      </c>
    </row>
    <row r="113" s="2" customFormat="1" ht="16.5" customHeight="1">
      <c r="A113" s="40"/>
      <c r="B113" s="41"/>
      <c r="C113" s="206" t="s">
        <v>254</v>
      </c>
      <c r="D113" s="206" t="s">
        <v>202</v>
      </c>
      <c r="E113" s="207" t="s">
        <v>649</v>
      </c>
      <c r="F113" s="208" t="s">
        <v>650</v>
      </c>
      <c r="G113" s="209" t="s">
        <v>283</v>
      </c>
      <c r="H113" s="210">
        <v>3.2320000000000002</v>
      </c>
      <c r="I113" s="211"/>
      <c r="J113" s="212">
        <f>ROUND(I113*H113,2)</f>
        <v>0</v>
      </c>
      <c r="K113" s="208" t="s">
        <v>206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0.063</v>
      </c>
      <c r="T113" s="216">
        <f>S113*H113</f>
        <v>0.20361600000000002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207</v>
      </c>
      <c r="AT113" s="217" t="s">
        <v>202</v>
      </c>
      <c r="AU113" s="217" t="s">
        <v>85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207</v>
      </c>
      <c r="BM113" s="217" t="s">
        <v>651</v>
      </c>
    </row>
    <row r="114" s="2" customFormat="1">
      <c r="A114" s="40"/>
      <c r="B114" s="41"/>
      <c r="C114" s="42"/>
      <c r="D114" s="219" t="s">
        <v>209</v>
      </c>
      <c r="E114" s="42"/>
      <c r="F114" s="220" t="s">
        <v>652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209</v>
      </c>
      <c r="AU114" s="19" t="s">
        <v>85</v>
      </c>
    </row>
    <row r="115" s="13" customFormat="1">
      <c r="A115" s="13"/>
      <c r="B115" s="224"/>
      <c r="C115" s="225"/>
      <c r="D115" s="226" t="s">
        <v>216</v>
      </c>
      <c r="E115" s="227" t="s">
        <v>19</v>
      </c>
      <c r="F115" s="228" t="s">
        <v>653</v>
      </c>
      <c r="G115" s="225"/>
      <c r="H115" s="229">
        <v>3.2320000000000002</v>
      </c>
      <c r="I115" s="230"/>
      <c r="J115" s="225"/>
      <c r="K115" s="225"/>
      <c r="L115" s="231"/>
      <c r="M115" s="232"/>
      <c r="N115" s="233"/>
      <c r="O115" s="233"/>
      <c r="P115" s="233"/>
      <c r="Q115" s="233"/>
      <c r="R115" s="233"/>
      <c r="S115" s="233"/>
      <c r="T115" s="234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5" t="s">
        <v>216</v>
      </c>
      <c r="AU115" s="235" t="s">
        <v>85</v>
      </c>
      <c r="AV115" s="13" t="s">
        <v>85</v>
      </c>
      <c r="AW115" s="13" t="s">
        <v>37</v>
      </c>
      <c r="AX115" s="13" t="s">
        <v>75</v>
      </c>
      <c r="AY115" s="235" t="s">
        <v>199</v>
      </c>
    </row>
    <row r="116" s="14" customFormat="1">
      <c r="A116" s="14"/>
      <c r="B116" s="236"/>
      <c r="C116" s="237"/>
      <c r="D116" s="226" t="s">
        <v>216</v>
      </c>
      <c r="E116" s="238" t="s">
        <v>19</v>
      </c>
      <c r="F116" s="239" t="s">
        <v>218</v>
      </c>
      <c r="G116" s="237"/>
      <c r="H116" s="240">
        <v>3.2320000000000002</v>
      </c>
      <c r="I116" s="241"/>
      <c r="J116" s="237"/>
      <c r="K116" s="237"/>
      <c r="L116" s="242"/>
      <c r="M116" s="243"/>
      <c r="N116" s="244"/>
      <c r="O116" s="244"/>
      <c r="P116" s="244"/>
      <c r="Q116" s="244"/>
      <c r="R116" s="244"/>
      <c r="S116" s="244"/>
      <c r="T116" s="245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6" t="s">
        <v>216</v>
      </c>
      <c r="AU116" s="246" t="s">
        <v>85</v>
      </c>
      <c r="AV116" s="14" t="s">
        <v>207</v>
      </c>
      <c r="AW116" s="14" t="s">
        <v>37</v>
      </c>
      <c r="AX116" s="14" t="s">
        <v>83</v>
      </c>
      <c r="AY116" s="246" t="s">
        <v>199</v>
      </c>
    </row>
    <row r="117" s="12" customFormat="1" ht="22.8" customHeight="1">
      <c r="A117" s="12"/>
      <c r="B117" s="190"/>
      <c r="C117" s="191"/>
      <c r="D117" s="192" t="s">
        <v>74</v>
      </c>
      <c r="E117" s="204" t="s">
        <v>236</v>
      </c>
      <c r="F117" s="204" t="s">
        <v>237</v>
      </c>
      <c r="G117" s="191"/>
      <c r="H117" s="191"/>
      <c r="I117" s="194"/>
      <c r="J117" s="205">
        <f>BK117</f>
        <v>0</v>
      </c>
      <c r="K117" s="191"/>
      <c r="L117" s="196"/>
      <c r="M117" s="197"/>
      <c r="N117" s="198"/>
      <c r="O117" s="198"/>
      <c r="P117" s="199">
        <f>SUM(P118:P129)</f>
        <v>0</v>
      </c>
      <c r="Q117" s="198"/>
      <c r="R117" s="199">
        <f>SUM(R118:R129)</f>
        <v>0</v>
      </c>
      <c r="S117" s="198"/>
      <c r="T117" s="200">
        <f>SUM(T118:T129)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1" t="s">
        <v>83</v>
      </c>
      <c r="AT117" s="202" t="s">
        <v>74</v>
      </c>
      <c r="AU117" s="202" t="s">
        <v>83</v>
      </c>
      <c r="AY117" s="201" t="s">
        <v>199</v>
      </c>
      <c r="BK117" s="203">
        <f>SUM(BK118:BK129)</f>
        <v>0</v>
      </c>
    </row>
    <row r="118" s="2" customFormat="1" ht="21.75" customHeight="1">
      <c r="A118" s="40"/>
      <c r="B118" s="41"/>
      <c r="C118" s="206" t="s">
        <v>230</v>
      </c>
      <c r="D118" s="206" t="s">
        <v>202</v>
      </c>
      <c r="E118" s="207" t="s">
        <v>428</v>
      </c>
      <c r="F118" s="208" t="s">
        <v>429</v>
      </c>
      <c r="G118" s="209" t="s">
        <v>213</v>
      </c>
      <c r="H118" s="210">
        <v>1.6539999999999999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</v>
      </c>
      <c r="R118" s="215">
        <f>Q118*H118</f>
        <v>0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207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207</v>
      </c>
      <c r="BM118" s="217" t="s">
        <v>654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431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2" customFormat="1" ht="16.5" customHeight="1">
      <c r="A120" s="40"/>
      <c r="B120" s="41"/>
      <c r="C120" s="206" t="s">
        <v>265</v>
      </c>
      <c r="D120" s="206" t="s">
        <v>202</v>
      </c>
      <c r="E120" s="207" t="s">
        <v>250</v>
      </c>
      <c r="F120" s="208" t="s">
        <v>251</v>
      </c>
      <c r="G120" s="209" t="s">
        <v>213</v>
      </c>
      <c r="H120" s="210">
        <v>1.6539999999999999</v>
      </c>
      <c r="I120" s="211"/>
      <c r="J120" s="212">
        <f>ROUND(I120*H120,2)</f>
        <v>0</v>
      </c>
      <c r="K120" s="208" t="s">
        <v>206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</v>
      </c>
      <c r="R120" s="215">
        <f>Q120*H120</f>
        <v>0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207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207</v>
      </c>
      <c r="BM120" s="217" t="s">
        <v>655</v>
      </c>
    </row>
    <row r="121" s="2" customFormat="1">
      <c r="A121" s="40"/>
      <c r="B121" s="41"/>
      <c r="C121" s="42"/>
      <c r="D121" s="219" t="s">
        <v>209</v>
      </c>
      <c r="E121" s="42"/>
      <c r="F121" s="220" t="s">
        <v>253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209</v>
      </c>
      <c r="AU121" s="19" t="s">
        <v>85</v>
      </c>
    </row>
    <row r="122" s="2" customFormat="1" ht="16.5" customHeight="1">
      <c r="A122" s="40"/>
      <c r="B122" s="41"/>
      <c r="C122" s="206" t="s">
        <v>271</v>
      </c>
      <c r="D122" s="206" t="s">
        <v>202</v>
      </c>
      <c r="E122" s="207" t="s">
        <v>255</v>
      </c>
      <c r="F122" s="208" t="s">
        <v>256</v>
      </c>
      <c r="G122" s="209" t="s">
        <v>213</v>
      </c>
      <c r="H122" s="210">
        <v>33.079999999999998</v>
      </c>
      <c r="I122" s="211"/>
      <c r="J122" s="212">
        <f>ROUND(I122*H122,2)</f>
        <v>0</v>
      </c>
      <c r="K122" s="208" t="s">
        <v>206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</v>
      </c>
      <c r="R122" s="215">
        <f>Q122*H122</f>
        <v>0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207</v>
      </c>
      <c r="AT122" s="217" t="s">
        <v>202</v>
      </c>
      <c r="AU122" s="217" t="s">
        <v>85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207</v>
      </c>
      <c r="BM122" s="217" t="s">
        <v>656</v>
      </c>
    </row>
    <row r="123" s="2" customFormat="1">
      <c r="A123" s="40"/>
      <c r="B123" s="41"/>
      <c r="C123" s="42"/>
      <c r="D123" s="219" t="s">
        <v>209</v>
      </c>
      <c r="E123" s="42"/>
      <c r="F123" s="220" t="s">
        <v>258</v>
      </c>
      <c r="G123" s="42"/>
      <c r="H123" s="42"/>
      <c r="I123" s="221"/>
      <c r="J123" s="42"/>
      <c r="K123" s="42"/>
      <c r="L123" s="46"/>
      <c r="M123" s="222"/>
      <c r="N123" s="223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209</v>
      </c>
      <c r="AU123" s="19" t="s">
        <v>85</v>
      </c>
    </row>
    <row r="124" s="13" customFormat="1">
      <c r="A124" s="13"/>
      <c r="B124" s="224"/>
      <c r="C124" s="225"/>
      <c r="D124" s="226" t="s">
        <v>216</v>
      </c>
      <c r="E124" s="227" t="s">
        <v>19</v>
      </c>
      <c r="F124" s="228" t="s">
        <v>657</v>
      </c>
      <c r="G124" s="225"/>
      <c r="H124" s="229">
        <v>33.079999999999998</v>
      </c>
      <c r="I124" s="230"/>
      <c r="J124" s="225"/>
      <c r="K124" s="225"/>
      <c r="L124" s="231"/>
      <c r="M124" s="232"/>
      <c r="N124" s="233"/>
      <c r="O124" s="233"/>
      <c r="P124" s="233"/>
      <c r="Q124" s="233"/>
      <c r="R124" s="233"/>
      <c r="S124" s="233"/>
      <c r="T124" s="234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5" t="s">
        <v>216</v>
      </c>
      <c r="AU124" s="235" t="s">
        <v>85</v>
      </c>
      <c r="AV124" s="13" t="s">
        <v>85</v>
      </c>
      <c r="AW124" s="13" t="s">
        <v>37</v>
      </c>
      <c r="AX124" s="13" t="s">
        <v>75</v>
      </c>
      <c r="AY124" s="235" t="s">
        <v>199</v>
      </c>
    </row>
    <row r="125" s="14" customFormat="1">
      <c r="A125" s="14"/>
      <c r="B125" s="236"/>
      <c r="C125" s="237"/>
      <c r="D125" s="226" t="s">
        <v>216</v>
      </c>
      <c r="E125" s="238" t="s">
        <v>19</v>
      </c>
      <c r="F125" s="239" t="s">
        <v>218</v>
      </c>
      <c r="G125" s="237"/>
      <c r="H125" s="240">
        <v>33.079999999999998</v>
      </c>
      <c r="I125" s="241"/>
      <c r="J125" s="237"/>
      <c r="K125" s="237"/>
      <c r="L125" s="242"/>
      <c r="M125" s="243"/>
      <c r="N125" s="244"/>
      <c r="O125" s="244"/>
      <c r="P125" s="244"/>
      <c r="Q125" s="244"/>
      <c r="R125" s="244"/>
      <c r="S125" s="244"/>
      <c r="T125" s="24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6" t="s">
        <v>216</v>
      </c>
      <c r="AU125" s="246" t="s">
        <v>85</v>
      </c>
      <c r="AV125" s="14" t="s">
        <v>207</v>
      </c>
      <c r="AW125" s="14" t="s">
        <v>37</v>
      </c>
      <c r="AX125" s="14" t="s">
        <v>83</v>
      </c>
      <c r="AY125" s="246" t="s">
        <v>199</v>
      </c>
    </row>
    <row r="126" s="2" customFormat="1" ht="21.75" customHeight="1">
      <c r="A126" s="40"/>
      <c r="B126" s="41"/>
      <c r="C126" s="206" t="s">
        <v>8</v>
      </c>
      <c r="D126" s="206" t="s">
        <v>202</v>
      </c>
      <c r="E126" s="207" t="s">
        <v>260</v>
      </c>
      <c r="F126" s="208" t="s">
        <v>261</v>
      </c>
      <c r="G126" s="209" t="s">
        <v>213</v>
      </c>
      <c r="H126" s="210">
        <v>1.5269999999999999</v>
      </c>
      <c r="I126" s="211"/>
      <c r="J126" s="212">
        <f>ROUND(I126*H126,2)</f>
        <v>0</v>
      </c>
      <c r="K126" s="208" t="s">
        <v>206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207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207</v>
      </c>
      <c r="BM126" s="217" t="s">
        <v>658</v>
      </c>
    </row>
    <row r="127" s="2" customFormat="1">
      <c r="A127" s="40"/>
      <c r="B127" s="41"/>
      <c r="C127" s="42"/>
      <c r="D127" s="219" t="s">
        <v>209</v>
      </c>
      <c r="E127" s="42"/>
      <c r="F127" s="220" t="s">
        <v>263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209</v>
      </c>
      <c r="AU127" s="19" t="s">
        <v>85</v>
      </c>
    </row>
    <row r="128" s="2" customFormat="1" ht="21.75" customHeight="1">
      <c r="A128" s="40"/>
      <c r="B128" s="41"/>
      <c r="C128" s="206" t="s">
        <v>286</v>
      </c>
      <c r="D128" s="206" t="s">
        <v>202</v>
      </c>
      <c r="E128" s="207" t="s">
        <v>266</v>
      </c>
      <c r="F128" s="208" t="s">
        <v>267</v>
      </c>
      <c r="G128" s="209" t="s">
        <v>213</v>
      </c>
      <c r="H128" s="210">
        <v>0.096000000000000002</v>
      </c>
      <c r="I128" s="211"/>
      <c r="J128" s="212">
        <f>ROUND(I128*H128,2)</f>
        <v>0</v>
      </c>
      <c r="K128" s="208" t="s">
        <v>206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0</v>
      </c>
      <c r="R128" s="215">
        <f>Q128*H128</f>
        <v>0</v>
      </c>
      <c r="S128" s="215">
        <v>0</v>
      </c>
      <c r="T128" s="21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207</v>
      </c>
      <c r="AT128" s="217" t="s">
        <v>202</v>
      </c>
      <c r="AU128" s="217" t="s">
        <v>85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207</v>
      </c>
      <c r="BM128" s="217" t="s">
        <v>659</v>
      </c>
    </row>
    <row r="129" s="2" customFormat="1">
      <c r="A129" s="40"/>
      <c r="B129" s="41"/>
      <c r="C129" s="42"/>
      <c r="D129" s="219" t="s">
        <v>209</v>
      </c>
      <c r="E129" s="42"/>
      <c r="F129" s="220" t="s">
        <v>269</v>
      </c>
      <c r="G129" s="42"/>
      <c r="H129" s="42"/>
      <c r="I129" s="221"/>
      <c r="J129" s="42"/>
      <c r="K129" s="42"/>
      <c r="L129" s="46"/>
      <c r="M129" s="222"/>
      <c r="N129" s="223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209</v>
      </c>
      <c r="AU129" s="19" t="s">
        <v>85</v>
      </c>
    </row>
    <row r="130" s="12" customFormat="1" ht="22.8" customHeight="1">
      <c r="A130" s="12"/>
      <c r="B130" s="190"/>
      <c r="C130" s="191"/>
      <c r="D130" s="192" t="s">
        <v>74</v>
      </c>
      <c r="E130" s="204" t="s">
        <v>660</v>
      </c>
      <c r="F130" s="204" t="s">
        <v>661</v>
      </c>
      <c r="G130" s="191"/>
      <c r="H130" s="191"/>
      <c r="I130" s="194"/>
      <c r="J130" s="205">
        <f>BK130</f>
        <v>0</v>
      </c>
      <c r="K130" s="191"/>
      <c r="L130" s="196"/>
      <c r="M130" s="197"/>
      <c r="N130" s="198"/>
      <c r="O130" s="198"/>
      <c r="P130" s="199">
        <f>SUM(P131:P132)</f>
        <v>0</v>
      </c>
      <c r="Q130" s="198"/>
      <c r="R130" s="199">
        <f>SUM(R131:R132)</f>
        <v>0</v>
      </c>
      <c r="S130" s="198"/>
      <c r="T130" s="200">
        <f>SUM(T131:T132)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1" t="s">
        <v>83</v>
      </c>
      <c r="AT130" s="202" t="s">
        <v>74</v>
      </c>
      <c r="AU130" s="202" t="s">
        <v>83</v>
      </c>
      <c r="AY130" s="201" t="s">
        <v>199</v>
      </c>
      <c r="BK130" s="203">
        <f>SUM(BK131:BK132)</f>
        <v>0</v>
      </c>
    </row>
    <row r="131" s="2" customFormat="1" ht="16.5" customHeight="1">
      <c r="A131" s="40"/>
      <c r="B131" s="41"/>
      <c r="C131" s="206" t="s">
        <v>293</v>
      </c>
      <c r="D131" s="206" t="s">
        <v>202</v>
      </c>
      <c r="E131" s="207" t="s">
        <v>662</v>
      </c>
      <c r="F131" s="208" t="s">
        <v>663</v>
      </c>
      <c r="G131" s="209" t="s">
        <v>213</v>
      </c>
      <c r="H131" s="210">
        <v>3.7730000000000001</v>
      </c>
      <c r="I131" s="211"/>
      <c r="J131" s="212">
        <f>ROUND(I131*H131,2)</f>
        <v>0</v>
      </c>
      <c r="K131" s="208" t="s">
        <v>206</v>
      </c>
      <c r="L131" s="46"/>
      <c r="M131" s="213" t="s">
        <v>19</v>
      </c>
      <c r="N131" s="214" t="s">
        <v>46</v>
      </c>
      <c r="O131" s="86"/>
      <c r="P131" s="215">
        <f>O131*H131</f>
        <v>0</v>
      </c>
      <c r="Q131" s="215">
        <v>0</v>
      </c>
      <c r="R131" s="215">
        <f>Q131*H131</f>
        <v>0</v>
      </c>
      <c r="S131" s="215">
        <v>0</v>
      </c>
      <c r="T131" s="21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17" t="s">
        <v>207</v>
      </c>
      <c r="AT131" s="217" t="s">
        <v>202</v>
      </c>
      <c r="AU131" s="217" t="s">
        <v>85</v>
      </c>
      <c r="AY131" s="19" t="s">
        <v>199</v>
      </c>
      <c r="BE131" s="218">
        <f>IF(N131="základní",J131,0)</f>
        <v>0</v>
      </c>
      <c r="BF131" s="218">
        <f>IF(N131="snížená",J131,0)</f>
        <v>0</v>
      </c>
      <c r="BG131" s="218">
        <f>IF(N131="zákl. přenesená",J131,0)</f>
        <v>0</v>
      </c>
      <c r="BH131" s="218">
        <f>IF(N131="sníž. přenesená",J131,0)</f>
        <v>0</v>
      </c>
      <c r="BI131" s="218">
        <f>IF(N131="nulová",J131,0)</f>
        <v>0</v>
      </c>
      <c r="BJ131" s="19" t="s">
        <v>83</v>
      </c>
      <c r="BK131" s="218">
        <f>ROUND(I131*H131,2)</f>
        <v>0</v>
      </c>
      <c r="BL131" s="19" t="s">
        <v>207</v>
      </c>
      <c r="BM131" s="217" t="s">
        <v>664</v>
      </c>
    </row>
    <row r="132" s="2" customFormat="1">
      <c r="A132" s="40"/>
      <c r="B132" s="41"/>
      <c r="C132" s="42"/>
      <c r="D132" s="219" t="s">
        <v>209</v>
      </c>
      <c r="E132" s="42"/>
      <c r="F132" s="220" t="s">
        <v>665</v>
      </c>
      <c r="G132" s="42"/>
      <c r="H132" s="42"/>
      <c r="I132" s="221"/>
      <c r="J132" s="42"/>
      <c r="K132" s="42"/>
      <c r="L132" s="46"/>
      <c r="M132" s="222"/>
      <c r="N132" s="223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209</v>
      </c>
      <c r="AU132" s="19" t="s">
        <v>85</v>
      </c>
    </row>
    <row r="133" s="12" customFormat="1" ht="25.92" customHeight="1">
      <c r="A133" s="12"/>
      <c r="B133" s="190"/>
      <c r="C133" s="191"/>
      <c r="D133" s="192" t="s">
        <v>74</v>
      </c>
      <c r="E133" s="193" t="s">
        <v>277</v>
      </c>
      <c r="F133" s="193" t="s">
        <v>278</v>
      </c>
      <c r="G133" s="191"/>
      <c r="H133" s="191"/>
      <c r="I133" s="194"/>
      <c r="J133" s="195">
        <f>BK133</f>
        <v>0</v>
      </c>
      <c r="K133" s="191"/>
      <c r="L133" s="196"/>
      <c r="M133" s="197"/>
      <c r="N133" s="198"/>
      <c r="O133" s="198"/>
      <c r="P133" s="199">
        <f>P134+P140</f>
        <v>0</v>
      </c>
      <c r="Q133" s="198"/>
      <c r="R133" s="199">
        <f>R134+R140</f>
        <v>0.51978000000000002</v>
      </c>
      <c r="S133" s="198"/>
      <c r="T133" s="200">
        <f>T134+T140</f>
        <v>0.127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01" t="s">
        <v>85</v>
      </c>
      <c r="AT133" s="202" t="s">
        <v>74</v>
      </c>
      <c r="AU133" s="202" t="s">
        <v>75</v>
      </c>
      <c r="AY133" s="201" t="s">
        <v>199</v>
      </c>
      <c r="BK133" s="203">
        <f>BK134+BK140</f>
        <v>0</v>
      </c>
    </row>
    <row r="134" s="12" customFormat="1" ht="22.8" customHeight="1">
      <c r="A134" s="12"/>
      <c r="B134" s="190"/>
      <c r="C134" s="191"/>
      <c r="D134" s="192" t="s">
        <v>74</v>
      </c>
      <c r="E134" s="204" t="s">
        <v>463</v>
      </c>
      <c r="F134" s="204" t="s">
        <v>464</v>
      </c>
      <c r="G134" s="191"/>
      <c r="H134" s="191"/>
      <c r="I134" s="194"/>
      <c r="J134" s="205">
        <f>BK134</f>
        <v>0</v>
      </c>
      <c r="K134" s="191"/>
      <c r="L134" s="196"/>
      <c r="M134" s="197"/>
      <c r="N134" s="198"/>
      <c r="O134" s="198"/>
      <c r="P134" s="199">
        <f>SUM(P135:P139)</f>
        <v>0</v>
      </c>
      <c r="Q134" s="198"/>
      <c r="R134" s="199">
        <f>SUM(R135:R139)</f>
        <v>0.052479999999999999</v>
      </c>
      <c r="S134" s="198"/>
      <c r="T134" s="200">
        <f>SUM(T135:T139)</f>
        <v>0.096000000000000002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1" t="s">
        <v>85</v>
      </c>
      <c r="AT134" s="202" t="s">
        <v>74</v>
      </c>
      <c r="AU134" s="202" t="s">
        <v>83</v>
      </c>
      <c r="AY134" s="201" t="s">
        <v>199</v>
      </c>
      <c r="BK134" s="203">
        <f>SUM(BK135:BK139)</f>
        <v>0</v>
      </c>
    </row>
    <row r="135" s="2" customFormat="1" ht="16.5" customHeight="1">
      <c r="A135" s="40"/>
      <c r="B135" s="41"/>
      <c r="C135" s="206" t="s">
        <v>298</v>
      </c>
      <c r="D135" s="206" t="s">
        <v>202</v>
      </c>
      <c r="E135" s="207" t="s">
        <v>666</v>
      </c>
      <c r="F135" s="208" t="s">
        <v>667</v>
      </c>
      <c r="G135" s="209" t="s">
        <v>417</v>
      </c>
      <c r="H135" s="210">
        <v>1</v>
      </c>
      <c r="I135" s="211"/>
      <c r="J135" s="212">
        <f>ROUND(I135*H135,2)</f>
        <v>0</v>
      </c>
      <c r="K135" s="208" t="s">
        <v>206</v>
      </c>
      <c r="L135" s="46"/>
      <c r="M135" s="213" t="s">
        <v>19</v>
      </c>
      <c r="N135" s="214" t="s">
        <v>46</v>
      </c>
      <c r="O135" s="86"/>
      <c r="P135" s="215">
        <f>O135*H135</f>
        <v>0</v>
      </c>
      <c r="Q135" s="215">
        <v>0</v>
      </c>
      <c r="R135" s="215">
        <f>Q135*H135</f>
        <v>0</v>
      </c>
      <c r="S135" s="215">
        <v>0</v>
      </c>
      <c r="T135" s="21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17" t="s">
        <v>128</v>
      </c>
      <c r="AT135" s="217" t="s">
        <v>202</v>
      </c>
      <c r="AU135" s="217" t="s">
        <v>85</v>
      </c>
      <c r="AY135" s="19" t="s">
        <v>199</v>
      </c>
      <c r="BE135" s="218">
        <f>IF(N135="základní",J135,0)</f>
        <v>0</v>
      </c>
      <c r="BF135" s="218">
        <f>IF(N135="snížená",J135,0)</f>
        <v>0</v>
      </c>
      <c r="BG135" s="218">
        <f>IF(N135="zákl. přenesená",J135,0)</f>
        <v>0</v>
      </c>
      <c r="BH135" s="218">
        <f>IF(N135="sníž. přenesená",J135,0)</f>
        <v>0</v>
      </c>
      <c r="BI135" s="218">
        <f>IF(N135="nulová",J135,0)</f>
        <v>0</v>
      </c>
      <c r="BJ135" s="19" t="s">
        <v>83</v>
      </c>
      <c r="BK135" s="218">
        <f>ROUND(I135*H135,2)</f>
        <v>0</v>
      </c>
      <c r="BL135" s="19" t="s">
        <v>128</v>
      </c>
      <c r="BM135" s="217" t="s">
        <v>668</v>
      </c>
    </row>
    <row r="136" s="2" customFormat="1">
      <c r="A136" s="40"/>
      <c r="B136" s="41"/>
      <c r="C136" s="42"/>
      <c r="D136" s="219" t="s">
        <v>209</v>
      </c>
      <c r="E136" s="42"/>
      <c r="F136" s="220" t="s">
        <v>669</v>
      </c>
      <c r="G136" s="42"/>
      <c r="H136" s="42"/>
      <c r="I136" s="221"/>
      <c r="J136" s="42"/>
      <c r="K136" s="42"/>
      <c r="L136" s="46"/>
      <c r="M136" s="222"/>
      <c r="N136" s="223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209</v>
      </c>
      <c r="AU136" s="19" t="s">
        <v>85</v>
      </c>
    </row>
    <row r="137" s="2" customFormat="1" ht="21.75" customHeight="1">
      <c r="A137" s="40"/>
      <c r="B137" s="41"/>
      <c r="C137" s="247" t="s">
        <v>128</v>
      </c>
      <c r="D137" s="247" t="s">
        <v>287</v>
      </c>
      <c r="E137" s="248" t="s">
        <v>670</v>
      </c>
      <c r="F137" s="249" t="s">
        <v>671</v>
      </c>
      <c r="G137" s="250" t="s">
        <v>417</v>
      </c>
      <c r="H137" s="251">
        <v>1</v>
      </c>
      <c r="I137" s="252"/>
      <c r="J137" s="253">
        <f>ROUND(I137*H137,2)</f>
        <v>0</v>
      </c>
      <c r="K137" s="249" t="s">
        <v>206</v>
      </c>
      <c r="L137" s="254"/>
      <c r="M137" s="255" t="s">
        <v>19</v>
      </c>
      <c r="N137" s="256" t="s">
        <v>46</v>
      </c>
      <c r="O137" s="86"/>
      <c r="P137" s="215">
        <f>O137*H137</f>
        <v>0</v>
      </c>
      <c r="Q137" s="215">
        <v>0.052479999999999999</v>
      </c>
      <c r="R137" s="215">
        <f>Q137*H137</f>
        <v>0.052479999999999999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290</v>
      </c>
      <c r="AT137" s="217" t="s">
        <v>287</v>
      </c>
      <c r="AU137" s="217" t="s">
        <v>85</v>
      </c>
      <c r="AY137" s="19" t="s">
        <v>199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83</v>
      </c>
      <c r="BK137" s="218">
        <f>ROUND(I137*H137,2)</f>
        <v>0</v>
      </c>
      <c r="BL137" s="19" t="s">
        <v>128</v>
      </c>
      <c r="BM137" s="217" t="s">
        <v>672</v>
      </c>
    </row>
    <row r="138" s="2" customFormat="1" ht="16.5" customHeight="1">
      <c r="A138" s="40"/>
      <c r="B138" s="41"/>
      <c r="C138" s="206" t="s">
        <v>131</v>
      </c>
      <c r="D138" s="206" t="s">
        <v>202</v>
      </c>
      <c r="E138" s="207" t="s">
        <v>472</v>
      </c>
      <c r="F138" s="208" t="s">
        <v>473</v>
      </c>
      <c r="G138" s="209" t="s">
        <v>417</v>
      </c>
      <c r="H138" s="210">
        <v>4</v>
      </c>
      <c r="I138" s="211"/>
      <c r="J138" s="212">
        <f>ROUND(I138*H138,2)</f>
        <v>0</v>
      </c>
      <c r="K138" s="208" t="s">
        <v>206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</v>
      </c>
      <c r="R138" s="215">
        <f>Q138*H138</f>
        <v>0</v>
      </c>
      <c r="S138" s="215">
        <v>0.024</v>
      </c>
      <c r="T138" s="216">
        <f>S138*H138</f>
        <v>0.096000000000000002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128</v>
      </c>
      <c r="AT138" s="217" t="s">
        <v>202</v>
      </c>
      <c r="AU138" s="217" t="s">
        <v>85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128</v>
      </c>
      <c r="BM138" s="217" t="s">
        <v>673</v>
      </c>
    </row>
    <row r="139" s="2" customFormat="1">
      <c r="A139" s="40"/>
      <c r="B139" s="41"/>
      <c r="C139" s="42"/>
      <c r="D139" s="219" t="s">
        <v>209</v>
      </c>
      <c r="E139" s="42"/>
      <c r="F139" s="220" t="s">
        <v>475</v>
      </c>
      <c r="G139" s="42"/>
      <c r="H139" s="42"/>
      <c r="I139" s="221"/>
      <c r="J139" s="42"/>
      <c r="K139" s="42"/>
      <c r="L139" s="46"/>
      <c r="M139" s="222"/>
      <c r="N139" s="22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209</v>
      </c>
      <c r="AU139" s="19" t="s">
        <v>85</v>
      </c>
    </row>
    <row r="140" s="12" customFormat="1" ht="22.8" customHeight="1">
      <c r="A140" s="12"/>
      <c r="B140" s="190"/>
      <c r="C140" s="191"/>
      <c r="D140" s="192" t="s">
        <v>74</v>
      </c>
      <c r="E140" s="204" t="s">
        <v>568</v>
      </c>
      <c r="F140" s="204" t="s">
        <v>569</v>
      </c>
      <c r="G140" s="191"/>
      <c r="H140" s="191"/>
      <c r="I140" s="194"/>
      <c r="J140" s="205">
        <f>BK140</f>
        <v>0</v>
      </c>
      <c r="K140" s="191"/>
      <c r="L140" s="196"/>
      <c r="M140" s="197"/>
      <c r="N140" s="198"/>
      <c r="O140" s="198"/>
      <c r="P140" s="199">
        <f>SUM(P141:P150)</f>
        <v>0</v>
      </c>
      <c r="Q140" s="198"/>
      <c r="R140" s="199">
        <f>SUM(R141:R150)</f>
        <v>0.46730000000000005</v>
      </c>
      <c r="S140" s="198"/>
      <c r="T140" s="200">
        <f>SUM(T141:T150)</f>
        <v>0.031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01" t="s">
        <v>85</v>
      </c>
      <c r="AT140" s="202" t="s">
        <v>74</v>
      </c>
      <c r="AU140" s="202" t="s">
        <v>83</v>
      </c>
      <c r="AY140" s="201" t="s">
        <v>199</v>
      </c>
      <c r="BK140" s="203">
        <f>SUM(BK141:BK150)</f>
        <v>0</v>
      </c>
    </row>
    <row r="141" s="2" customFormat="1" ht="16.5" customHeight="1">
      <c r="A141" s="40"/>
      <c r="B141" s="41"/>
      <c r="C141" s="206" t="s">
        <v>134</v>
      </c>
      <c r="D141" s="206" t="s">
        <v>202</v>
      </c>
      <c r="E141" s="207" t="s">
        <v>571</v>
      </c>
      <c r="F141" s="208" t="s">
        <v>572</v>
      </c>
      <c r="G141" s="209" t="s">
        <v>283</v>
      </c>
      <c r="H141" s="210">
        <v>100</v>
      </c>
      <c r="I141" s="211"/>
      <c r="J141" s="212">
        <f>ROUND(I141*H141,2)</f>
        <v>0</v>
      </c>
      <c r="K141" s="208" t="s">
        <v>206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0.001</v>
      </c>
      <c r="R141" s="215">
        <f>Q141*H141</f>
        <v>0.10000000000000001</v>
      </c>
      <c r="S141" s="215">
        <v>0.00031</v>
      </c>
      <c r="T141" s="216">
        <f>S141*H141</f>
        <v>0.031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128</v>
      </c>
      <c r="AT141" s="217" t="s">
        <v>202</v>
      </c>
      <c r="AU141" s="217" t="s">
        <v>85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128</v>
      </c>
      <c r="BM141" s="217" t="s">
        <v>674</v>
      </c>
    </row>
    <row r="142" s="2" customFormat="1">
      <c r="A142" s="40"/>
      <c r="B142" s="41"/>
      <c r="C142" s="42"/>
      <c r="D142" s="219" t="s">
        <v>209</v>
      </c>
      <c r="E142" s="42"/>
      <c r="F142" s="220" t="s">
        <v>574</v>
      </c>
      <c r="G142" s="42"/>
      <c r="H142" s="42"/>
      <c r="I142" s="221"/>
      <c r="J142" s="42"/>
      <c r="K142" s="42"/>
      <c r="L142" s="46"/>
      <c r="M142" s="222"/>
      <c r="N142" s="22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209</v>
      </c>
      <c r="AU142" s="19" t="s">
        <v>85</v>
      </c>
    </row>
    <row r="143" s="2" customFormat="1" ht="16.5" customHeight="1">
      <c r="A143" s="40"/>
      <c r="B143" s="41"/>
      <c r="C143" s="206" t="s">
        <v>322</v>
      </c>
      <c r="D143" s="206" t="s">
        <v>202</v>
      </c>
      <c r="E143" s="207" t="s">
        <v>675</v>
      </c>
      <c r="F143" s="208" t="s">
        <v>676</v>
      </c>
      <c r="G143" s="209" t="s">
        <v>283</v>
      </c>
      <c r="H143" s="210">
        <v>100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0</v>
      </c>
      <c r="R143" s="215">
        <f>Q143*H143</f>
        <v>0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128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128</v>
      </c>
      <c r="BM143" s="217" t="s">
        <v>677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678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2" customFormat="1" ht="16.5" customHeight="1">
      <c r="A145" s="40"/>
      <c r="B145" s="41"/>
      <c r="C145" s="206" t="s">
        <v>326</v>
      </c>
      <c r="D145" s="206" t="s">
        <v>202</v>
      </c>
      <c r="E145" s="207" t="s">
        <v>679</v>
      </c>
      <c r="F145" s="208" t="s">
        <v>680</v>
      </c>
      <c r="G145" s="209" t="s">
        <v>283</v>
      </c>
      <c r="H145" s="210">
        <v>100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0.0031800000000000001</v>
      </c>
      <c r="R145" s="215">
        <f>Q145*H145</f>
        <v>0.318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128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681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682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2" customFormat="1" ht="21.75" customHeight="1">
      <c r="A147" s="40"/>
      <c r="B147" s="41"/>
      <c r="C147" s="206" t="s">
        <v>7</v>
      </c>
      <c r="D147" s="206" t="s">
        <v>202</v>
      </c>
      <c r="E147" s="207" t="s">
        <v>683</v>
      </c>
      <c r="F147" s="208" t="s">
        <v>684</v>
      </c>
      <c r="G147" s="209" t="s">
        <v>283</v>
      </c>
      <c r="H147" s="210">
        <v>100</v>
      </c>
      <c r="I147" s="211"/>
      <c r="J147" s="212">
        <f>ROUND(I147*H147,2)</f>
        <v>0</v>
      </c>
      <c r="K147" s="208" t="s">
        <v>206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0.00020799999999999999</v>
      </c>
      <c r="R147" s="215">
        <f>Q147*H147</f>
        <v>0.020799999999999999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128</v>
      </c>
      <c r="AT147" s="217" t="s">
        <v>202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128</v>
      </c>
      <c r="BM147" s="217" t="s">
        <v>685</v>
      </c>
    </row>
    <row r="148" s="2" customFormat="1">
      <c r="A148" s="40"/>
      <c r="B148" s="41"/>
      <c r="C148" s="42"/>
      <c r="D148" s="219" t="s">
        <v>209</v>
      </c>
      <c r="E148" s="42"/>
      <c r="F148" s="220" t="s">
        <v>686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209</v>
      </c>
      <c r="AU148" s="19" t="s">
        <v>85</v>
      </c>
    </row>
    <row r="149" s="2" customFormat="1" ht="21.75" customHeight="1">
      <c r="A149" s="40"/>
      <c r="B149" s="41"/>
      <c r="C149" s="206" t="s">
        <v>339</v>
      </c>
      <c r="D149" s="206" t="s">
        <v>202</v>
      </c>
      <c r="E149" s="207" t="s">
        <v>687</v>
      </c>
      <c r="F149" s="208" t="s">
        <v>688</v>
      </c>
      <c r="G149" s="209" t="s">
        <v>283</v>
      </c>
      <c r="H149" s="210">
        <v>100</v>
      </c>
      <c r="I149" s="211"/>
      <c r="J149" s="212">
        <f>ROUND(I149*H149,2)</f>
        <v>0</v>
      </c>
      <c r="K149" s="208" t="s">
        <v>206</v>
      </c>
      <c r="L149" s="46"/>
      <c r="M149" s="213" t="s">
        <v>19</v>
      </c>
      <c r="N149" s="214" t="s">
        <v>46</v>
      </c>
      <c r="O149" s="86"/>
      <c r="P149" s="215">
        <f>O149*H149</f>
        <v>0</v>
      </c>
      <c r="Q149" s="215">
        <v>0.00028499999999999999</v>
      </c>
      <c r="R149" s="215">
        <f>Q149*H149</f>
        <v>0.028499999999999998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128</v>
      </c>
      <c r="AT149" s="217" t="s">
        <v>202</v>
      </c>
      <c r="AU149" s="217" t="s">
        <v>85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128</v>
      </c>
      <c r="BM149" s="217" t="s">
        <v>689</v>
      </c>
    </row>
    <row r="150" s="2" customFormat="1">
      <c r="A150" s="40"/>
      <c r="B150" s="41"/>
      <c r="C150" s="42"/>
      <c r="D150" s="219" t="s">
        <v>209</v>
      </c>
      <c r="E150" s="42"/>
      <c r="F150" s="220" t="s">
        <v>690</v>
      </c>
      <c r="G150" s="42"/>
      <c r="H150" s="42"/>
      <c r="I150" s="221"/>
      <c r="J150" s="42"/>
      <c r="K150" s="42"/>
      <c r="L150" s="46"/>
      <c r="M150" s="222"/>
      <c r="N150" s="22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209</v>
      </c>
      <c r="AU150" s="19" t="s">
        <v>85</v>
      </c>
    </row>
    <row r="151" s="12" customFormat="1" ht="25.92" customHeight="1">
      <c r="A151" s="12"/>
      <c r="B151" s="190"/>
      <c r="C151" s="191"/>
      <c r="D151" s="192" t="s">
        <v>74</v>
      </c>
      <c r="E151" s="193" t="s">
        <v>611</v>
      </c>
      <c r="F151" s="193" t="s">
        <v>612</v>
      </c>
      <c r="G151" s="191"/>
      <c r="H151" s="191"/>
      <c r="I151" s="194"/>
      <c r="J151" s="195">
        <f>BK151</f>
        <v>0</v>
      </c>
      <c r="K151" s="191"/>
      <c r="L151" s="196"/>
      <c r="M151" s="197"/>
      <c r="N151" s="198"/>
      <c r="O151" s="198"/>
      <c r="P151" s="199">
        <f>SUM(P152:P153)</f>
        <v>0</v>
      </c>
      <c r="Q151" s="198"/>
      <c r="R151" s="199">
        <f>SUM(R152:R153)</f>
        <v>0</v>
      </c>
      <c r="S151" s="198"/>
      <c r="T151" s="200">
        <f>SUM(T152:T153)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01" t="s">
        <v>207</v>
      </c>
      <c r="AT151" s="202" t="s">
        <v>74</v>
      </c>
      <c r="AU151" s="202" t="s">
        <v>75</v>
      </c>
      <c r="AY151" s="201" t="s">
        <v>199</v>
      </c>
      <c r="BK151" s="203">
        <f>SUM(BK152:BK153)</f>
        <v>0</v>
      </c>
    </row>
    <row r="152" s="2" customFormat="1" ht="16.5" customHeight="1">
      <c r="A152" s="40"/>
      <c r="B152" s="41"/>
      <c r="C152" s="206" t="s">
        <v>344</v>
      </c>
      <c r="D152" s="206" t="s">
        <v>202</v>
      </c>
      <c r="E152" s="207" t="s">
        <v>614</v>
      </c>
      <c r="F152" s="208" t="s">
        <v>615</v>
      </c>
      <c r="G152" s="209" t="s">
        <v>616</v>
      </c>
      <c r="H152" s="210">
        <v>25</v>
      </c>
      <c r="I152" s="211"/>
      <c r="J152" s="212">
        <f>ROUND(I152*H152,2)</f>
        <v>0</v>
      </c>
      <c r="K152" s="208" t="s">
        <v>206</v>
      </c>
      <c r="L152" s="46"/>
      <c r="M152" s="213" t="s">
        <v>19</v>
      </c>
      <c r="N152" s="214" t="s">
        <v>46</v>
      </c>
      <c r="O152" s="86"/>
      <c r="P152" s="215">
        <f>O152*H152</f>
        <v>0</v>
      </c>
      <c r="Q152" s="215">
        <v>0</v>
      </c>
      <c r="R152" s="215">
        <f>Q152*H152</f>
        <v>0</v>
      </c>
      <c r="S152" s="215">
        <v>0</v>
      </c>
      <c r="T152" s="21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17" t="s">
        <v>617</v>
      </c>
      <c r="AT152" s="217" t="s">
        <v>202</v>
      </c>
      <c r="AU152" s="217" t="s">
        <v>83</v>
      </c>
      <c r="AY152" s="19" t="s">
        <v>199</v>
      </c>
      <c r="BE152" s="218">
        <f>IF(N152="základní",J152,0)</f>
        <v>0</v>
      </c>
      <c r="BF152" s="218">
        <f>IF(N152="snížená",J152,0)</f>
        <v>0</v>
      </c>
      <c r="BG152" s="218">
        <f>IF(N152="zákl. přenesená",J152,0)</f>
        <v>0</v>
      </c>
      <c r="BH152" s="218">
        <f>IF(N152="sníž. přenesená",J152,0)</f>
        <v>0</v>
      </c>
      <c r="BI152" s="218">
        <f>IF(N152="nulová",J152,0)</f>
        <v>0</v>
      </c>
      <c r="BJ152" s="19" t="s">
        <v>83</v>
      </c>
      <c r="BK152" s="218">
        <f>ROUND(I152*H152,2)</f>
        <v>0</v>
      </c>
      <c r="BL152" s="19" t="s">
        <v>617</v>
      </c>
      <c r="BM152" s="217" t="s">
        <v>691</v>
      </c>
    </row>
    <row r="153" s="2" customFormat="1">
      <c r="A153" s="40"/>
      <c r="B153" s="41"/>
      <c r="C153" s="42"/>
      <c r="D153" s="219" t="s">
        <v>209</v>
      </c>
      <c r="E153" s="42"/>
      <c r="F153" s="220" t="s">
        <v>619</v>
      </c>
      <c r="G153" s="42"/>
      <c r="H153" s="42"/>
      <c r="I153" s="221"/>
      <c r="J153" s="42"/>
      <c r="K153" s="42"/>
      <c r="L153" s="46"/>
      <c r="M153" s="258"/>
      <c r="N153" s="259"/>
      <c r="O153" s="260"/>
      <c r="P153" s="260"/>
      <c r="Q153" s="260"/>
      <c r="R153" s="260"/>
      <c r="S153" s="260"/>
      <c r="T153" s="261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209</v>
      </c>
      <c r="AU153" s="19" t="s">
        <v>83</v>
      </c>
    </row>
    <row r="154" s="2" customFormat="1" ht="6.96" customHeight="1">
      <c r="A154" s="40"/>
      <c r="B154" s="61"/>
      <c r="C154" s="62"/>
      <c r="D154" s="62"/>
      <c r="E154" s="62"/>
      <c r="F154" s="62"/>
      <c r="G154" s="62"/>
      <c r="H154" s="62"/>
      <c r="I154" s="62"/>
      <c r="J154" s="62"/>
      <c r="K154" s="62"/>
      <c r="L154" s="46"/>
      <c r="M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</row>
  </sheetData>
  <sheetProtection sheet="1" autoFilter="0" formatColumns="0" formatRows="0" objects="1" scenarios="1" spinCount="100000" saltValue="umiJW/bwvRELRJV0k9ZBVJwFOyxnWbUw3SzxhGB6cNklHfj5XUYMzmAuc5UYcEHHw0XHCLtiQsgSOLTC+7Uj5Q==" hashValue="xIEQ3jpbFPE9wP6Qxg1wBukjaVojWZ0bI1wZl/8Z3dRcnyvMiH090NpwGFLSP+TZaHw3r/qZ0EATtpsmEJPlRQ==" algorithmName="SHA-512" password="CC35"/>
  <autoFilter ref="C88:K153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5_02/342244101"/>
    <hyperlink ref="F98" r:id="rId2" display="https://podminky.urs.cz/item/CS_URS_2025_02/611315402"/>
    <hyperlink ref="F100" r:id="rId3" display="https://podminky.urs.cz/item/CS_URS_2025_02/612315402"/>
    <hyperlink ref="F102" r:id="rId4" display="https://podminky.urs.cz/item/CS_URS_2025_02/619995001"/>
    <hyperlink ref="F106" r:id="rId5" display="https://podminky.urs.cz/item/CS_URS_2025_02/642942221"/>
    <hyperlink ref="F110" r:id="rId6" display="https://podminky.urs.cz/item/CS_URS_2025_02/962031132"/>
    <hyperlink ref="F114" r:id="rId7" display="https://podminky.urs.cz/item/CS_URS_2025_02/968072456"/>
    <hyperlink ref="F119" r:id="rId8" display="https://podminky.urs.cz/item/CS_URS_2025_02/997013151"/>
    <hyperlink ref="F121" r:id="rId9" display="https://podminky.urs.cz/item/CS_URS_2025_02/997013501"/>
    <hyperlink ref="F123" r:id="rId10" display="https://podminky.urs.cz/item/CS_URS_2025_02/997013509"/>
    <hyperlink ref="F127" r:id="rId11" display="https://podminky.urs.cz/item/CS_URS_2025_02/997013631"/>
    <hyperlink ref="F129" r:id="rId12" display="https://podminky.urs.cz/item/CS_URS_2025_02/997013811"/>
    <hyperlink ref="F132" r:id="rId13" display="https://podminky.urs.cz/item/CS_URS_2025_02/998011001"/>
    <hyperlink ref="F136" r:id="rId14" display="https://podminky.urs.cz/item/CS_URS_2025_02/766660012"/>
    <hyperlink ref="F139" r:id="rId15" display="https://podminky.urs.cz/item/CS_URS_2025_02/766691914"/>
    <hyperlink ref="F142" r:id="rId16" display="https://podminky.urs.cz/item/CS_URS_2025_02/784121001"/>
    <hyperlink ref="F144" r:id="rId17" display="https://podminky.urs.cz/item/CS_URS_2025_02/784121013"/>
    <hyperlink ref="F146" r:id="rId18" display="https://podminky.urs.cz/item/CS_URS_2025_02/784161403"/>
    <hyperlink ref="F148" r:id="rId19" display="https://podminky.urs.cz/item/CS_URS_2025_02/784181103"/>
    <hyperlink ref="F150" r:id="rId20" display="https://podminky.urs.cz/item/CS_URS_2025_02/784211103"/>
    <hyperlink ref="F153" r:id="rId21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2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94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692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ROUND(J87,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ROUND((SUM(BE87:BE124)),  2)</f>
        <v>0</v>
      </c>
      <c r="G33" s="40"/>
      <c r="H33" s="40"/>
      <c r="I33" s="150">
        <v>0.20999999999999999</v>
      </c>
      <c r="J33" s="149">
        <f>ROUND(((SUM(BE87:BE124))*I33),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ROUND((SUM(BF87:BF124)),  2)</f>
        <v>0</v>
      </c>
      <c r="G34" s="40"/>
      <c r="H34" s="40"/>
      <c r="I34" s="150">
        <v>0.12</v>
      </c>
      <c r="J34" s="149">
        <f>ROUND(((SUM(BF87:BF124))*I34),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ROUND((SUM(BG87:BG124)),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ROUND((SUM(BH87:BH124)),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ROUND((SUM(BI87:BI124)),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04 UP učebny - Chemie váhovna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J87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J88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J89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177</v>
      </c>
      <c r="E62" s="176"/>
      <c r="F62" s="176"/>
      <c r="G62" s="176"/>
      <c r="H62" s="176"/>
      <c r="I62" s="176"/>
      <c r="J62" s="177">
        <f>J94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624</v>
      </c>
      <c r="E63" s="176"/>
      <c r="F63" s="176"/>
      <c r="G63" s="176"/>
      <c r="H63" s="176"/>
      <c r="I63" s="176"/>
      <c r="J63" s="177">
        <f>J105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7"/>
      <c r="C64" s="168"/>
      <c r="D64" s="169" t="s">
        <v>178</v>
      </c>
      <c r="E64" s="170"/>
      <c r="F64" s="170"/>
      <c r="G64" s="170"/>
      <c r="H64" s="170"/>
      <c r="I64" s="170"/>
      <c r="J64" s="171">
        <f>J108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73"/>
      <c r="C65" s="174"/>
      <c r="D65" s="175" t="s">
        <v>400</v>
      </c>
      <c r="E65" s="176"/>
      <c r="F65" s="176"/>
      <c r="G65" s="176"/>
      <c r="H65" s="176"/>
      <c r="I65" s="176"/>
      <c r="J65" s="177">
        <f>J109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403</v>
      </c>
      <c r="E66" s="176"/>
      <c r="F66" s="176"/>
      <c r="G66" s="176"/>
      <c r="H66" s="176"/>
      <c r="I66" s="176"/>
      <c r="J66" s="177">
        <f>J111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67"/>
      <c r="C67" s="168"/>
      <c r="D67" s="169" t="s">
        <v>405</v>
      </c>
      <c r="E67" s="170"/>
      <c r="F67" s="170"/>
      <c r="G67" s="170"/>
      <c r="H67" s="170"/>
      <c r="I67" s="170"/>
      <c r="J67" s="171">
        <f>J122</f>
        <v>0</v>
      </c>
      <c r="K67" s="168"/>
      <c r="L67" s="17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2" customFormat="1" ht="21.84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61"/>
      <c r="C69" s="62"/>
      <c r="D69" s="62"/>
      <c r="E69" s="62"/>
      <c r="F69" s="62"/>
      <c r="G69" s="62"/>
      <c r="H69" s="62"/>
      <c r="I69" s="62"/>
      <c r="J69" s="62"/>
      <c r="K69" s="6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63"/>
      <c r="C73" s="64"/>
      <c r="D73" s="64"/>
      <c r="E73" s="64"/>
      <c r="F73" s="64"/>
      <c r="G73" s="64"/>
      <c r="H73" s="64"/>
      <c r="I73" s="64"/>
      <c r="J73" s="64"/>
      <c r="K73" s="64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184</v>
      </c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16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162" t="str">
        <f>E7</f>
        <v>Gymnázium Náchod -bez vybavení</v>
      </c>
      <c r="F77" s="34"/>
      <c r="G77" s="34"/>
      <c r="H77" s="34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167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71" t="str">
        <f>E9</f>
        <v>04 UP učebny - Chemie váhovna</v>
      </c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21</v>
      </c>
      <c r="D81" s="42"/>
      <c r="E81" s="42"/>
      <c r="F81" s="29" t="str">
        <f>F12</f>
        <v xml:space="preserve"> </v>
      </c>
      <c r="G81" s="42"/>
      <c r="H81" s="42"/>
      <c r="I81" s="34" t="s">
        <v>23</v>
      </c>
      <c r="J81" s="74" t="str">
        <f>IF(J12="","",J12)</f>
        <v>16. 9. 2025</v>
      </c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25</v>
      </c>
      <c r="D83" s="42"/>
      <c r="E83" s="42"/>
      <c r="F83" s="29" t="str">
        <f>E15</f>
        <v xml:space="preserve"> </v>
      </c>
      <c r="G83" s="42"/>
      <c r="H83" s="42"/>
      <c r="I83" s="34" t="s">
        <v>33</v>
      </c>
      <c r="J83" s="38" t="str">
        <f>E21</f>
        <v xml:space="preserve"> 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31</v>
      </c>
      <c r="D84" s="42"/>
      <c r="E84" s="42"/>
      <c r="F84" s="29" t="str">
        <f>IF(E18="","",E18)</f>
        <v>Vyplň údaj</v>
      </c>
      <c r="G84" s="42"/>
      <c r="H84" s="42"/>
      <c r="I84" s="34" t="s">
        <v>38</v>
      </c>
      <c r="J84" s="38" t="str">
        <f>E24</f>
        <v xml:space="preserve"> 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0.32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1" customFormat="1" ht="29.28" customHeight="1">
      <c r="A86" s="179"/>
      <c r="B86" s="180"/>
      <c r="C86" s="181" t="s">
        <v>185</v>
      </c>
      <c r="D86" s="182" t="s">
        <v>60</v>
      </c>
      <c r="E86" s="182" t="s">
        <v>56</v>
      </c>
      <c r="F86" s="182" t="s">
        <v>57</v>
      </c>
      <c r="G86" s="182" t="s">
        <v>186</v>
      </c>
      <c r="H86" s="182" t="s">
        <v>187</v>
      </c>
      <c r="I86" s="182" t="s">
        <v>188</v>
      </c>
      <c r="J86" s="182" t="s">
        <v>172</v>
      </c>
      <c r="K86" s="183" t="s">
        <v>189</v>
      </c>
      <c r="L86" s="184"/>
      <c r="M86" s="94" t="s">
        <v>19</v>
      </c>
      <c r="N86" s="95" t="s">
        <v>45</v>
      </c>
      <c r="O86" s="95" t="s">
        <v>190</v>
      </c>
      <c r="P86" s="95" t="s">
        <v>191</v>
      </c>
      <c r="Q86" s="95" t="s">
        <v>192</v>
      </c>
      <c r="R86" s="95" t="s">
        <v>193</v>
      </c>
      <c r="S86" s="95" t="s">
        <v>194</v>
      </c>
      <c r="T86" s="96" t="s">
        <v>195</v>
      </c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</row>
    <row r="87" s="2" customFormat="1" ht="22.8" customHeight="1">
      <c r="A87" s="40"/>
      <c r="B87" s="41"/>
      <c r="C87" s="101" t="s">
        <v>196</v>
      </c>
      <c r="D87" s="42"/>
      <c r="E87" s="42"/>
      <c r="F87" s="42"/>
      <c r="G87" s="42"/>
      <c r="H87" s="42"/>
      <c r="I87" s="42"/>
      <c r="J87" s="185">
        <f>BK87</f>
        <v>0</v>
      </c>
      <c r="K87" s="42"/>
      <c r="L87" s="46"/>
      <c r="M87" s="97"/>
      <c r="N87" s="186"/>
      <c r="O87" s="98"/>
      <c r="P87" s="187">
        <f>P88+P108+P122</f>
        <v>0</v>
      </c>
      <c r="Q87" s="98"/>
      <c r="R87" s="187">
        <f>R88+R108+R122</f>
        <v>3.6072999999999995</v>
      </c>
      <c r="S87" s="98"/>
      <c r="T87" s="188">
        <f>T88+T108+T122</f>
        <v>0.031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74</v>
      </c>
      <c r="AU87" s="19" t="s">
        <v>173</v>
      </c>
      <c r="BK87" s="189">
        <f>BK88+BK108+BK122</f>
        <v>0</v>
      </c>
    </row>
    <row r="88" s="12" customFormat="1" ht="25.92" customHeight="1">
      <c r="A88" s="12"/>
      <c r="B88" s="190"/>
      <c r="C88" s="191"/>
      <c r="D88" s="192" t="s">
        <v>74</v>
      </c>
      <c r="E88" s="193" t="s">
        <v>197</v>
      </c>
      <c r="F88" s="193" t="s">
        <v>198</v>
      </c>
      <c r="G88" s="191"/>
      <c r="H88" s="191"/>
      <c r="I88" s="194"/>
      <c r="J88" s="195">
        <f>BK88</f>
        <v>0</v>
      </c>
      <c r="K88" s="191"/>
      <c r="L88" s="196"/>
      <c r="M88" s="197"/>
      <c r="N88" s="198"/>
      <c r="O88" s="198"/>
      <c r="P88" s="199">
        <f>P89+P94+P105</f>
        <v>0</v>
      </c>
      <c r="Q88" s="198"/>
      <c r="R88" s="199">
        <f>R89+R94+R105</f>
        <v>3.1399999999999997</v>
      </c>
      <c r="S88" s="198"/>
      <c r="T88" s="200">
        <f>T89+T94+T105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1" t="s">
        <v>83</v>
      </c>
      <c r="AT88" s="202" t="s">
        <v>74</v>
      </c>
      <c r="AU88" s="202" t="s">
        <v>75</v>
      </c>
      <c r="AY88" s="201" t="s">
        <v>199</v>
      </c>
      <c r="BK88" s="203">
        <f>BK89+BK94+BK105</f>
        <v>0</v>
      </c>
    </row>
    <row r="89" s="12" customFormat="1" ht="22.8" customHeight="1">
      <c r="A89" s="12"/>
      <c r="B89" s="190"/>
      <c r="C89" s="191"/>
      <c r="D89" s="192" t="s">
        <v>74</v>
      </c>
      <c r="E89" s="204" t="s">
        <v>200</v>
      </c>
      <c r="F89" s="204" t="s">
        <v>201</v>
      </c>
      <c r="G89" s="191"/>
      <c r="H89" s="191"/>
      <c r="I89" s="194"/>
      <c r="J89" s="205">
        <f>BK89</f>
        <v>0</v>
      </c>
      <c r="K89" s="191"/>
      <c r="L89" s="196"/>
      <c r="M89" s="197"/>
      <c r="N89" s="198"/>
      <c r="O89" s="198"/>
      <c r="P89" s="199">
        <f>SUM(P90:P93)</f>
        <v>0</v>
      </c>
      <c r="Q89" s="198"/>
      <c r="R89" s="199">
        <f>SUM(R90:R93)</f>
        <v>3.1399999999999997</v>
      </c>
      <c r="S89" s="198"/>
      <c r="T89" s="200">
        <f>SUM(T90:T93)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83</v>
      </c>
      <c r="AT89" s="202" t="s">
        <v>74</v>
      </c>
      <c r="AU89" s="202" t="s">
        <v>83</v>
      </c>
      <c r="AY89" s="201" t="s">
        <v>199</v>
      </c>
      <c r="BK89" s="203">
        <f>SUM(BK90:BK93)</f>
        <v>0</v>
      </c>
    </row>
    <row r="90" s="2" customFormat="1" ht="16.5" customHeight="1">
      <c r="A90" s="40"/>
      <c r="B90" s="41"/>
      <c r="C90" s="206" t="s">
        <v>83</v>
      </c>
      <c r="D90" s="206" t="s">
        <v>202</v>
      </c>
      <c r="E90" s="207" t="s">
        <v>631</v>
      </c>
      <c r="F90" s="208" t="s">
        <v>632</v>
      </c>
      <c r="G90" s="209" t="s">
        <v>283</v>
      </c>
      <c r="H90" s="210">
        <v>100</v>
      </c>
      <c r="I90" s="211"/>
      <c r="J90" s="212">
        <f>ROUND(I90*H90,2)</f>
        <v>0</v>
      </c>
      <c r="K90" s="208" t="s">
        <v>206</v>
      </c>
      <c r="L90" s="46"/>
      <c r="M90" s="213" t="s">
        <v>19</v>
      </c>
      <c r="N90" s="214" t="s">
        <v>46</v>
      </c>
      <c r="O90" s="86"/>
      <c r="P90" s="215">
        <f>O90*H90</f>
        <v>0</v>
      </c>
      <c r="Q90" s="215">
        <v>0.015699999999999999</v>
      </c>
      <c r="R90" s="215">
        <f>Q90*H90</f>
        <v>1.5699999999999998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207</v>
      </c>
      <c r="AT90" s="217" t="s">
        <v>202</v>
      </c>
      <c r="AU90" s="217" t="s">
        <v>85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207</v>
      </c>
      <c r="BM90" s="217" t="s">
        <v>693</v>
      </c>
    </row>
    <row r="91" s="2" customFormat="1">
      <c r="A91" s="40"/>
      <c r="B91" s="41"/>
      <c r="C91" s="42"/>
      <c r="D91" s="219" t="s">
        <v>209</v>
      </c>
      <c r="E91" s="42"/>
      <c r="F91" s="220" t="s">
        <v>634</v>
      </c>
      <c r="G91" s="42"/>
      <c r="H91" s="42"/>
      <c r="I91" s="221"/>
      <c r="J91" s="42"/>
      <c r="K91" s="42"/>
      <c r="L91" s="46"/>
      <c r="M91" s="222"/>
      <c r="N91" s="223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209</v>
      </c>
      <c r="AU91" s="19" t="s">
        <v>85</v>
      </c>
    </row>
    <row r="92" s="2" customFormat="1" ht="16.5" customHeight="1">
      <c r="A92" s="40"/>
      <c r="B92" s="41"/>
      <c r="C92" s="206" t="s">
        <v>85</v>
      </c>
      <c r="D92" s="206" t="s">
        <v>202</v>
      </c>
      <c r="E92" s="207" t="s">
        <v>406</v>
      </c>
      <c r="F92" s="208" t="s">
        <v>407</v>
      </c>
      <c r="G92" s="209" t="s">
        <v>283</v>
      </c>
      <c r="H92" s="210">
        <v>100</v>
      </c>
      <c r="I92" s="211"/>
      <c r="J92" s="212">
        <f>ROUND(I92*H92,2)</f>
        <v>0</v>
      </c>
      <c r="K92" s="208" t="s">
        <v>206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0.015699999999999999</v>
      </c>
      <c r="R92" s="215">
        <f>Q92*H92</f>
        <v>1.5699999999999998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694</v>
      </c>
    </row>
    <row r="93" s="2" customFormat="1">
      <c r="A93" s="40"/>
      <c r="B93" s="41"/>
      <c r="C93" s="42"/>
      <c r="D93" s="219" t="s">
        <v>209</v>
      </c>
      <c r="E93" s="42"/>
      <c r="F93" s="220" t="s">
        <v>409</v>
      </c>
      <c r="G93" s="42"/>
      <c r="H93" s="42"/>
      <c r="I93" s="221"/>
      <c r="J93" s="42"/>
      <c r="K93" s="42"/>
      <c r="L93" s="46"/>
      <c r="M93" s="222"/>
      <c r="N93" s="223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209</v>
      </c>
      <c r="AU93" s="19" t="s">
        <v>85</v>
      </c>
    </row>
    <row r="94" s="12" customFormat="1" ht="22.8" customHeight="1">
      <c r="A94" s="12"/>
      <c r="B94" s="190"/>
      <c r="C94" s="191"/>
      <c r="D94" s="192" t="s">
        <v>74</v>
      </c>
      <c r="E94" s="204" t="s">
        <v>236</v>
      </c>
      <c r="F94" s="204" t="s">
        <v>237</v>
      </c>
      <c r="G94" s="191"/>
      <c r="H94" s="191"/>
      <c r="I94" s="194"/>
      <c r="J94" s="205">
        <f>BK94</f>
        <v>0</v>
      </c>
      <c r="K94" s="191"/>
      <c r="L94" s="196"/>
      <c r="M94" s="197"/>
      <c r="N94" s="198"/>
      <c r="O94" s="198"/>
      <c r="P94" s="199">
        <f>SUM(P95:P104)</f>
        <v>0</v>
      </c>
      <c r="Q94" s="198"/>
      <c r="R94" s="199">
        <f>SUM(R95:R104)</f>
        <v>0</v>
      </c>
      <c r="S94" s="198"/>
      <c r="T94" s="200">
        <f>SUM(T95:T104)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1" t="s">
        <v>83</v>
      </c>
      <c r="AT94" s="202" t="s">
        <v>74</v>
      </c>
      <c r="AU94" s="202" t="s">
        <v>83</v>
      </c>
      <c r="AY94" s="201" t="s">
        <v>199</v>
      </c>
      <c r="BK94" s="203">
        <f>SUM(BK95:BK104)</f>
        <v>0</v>
      </c>
    </row>
    <row r="95" s="2" customFormat="1" ht="21.75" customHeight="1">
      <c r="A95" s="40"/>
      <c r="B95" s="41"/>
      <c r="C95" s="206" t="s">
        <v>219</v>
      </c>
      <c r="D95" s="206" t="s">
        <v>202</v>
      </c>
      <c r="E95" s="207" t="s">
        <v>428</v>
      </c>
      <c r="F95" s="208" t="s">
        <v>429</v>
      </c>
      <c r="G95" s="209" t="s">
        <v>213</v>
      </c>
      <c r="H95" s="210">
        <v>0.23100000000000001</v>
      </c>
      <c r="I95" s="211"/>
      <c r="J95" s="212">
        <f>ROUND(I95*H95,2)</f>
        <v>0</v>
      </c>
      <c r="K95" s="208" t="s">
        <v>206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207</v>
      </c>
      <c r="AT95" s="217" t="s">
        <v>202</v>
      </c>
      <c r="AU95" s="217" t="s">
        <v>85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695</v>
      </c>
    </row>
    <row r="96" s="2" customFormat="1">
      <c r="A96" s="40"/>
      <c r="B96" s="41"/>
      <c r="C96" s="42"/>
      <c r="D96" s="219" t="s">
        <v>209</v>
      </c>
      <c r="E96" s="42"/>
      <c r="F96" s="220" t="s">
        <v>431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209</v>
      </c>
      <c r="AU96" s="19" t="s">
        <v>85</v>
      </c>
    </row>
    <row r="97" s="2" customFormat="1" ht="16.5" customHeight="1">
      <c r="A97" s="40"/>
      <c r="B97" s="41"/>
      <c r="C97" s="206" t="s">
        <v>207</v>
      </c>
      <c r="D97" s="206" t="s">
        <v>202</v>
      </c>
      <c r="E97" s="207" t="s">
        <v>250</v>
      </c>
      <c r="F97" s="208" t="s">
        <v>251</v>
      </c>
      <c r="G97" s="209" t="s">
        <v>213</v>
      </c>
      <c r="H97" s="210">
        <v>0.23100000000000001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696</v>
      </c>
    </row>
    <row r="98" s="2" customFormat="1">
      <c r="A98" s="40"/>
      <c r="B98" s="41"/>
      <c r="C98" s="42"/>
      <c r="D98" s="219" t="s">
        <v>209</v>
      </c>
      <c r="E98" s="42"/>
      <c r="F98" s="220" t="s">
        <v>253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2" customFormat="1" ht="16.5" customHeight="1">
      <c r="A99" s="40"/>
      <c r="B99" s="41"/>
      <c r="C99" s="206" t="s">
        <v>238</v>
      </c>
      <c r="D99" s="206" t="s">
        <v>202</v>
      </c>
      <c r="E99" s="207" t="s">
        <v>255</v>
      </c>
      <c r="F99" s="208" t="s">
        <v>256</v>
      </c>
      <c r="G99" s="209" t="s">
        <v>213</v>
      </c>
      <c r="H99" s="210">
        <v>4.6200000000000001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697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258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13" customFormat="1">
      <c r="A101" s="13"/>
      <c r="B101" s="224"/>
      <c r="C101" s="225"/>
      <c r="D101" s="226" t="s">
        <v>216</v>
      </c>
      <c r="E101" s="227" t="s">
        <v>19</v>
      </c>
      <c r="F101" s="228" t="s">
        <v>698</v>
      </c>
      <c r="G101" s="225"/>
      <c r="H101" s="229">
        <v>4.6200000000000001</v>
      </c>
      <c r="I101" s="230"/>
      <c r="J101" s="225"/>
      <c r="K101" s="225"/>
      <c r="L101" s="231"/>
      <c r="M101" s="232"/>
      <c r="N101" s="233"/>
      <c r="O101" s="233"/>
      <c r="P101" s="233"/>
      <c r="Q101" s="233"/>
      <c r="R101" s="233"/>
      <c r="S101" s="233"/>
      <c r="T101" s="234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5" t="s">
        <v>216</v>
      </c>
      <c r="AU101" s="235" t="s">
        <v>85</v>
      </c>
      <c r="AV101" s="13" t="s">
        <v>85</v>
      </c>
      <c r="AW101" s="13" t="s">
        <v>37</v>
      </c>
      <c r="AX101" s="13" t="s">
        <v>75</v>
      </c>
      <c r="AY101" s="235" t="s">
        <v>199</v>
      </c>
    </row>
    <row r="102" s="14" customFormat="1">
      <c r="A102" s="14"/>
      <c r="B102" s="236"/>
      <c r="C102" s="237"/>
      <c r="D102" s="226" t="s">
        <v>216</v>
      </c>
      <c r="E102" s="238" t="s">
        <v>19</v>
      </c>
      <c r="F102" s="239" t="s">
        <v>218</v>
      </c>
      <c r="G102" s="237"/>
      <c r="H102" s="240">
        <v>4.6200000000000001</v>
      </c>
      <c r="I102" s="241"/>
      <c r="J102" s="237"/>
      <c r="K102" s="237"/>
      <c r="L102" s="242"/>
      <c r="M102" s="243"/>
      <c r="N102" s="244"/>
      <c r="O102" s="244"/>
      <c r="P102" s="244"/>
      <c r="Q102" s="244"/>
      <c r="R102" s="244"/>
      <c r="S102" s="244"/>
      <c r="T102" s="24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6" t="s">
        <v>216</v>
      </c>
      <c r="AU102" s="246" t="s">
        <v>85</v>
      </c>
      <c r="AV102" s="14" t="s">
        <v>207</v>
      </c>
      <c r="AW102" s="14" t="s">
        <v>37</v>
      </c>
      <c r="AX102" s="14" t="s">
        <v>83</v>
      </c>
      <c r="AY102" s="246" t="s">
        <v>199</v>
      </c>
    </row>
    <row r="103" s="2" customFormat="1" ht="21.75" customHeight="1">
      <c r="A103" s="40"/>
      <c r="B103" s="41"/>
      <c r="C103" s="206" t="s">
        <v>200</v>
      </c>
      <c r="D103" s="206" t="s">
        <v>202</v>
      </c>
      <c r="E103" s="207" t="s">
        <v>266</v>
      </c>
      <c r="F103" s="208" t="s">
        <v>267</v>
      </c>
      <c r="G103" s="209" t="s">
        <v>213</v>
      </c>
      <c r="H103" s="210">
        <v>0.23100000000000001</v>
      </c>
      <c r="I103" s="211"/>
      <c r="J103" s="212">
        <f>ROUND(I103*H103,2)</f>
        <v>0</v>
      </c>
      <c r="K103" s="208" t="s">
        <v>206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699</v>
      </c>
    </row>
    <row r="104" s="2" customFormat="1">
      <c r="A104" s="40"/>
      <c r="B104" s="41"/>
      <c r="C104" s="42"/>
      <c r="D104" s="219" t="s">
        <v>209</v>
      </c>
      <c r="E104" s="42"/>
      <c r="F104" s="220" t="s">
        <v>269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209</v>
      </c>
      <c r="AU104" s="19" t="s">
        <v>85</v>
      </c>
    </row>
    <row r="105" s="12" customFormat="1" ht="22.8" customHeight="1">
      <c r="A105" s="12"/>
      <c r="B105" s="190"/>
      <c r="C105" s="191"/>
      <c r="D105" s="192" t="s">
        <v>74</v>
      </c>
      <c r="E105" s="204" t="s">
        <v>660</v>
      </c>
      <c r="F105" s="204" t="s">
        <v>661</v>
      </c>
      <c r="G105" s="191"/>
      <c r="H105" s="191"/>
      <c r="I105" s="194"/>
      <c r="J105" s="205">
        <f>BK105</f>
        <v>0</v>
      </c>
      <c r="K105" s="191"/>
      <c r="L105" s="196"/>
      <c r="M105" s="197"/>
      <c r="N105" s="198"/>
      <c r="O105" s="198"/>
      <c r="P105" s="199">
        <f>SUM(P106:P107)</f>
        <v>0</v>
      </c>
      <c r="Q105" s="198"/>
      <c r="R105" s="199">
        <f>SUM(R106:R107)</f>
        <v>0</v>
      </c>
      <c r="S105" s="198"/>
      <c r="T105" s="200">
        <f>SUM(T106:T107)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1" t="s">
        <v>83</v>
      </c>
      <c r="AT105" s="202" t="s">
        <v>74</v>
      </c>
      <c r="AU105" s="202" t="s">
        <v>83</v>
      </c>
      <c r="AY105" s="201" t="s">
        <v>199</v>
      </c>
      <c r="BK105" s="203">
        <f>SUM(BK106:BK107)</f>
        <v>0</v>
      </c>
    </row>
    <row r="106" s="2" customFormat="1" ht="16.5" customHeight="1">
      <c r="A106" s="40"/>
      <c r="B106" s="41"/>
      <c r="C106" s="206" t="s">
        <v>249</v>
      </c>
      <c r="D106" s="206" t="s">
        <v>202</v>
      </c>
      <c r="E106" s="207" t="s">
        <v>662</v>
      </c>
      <c r="F106" s="208" t="s">
        <v>663</v>
      </c>
      <c r="G106" s="209" t="s">
        <v>213</v>
      </c>
      <c r="H106" s="210">
        <v>3.1400000000000001</v>
      </c>
      <c r="I106" s="211"/>
      <c r="J106" s="212">
        <f>ROUND(I106*H106,2)</f>
        <v>0</v>
      </c>
      <c r="K106" s="208" t="s">
        <v>206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700</v>
      </c>
    </row>
    <row r="107" s="2" customFormat="1">
      <c r="A107" s="40"/>
      <c r="B107" s="41"/>
      <c r="C107" s="42"/>
      <c r="D107" s="219" t="s">
        <v>209</v>
      </c>
      <c r="E107" s="42"/>
      <c r="F107" s="220" t="s">
        <v>665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209</v>
      </c>
      <c r="AU107" s="19" t="s">
        <v>85</v>
      </c>
    </row>
    <row r="108" s="12" customFormat="1" ht="25.92" customHeight="1">
      <c r="A108" s="12"/>
      <c r="B108" s="190"/>
      <c r="C108" s="191"/>
      <c r="D108" s="192" t="s">
        <v>74</v>
      </c>
      <c r="E108" s="193" t="s">
        <v>277</v>
      </c>
      <c r="F108" s="193" t="s">
        <v>278</v>
      </c>
      <c r="G108" s="191"/>
      <c r="H108" s="191"/>
      <c r="I108" s="194"/>
      <c r="J108" s="195">
        <f>BK108</f>
        <v>0</v>
      </c>
      <c r="K108" s="191"/>
      <c r="L108" s="196"/>
      <c r="M108" s="197"/>
      <c r="N108" s="198"/>
      <c r="O108" s="198"/>
      <c r="P108" s="199">
        <f>P109+P111</f>
        <v>0</v>
      </c>
      <c r="Q108" s="198"/>
      <c r="R108" s="199">
        <f>R109+R111</f>
        <v>0.46729999999999994</v>
      </c>
      <c r="S108" s="198"/>
      <c r="T108" s="200">
        <f>T109+T111</f>
        <v>0.031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01" t="s">
        <v>85</v>
      </c>
      <c r="AT108" s="202" t="s">
        <v>74</v>
      </c>
      <c r="AU108" s="202" t="s">
        <v>75</v>
      </c>
      <c r="AY108" s="201" t="s">
        <v>199</v>
      </c>
      <c r="BK108" s="203">
        <f>BK109+BK111</f>
        <v>0</v>
      </c>
    </row>
    <row r="109" s="12" customFormat="1" ht="22.8" customHeight="1">
      <c r="A109" s="12"/>
      <c r="B109" s="190"/>
      <c r="C109" s="191"/>
      <c r="D109" s="192" t="s">
        <v>74</v>
      </c>
      <c r="E109" s="204" t="s">
        <v>463</v>
      </c>
      <c r="F109" s="204" t="s">
        <v>464</v>
      </c>
      <c r="G109" s="191"/>
      <c r="H109" s="191"/>
      <c r="I109" s="194"/>
      <c r="J109" s="205">
        <f>BK109</f>
        <v>0</v>
      </c>
      <c r="K109" s="191"/>
      <c r="L109" s="196"/>
      <c r="M109" s="197"/>
      <c r="N109" s="198"/>
      <c r="O109" s="198"/>
      <c r="P109" s="199">
        <f>P110</f>
        <v>0</v>
      </c>
      <c r="Q109" s="198"/>
      <c r="R109" s="199">
        <f>R110</f>
        <v>0</v>
      </c>
      <c r="S109" s="198"/>
      <c r="T109" s="200">
        <f>T110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1" t="s">
        <v>85</v>
      </c>
      <c r="AT109" s="202" t="s">
        <v>74</v>
      </c>
      <c r="AU109" s="202" t="s">
        <v>83</v>
      </c>
      <c r="AY109" s="201" t="s">
        <v>199</v>
      </c>
      <c r="BK109" s="203">
        <f>BK110</f>
        <v>0</v>
      </c>
    </row>
    <row r="110" s="2" customFormat="1" ht="16.5" customHeight="1">
      <c r="A110" s="40"/>
      <c r="B110" s="41"/>
      <c r="C110" s="206" t="s">
        <v>254</v>
      </c>
      <c r="D110" s="206" t="s">
        <v>202</v>
      </c>
      <c r="E110" s="207" t="s">
        <v>701</v>
      </c>
      <c r="F110" s="208" t="s">
        <v>702</v>
      </c>
      <c r="G110" s="209" t="s">
        <v>417</v>
      </c>
      <c r="H110" s="210">
        <v>1</v>
      </c>
      <c r="I110" s="211"/>
      <c r="J110" s="212">
        <f>ROUND(I110*H110,2)</f>
        <v>0</v>
      </c>
      <c r="K110" s="208" t="s">
        <v>19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128</v>
      </c>
      <c r="AT110" s="217" t="s">
        <v>202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128</v>
      </c>
      <c r="BM110" s="217" t="s">
        <v>703</v>
      </c>
    </row>
    <row r="111" s="12" customFormat="1" ht="22.8" customHeight="1">
      <c r="A111" s="12"/>
      <c r="B111" s="190"/>
      <c r="C111" s="191"/>
      <c r="D111" s="192" t="s">
        <v>74</v>
      </c>
      <c r="E111" s="204" t="s">
        <v>568</v>
      </c>
      <c r="F111" s="204" t="s">
        <v>569</v>
      </c>
      <c r="G111" s="191"/>
      <c r="H111" s="191"/>
      <c r="I111" s="194"/>
      <c r="J111" s="205">
        <f>BK111</f>
        <v>0</v>
      </c>
      <c r="K111" s="191"/>
      <c r="L111" s="196"/>
      <c r="M111" s="197"/>
      <c r="N111" s="198"/>
      <c r="O111" s="198"/>
      <c r="P111" s="199">
        <f>SUM(P112:P121)</f>
        <v>0</v>
      </c>
      <c r="Q111" s="198"/>
      <c r="R111" s="199">
        <f>SUM(R112:R121)</f>
        <v>0.46729999999999994</v>
      </c>
      <c r="S111" s="198"/>
      <c r="T111" s="200">
        <f>SUM(T112:T121)</f>
        <v>0.031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01" t="s">
        <v>85</v>
      </c>
      <c r="AT111" s="202" t="s">
        <v>74</v>
      </c>
      <c r="AU111" s="202" t="s">
        <v>83</v>
      </c>
      <c r="AY111" s="201" t="s">
        <v>199</v>
      </c>
      <c r="BK111" s="203">
        <f>SUM(BK112:BK121)</f>
        <v>0</v>
      </c>
    </row>
    <row r="112" s="2" customFormat="1" ht="16.5" customHeight="1">
      <c r="A112" s="40"/>
      <c r="B112" s="41"/>
      <c r="C112" s="206" t="s">
        <v>230</v>
      </c>
      <c r="D112" s="206" t="s">
        <v>202</v>
      </c>
      <c r="E112" s="207" t="s">
        <v>571</v>
      </c>
      <c r="F112" s="208" t="s">
        <v>572</v>
      </c>
      <c r="G112" s="209" t="s">
        <v>283</v>
      </c>
      <c r="H112" s="210">
        <v>100</v>
      </c>
      <c r="I112" s="211"/>
      <c r="J112" s="212">
        <f>ROUND(I112*H112,2)</f>
        <v>0</v>
      </c>
      <c r="K112" s="208" t="s">
        <v>206</v>
      </c>
      <c r="L112" s="46"/>
      <c r="M112" s="213" t="s">
        <v>19</v>
      </c>
      <c r="N112" s="214" t="s">
        <v>46</v>
      </c>
      <c r="O112" s="86"/>
      <c r="P112" s="215">
        <f>O112*H112</f>
        <v>0</v>
      </c>
      <c r="Q112" s="215">
        <v>0.001</v>
      </c>
      <c r="R112" s="215">
        <f>Q112*H112</f>
        <v>0.10000000000000001</v>
      </c>
      <c r="S112" s="215">
        <v>0.00031</v>
      </c>
      <c r="T112" s="216">
        <f>S112*H112</f>
        <v>0.031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17" t="s">
        <v>128</v>
      </c>
      <c r="AT112" s="217" t="s">
        <v>202</v>
      </c>
      <c r="AU112" s="217" t="s">
        <v>85</v>
      </c>
      <c r="AY112" s="19" t="s">
        <v>199</v>
      </c>
      <c r="BE112" s="218">
        <f>IF(N112="základní",J112,0)</f>
        <v>0</v>
      </c>
      <c r="BF112" s="218">
        <f>IF(N112="snížená",J112,0)</f>
        <v>0</v>
      </c>
      <c r="BG112" s="218">
        <f>IF(N112="zákl. přenesená",J112,0)</f>
        <v>0</v>
      </c>
      <c r="BH112" s="218">
        <f>IF(N112="sníž. přenesená",J112,0)</f>
        <v>0</v>
      </c>
      <c r="BI112" s="218">
        <f>IF(N112="nulová",J112,0)</f>
        <v>0</v>
      </c>
      <c r="BJ112" s="19" t="s">
        <v>83</v>
      </c>
      <c r="BK112" s="218">
        <f>ROUND(I112*H112,2)</f>
        <v>0</v>
      </c>
      <c r="BL112" s="19" t="s">
        <v>128</v>
      </c>
      <c r="BM112" s="217" t="s">
        <v>704</v>
      </c>
    </row>
    <row r="113" s="2" customFormat="1">
      <c r="A113" s="40"/>
      <c r="B113" s="41"/>
      <c r="C113" s="42"/>
      <c r="D113" s="219" t="s">
        <v>209</v>
      </c>
      <c r="E113" s="42"/>
      <c r="F113" s="220" t="s">
        <v>574</v>
      </c>
      <c r="G113" s="42"/>
      <c r="H113" s="42"/>
      <c r="I113" s="221"/>
      <c r="J113" s="42"/>
      <c r="K113" s="42"/>
      <c r="L113" s="46"/>
      <c r="M113" s="222"/>
      <c r="N113" s="223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209</v>
      </c>
      <c r="AU113" s="19" t="s">
        <v>85</v>
      </c>
    </row>
    <row r="114" s="2" customFormat="1" ht="16.5" customHeight="1">
      <c r="A114" s="40"/>
      <c r="B114" s="41"/>
      <c r="C114" s="206" t="s">
        <v>265</v>
      </c>
      <c r="D114" s="206" t="s">
        <v>202</v>
      </c>
      <c r="E114" s="207" t="s">
        <v>675</v>
      </c>
      <c r="F114" s="208" t="s">
        <v>676</v>
      </c>
      <c r="G114" s="209" t="s">
        <v>283</v>
      </c>
      <c r="H114" s="210">
        <v>100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</v>
      </c>
      <c r="T114" s="21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128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128</v>
      </c>
      <c r="BM114" s="217" t="s">
        <v>705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678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2" customFormat="1" ht="16.5" customHeight="1">
      <c r="A116" s="40"/>
      <c r="B116" s="41"/>
      <c r="C116" s="206" t="s">
        <v>271</v>
      </c>
      <c r="D116" s="206" t="s">
        <v>202</v>
      </c>
      <c r="E116" s="207" t="s">
        <v>679</v>
      </c>
      <c r="F116" s="208" t="s">
        <v>680</v>
      </c>
      <c r="G116" s="209" t="s">
        <v>283</v>
      </c>
      <c r="H116" s="210">
        <v>100</v>
      </c>
      <c r="I116" s="211"/>
      <c r="J116" s="212">
        <f>ROUND(I116*H116,2)</f>
        <v>0</v>
      </c>
      <c r="K116" s="208" t="s">
        <v>206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0.0031800000000000001</v>
      </c>
      <c r="R116" s="215">
        <f>Q116*H116</f>
        <v>0.318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128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128</v>
      </c>
      <c r="BM116" s="217" t="s">
        <v>706</v>
      </c>
    </row>
    <row r="117" s="2" customFormat="1">
      <c r="A117" s="40"/>
      <c r="B117" s="41"/>
      <c r="C117" s="42"/>
      <c r="D117" s="219" t="s">
        <v>209</v>
      </c>
      <c r="E117" s="42"/>
      <c r="F117" s="220" t="s">
        <v>682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209</v>
      </c>
      <c r="AU117" s="19" t="s">
        <v>85</v>
      </c>
    </row>
    <row r="118" s="2" customFormat="1" ht="21.75" customHeight="1">
      <c r="A118" s="40"/>
      <c r="B118" s="41"/>
      <c r="C118" s="206" t="s">
        <v>8</v>
      </c>
      <c r="D118" s="206" t="s">
        <v>202</v>
      </c>
      <c r="E118" s="207" t="s">
        <v>683</v>
      </c>
      <c r="F118" s="208" t="s">
        <v>684</v>
      </c>
      <c r="G118" s="209" t="s">
        <v>283</v>
      </c>
      <c r="H118" s="210">
        <v>100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0.00020799999999999999</v>
      </c>
      <c r="R118" s="215">
        <f>Q118*H118</f>
        <v>0.020799999999999999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128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128</v>
      </c>
      <c r="BM118" s="217" t="s">
        <v>707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686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2" customFormat="1" ht="21.75" customHeight="1">
      <c r="A120" s="40"/>
      <c r="B120" s="41"/>
      <c r="C120" s="206" t="s">
        <v>286</v>
      </c>
      <c r="D120" s="206" t="s">
        <v>202</v>
      </c>
      <c r="E120" s="207" t="s">
        <v>687</v>
      </c>
      <c r="F120" s="208" t="s">
        <v>688</v>
      </c>
      <c r="G120" s="209" t="s">
        <v>283</v>
      </c>
      <c r="H120" s="210">
        <v>100</v>
      </c>
      <c r="I120" s="211"/>
      <c r="J120" s="212">
        <f>ROUND(I120*H120,2)</f>
        <v>0</v>
      </c>
      <c r="K120" s="208" t="s">
        <v>206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0.00028499999999999999</v>
      </c>
      <c r="R120" s="215">
        <f>Q120*H120</f>
        <v>0.028499999999999998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128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128</v>
      </c>
      <c r="BM120" s="217" t="s">
        <v>708</v>
      </c>
    </row>
    <row r="121" s="2" customFormat="1">
      <c r="A121" s="40"/>
      <c r="B121" s="41"/>
      <c r="C121" s="42"/>
      <c r="D121" s="219" t="s">
        <v>209</v>
      </c>
      <c r="E121" s="42"/>
      <c r="F121" s="220" t="s">
        <v>690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209</v>
      </c>
      <c r="AU121" s="19" t="s">
        <v>85</v>
      </c>
    </row>
    <row r="122" s="12" customFormat="1" ht="25.92" customHeight="1">
      <c r="A122" s="12"/>
      <c r="B122" s="190"/>
      <c r="C122" s="191"/>
      <c r="D122" s="192" t="s">
        <v>74</v>
      </c>
      <c r="E122" s="193" t="s">
        <v>611</v>
      </c>
      <c r="F122" s="193" t="s">
        <v>612</v>
      </c>
      <c r="G122" s="191"/>
      <c r="H122" s="191"/>
      <c r="I122" s="194"/>
      <c r="J122" s="195">
        <f>BK122</f>
        <v>0</v>
      </c>
      <c r="K122" s="191"/>
      <c r="L122" s="196"/>
      <c r="M122" s="197"/>
      <c r="N122" s="198"/>
      <c r="O122" s="198"/>
      <c r="P122" s="199">
        <f>SUM(P123:P124)</f>
        <v>0</v>
      </c>
      <c r="Q122" s="198"/>
      <c r="R122" s="199">
        <f>SUM(R123:R124)</f>
        <v>0</v>
      </c>
      <c r="S122" s="198"/>
      <c r="T122" s="200">
        <f>SUM(T123:T124)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1" t="s">
        <v>207</v>
      </c>
      <c r="AT122" s="202" t="s">
        <v>74</v>
      </c>
      <c r="AU122" s="202" t="s">
        <v>75</v>
      </c>
      <c r="AY122" s="201" t="s">
        <v>199</v>
      </c>
      <c r="BK122" s="203">
        <f>SUM(BK123:BK124)</f>
        <v>0</v>
      </c>
    </row>
    <row r="123" s="2" customFormat="1" ht="16.5" customHeight="1">
      <c r="A123" s="40"/>
      <c r="B123" s="41"/>
      <c r="C123" s="206" t="s">
        <v>293</v>
      </c>
      <c r="D123" s="206" t="s">
        <v>202</v>
      </c>
      <c r="E123" s="207" t="s">
        <v>614</v>
      </c>
      <c r="F123" s="208" t="s">
        <v>615</v>
      </c>
      <c r="G123" s="209" t="s">
        <v>616</v>
      </c>
      <c r="H123" s="210">
        <v>20</v>
      </c>
      <c r="I123" s="211"/>
      <c r="J123" s="212">
        <f>ROUND(I123*H123,2)</f>
        <v>0</v>
      </c>
      <c r="K123" s="208" t="s">
        <v>206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617</v>
      </c>
      <c r="AT123" s="217" t="s">
        <v>202</v>
      </c>
      <c r="AU123" s="217" t="s">
        <v>83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617</v>
      </c>
      <c r="BM123" s="217" t="s">
        <v>709</v>
      </c>
    </row>
    <row r="124" s="2" customFormat="1">
      <c r="A124" s="40"/>
      <c r="B124" s="41"/>
      <c r="C124" s="42"/>
      <c r="D124" s="219" t="s">
        <v>209</v>
      </c>
      <c r="E124" s="42"/>
      <c r="F124" s="220" t="s">
        <v>619</v>
      </c>
      <c r="G124" s="42"/>
      <c r="H124" s="42"/>
      <c r="I124" s="221"/>
      <c r="J124" s="42"/>
      <c r="K124" s="42"/>
      <c r="L124" s="46"/>
      <c r="M124" s="258"/>
      <c r="N124" s="259"/>
      <c r="O124" s="260"/>
      <c r="P124" s="260"/>
      <c r="Q124" s="260"/>
      <c r="R124" s="260"/>
      <c r="S124" s="260"/>
      <c r="T124" s="261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209</v>
      </c>
      <c r="AU124" s="19" t="s">
        <v>83</v>
      </c>
    </row>
    <row r="125" s="2" customFormat="1" ht="6.96" customHeight="1">
      <c r="A125" s="40"/>
      <c r="B125" s="61"/>
      <c r="C125" s="62"/>
      <c r="D125" s="62"/>
      <c r="E125" s="62"/>
      <c r="F125" s="62"/>
      <c r="G125" s="62"/>
      <c r="H125" s="62"/>
      <c r="I125" s="62"/>
      <c r="J125" s="62"/>
      <c r="K125" s="62"/>
      <c r="L125" s="46"/>
      <c r="M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</row>
  </sheetData>
  <sheetProtection sheet="1" autoFilter="0" formatColumns="0" formatRows="0" objects="1" scenarios="1" spinCount="100000" saltValue="QfUomGdsiTZUWQy3mG2q+8xvKOLGiWo5k0mqCHTClkOsFYfQ0laDo9l2Uv4rHO8GPm4mCPgQ/8Z21hebkVnuLw==" hashValue="O7+n2Pg2tt0mmaLBejGGOsRJ23V+TsNYZj/hZkk8eA4Nq1VowXmCTznVhLTlR9aPKT+wwsM5kjO7qJ+V8lK/pA==" algorithmName="SHA-512" password="CC35"/>
  <autoFilter ref="C86:K124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1" r:id="rId1" display="https://podminky.urs.cz/item/CS_URS_2025_02/611315402"/>
    <hyperlink ref="F93" r:id="rId2" display="https://podminky.urs.cz/item/CS_URS_2025_02/612315402"/>
    <hyperlink ref="F96" r:id="rId3" display="https://podminky.urs.cz/item/CS_URS_2025_02/997013151"/>
    <hyperlink ref="F98" r:id="rId4" display="https://podminky.urs.cz/item/CS_URS_2025_02/997013501"/>
    <hyperlink ref="F100" r:id="rId5" display="https://podminky.urs.cz/item/CS_URS_2025_02/997013509"/>
    <hyperlink ref="F104" r:id="rId6" display="https://podminky.urs.cz/item/CS_URS_2025_02/997013811"/>
    <hyperlink ref="F107" r:id="rId7" display="https://podminky.urs.cz/item/CS_URS_2025_02/998011001"/>
    <hyperlink ref="F113" r:id="rId8" display="https://podminky.urs.cz/item/CS_URS_2025_02/784121001"/>
    <hyperlink ref="F115" r:id="rId9" display="https://podminky.urs.cz/item/CS_URS_2025_02/784121013"/>
    <hyperlink ref="F117" r:id="rId10" display="https://podminky.urs.cz/item/CS_URS_2025_02/784161403"/>
    <hyperlink ref="F119" r:id="rId11" display="https://podminky.urs.cz/item/CS_URS_2025_02/784181103"/>
    <hyperlink ref="F121" r:id="rId12" display="https://podminky.urs.cz/item/CS_URS_2025_02/784211103"/>
    <hyperlink ref="F124" r:id="rId13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4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97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710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ROUND(J90,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ROUND((SUM(BE90:BE177)),  2)</f>
        <v>0</v>
      </c>
      <c r="G33" s="40"/>
      <c r="H33" s="40"/>
      <c r="I33" s="150">
        <v>0.20999999999999999</v>
      </c>
      <c r="J33" s="149">
        <f>ROUND(((SUM(BE90:BE177))*I33),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ROUND((SUM(BF90:BF177)),  2)</f>
        <v>0</v>
      </c>
      <c r="G34" s="40"/>
      <c r="H34" s="40"/>
      <c r="I34" s="150">
        <v>0.12</v>
      </c>
      <c r="J34" s="149">
        <f>ROUND(((SUM(BF90:BF177))*I34),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ROUND((SUM(BG90:BG177)),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ROUND((SUM(BH90:BH177)),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ROUND((SUM(BI90:BI177)),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05 UP učebny - Chemie laboratoř 1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J90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J91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J92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177</v>
      </c>
      <c r="E62" s="176"/>
      <c r="F62" s="176"/>
      <c r="G62" s="176"/>
      <c r="H62" s="176"/>
      <c r="I62" s="176"/>
      <c r="J62" s="177">
        <f>J95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624</v>
      </c>
      <c r="E63" s="176"/>
      <c r="F63" s="176"/>
      <c r="G63" s="176"/>
      <c r="H63" s="176"/>
      <c r="I63" s="176"/>
      <c r="J63" s="177">
        <f>J108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7"/>
      <c r="C64" s="168"/>
      <c r="D64" s="169" t="s">
        <v>178</v>
      </c>
      <c r="E64" s="170"/>
      <c r="F64" s="170"/>
      <c r="G64" s="170"/>
      <c r="H64" s="170"/>
      <c r="I64" s="170"/>
      <c r="J64" s="171">
        <f>J111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73"/>
      <c r="C65" s="174"/>
      <c r="D65" s="175" t="s">
        <v>398</v>
      </c>
      <c r="E65" s="176"/>
      <c r="F65" s="176"/>
      <c r="G65" s="176"/>
      <c r="H65" s="176"/>
      <c r="I65" s="176"/>
      <c r="J65" s="177">
        <f>J112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400</v>
      </c>
      <c r="E66" s="176"/>
      <c r="F66" s="176"/>
      <c r="G66" s="176"/>
      <c r="H66" s="176"/>
      <c r="I66" s="176"/>
      <c r="J66" s="177">
        <f>J118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183</v>
      </c>
      <c r="E67" s="176"/>
      <c r="F67" s="176"/>
      <c r="G67" s="176"/>
      <c r="H67" s="176"/>
      <c r="I67" s="176"/>
      <c r="J67" s="177">
        <f>J120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402</v>
      </c>
      <c r="E68" s="176"/>
      <c r="F68" s="176"/>
      <c r="G68" s="176"/>
      <c r="H68" s="176"/>
      <c r="I68" s="176"/>
      <c r="J68" s="177">
        <f>J150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403</v>
      </c>
      <c r="E69" s="176"/>
      <c r="F69" s="176"/>
      <c r="G69" s="176"/>
      <c r="H69" s="176"/>
      <c r="I69" s="176"/>
      <c r="J69" s="177">
        <f>J161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67"/>
      <c r="C70" s="168"/>
      <c r="D70" s="169" t="s">
        <v>405</v>
      </c>
      <c r="E70" s="170"/>
      <c r="F70" s="170"/>
      <c r="G70" s="170"/>
      <c r="H70" s="170"/>
      <c r="I70" s="170"/>
      <c r="J70" s="171">
        <f>J172</f>
        <v>0</v>
      </c>
      <c r="K70" s="168"/>
      <c r="L70" s="17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184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16</v>
      </c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162" t="str">
        <f>E7</f>
        <v>Gymnázium Náchod -bez vybavení</v>
      </c>
      <c r="F80" s="34"/>
      <c r="G80" s="34"/>
      <c r="H80" s="34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167</v>
      </c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2"/>
      <c r="D82" s="42"/>
      <c r="E82" s="71" t="str">
        <f>E9</f>
        <v>05 UP učebny - Chemie laboratoř 1</v>
      </c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21</v>
      </c>
      <c r="D84" s="42"/>
      <c r="E84" s="42"/>
      <c r="F84" s="29" t="str">
        <f>F12</f>
        <v xml:space="preserve"> </v>
      </c>
      <c r="G84" s="42"/>
      <c r="H84" s="42"/>
      <c r="I84" s="34" t="s">
        <v>23</v>
      </c>
      <c r="J84" s="74" t="str">
        <f>IF(J12="","",J12)</f>
        <v>16. 9. 2025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25</v>
      </c>
      <c r="D86" s="42"/>
      <c r="E86" s="42"/>
      <c r="F86" s="29" t="str">
        <f>E15</f>
        <v xml:space="preserve"> </v>
      </c>
      <c r="G86" s="42"/>
      <c r="H86" s="42"/>
      <c r="I86" s="34" t="s">
        <v>33</v>
      </c>
      <c r="J86" s="38" t="str">
        <f>E21</f>
        <v xml:space="preserve"> </v>
      </c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5.15" customHeight="1">
      <c r="A87" s="40"/>
      <c r="B87" s="41"/>
      <c r="C87" s="34" t="s">
        <v>31</v>
      </c>
      <c r="D87" s="42"/>
      <c r="E87" s="42"/>
      <c r="F87" s="29" t="str">
        <f>IF(E18="","",E18)</f>
        <v>Vyplň údaj</v>
      </c>
      <c r="G87" s="42"/>
      <c r="H87" s="42"/>
      <c r="I87" s="34" t="s">
        <v>38</v>
      </c>
      <c r="J87" s="38" t="str">
        <f>E24</f>
        <v xml:space="preserve"> </v>
      </c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0.32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11" customFormat="1" ht="29.28" customHeight="1">
      <c r="A89" s="179"/>
      <c r="B89" s="180"/>
      <c r="C89" s="181" t="s">
        <v>185</v>
      </c>
      <c r="D89" s="182" t="s">
        <v>60</v>
      </c>
      <c r="E89" s="182" t="s">
        <v>56</v>
      </c>
      <c r="F89" s="182" t="s">
        <v>57</v>
      </c>
      <c r="G89" s="182" t="s">
        <v>186</v>
      </c>
      <c r="H89" s="182" t="s">
        <v>187</v>
      </c>
      <c r="I89" s="182" t="s">
        <v>188</v>
      </c>
      <c r="J89" s="182" t="s">
        <v>172</v>
      </c>
      <c r="K89" s="183" t="s">
        <v>189</v>
      </c>
      <c r="L89" s="184"/>
      <c r="M89" s="94" t="s">
        <v>19</v>
      </c>
      <c r="N89" s="95" t="s">
        <v>45</v>
      </c>
      <c r="O89" s="95" t="s">
        <v>190</v>
      </c>
      <c r="P89" s="95" t="s">
        <v>191</v>
      </c>
      <c r="Q89" s="95" t="s">
        <v>192</v>
      </c>
      <c r="R89" s="95" t="s">
        <v>193</v>
      </c>
      <c r="S89" s="95" t="s">
        <v>194</v>
      </c>
      <c r="T89" s="96" t="s">
        <v>195</v>
      </c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</row>
    <row r="90" s="2" customFormat="1" ht="22.8" customHeight="1">
      <c r="A90" s="40"/>
      <c r="B90" s="41"/>
      <c r="C90" s="101" t="s">
        <v>196</v>
      </c>
      <c r="D90" s="42"/>
      <c r="E90" s="42"/>
      <c r="F90" s="42"/>
      <c r="G90" s="42"/>
      <c r="H90" s="42"/>
      <c r="I90" s="42"/>
      <c r="J90" s="185">
        <f>BK90</f>
        <v>0</v>
      </c>
      <c r="K90" s="42"/>
      <c r="L90" s="46"/>
      <c r="M90" s="97"/>
      <c r="N90" s="186"/>
      <c r="O90" s="98"/>
      <c r="P90" s="187">
        <f>P91+P111+P172</f>
        <v>0</v>
      </c>
      <c r="Q90" s="98"/>
      <c r="R90" s="187">
        <f>R91+R111+R172</f>
        <v>1.9505692115</v>
      </c>
      <c r="S90" s="98"/>
      <c r="T90" s="188">
        <f>T91+T111+T172</f>
        <v>0.17942406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19" t="s">
        <v>74</v>
      </c>
      <c r="AU90" s="19" t="s">
        <v>173</v>
      </c>
      <c r="BK90" s="189">
        <f>BK91+BK111+BK172</f>
        <v>0</v>
      </c>
    </row>
    <row r="91" s="12" customFormat="1" ht="25.92" customHeight="1">
      <c r="A91" s="12"/>
      <c r="B91" s="190"/>
      <c r="C91" s="191"/>
      <c r="D91" s="192" t="s">
        <v>74</v>
      </c>
      <c r="E91" s="193" t="s">
        <v>197</v>
      </c>
      <c r="F91" s="193" t="s">
        <v>198</v>
      </c>
      <c r="G91" s="191"/>
      <c r="H91" s="191"/>
      <c r="I91" s="194"/>
      <c r="J91" s="195">
        <f>BK91</f>
        <v>0</v>
      </c>
      <c r="K91" s="191"/>
      <c r="L91" s="196"/>
      <c r="M91" s="197"/>
      <c r="N91" s="198"/>
      <c r="O91" s="198"/>
      <c r="P91" s="199">
        <f>P92+P95+P108</f>
        <v>0</v>
      </c>
      <c r="Q91" s="198"/>
      <c r="R91" s="199">
        <f>R92+R95+R108</f>
        <v>1.3757282</v>
      </c>
      <c r="S91" s="198"/>
      <c r="T91" s="200">
        <f>T92+T95+T108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1" t="s">
        <v>83</v>
      </c>
      <c r="AT91" s="202" t="s">
        <v>74</v>
      </c>
      <c r="AU91" s="202" t="s">
        <v>75</v>
      </c>
      <c r="AY91" s="201" t="s">
        <v>199</v>
      </c>
      <c r="BK91" s="203">
        <f>BK92+BK95+BK108</f>
        <v>0</v>
      </c>
    </row>
    <row r="92" s="12" customFormat="1" ht="22.8" customHeight="1">
      <c r="A92" s="12"/>
      <c r="B92" s="190"/>
      <c r="C92" s="191"/>
      <c r="D92" s="192" t="s">
        <v>74</v>
      </c>
      <c r="E92" s="204" t="s">
        <v>200</v>
      </c>
      <c r="F92" s="204" t="s">
        <v>201</v>
      </c>
      <c r="G92" s="191"/>
      <c r="H92" s="191"/>
      <c r="I92" s="194"/>
      <c r="J92" s="205">
        <f>BK92</f>
        <v>0</v>
      </c>
      <c r="K92" s="191"/>
      <c r="L92" s="196"/>
      <c r="M92" s="197"/>
      <c r="N92" s="198"/>
      <c r="O92" s="198"/>
      <c r="P92" s="199">
        <f>SUM(P93:P94)</f>
        <v>0</v>
      </c>
      <c r="Q92" s="198"/>
      <c r="R92" s="199">
        <f>SUM(R93:R94)</f>
        <v>1.3757282</v>
      </c>
      <c r="S92" s="198"/>
      <c r="T92" s="200">
        <f>SUM(T93:T94)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1" t="s">
        <v>83</v>
      </c>
      <c r="AT92" s="202" t="s">
        <v>74</v>
      </c>
      <c r="AU92" s="202" t="s">
        <v>83</v>
      </c>
      <c r="AY92" s="201" t="s">
        <v>199</v>
      </c>
      <c r="BK92" s="203">
        <f>SUM(BK93:BK94)</f>
        <v>0</v>
      </c>
    </row>
    <row r="93" s="2" customFormat="1" ht="16.5" customHeight="1">
      <c r="A93" s="40"/>
      <c r="B93" s="41"/>
      <c r="C93" s="206" t="s">
        <v>83</v>
      </c>
      <c r="D93" s="206" t="s">
        <v>202</v>
      </c>
      <c r="E93" s="207" t="s">
        <v>406</v>
      </c>
      <c r="F93" s="208" t="s">
        <v>407</v>
      </c>
      <c r="G93" s="209" t="s">
        <v>283</v>
      </c>
      <c r="H93" s="210">
        <v>87.626000000000005</v>
      </c>
      <c r="I93" s="211"/>
      <c r="J93" s="212">
        <f>ROUND(I93*H93,2)</f>
        <v>0</v>
      </c>
      <c r="K93" s="208" t="s">
        <v>206</v>
      </c>
      <c r="L93" s="46"/>
      <c r="M93" s="213" t="s">
        <v>19</v>
      </c>
      <c r="N93" s="214" t="s">
        <v>46</v>
      </c>
      <c r="O93" s="86"/>
      <c r="P93" s="215">
        <f>O93*H93</f>
        <v>0</v>
      </c>
      <c r="Q93" s="215">
        <v>0.015699999999999999</v>
      </c>
      <c r="R93" s="215">
        <f>Q93*H93</f>
        <v>1.3757282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207</v>
      </c>
      <c r="AT93" s="217" t="s">
        <v>202</v>
      </c>
      <c r="AU93" s="217" t="s">
        <v>85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207</v>
      </c>
      <c r="BM93" s="217" t="s">
        <v>711</v>
      </c>
    </row>
    <row r="94" s="2" customFormat="1">
      <c r="A94" s="40"/>
      <c r="B94" s="41"/>
      <c r="C94" s="42"/>
      <c r="D94" s="219" t="s">
        <v>209</v>
      </c>
      <c r="E94" s="42"/>
      <c r="F94" s="220" t="s">
        <v>409</v>
      </c>
      <c r="G94" s="42"/>
      <c r="H94" s="42"/>
      <c r="I94" s="221"/>
      <c r="J94" s="42"/>
      <c r="K94" s="42"/>
      <c r="L94" s="46"/>
      <c r="M94" s="222"/>
      <c r="N94" s="223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209</v>
      </c>
      <c r="AU94" s="19" t="s">
        <v>85</v>
      </c>
    </row>
    <row r="95" s="12" customFormat="1" ht="22.8" customHeight="1">
      <c r="A95" s="12"/>
      <c r="B95" s="190"/>
      <c r="C95" s="191"/>
      <c r="D95" s="192" t="s">
        <v>74</v>
      </c>
      <c r="E95" s="204" t="s">
        <v>236</v>
      </c>
      <c r="F95" s="204" t="s">
        <v>237</v>
      </c>
      <c r="G95" s="191"/>
      <c r="H95" s="191"/>
      <c r="I95" s="194"/>
      <c r="J95" s="205">
        <f>BK95</f>
        <v>0</v>
      </c>
      <c r="K95" s="191"/>
      <c r="L95" s="196"/>
      <c r="M95" s="197"/>
      <c r="N95" s="198"/>
      <c r="O95" s="198"/>
      <c r="P95" s="199">
        <f>SUM(P96:P107)</f>
        <v>0</v>
      </c>
      <c r="Q95" s="198"/>
      <c r="R95" s="199">
        <f>SUM(R96:R107)</f>
        <v>0</v>
      </c>
      <c r="S95" s="198"/>
      <c r="T95" s="200">
        <f>SUM(T96:T107)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1" t="s">
        <v>83</v>
      </c>
      <c r="AT95" s="202" t="s">
        <v>74</v>
      </c>
      <c r="AU95" s="202" t="s">
        <v>83</v>
      </c>
      <c r="AY95" s="201" t="s">
        <v>199</v>
      </c>
      <c r="BK95" s="203">
        <f>SUM(BK96:BK107)</f>
        <v>0</v>
      </c>
    </row>
    <row r="96" s="2" customFormat="1" ht="21.75" customHeight="1">
      <c r="A96" s="40"/>
      <c r="B96" s="41"/>
      <c r="C96" s="206" t="s">
        <v>85</v>
      </c>
      <c r="D96" s="206" t="s">
        <v>202</v>
      </c>
      <c r="E96" s="207" t="s">
        <v>428</v>
      </c>
      <c r="F96" s="208" t="s">
        <v>429</v>
      </c>
      <c r="G96" s="209" t="s">
        <v>213</v>
      </c>
      <c r="H96" s="210">
        <v>1.1790000000000001</v>
      </c>
      <c r="I96" s="211"/>
      <c r="J96" s="212">
        <f>ROUND(I96*H96,2)</f>
        <v>0</v>
      </c>
      <c r="K96" s="208" t="s">
        <v>206</v>
      </c>
      <c r="L96" s="46"/>
      <c r="M96" s="213" t="s">
        <v>19</v>
      </c>
      <c r="N96" s="214" t="s">
        <v>46</v>
      </c>
      <c r="O96" s="86"/>
      <c r="P96" s="215">
        <f>O96*H96</f>
        <v>0</v>
      </c>
      <c r="Q96" s="215">
        <v>0</v>
      </c>
      <c r="R96" s="215">
        <f>Q96*H96</f>
        <v>0</v>
      </c>
      <c r="S96" s="215">
        <v>0</v>
      </c>
      <c r="T96" s="21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17" t="s">
        <v>207</v>
      </c>
      <c r="AT96" s="217" t="s">
        <v>202</v>
      </c>
      <c r="AU96" s="217" t="s">
        <v>85</v>
      </c>
      <c r="AY96" s="19" t="s">
        <v>199</v>
      </c>
      <c r="BE96" s="218">
        <f>IF(N96="základní",J96,0)</f>
        <v>0</v>
      </c>
      <c r="BF96" s="218">
        <f>IF(N96="snížená",J96,0)</f>
        <v>0</v>
      </c>
      <c r="BG96" s="218">
        <f>IF(N96="zákl. přenesená",J96,0)</f>
        <v>0</v>
      </c>
      <c r="BH96" s="218">
        <f>IF(N96="sníž. přenesená",J96,0)</f>
        <v>0</v>
      </c>
      <c r="BI96" s="218">
        <f>IF(N96="nulová",J96,0)</f>
        <v>0</v>
      </c>
      <c r="BJ96" s="19" t="s">
        <v>83</v>
      </c>
      <c r="BK96" s="218">
        <f>ROUND(I96*H96,2)</f>
        <v>0</v>
      </c>
      <c r="BL96" s="19" t="s">
        <v>207</v>
      </c>
      <c r="BM96" s="217" t="s">
        <v>712</v>
      </c>
    </row>
    <row r="97" s="2" customFormat="1">
      <c r="A97" s="40"/>
      <c r="B97" s="41"/>
      <c r="C97" s="42"/>
      <c r="D97" s="219" t="s">
        <v>209</v>
      </c>
      <c r="E97" s="42"/>
      <c r="F97" s="220" t="s">
        <v>431</v>
      </c>
      <c r="G97" s="42"/>
      <c r="H97" s="42"/>
      <c r="I97" s="221"/>
      <c r="J97" s="42"/>
      <c r="K97" s="42"/>
      <c r="L97" s="46"/>
      <c r="M97" s="222"/>
      <c r="N97" s="223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209</v>
      </c>
      <c r="AU97" s="19" t="s">
        <v>85</v>
      </c>
    </row>
    <row r="98" s="2" customFormat="1" ht="16.5" customHeight="1">
      <c r="A98" s="40"/>
      <c r="B98" s="41"/>
      <c r="C98" s="206" t="s">
        <v>219</v>
      </c>
      <c r="D98" s="206" t="s">
        <v>202</v>
      </c>
      <c r="E98" s="207" t="s">
        <v>250</v>
      </c>
      <c r="F98" s="208" t="s">
        <v>251</v>
      </c>
      <c r="G98" s="209" t="s">
        <v>213</v>
      </c>
      <c r="H98" s="210">
        <v>1.1790000000000001</v>
      </c>
      <c r="I98" s="211"/>
      <c r="J98" s="212">
        <f>ROUND(I98*H98,2)</f>
        <v>0</v>
      </c>
      <c r="K98" s="208" t="s">
        <v>206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207</v>
      </c>
      <c r="AT98" s="217" t="s">
        <v>202</v>
      </c>
      <c r="AU98" s="217" t="s">
        <v>85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713</v>
      </c>
    </row>
    <row r="99" s="2" customFormat="1">
      <c r="A99" s="40"/>
      <c r="B99" s="41"/>
      <c r="C99" s="42"/>
      <c r="D99" s="219" t="s">
        <v>209</v>
      </c>
      <c r="E99" s="42"/>
      <c r="F99" s="220" t="s">
        <v>253</v>
      </c>
      <c r="G99" s="42"/>
      <c r="H99" s="42"/>
      <c r="I99" s="221"/>
      <c r="J99" s="42"/>
      <c r="K99" s="42"/>
      <c r="L99" s="46"/>
      <c r="M99" s="222"/>
      <c r="N99" s="22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209</v>
      </c>
      <c r="AU99" s="19" t="s">
        <v>85</v>
      </c>
    </row>
    <row r="100" s="2" customFormat="1" ht="16.5" customHeight="1">
      <c r="A100" s="40"/>
      <c r="B100" s="41"/>
      <c r="C100" s="206" t="s">
        <v>207</v>
      </c>
      <c r="D100" s="206" t="s">
        <v>202</v>
      </c>
      <c r="E100" s="207" t="s">
        <v>255</v>
      </c>
      <c r="F100" s="208" t="s">
        <v>256</v>
      </c>
      <c r="G100" s="209" t="s">
        <v>213</v>
      </c>
      <c r="H100" s="210">
        <v>23.579999999999998</v>
      </c>
      <c r="I100" s="211"/>
      <c r="J100" s="212">
        <f>ROUND(I100*H100,2)</f>
        <v>0</v>
      </c>
      <c r="K100" s="208" t="s">
        <v>206</v>
      </c>
      <c r="L100" s="46"/>
      <c r="M100" s="213" t="s">
        <v>19</v>
      </c>
      <c r="N100" s="214" t="s">
        <v>46</v>
      </c>
      <c r="O100" s="86"/>
      <c r="P100" s="215">
        <f>O100*H100</f>
        <v>0</v>
      </c>
      <c r="Q100" s="215">
        <v>0</v>
      </c>
      <c r="R100" s="215">
        <f>Q100*H100</f>
        <v>0</v>
      </c>
      <c r="S100" s="215">
        <v>0</v>
      </c>
      <c r="T100" s="21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17" t="s">
        <v>207</v>
      </c>
      <c r="AT100" s="217" t="s">
        <v>202</v>
      </c>
      <c r="AU100" s="217" t="s">
        <v>85</v>
      </c>
      <c r="AY100" s="19" t="s">
        <v>199</v>
      </c>
      <c r="BE100" s="218">
        <f>IF(N100="základní",J100,0)</f>
        <v>0</v>
      </c>
      <c r="BF100" s="218">
        <f>IF(N100="snížená",J100,0)</f>
        <v>0</v>
      </c>
      <c r="BG100" s="218">
        <f>IF(N100="zákl. přenesená",J100,0)</f>
        <v>0</v>
      </c>
      <c r="BH100" s="218">
        <f>IF(N100="sníž. přenesená",J100,0)</f>
        <v>0</v>
      </c>
      <c r="BI100" s="218">
        <f>IF(N100="nulová",J100,0)</f>
        <v>0</v>
      </c>
      <c r="BJ100" s="19" t="s">
        <v>83</v>
      </c>
      <c r="BK100" s="218">
        <f>ROUND(I100*H100,2)</f>
        <v>0</v>
      </c>
      <c r="BL100" s="19" t="s">
        <v>207</v>
      </c>
      <c r="BM100" s="217" t="s">
        <v>714</v>
      </c>
    </row>
    <row r="101" s="2" customFormat="1">
      <c r="A101" s="40"/>
      <c r="B101" s="41"/>
      <c r="C101" s="42"/>
      <c r="D101" s="219" t="s">
        <v>209</v>
      </c>
      <c r="E101" s="42"/>
      <c r="F101" s="220" t="s">
        <v>258</v>
      </c>
      <c r="G101" s="42"/>
      <c r="H101" s="42"/>
      <c r="I101" s="221"/>
      <c r="J101" s="42"/>
      <c r="K101" s="42"/>
      <c r="L101" s="46"/>
      <c r="M101" s="222"/>
      <c r="N101" s="223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209</v>
      </c>
      <c r="AU101" s="19" t="s">
        <v>85</v>
      </c>
    </row>
    <row r="102" s="13" customFormat="1">
      <c r="A102" s="13"/>
      <c r="B102" s="224"/>
      <c r="C102" s="225"/>
      <c r="D102" s="226" t="s">
        <v>216</v>
      </c>
      <c r="E102" s="227" t="s">
        <v>19</v>
      </c>
      <c r="F102" s="228" t="s">
        <v>715</v>
      </c>
      <c r="G102" s="225"/>
      <c r="H102" s="229">
        <v>23.579999999999998</v>
      </c>
      <c r="I102" s="230"/>
      <c r="J102" s="225"/>
      <c r="K102" s="225"/>
      <c r="L102" s="231"/>
      <c r="M102" s="232"/>
      <c r="N102" s="233"/>
      <c r="O102" s="233"/>
      <c r="P102" s="233"/>
      <c r="Q102" s="233"/>
      <c r="R102" s="233"/>
      <c r="S102" s="233"/>
      <c r="T102" s="234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5" t="s">
        <v>216</v>
      </c>
      <c r="AU102" s="235" t="s">
        <v>85</v>
      </c>
      <c r="AV102" s="13" t="s">
        <v>85</v>
      </c>
      <c r="AW102" s="13" t="s">
        <v>37</v>
      </c>
      <c r="AX102" s="13" t="s">
        <v>75</v>
      </c>
      <c r="AY102" s="235" t="s">
        <v>199</v>
      </c>
    </row>
    <row r="103" s="14" customFormat="1">
      <c r="A103" s="14"/>
      <c r="B103" s="236"/>
      <c r="C103" s="237"/>
      <c r="D103" s="226" t="s">
        <v>216</v>
      </c>
      <c r="E103" s="238" t="s">
        <v>19</v>
      </c>
      <c r="F103" s="239" t="s">
        <v>218</v>
      </c>
      <c r="G103" s="237"/>
      <c r="H103" s="240">
        <v>23.579999999999998</v>
      </c>
      <c r="I103" s="241"/>
      <c r="J103" s="237"/>
      <c r="K103" s="237"/>
      <c r="L103" s="242"/>
      <c r="M103" s="243"/>
      <c r="N103" s="244"/>
      <c r="O103" s="244"/>
      <c r="P103" s="244"/>
      <c r="Q103" s="244"/>
      <c r="R103" s="244"/>
      <c r="S103" s="244"/>
      <c r="T103" s="245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46" t="s">
        <v>216</v>
      </c>
      <c r="AU103" s="246" t="s">
        <v>85</v>
      </c>
      <c r="AV103" s="14" t="s">
        <v>207</v>
      </c>
      <c r="AW103" s="14" t="s">
        <v>37</v>
      </c>
      <c r="AX103" s="14" t="s">
        <v>83</v>
      </c>
      <c r="AY103" s="246" t="s">
        <v>199</v>
      </c>
    </row>
    <row r="104" s="2" customFormat="1" ht="21.75" customHeight="1">
      <c r="A104" s="40"/>
      <c r="B104" s="41"/>
      <c r="C104" s="206" t="s">
        <v>238</v>
      </c>
      <c r="D104" s="206" t="s">
        <v>202</v>
      </c>
      <c r="E104" s="207" t="s">
        <v>260</v>
      </c>
      <c r="F104" s="208" t="s">
        <v>261</v>
      </c>
      <c r="G104" s="209" t="s">
        <v>213</v>
      </c>
      <c r="H104" s="210">
        <v>4.3200000000000003</v>
      </c>
      <c r="I104" s="211"/>
      <c r="J104" s="212">
        <f>ROUND(I104*H104,2)</f>
        <v>0</v>
      </c>
      <c r="K104" s="208" t="s">
        <v>206</v>
      </c>
      <c r="L104" s="46"/>
      <c r="M104" s="213" t="s">
        <v>19</v>
      </c>
      <c r="N104" s="214" t="s">
        <v>46</v>
      </c>
      <c r="O104" s="86"/>
      <c r="P104" s="215">
        <f>O104*H104</f>
        <v>0</v>
      </c>
      <c r="Q104" s="215">
        <v>0</v>
      </c>
      <c r="R104" s="215">
        <f>Q104*H104</f>
        <v>0</v>
      </c>
      <c r="S104" s="215">
        <v>0</v>
      </c>
      <c r="T104" s="21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7" t="s">
        <v>207</v>
      </c>
      <c r="AT104" s="217" t="s">
        <v>202</v>
      </c>
      <c r="AU104" s="217" t="s">
        <v>85</v>
      </c>
      <c r="AY104" s="19" t="s">
        <v>199</v>
      </c>
      <c r="BE104" s="218">
        <f>IF(N104="základní",J104,0)</f>
        <v>0</v>
      </c>
      <c r="BF104" s="218">
        <f>IF(N104="snížená",J104,0)</f>
        <v>0</v>
      </c>
      <c r="BG104" s="218">
        <f>IF(N104="zákl. přenesená",J104,0)</f>
        <v>0</v>
      </c>
      <c r="BH104" s="218">
        <f>IF(N104="sníž. přenesená",J104,0)</f>
        <v>0</v>
      </c>
      <c r="BI104" s="218">
        <f>IF(N104="nulová",J104,0)</f>
        <v>0</v>
      </c>
      <c r="BJ104" s="19" t="s">
        <v>83</v>
      </c>
      <c r="BK104" s="218">
        <f>ROUND(I104*H104,2)</f>
        <v>0</v>
      </c>
      <c r="BL104" s="19" t="s">
        <v>207</v>
      </c>
      <c r="BM104" s="217" t="s">
        <v>716</v>
      </c>
    </row>
    <row r="105" s="2" customFormat="1">
      <c r="A105" s="40"/>
      <c r="B105" s="41"/>
      <c r="C105" s="42"/>
      <c r="D105" s="219" t="s">
        <v>209</v>
      </c>
      <c r="E105" s="42"/>
      <c r="F105" s="220" t="s">
        <v>263</v>
      </c>
      <c r="G105" s="42"/>
      <c r="H105" s="42"/>
      <c r="I105" s="221"/>
      <c r="J105" s="42"/>
      <c r="K105" s="42"/>
      <c r="L105" s="46"/>
      <c r="M105" s="222"/>
      <c r="N105" s="223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209</v>
      </c>
      <c r="AU105" s="19" t="s">
        <v>85</v>
      </c>
    </row>
    <row r="106" s="2" customFormat="1" ht="21.75" customHeight="1">
      <c r="A106" s="40"/>
      <c r="B106" s="41"/>
      <c r="C106" s="206" t="s">
        <v>200</v>
      </c>
      <c r="D106" s="206" t="s">
        <v>202</v>
      </c>
      <c r="E106" s="207" t="s">
        <v>266</v>
      </c>
      <c r="F106" s="208" t="s">
        <v>267</v>
      </c>
      <c r="G106" s="209" t="s">
        <v>213</v>
      </c>
      <c r="H106" s="210">
        <v>1</v>
      </c>
      <c r="I106" s="211"/>
      <c r="J106" s="212">
        <f>ROUND(I106*H106,2)</f>
        <v>0</v>
      </c>
      <c r="K106" s="208" t="s">
        <v>206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717</v>
      </c>
    </row>
    <row r="107" s="2" customFormat="1">
      <c r="A107" s="40"/>
      <c r="B107" s="41"/>
      <c r="C107" s="42"/>
      <c r="D107" s="219" t="s">
        <v>209</v>
      </c>
      <c r="E107" s="42"/>
      <c r="F107" s="220" t="s">
        <v>269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209</v>
      </c>
      <c r="AU107" s="19" t="s">
        <v>85</v>
      </c>
    </row>
    <row r="108" s="12" customFormat="1" ht="22.8" customHeight="1">
      <c r="A108" s="12"/>
      <c r="B108" s="190"/>
      <c r="C108" s="191"/>
      <c r="D108" s="192" t="s">
        <v>74</v>
      </c>
      <c r="E108" s="204" t="s">
        <v>660</v>
      </c>
      <c r="F108" s="204" t="s">
        <v>661</v>
      </c>
      <c r="G108" s="191"/>
      <c r="H108" s="191"/>
      <c r="I108" s="194"/>
      <c r="J108" s="205">
        <f>BK108</f>
        <v>0</v>
      </c>
      <c r="K108" s="191"/>
      <c r="L108" s="196"/>
      <c r="M108" s="197"/>
      <c r="N108" s="198"/>
      <c r="O108" s="198"/>
      <c r="P108" s="199">
        <f>SUM(P109:P110)</f>
        <v>0</v>
      </c>
      <c r="Q108" s="198"/>
      <c r="R108" s="199">
        <f>SUM(R109:R110)</f>
        <v>0</v>
      </c>
      <c r="S108" s="198"/>
      <c r="T108" s="200">
        <f>SUM(T109:T110)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01" t="s">
        <v>83</v>
      </c>
      <c r="AT108" s="202" t="s">
        <v>74</v>
      </c>
      <c r="AU108" s="202" t="s">
        <v>83</v>
      </c>
      <c r="AY108" s="201" t="s">
        <v>199</v>
      </c>
      <c r="BK108" s="203">
        <f>SUM(BK109:BK110)</f>
        <v>0</v>
      </c>
    </row>
    <row r="109" s="2" customFormat="1" ht="16.5" customHeight="1">
      <c r="A109" s="40"/>
      <c r="B109" s="41"/>
      <c r="C109" s="206" t="s">
        <v>249</v>
      </c>
      <c r="D109" s="206" t="s">
        <v>202</v>
      </c>
      <c r="E109" s="207" t="s">
        <v>662</v>
      </c>
      <c r="F109" s="208" t="s">
        <v>663</v>
      </c>
      <c r="G109" s="209" t="s">
        <v>213</v>
      </c>
      <c r="H109" s="210">
        <v>1.3759999999999999</v>
      </c>
      <c r="I109" s="211"/>
      <c r="J109" s="212">
        <f>ROUND(I109*H109,2)</f>
        <v>0</v>
      </c>
      <c r="K109" s="208" t="s">
        <v>206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207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207</v>
      </c>
      <c r="BM109" s="217" t="s">
        <v>718</v>
      </c>
    </row>
    <row r="110" s="2" customFormat="1">
      <c r="A110" s="40"/>
      <c r="B110" s="41"/>
      <c r="C110" s="42"/>
      <c r="D110" s="219" t="s">
        <v>209</v>
      </c>
      <c r="E110" s="42"/>
      <c r="F110" s="220" t="s">
        <v>665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209</v>
      </c>
      <c r="AU110" s="19" t="s">
        <v>85</v>
      </c>
    </row>
    <row r="111" s="12" customFormat="1" ht="25.92" customHeight="1">
      <c r="A111" s="12"/>
      <c r="B111" s="190"/>
      <c r="C111" s="191"/>
      <c r="D111" s="192" t="s">
        <v>74</v>
      </c>
      <c r="E111" s="193" t="s">
        <v>277</v>
      </c>
      <c r="F111" s="193" t="s">
        <v>278</v>
      </c>
      <c r="G111" s="191"/>
      <c r="H111" s="191"/>
      <c r="I111" s="194"/>
      <c r="J111" s="195">
        <f>BK111</f>
        <v>0</v>
      </c>
      <c r="K111" s="191"/>
      <c r="L111" s="196"/>
      <c r="M111" s="197"/>
      <c r="N111" s="198"/>
      <c r="O111" s="198"/>
      <c r="P111" s="199">
        <f>P112+P118+P120+P150+P161</f>
        <v>0</v>
      </c>
      <c r="Q111" s="198"/>
      <c r="R111" s="199">
        <f>R112+R118+R120+R150+R161</f>
        <v>0.5748410115</v>
      </c>
      <c r="S111" s="198"/>
      <c r="T111" s="200">
        <f>T112+T118+T120+T150+T161</f>
        <v>0.17942406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01" t="s">
        <v>85</v>
      </c>
      <c r="AT111" s="202" t="s">
        <v>74</v>
      </c>
      <c r="AU111" s="202" t="s">
        <v>75</v>
      </c>
      <c r="AY111" s="201" t="s">
        <v>199</v>
      </c>
      <c r="BK111" s="203">
        <f>BK112+BK118+BK120+BK150+BK161</f>
        <v>0</v>
      </c>
    </row>
    <row r="112" s="12" customFormat="1" ht="22.8" customHeight="1">
      <c r="A112" s="12"/>
      <c r="B112" s="190"/>
      <c r="C112" s="191"/>
      <c r="D112" s="192" t="s">
        <v>74</v>
      </c>
      <c r="E112" s="204" t="s">
        <v>439</v>
      </c>
      <c r="F112" s="204" t="s">
        <v>440</v>
      </c>
      <c r="G112" s="191"/>
      <c r="H112" s="191"/>
      <c r="I112" s="194"/>
      <c r="J112" s="205">
        <f>BK112</f>
        <v>0</v>
      </c>
      <c r="K112" s="191"/>
      <c r="L112" s="196"/>
      <c r="M112" s="197"/>
      <c r="N112" s="198"/>
      <c r="O112" s="198"/>
      <c r="P112" s="199">
        <f>SUM(P113:P117)</f>
        <v>0</v>
      </c>
      <c r="Q112" s="198"/>
      <c r="R112" s="199">
        <f>SUM(R113:R117)</f>
        <v>0.024876679999999998</v>
      </c>
      <c r="S112" s="198"/>
      <c r="T112" s="200">
        <f>SUM(T113:T117)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01" t="s">
        <v>85</v>
      </c>
      <c r="AT112" s="202" t="s">
        <v>74</v>
      </c>
      <c r="AU112" s="202" t="s">
        <v>83</v>
      </c>
      <c r="AY112" s="201" t="s">
        <v>199</v>
      </c>
      <c r="BK112" s="203">
        <f>SUM(BK113:BK117)</f>
        <v>0</v>
      </c>
    </row>
    <row r="113" s="2" customFormat="1" ht="16.5" customHeight="1">
      <c r="A113" s="40"/>
      <c r="B113" s="41"/>
      <c r="C113" s="206" t="s">
        <v>254</v>
      </c>
      <c r="D113" s="206" t="s">
        <v>202</v>
      </c>
      <c r="E113" s="207" t="s">
        <v>441</v>
      </c>
      <c r="F113" s="208" t="s">
        <v>442</v>
      </c>
      <c r="G113" s="209" t="s">
        <v>443</v>
      </c>
      <c r="H113" s="210">
        <v>4</v>
      </c>
      <c r="I113" s="211"/>
      <c r="J113" s="212">
        <f>ROUND(I113*H113,2)</f>
        <v>0</v>
      </c>
      <c r="K113" s="208" t="s">
        <v>206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0.00056002999999999999</v>
      </c>
      <c r="R113" s="215">
        <f>Q113*H113</f>
        <v>0.00224012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128</v>
      </c>
      <c r="AT113" s="217" t="s">
        <v>202</v>
      </c>
      <c r="AU113" s="217" t="s">
        <v>85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128</v>
      </c>
      <c r="BM113" s="217" t="s">
        <v>719</v>
      </c>
    </row>
    <row r="114" s="2" customFormat="1">
      <c r="A114" s="40"/>
      <c r="B114" s="41"/>
      <c r="C114" s="42"/>
      <c r="D114" s="219" t="s">
        <v>209</v>
      </c>
      <c r="E114" s="42"/>
      <c r="F114" s="220" t="s">
        <v>445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209</v>
      </c>
      <c r="AU114" s="19" t="s">
        <v>85</v>
      </c>
    </row>
    <row r="115" s="2" customFormat="1" ht="16.5" customHeight="1">
      <c r="A115" s="40"/>
      <c r="B115" s="41"/>
      <c r="C115" s="247" t="s">
        <v>230</v>
      </c>
      <c r="D115" s="247" t="s">
        <v>287</v>
      </c>
      <c r="E115" s="248" t="s">
        <v>446</v>
      </c>
      <c r="F115" s="249" t="s">
        <v>447</v>
      </c>
      <c r="G115" s="250" t="s">
        <v>417</v>
      </c>
      <c r="H115" s="251">
        <v>4</v>
      </c>
      <c r="I115" s="252"/>
      <c r="J115" s="253">
        <f>ROUND(I115*H115,2)</f>
        <v>0</v>
      </c>
      <c r="K115" s="249" t="s">
        <v>206</v>
      </c>
      <c r="L115" s="254"/>
      <c r="M115" s="255" t="s">
        <v>19</v>
      </c>
      <c r="N115" s="256" t="s">
        <v>46</v>
      </c>
      <c r="O115" s="86"/>
      <c r="P115" s="215">
        <f>O115*H115</f>
        <v>0</v>
      </c>
      <c r="Q115" s="215">
        <v>0.0044999999999999997</v>
      </c>
      <c r="R115" s="215">
        <f>Q115*H115</f>
        <v>0.017999999999999999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290</v>
      </c>
      <c r="AT115" s="217" t="s">
        <v>287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128</v>
      </c>
      <c r="BM115" s="217" t="s">
        <v>720</v>
      </c>
    </row>
    <row r="116" s="2" customFormat="1" ht="16.5" customHeight="1">
      <c r="A116" s="40"/>
      <c r="B116" s="41"/>
      <c r="C116" s="206" t="s">
        <v>265</v>
      </c>
      <c r="D116" s="206" t="s">
        <v>202</v>
      </c>
      <c r="E116" s="207" t="s">
        <v>449</v>
      </c>
      <c r="F116" s="208" t="s">
        <v>450</v>
      </c>
      <c r="G116" s="209" t="s">
        <v>443</v>
      </c>
      <c r="H116" s="210">
        <v>4</v>
      </c>
      <c r="I116" s="211"/>
      <c r="J116" s="212">
        <f>ROUND(I116*H116,2)</f>
        <v>0</v>
      </c>
      <c r="K116" s="208" t="s">
        <v>206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0.0011591399999999999</v>
      </c>
      <c r="R116" s="215">
        <f>Q116*H116</f>
        <v>0.0046365599999999996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128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128</v>
      </c>
      <c r="BM116" s="217" t="s">
        <v>721</v>
      </c>
    </row>
    <row r="117" s="2" customFormat="1">
      <c r="A117" s="40"/>
      <c r="B117" s="41"/>
      <c r="C117" s="42"/>
      <c r="D117" s="219" t="s">
        <v>209</v>
      </c>
      <c r="E117" s="42"/>
      <c r="F117" s="220" t="s">
        <v>452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209</v>
      </c>
      <c r="AU117" s="19" t="s">
        <v>85</v>
      </c>
    </row>
    <row r="118" s="12" customFormat="1" ht="22.8" customHeight="1">
      <c r="A118" s="12"/>
      <c r="B118" s="190"/>
      <c r="C118" s="191"/>
      <c r="D118" s="192" t="s">
        <v>74</v>
      </c>
      <c r="E118" s="204" t="s">
        <v>463</v>
      </c>
      <c r="F118" s="204" t="s">
        <v>464</v>
      </c>
      <c r="G118" s="191"/>
      <c r="H118" s="191"/>
      <c r="I118" s="194"/>
      <c r="J118" s="205">
        <f>BK118</f>
        <v>0</v>
      </c>
      <c r="K118" s="191"/>
      <c r="L118" s="196"/>
      <c r="M118" s="197"/>
      <c r="N118" s="198"/>
      <c r="O118" s="198"/>
      <c r="P118" s="199">
        <f>P119</f>
        <v>0</v>
      </c>
      <c r="Q118" s="198"/>
      <c r="R118" s="199">
        <f>R119</f>
        <v>0</v>
      </c>
      <c r="S118" s="198"/>
      <c r="T118" s="200">
        <f>T119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1" t="s">
        <v>85</v>
      </c>
      <c r="AT118" s="202" t="s">
        <v>74</v>
      </c>
      <c r="AU118" s="202" t="s">
        <v>83</v>
      </c>
      <c r="AY118" s="201" t="s">
        <v>199</v>
      </c>
      <c r="BK118" s="203">
        <f>BK119</f>
        <v>0</v>
      </c>
    </row>
    <row r="119" s="2" customFormat="1" ht="16.5" customHeight="1">
      <c r="A119" s="40"/>
      <c r="B119" s="41"/>
      <c r="C119" s="206" t="s">
        <v>271</v>
      </c>
      <c r="D119" s="206" t="s">
        <v>202</v>
      </c>
      <c r="E119" s="207" t="s">
        <v>701</v>
      </c>
      <c r="F119" s="208" t="s">
        <v>722</v>
      </c>
      <c r="G119" s="209" t="s">
        <v>417</v>
      </c>
      <c r="H119" s="210">
        <v>2</v>
      </c>
      <c r="I119" s="211"/>
      <c r="J119" s="212">
        <f>ROUND(I119*H119,2)</f>
        <v>0</v>
      </c>
      <c r="K119" s="208" t="s">
        <v>19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128</v>
      </c>
      <c r="AT119" s="217" t="s">
        <v>202</v>
      </c>
      <c r="AU119" s="217" t="s">
        <v>85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128</v>
      </c>
      <c r="BM119" s="217" t="s">
        <v>723</v>
      </c>
    </row>
    <row r="120" s="12" customFormat="1" ht="22.8" customHeight="1">
      <c r="A120" s="12"/>
      <c r="B120" s="190"/>
      <c r="C120" s="191"/>
      <c r="D120" s="192" t="s">
        <v>74</v>
      </c>
      <c r="E120" s="204" t="s">
        <v>337</v>
      </c>
      <c r="F120" s="204" t="s">
        <v>338</v>
      </c>
      <c r="G120" s="191"/>
      <c r="H120" s="191"/>
      <c r="I120" s="194"/>
      <c r="J120" s="205">
        <f>BK120</f>
        <v>0</v>
      </c>
      <c r="K120" s="191"/>
      <c r="L120" s="196"/>
      <c r="M120" s="197"/>
      <c r="N120" s="198"/>
      <c r="O120" s="198"/>
      <c r="P120" s="199">
        <f>SUM(P121:P149)</f>
        <v>0</v>
      </c>
      <c r="Q120" s="198"/>
      <c r="R120" s="199">
        <f>SUM(R121:R149)</f>
        <v>0.36731798600000004</v>
      </c>
      <c r="S120" s="198"/>
      <c r="T120" s="200">
        <f>SUM(T121:T149)</f>
        <v>0.13800000000000001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01" t="s">
        <v>85</v>
      </c>
      <c r="AT120" s="202" t="s">
        <v>74</v>
      </c>
      <c r="AU120" s="202" t="s">
        <v>83</v>
      </c>
      <c r="AY120" s="201" t="s">
        <v>199</v>
      </c>
      <c r="BK120" s="203">
        <f>SUM(BK121:BK149)</f>
        <v>0</v>
      </c>
    </row>
    <row r="121" s="2" customFormat="1" ht="16.5" customHeight="1">
      <c r="A121" s="40"/>
      <c r="B121" s="41"/>
      <c r="C121" s="206" t="s">
        <v>8</v>
      </c>
      <c r="D121" s="206" t="s">
        <v>202</v>
      </c>
      <c r="E121" s="207" t="s">
        <v>340</v>
      </c>
      <c r="F121" s="208" t="s">
        <v>341</v>
      </c>
      <c r="G121" s="209" t="s">
        <v>222</v>
      </c>
      <c r="H121" s="210">
        <v>26.800000000000001</v>
      </c>
      <c r="I121" s="211"/>
      <c r="J121" s="212">
        <f>ROUND(I121*H121,2)</f>
        <v>0</v>
      </c>
      <c r="K121" s="208" t="s">
        <v>206</v>
      </c>
      <c r="L121" s="46"/>
      <c r="M121" s="213" t="s">
        <v>19</v>
      </c>
      <c r="N121" s="214" t="s">
        <v>46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128</v>
      </c>
      <c r="AT121" s="217" t="s">
        <v>202</v>
      </c>
      <c r="AU121" s="217" t="s">
        <v>85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128</v>
      </c>
      <c r="BM121" s="217" t="s">
        <v>724</v>
      </c>
    </row>
    <row r="122" s="2" customFormat="1">
      <c r="A122" s="40"/>
      <c r="B122" s="41"/>
      <c r="C122" s="42"/>
      <c r="D122" s="219" t="s">
        <v>209</v>
      </c>
      <c r="E122" s="42"/>
      <c r="F122" s="220" t="s">
        <v>343</v>
      </c>
      <c r="G122" s="42"/>
      <c r="H122" s="42"/>
      <c r="I122" s="221"/>
      <c r="J122" s="42"/>
      <c r="K122" s="42"/>
      <c r="L122" s="46"/>
      <c r="M122" s="222"/>
      <c r="N122" s="223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209</v>
      </c>
      <c r="AU122" s="19" t="s">
        <v>85</v>
      </c>
    </row>
    <row r="123" s="13" customFormat="1">
      <c r="A123" s="13"/>
      <c r="B123" s="224"/>
      <c r="C123" s="225"/>
      <c r="D123" s="226" t="s">
        <v>216</v>
      </c>
      <c r="E123" s="227" t="s">
        <v>19</v>
      </c>
      <c r="F123" s="228" t="s">
        <v>725</v>
      </c>
      <c r="G123" s="225"/>
      <c r="H123" s="229">
        <v>26.800000000000001</v>
      </c>
      <c r="I123" s="230"/>
      <c r="J123" s="225"/>
      <c r="K123" s="225"/>
      <c r="L123" s="231"/>
      <c r="M123" s="232"/>
      <c r="N123" s="233"/>
      <c r="O123" s="233"/>
      <c r="P123" s="233"/>
      <c r="Q123" s="233"/>
      <c r="R123" s="233"/>
      <c r="S123" s="233"/>
      <c r="T123" s="234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5" t="s">
        <v>216</v>
      </c>
      <c r="AU123" s="235" t="s">
        <v>85</v>
      </c>
      <c r="AV123" s="13" t="s">
        <v>85</v>
      </c>
      <c r="AW123" s="13" t="s">
        <v>37</v>
      </c>
      <c r="AX123" s="13" t="s">
        <v>75</v>
      </c>
      <c r="AY123" s="235" t="s">
        <v>199</v>
      </c>
    </row>
    <row r="124" s="14" customFormat="1">
      <c r="A124" s="14"/>
      <c r="B124" s="236"/>
      <c r="C124" s="237"/>
      <c r="D124" s="226" t="s">
        <v>216</v>
      </c>
      <c r="E124" s="238" t="s">
        <v>19</v>
      </c>
      <c r="F124" s="239" t="s">
        <v>218</v>
      </c>
      <c r="G124" s="237"/>
      <c r="H124" s="240">
        <v>26.800000000000001</v>
      </c>
      <c r="I124" s="241"/>
      <c r="J124" s="237"/>
      <c r="K124" s="237"/>
      <c r="L124" s="242"/>
      <c r="M124" s="243"/>
      <c r="N124" s="244"/>
      <c r="O124" s="244"/>
      <c r="P124" s="244"/>
      <c r="Q124" s="244"/>
      <c r="R124" s="244"/>
      <c r="S124" s="244"/>
      <c r="T124" s="245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46" t="s">
        <v>216</v>
      </c>
      <c r="AU124" s="246" t="s">
        <v>85</v>
      </c>
      <c r="AV124" s="14" t="s">
        <v>207</v>
      </c>
      <c r="AW124" s="14" t="s">
        <v>37</v>
      </c>
      <c r="AX124" s="14" t="s">
        <v>83</v>
      </c>
      <c r="AY124" s="246" t="s">
        <v>199</v>
      </c>
    </row>
    <row r="125" s="2" customFormat="1" ht="16.5" customHeight="1">
      <c r="A125" s="40"/>
      <c r="B125" s="41"/>
      <c r="C125" s="247" t="s">
        <v>286</v>
      </c>
      <c r="D125" s="247" t="s">
        <v>287</v>
      </c>
      <c r="E125" s="248" t="s">
        <v>345</v>
      </c>
      <c r="F125" s="249" t="s">
        <v>346</v>
      </c>
      <c r="G125" s="250" t="s">
        <v>222</v>
      </c>
      <c r="H125" s="251">
        <v>27.335999999999999</v>
      </c>
      <c r="I125" s="252"/>
      <c r="J125" s="253">
        <f>ROUND(I125*H125,2)</f>
        <v>0</v>
      </c>
      <c r="K125" s="249" t="s">
        <v>206</v>
      </c>
      <c r="L125" s="254"/>
      <c r="M125" s="255" t="s">
        <v>19</v>
      </c>
      <c r="N125" s="256" t="s">
        <v>46</v>
      </c>
      <c r="O125" s="86"/>
      <c r="P125" s="215">
        <f>O125*H125</f>
        <v>0</v>
      </c>
      <c r="Q125" s="215">
        <v>5.0000000000000002E-05</v>
      </c>
      <c r="R125" s="215">
        <f>Q125*H125</f>
        <v>0.0013668000000000001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290</v>
      </c>
      <c r="AT125" s="217" t="s">
        <v>287</v>
      </c>
      <c r="AU125" s="217" t="s">
        <v>85</v>
      </c>
      <c r="AY125" s="19" t="s">
        <v>199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83</v>
      </c>
      <c r="BK125" s="218">
        <f>ROUND(I125*H125,2)</f>
        <v>0</v>
      </c>
      <c r="BL125" s="19" t="s">
        <v>128</v>
      </c>
      <c r="BM125" s="217" t="s">
        <v>726</v>
      </c>
    </row>
    <row r="126" s="13" customFormat="1">
      <c r="A126" s="13"/>
      <c r="B126" s="224"/>
      <c r="C126" s="225"/>
      <c r="D126" s="226" t="s">
        <v>216</v>
      </c>
      <c r="E126" s="227" t="s">
        <v>19</v>
      </c>
      <c r="F126" s="228" t="s">
        <v>727</v>
      </c>
      <c r="G126" s="225"/>
      <c r="H126" s="229">
        <v>27.335999999999999</v>
      </c>
      <c r="I126" s="230"/>
      <c r="J126" s="225"/>
      <c r="K126" s="225"/>
      <c r="L126" s="231"/>
      <c r="M126" s="232"/>
      <c r="N126" s="233"/>
      <c r="O126" s="233"/>
      <c r="P126" s="233"/>
      <c r="Q126" s="233"/>
      <c r="R126" s="233"/>
      <c r="S126" s="233"/>
      <c r="T126" s="234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5" t="s">
        <v>216</v>
      </c>
      <c r="AU126" s="235" t="s">
        <v>85</v>
      </c>
      <c r="AV126" s="13" t="s">
        <v>85</v>
      </c>
      <c r="AW126" s="13" t="s">
        <v>37</v>
      </c>
      <c r="AX126" s="13" t="s">
        <v>75</v>
      </c>
      <c r="AY126" s="235" t="s">
        <v>199</v>
      </c>
    </row>
    <row r="127" s="14" customFormat="1">
      <c r="A127" s="14"/>
      <c r="B127" s="236"/>
      <c r="C127" s="237"/>
      <c r="D127" s="226" t="s">
        <v>216</v>
      </c>
      <c r="E127" s="238" t="s">
        <v>19</v>
      </c>
      <c r="F127" s="239" t="s">
        <v>218</v>
      </c>
      <c r="G127" s="237"/>
      <c r="H127" s="240">
        <v>27.335999999999999</v>
      </c>
      <c r="I127" s="241"/>
      <c r="J127" s="237"/>
      <c r="K127" s="237"/>
      <c r="L127" s="242"/>
      <c r="M127" s="243"/>
      <c r="N127" s="244"/>
      <c r="O127" s="244"/>
      <c r="P127" s="244"/>
      <c r="Q127" s="244"/>
      <c r="R127" s="244"/>
      <c r="S127" s="244"/>
      <c r="T127" s="245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6" t="s">
        <v>216</v>
      </c>
      <c r="AU127" s="246" t="s">
        <v>85</v>
      </c>
      <c r="AV127" s="14" t="s">
        <v>207</v>
      </c>
      <c r="AW127" s="14" t="s">
        <v>37</v>
      </c>
      <c r="AX127" s="14" t="s">
        <v>83</v>
      </c>
      <c r="AY127" s="246" t="s">
        <v>199</v>
      </c>
    </row>
    <row r="128" s="2" customFormat="1" ht="16.5" customHeight="1">
      <c r="A128" s="40"/>
      <c r="B128" s="41"/>
      <c r="C128" s="206" t="s">
        <v>293</v>
      </c>
      <c r="D128" s="206" t="s">
        <v>202</v>
      </c>
      <c r="E128" s="207" t="s">
        <v>350</v>
      </c>
      <c r="F128" s="208" t="s">
        <v>351</v>
      </c>
      <c r="G128" s="209" t="s">
        <v>283</v>
      </c>
      <c r="H128" s="210">
        <v>46</v>
      </c>
      <c r="I128" s="211"/>
      <c r="J128" s="212">
        <f>ROUND(I128*H128,2)</f>
        <v>0</v>
      </c>
      <c r="K128" s="208" t="s">
        <v>206</v>
      </c>
      <c r="L128" s="46"/>
      <c r="M128" s="213" t="s">
        <v>19</v>
      </c>
      <c r="N128" s="214" t="s">
        <v>46</v>
      </c>
      <c r="O128" s="86"/>
      <c r="P128" s="215">
        <f>O128*H128</f>
        <v>0</v>
      </c>
      <c r="Q128" s="215">
        <v>0</v>
      </c>
      <c r="R128" s="215">
        <f>Q128*H128</f>
        <v>0</v>
      </c>
      <c r="S128" s="215">
        <v>0.0030000000000000001</v>
      </c>
      <c r="T128" s="216">
        <f>S128*H128</f>
        <v>0.13800000000000001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7" t="s">
        <v>128</v>
      </c>
      <c r="AT128" s="217" t="s">
        <v>202</v>
      </c>
      <c r="AU128" s="217" t="s">
        <v>85</v>
      </c>
      <c r="AY128" s="19" t="s">
        <v>199</v>
      </c>
      <c r="BE128" s="218">
        <f>IF(N128="základní",J128,0)</f>
        <v>0</v>
      </c>
      <c r="BF128" s="218">
        <f>IF(N128="snížená",J128,0)</f>
        <v>0</v>
      </c>
      <c r="BG128" s="218">
        <f>IF(N128="zákl. přenesená",J128,0)</f>
        <v>0</v>
      </c>
      <c r="BH128" s="218">
        <f>IF(N128="sníž. přenesená",J128,0)</f>
        <v>0</v>
      </c>
      <c r="BI128" s="218">
        <f>IF(N128="nulová",J128,0)</f>
        <v>0</v>
      </c>
      <c r="BJ128" s="19" t="s">
        <v>83</v>
      </c>
      <c r="BK128" s="218">
        <f>ROUND(I128*H128,2)</f>
        <v>0</v>
      </c>
      <c r="BL128" s="19" t="s">
        <v>128</v>
      </c>
      <c r="BM128" s="217" t="s">
        <v>728</v>
      </c>
    </row>
    <row r="129" s="2" customFormat="1">
      <c r="A129" s="40"/>
      <c r="B129" s="41"/>
      <c r="C129" s="42"/>
      <c r="D129" s="219" t="s">
        <v>209</v>
      </c>
      <c r="E129" s="42"/>
      <c r="F129" s="220" t="s">
        <v>353</v>
      </c>
      <c r="G129" s="42"/>
      <c r="H129" s="42"/>
      <c r="I129" s="221"/>
      <c r="J129" s="42"/>
      <c r="K129" s="42"/>
      <c r="L129" s="46"/>
      <c r="M129" s="222"/>
      <c r="N129" s="223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209</v>
      </c>
      <c r="AU129" s="19" t="s">
        <v>85</v>
      </c>
    </row>
    <row r="130" s="2" customFormat="1" ht="16.5" customHeight="1">
      <c r="A130" s="40"/>
      <c r="B130" s="41"/>
      <c r="C130" s="206" t="s">
        <v>298</v>
      </c>
      <c r="D130" s="206" t="s">
        <v>202</v>
      </c>
      <c r="E130" s="207" t="s">
        <v>729</v>
      </c>
      <c r="F130" s="208" t="s">
        <v>730</v>
      </c>
      <c r="G130" s="209" t="s">
        <v>283</v>
      </c>
      <c r="H130" s="210">
        <v>46</v>
      </c>
      <c r="I130" s="211"/>
      <c r="J130" s="212">
        <f>ROUND(I130*H130,2)</f>
        <v>0</v>
      </c>
      <c r="K130" s="208" t="s">
        <v>206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7.6799999999999999E-07</v>
      </c>
      <c r="R130" s="215">
        <f>Q130*H130</f>
        <v>3.5327999999999998E-05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128</v>
      </c>
      <c r="AT130" s="217" t="s">
        <v>202</v>
      </c>
      <c r="AU130" s="217" t="s">
        <v>85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128</v>
      </c>
      <c r="BM130" s="217" t="s">
        <v>731</v>
      </c>
    </row>
    <row r="131" s="2" customFormat="1">
      <c r="A131" s="40"/>
      <c r="B131" s="41"/>
      <c r="C131" s="42"/>
      <c r="D131" s="219" t="s">
        <v>209</v>
      </c>
      <c r="E131" s="42"/>
      <c r="F131" s="220" t="s">
        <v>732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209</v>
      </c>
      <c r="AU131" s="19" t="s">
        <v>85</v>
      </c>
    </row>
    <row r="132" s="2" customFormat="1" ht="16.5" customHeight="1">
      <c r="A132" s="40"/>
      <c r="B132" s="41"/>
      <c r="C132" s="206" t="s">
        <v>128</v>
      </c>
      <c r="D132" s="206" t="s">
        <v>202</v>
      </c>
      <c r="E132" s="207" t="s">
        <v>360</v>
      </c>
      <c r="F132" s="208" t="s">
        <v>361</v>
      </c>
      <c r="G132" s="209" t="s">
        <v>283</v>
      </c>
      <c r="H132" s="210">
        <v>46</v>
      </c>
      <c r="I132" s="211"/>
      <c r="J132" s="212">
        <f>ROUND(I132*H132,2)</f>
        <v>0</v>
      </c>
      <c r="K132" s="208" t="s">
        <v>206</v>
      </c>
      <c r="L132" s="46"/>
      <c r="M132" s="213" t="s">
        <v>19</v>
      </c>
      <c r="N132" s="214" t="s">
        <v>46</v>
      </c>
      <c r="O132" s="86"/>
      <c r="P132" s="215">
        <f>O132*H132</f>
        <v>0</v>
      </c>
      <c r="Q132" s="215">
        <v>0</v>
      </c>
      <c r="R132" s="215">
        <f>Q132*H132</f>
        <v>0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128</v>
      </c>
      <c r="AT132" s="217" t="s">
        <v>202</v>
      </c>
      <c r="AU132" s="217" t="s">
        <v>85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128</v>
      </c>
      <c r="BM132" s="217" t="s">
        <v>733</v>
      </c>
    </row>
    <row r="133" s="2" customFormat="1">
      <c r="A133" s="40"/>
      <c r="B133" s="41"/>
      <c r="C133" s="42"/>
      <c r="D133" s="219" t="s">
        <v>209</v>
      </c>
      <c r="E133" s="42"/>
      <c r="F133" s="220" t="s">
        <v>363</v>
      </c>
      <c r="G133" s="42"/>
      <c r="H133" s="42"/>
      <c r="I133" s="221"/>
      <c r="J133" s="42"/>
      <c r="K133" s="42"/>
      <c r="L133" s="46"/>
      <c r="M133" s="222"/>
      <c r="N133" s="223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209</v>
      </c>
      <c r="AU133" s="19" t="s">
        <v>85</v>
      </c>
    </row>
    <row r="134" s="2" customFormat="1" ht="16.5" customHeight="1">
      <c r="A134" s="40"/>
      <c r="B134" s="41"/>
      <c r="C134" s="206" t="s">
        <v>131</v>
      </c>
      <c r="D134" s="206" t="s">
        <v>202</v>
      </c>
      <c r="E134" s="207" t="s">
        <v>365</v>
      </c>
      <c r="F134" s="208" t="s">
        <v>366</v>
      </c>
      <c r="G134" s="209" t="s">
        <v>283</v>
      </c>
      <c r="H134" s="210">
        <v>46</v>
      </c>
      <c r="I134" s="211"/>
      <c r="J134" s="212">
        <f>ROUND(I134*H134,2)</f>
        <v>0</v>
      </c>
      <c r="K134" s="208" t="s">
        <v>206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3.3000000000000003E-05</v>
      </c>
      <c r="R134" s="215">
        <f>Q134*H134</f>
        <v>0.001518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128</v>
      </c>
      <c r="AT134" s="217" t="s">
        <v>202</v>
      </c>
      <c r="AU134" s="217" t="s">
        <v>85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128</v>
      </c>
      <c r="BM134" s="217" t="s">
        <v>734</v>
      </c>
    </row>
    <row r="135" s="2" customFormat="1">
      <c r="A135" s="40"/>
      <c r="B135" s="41"/>
      <c r="C135" s="42"/>
      <c r="D135" s="219" t="s">
        <v>209</v>
      </c>
      <c r="E135" s="42"/>
      <c r="F135" s="220" t="s">
        <v>368</v>
      </c>
      <c r="G135" s="42"/>
      <c r="H135" s="42"/>
      <c r="I135" s="221"/>
      <c r="J135" s="42"/>
      <c r="K135" s="42"/>
      <c r="L135" s="46"/>
      <c r="M135" s="222"/>
      <c r="N135" s="223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209</v>
      </c>
      <c r="AU135" s="19" t="s">
        <v>85</v>
      </c>
    </row>
    <row r="136" s="2" customFormat="1" ht="21.75" customHeight="1">
      <c r="A136" s="40"/>
      <c r="B136" s="41"/>
      <c r="C136" s="206" t="s">
        <v>134</v>
      </c>
      <c r="D136" s="206" t="s">
        <v>202</v>
      </c>
      <c r="E136" s="207" t="s">
        <v>494</v>
      </c>
      <c r="F136" s="208" t="s">
        <v>495</v>
      </c>
      <c r="G136" s="209" t="s">
        <v>283</v>
      </c>
      <c r="H136" s="210">
        <v>46</v>
      </c>
      <c r="I136" s="211"/>
      <c r="J136" s="212">
        <f>ROUND(I136*H136,2)</f>
        <v>0</v>
      </c>
      <c r="K136" s="208" t="s">
        <v>206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0.0045450000000000004</v>
      </c>
      <c r="R136" s="215">
        <f>Q136*H136</f>
        <v>0.20907000000000003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128</v>
      </c>
      <c r="AT136" s="217" t="s">
        <v>202</v>
      </c>
      <c r="AU136" s="217" t="s">
        <v>85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128</v>
      </c>
      <c r="BM136" s="217" t="s">
        <v>735</v>
      </c>
    </row>
    <row r="137" s="2" customFormat="1">
      <c r="A137" s="40"/>
      <c r="B137" s="41"/>
      <c r="C137" s="42"/>
      <c r="D137" s="219" t="s">
        <v>209</v>
      </c>
      <c r="E137" s="42"/>
      <c r="F137" s="220" t="s">
        <v>497</v>
      </c>
      <c r="G137" s="42"/>
      <c r="H137" s="42"/>
      <c r="I137" s="221"/>
      <c r="J137" s="42"/>
      <c r="K137" s="42"/>
      <c r="L137" s="46"/>
      <c r="M137" s="222"/>
      <c r="N137" s="223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209</v>
      </c>
      <c r="AU137" s="19" t="s">
        <v>85</v>
      </c>
    </row>
    <row r="138" s="2" customFormat="1" ht="16.5" customHeight="1">
      <c r="A138" s="40"/>
      <c r="B138" s="41"/>
      <c r="C138" s="206" t="s">
        <v>322</v>
      </c>
      <c r="D138" s="206" t="s">
        <v>202</v>
      </c>
      <c r="E138" s="207" t="s">
        <v>375</v>
      </c>
      <c r="F138" s="208" t="s">
        <v>376</v>
      </c>
      <c r="G138" s="209" t="s">
        <v>283</v>
      </c>
      <c r="H138" s="210">
        <v>46</v>
      </c>
      <c r="I138" s="211"/>
      <c r="J138" s="212">
        <f>ROUND(I138*H138,2)</f>
        <v>0</v>
      </c>
      <c r="K138" s="208" t="s">
        <v>206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0.00029999999999999997</v>
      </c>
      <c r="R138" s="215">
        <f>Q138*H138</f>
        <v>0.013799999999999998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128</v>
      </c>
      <c r="AT138" s="217" t="s">
        <v>202</v>
      </c>
      <c r="AU138" s="217" t="s">
        <v>85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128</v>
      </c>
      <c r="BM138" s="217" t="s">
        <v>736</v>
      </c>
    </row>
    <row r="139" s="2" customFormat="1">
      <c r="A139" s="40"/>
      <c r="B139" s="41"/>
      <c r="C139" s="42"/>
      <c r="D139" s="219" t="s">
        <v>209</v>
      </c>
      <c r="E139" s="42"/>
      <c r="F139" s="220" t="s">
        <v>378</v>
      </c>
      <c r="G139" s="42"/>
      <c r="H139" s="42"/>
      <c r="I139" s="221"/>
      <c r="J139" s="42"/>
      <c r="K139" s="42"/>
      <c r="L139" s="46"/>
      <c r="M139" s="222"/>
      <c r="N139" s="22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209</v>
      </c>
      <c r="AU139" s="19" t="s">
        <v>85</v>
      </c>
    </row>
    <row r="140" s="2" customFormat="1" ht="33" customHeight="1">
      <c r="A140" s="40"/>
      <c r="B140" s="41"/>
      <c r="C140" s="247" t="s">
        <v>326</v>
      </c>
      <c r="D140" s="247" t="s">
        <v>287</v>
      </c>
      <c r="E140" s="248" t="s">
        <v>737</v>
      </c>
      <c r="F140" s="249" t="s">
        <v>738</v>
      </c>
      <c r="G140" s="250" t="s">
        <v>283</v>
      </c>
      <c r="H140" s="251">
        <v>50.600000000000001</v>
      </c>
      <c r="I140" s="252"/>
      <c r="J140" s="253">
        <f>ROUND(I140*H140,2)</f>
        <v>0</v>
      </c>
      <c r="K140" s="249" t="s">
        <v>206</v>
      </c>
      <c r="L140" s="254"/>
      <c r="M140" s="255" t="s">
        <v>19</v>
      </c>
      <c r="N140" s="256" t="s">
        <v>46</v>
      </c>
      <c r="O140" s="86"/>
      <c r="P140" s="215">
        <f>O140*H140</f>
        <v>0</v>
      </c>
      <c r="Q140" s="215">
        <v>0.0025999999999999999</v>
      </c>
      <c r="R140" s="215">
        <f>Q140*H140</f>
        <v>0.13156000000000001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290</v>
      </c>
      <c r="AT140" s="217" t="s">
        <v>287</v>
      </c>
      <c r="AU140" s="217" t="s">
        <v>85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128</v>
      </c>
      <c r="BM140" s="217" t="s">
        <v>739</v>
      </c>
    </row>
    <row r="141" s="13" customFormat="1">
      <c r="A141" s="13"/>
      <c r="B141" s="224"/>
      <c r="C141" s="225"/>
      <c r="D141" s="226" t="s">
        <v>216</v>
      </c>
      <c r="E141" s="227" t="s">
        <v>19</v>
      </c>
      <c r="F141" s="228" t="s">
        <v>740</v>
      </c>
      <c r="G141" s="225"/>
      <c r="H141" s="229">
        <v>50.600000000000001</v>
      </c>
      <c r="I141" s="230"/>
      <c r="J141" s="225"/>
      <c r="K141" s="225"/>
      <c r="L141" s="231"/>
      <c r="M141" s="232"/>
      <c r="N141" s="233"/>
      <c r="O141" s="233"/>
      <c r="P141" s="233"/>
      <c r="Q141" s="233"/>
      <c r="R141" s="233"/>
      <c r="S141" s="233"/>
      <c r="T141" s="234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5" t="s">
        <v>216</v>
      </c>
      <c r="AU141" s="235" t="s">
        <v>85</v>
      </c>
      <c r="AV141" s="13" t="s">
        <v>85</v>
      </c>
      <c r="AW141" s="13" t="s">
        <v>37</v>
      </c>
      <c r="AX141" s="13" t="s">
        <v>75</v>
      </c>
      <c r="AY141" s="235" t="s">
        <v>199</v>
      </c>
    </row>
    <row r="142" s="14" customFormat="1">
      <c r="A142" s="14"/>
      <c r="B142" s="236"/>
      <c r="C142" s="237"/>
      <c r="D142" s="226" t="s">
        <v>216</v>
      </c>
      <c r="E142" s="238" t="s">
        <v>19</v>
      </c>
      <c r="F142" s="239" t="s">
        <v>218</v>
      </c>
      <c r="G142" s="237"/>
      <c r="H142" s="240">
        <v>50.600000000000001</v>
      </c>
      <c r="I142" s="241"/>
      <c r="J142" s="237"/>
      <c r="K142" s="237"/>
      <c r="L142" s="242"/>
      <c r="M142" s="243"/>
      <c r="N142" s="244"/>
      <c r="O142" s="244"/>
      <c r="P142" s="244"/>
      <c r="Q142" s="244"/>
      <c r="R142" s="244"/>
      <c r="S142" s="244"/>
      <c r="T142" s="245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46" t="s">
        <v>216</v>
      </c>
      <c r="AU142" s="246" t="s">
        <v>85</v>
      </c>
      <c r="AV142" s="14" t="s">
        <v>207</v>
      </c>
      <c r="AW142" s="14" t="s">
        <v>37</v>
      </c>
      <c r="AX142" s="14" t="s">
        <v>83</v>
      </c>
      <c r="AY142" s="246" t="s">
        <v>199</v>
      </c>
    </row>
    <row r="143" s="2" customFormat="1" ht="16.5" customHeight="1">
      <c r="A143" s="40"/>
      <c r="B143" s="41"/>
      <c r="C143" s="206" t="s">
        <v>7</v>
      </c>
      <c r="D143" s="206" t="s">
        <v>202</v>
      </c>
      <c r="E143" s="207" t="s">
        <v>385</v>
      </c>
      <c r="F143" s="208" t="s">
        <v>386</v>
      </c>
      <c r="G143" s="209" t="s">
        <v>222</v>
      </c>
      <c r="H143" s="210">
        <v>26.800000000000001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1.4935E-05</v>
      </c>
      <c r="R143" s="215">
        <f>Q143*H143</f>
        <v>0.00040025800000000002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128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128</v>
      </c>
      <c r="BM143" s="217" t="s">
        <v>741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388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2" customFormat="1" ht="16.5" customHeight="1">
      <c r="A145" s="40"/>
      <c r="B145" s="41"/>
      <c r="C145" s="247" t="s">
        <v>339</v>
      </c>
      <c r="D145" s="247" t="s">
        <v>287</v>
      </c>
      <c r="E145" s="248" t="s">
        <v>389</v>
      </c>
      <c r="F145" s="249" t="s">
        <v>390</v>
      </c>
      <c r="G145" s="250" t="s">
        <v>222</v>
      </c>
      <c r="H145" s="251">
        <v>27.335999999999999</v>
      </c>
      <c r="I145" s="252"/>
      <c r="J145" s="253">
        <f>ROUND(I145*H145,2)</f>
        <v>0</v>
      </c>
      <c r="K145" s="249" t="s">
        <v>206</v>
      </c>
      <c r="L145" s="254"/>
      <c r="M145" s="255" t="s">
        <v>19</v>
      </c>
      <c r="N145" s="256" t="s">
        <v>46</v>
      </c>
      <c r="O145" s="86"/>
      <c r="P145" s="215">
        <f>O145*H145</f>
        <v>0</v>
      </c>
      <c r="Q145" s="215">
        <v>0.00035</v>
      </c>
      <c r="R145" s="215">
        <f>Q145*H145</f>
        <v>0.009567599999999999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290</v>
      </c>
      <c r="AT145" s="217" t="s">
        <v>287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742</v>
      </c>
    </row>
    <row r="146" s="13" customFormat="1">
      <c r="A146" s="13"/>
      <c r="B146" s="224"/>
      <c r="C146" s="225"/>
      <c r="D146" s="226" t="s">
        <v>216</v>
      </c>
      <c r="E146" s="227" t="s">
        <v>19</v>
      </c>
      <c r="F146" s="228" t="s">
        <v>727</v>
      </c>
      <c r="G146" s="225"/>
      <c r="H146" s="229">
        <v>27.335999999999999</v>
      </c>
      <c r="I146" s="230"/>
      <c r="J146" s="225"/>
      <c r="K146" s="225"/>
      <c r="L146" s="231"/>
      <c r="M146" s="232"/>
      <c r="N146" s="233"/>
      <c r="O146" s="233"/>
      <c r="P146" s="233"/>
      <c r="Q146" s="233"/>
      <c r="R146" s="233"/>
      <c r="S146" s="233"/>
      <c r="T146" s="234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5" t="s">
        <v>216</v>
      </c>
      <c r="AU146" s="235" t="s">
        <v>85</v>
      </c>
      <c r="AV146" s="13" t="s">
        <v>85</v>
      </c>
      <c r="AW146" s="13" t="s">
        <v>37</v>
      </c>
      <c r="AX146" s="13" t="s">
        <v>75</v>
      </c>
      <c r="AY146" s="235" t="s">
        <v>199</v>
      </c>
    </row>
    <row r="147" s="14" customFormat="1">
      <c r="A147" s="14"/>
      <c r="B147" s="236"/>
      <c r="C147" s="237"/>
      <c r="D147" s="226" t="s">
        <v>216</v>
      </c>
      <c r="E147" s="238" t="s">
        <v>19</v>
      </c>
      <c r="F147" s="239" t="s">
        <v>218</v>
      </c>
      <c r="G147" s="237"/>
      <c r="H147" s="240">
        <v>27.335999999999999</v>
      </c>
      <c r="I147" s="241"/>
      <c r="J147" s="237"/>
      <c r="K147" s="237"/>
      <c r="L147" s="242"/>
      <c r="M147" s="243"/>
      <c r="N147" s="244"/>
      <c r="O147" s="244"/>
      <c r="P147" s="244"/>
      <c r="Q147" s="244"/>
      <c r="R147" s="244"/>
      <c r="S147" s="244"/>
      <c r="T147" s="245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46" t="s">
        <v>216</v>
      </c>
      <c r="AU147" s="246" t="s">
        <v>85</v>
      </c>
      <c r="AV147" s="14" t="s">
        <v>207</v>
      </c>
      <c r="AW147" s="14" t="s">
        <v>37</v>
      </c>
      <c r="AX147" s="14" t="s">
        <v>83</v>
      </c>
      <c r="AY147" s="246" t="s">
        <v>199</v>
      </c>
    </row>
    <row r="148" s="2" customFormat="1" ht="16.5" customHeight="1">
      <c r="A148" s="40"/>
      <c r="B148" s="41"/>
      <c r="C148" s="206" t="s">
        <v>344</v>
      </c>
      <c r="D148" s="206" t="s">
        <v>202</v>
      </c>
      <c r="E148" s="207" t="s">
        <v>393</v>
      </c>
      <c r="F148" s="208" t="s">
        <v>394</v>
      </c>
      <c r="G148" s="209" t="s">
        <v>305</v>
      </c>
      <c r="H148" s="257"/>
      <c r="I148" s="211"/>
      <c r="J148" s="212">
        <f>ROUND(I148*H148,2)</f>
        <v>0</v>
      </c>
      <c r="K148" s="208" t="s">
        <v>206</v>
      </c>
      <c r="L148" s="46"/>
      <c r="M148" s="213" t="s">
        <v>19</v>
      </c>
      <c r="N148" s="214" t="s">
        <v>46</v>
      </c>
      <c r="O148" s="86"/>
      <c r="P148" s="215">
        <f>O148*H148</f>
        <v>0</v>
      </c>
      <c r="Q148" s="215">
        <v>0</v>
      </c>
      <c r="R148" s="215">
        <f>Q148*H148</f>
        <v>0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128</v>
      </c>
      <c r="AT148" s="217" t="s">
        <v>202</v>
      </c>
      <c r="AU148" s="217" t="s">
        <v>85</v>
      </c>
      <c r="AY148" s="19" t="s">
        <v>199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83</v>
      </c>
      <c r="BK148" s="218">
        <f>ROUND(I148*H148,2)</f>
        <v>0</v>
      </c>
      <c r="BL148" s="19" t="s">
        <v>128</v>
      </c>
      <c r="BM148" s="217" t="s">
        <v>743</v>
      </c>
    </row>
    <row r="149" s="2" customFormat="1">
      <c r="A149" s="40"/>
      <c r="B149" s="41"/>
      <c r="C149" s="42"/>
      <c r="D149" s="219" t="s">
        <v>209</v>
      </c>
      <c r="E149" s="42"/>
      <c r="F149" s="220" t="s">
        <v>396</v>
      </c>
      <c r="G149" s="42"/>
      <c r="H149" s="42"/>
      <c r="I149" s="221"/>
      <c r="J149" s="42"/>
      <c r="K149" s="42"/>
      <c r="L149" s="46"/>
      <c r="M149" s="222"/>
      <c r="N149" s="223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209</v>
      </c>
      <c r="AU149" s="19" t="s">
        <v>85</v>
      </c>
    </row>
    <row r="150" s="12" customFormat="1" ht="22.8" customHeight="1">
      <c r="A150" s="12"/>
      <c r="B150" s="190"/>
      <c r="C150" s="191"/>
      <c r="D150" s="192" t="s">
        <v>74</v>
      </c>
      <c r="E150" s="204" t="s">
        <v>541</v>
      </c>
      <c r="F150" s="204" t="s">
        <v>542</v>
      </c>
      <c r="G150" s="191"/>
      <c r="H150" s="191"/>
      <c r="I150" s="194"/>
      <c r="J150" s="205">
        <f>BK150</f>
        <v>0</v>
      </c>
      <c r="K150" s="191"/>
      <c r="L150" s="196"/>
      <c r="M150" s="197"/>
      <c r="N150" s="198"/>
      <c r="O150" s="198"/>
      <c r="P150" s="199">
        <f>SUM(P151:P160)</f>
        <v>0</v>
      </c>
      <c r="Q150" s="198"/>
      <c r="R150" s="199">
        <f>SUM(R151:R160)</f>
        <v>0.0049337145000000002</v>
      </c>
      <c r="S150" s="198"/>
      <c r="T150" s="200">
        <f>SUM(T151:T160)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01" t="s">
        <v>85</v>
      </c>
      <c r="AT150" s="202" t="s">
        <v>74</v>
      </c>
      <c r="AU150" s="202" t="s">
        <v>83</v>
      </c>
      <c r="AY150" s="201" t="s">
        <v>199</v>
      </c>
      <c r="BK150" s="203">
        <f>SUM(BK151:BK160)</f>
        <v>0</v>
      </c>
    </row>
    <row r="151" s="2" customFormat="1" ht="16.5" customHeight="1">
      <c r="A151" s="40"/>
      <c r="B151" s="41"/>
      <c r="C151" s="206" t="s">
        <v>349</v>
      </c>
      <c r="D151" s="206" t="s">
        <v>202</v>
      </c>
      <c r="E151" s="207" t="s">
        <v>544</v>
      </c>
      <c r="F151" s="208" t="s">
        <v>545</v>
      </c>
      <c r="G151" s="209" t="s">
        <v>283</v>
      </c>
      <c r="H151" s="210">
        <v>7.2930000000000001</v>
      </c>
      <c r="I151" s="211"/>
      <c r="J151" s="212">
        <f>ROUND(I151*H151,2)</f>
        <v>0</v>
      </c>
      <c r="K151" s="208" t="s">
        <v>206</v>
      </c>
      <c r="L151" s="46"/>
      <c r="M151" s="213" t="s">
        <v>19</v>
      </c>
      <c r="N151" s="214" t="s">
        <v>46</v>
      </c>
      <c r="O151" s="86"/>
      <c r="P151" s="215">
        <f>O151*H151</f>
        <v>0</v>
      </c>
      <c r="Q151" s="215">
        <v>8.7100000000000003E-05</v>
      </c>
      <c r="R151" s="215">
        <f>Q151*H151</f>
        <v>0.00063522030000000003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128</v>
      </c>
      <c r="AT151" s="217" t="s">
        <v>202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128</v>
      </c>
      <c r="BM151" s="217" t="s">
        <v>744</v>
      </c>
    </row>
    <row r="152" s="2" customFormat="1">
      <c r="A152" s="40"/>
      <c r="B152" s="41"/>
      <c r="C152" s="42"/>
      <c r="D152" s="219" t="s">
        <v>209</v>
      </c>
      <c r="E152" s="42"/>
      <c r="F152" s="220" t="s">
        <v>547</v>
      </c>
      <c r="G152" s="42"/>
      <c r="H152" s="42"/>
      <c r="I152" s="221"/>
      <c r="J152" s="42"/>
      <c r="K152" s="42"/>
      <c r="L152" s="46"/>
      <c r="M152" s="222"/>
      <c r="N152" s="223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209</v>
      </c>
      <c r="AU152" s="19" t="s">
        <v>85</v>
      </c>
    </row>
    <row r="153" s="2" customFormat="1" ht="16.5" customHeight="1">
      <c r="A153" s="40"/>
      <c r="B153" s="41"/>
      <c r="C153" s="206" t="s">
        <v>354</v>
      </c>
      <c r="D153" s="206" t="s">
        <v>202</v>
      </c>
      <c r="E153" s="207" t="s">
        <v>549</v>
      </c>
      <c r="F153" s="208" t="s">
        <v>550</v>
      </c>
      <c r="G153" s="209" t="s">
        <v>283</v>
      </c>
      <c r="H153" s="210">
        <v>7.2930000000000001</v>
      </c>
      <c r="I153" s="211"/>
      <c r="J153" s="212">
        <f>ROUND(I153*H153,2)</f>
        <v>0</v>
      </c>
      <c r="K153" s="208" t="s">
        <v>206</v>
      </c>
      <c r="L153" s="46"/>
      <c r="M153" s="213" t="s">
        <v>19</v>
      </c>
      <c r="N153" s="214" t="s">
        <v>46</v>
      </c>
      <c r="O153" s="86"/>
      <c r="P153" s="215">
        <f>O153*H153</f>
        <v>0</v>
      </c>
      <c r="Q153" s="215">
        <v>0.00022599999999999999</v>
      </c>
      <c r="R153" s="215">
        <f>Q153*H153</f>
        <v>0.0016482179999999999</v>
      </c>
      <c r="S153" s="215">
        <v>0</v>
      </c>
      <c r="T153" s="21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128</v>
      </c>
      <c r="AT153" s="217" t="s">
        <v>202</v>
      </c>
      <c r="AU153" s="217" t="s">
        <v>85</v>
      </c>
      <c r="AY153" s="19" t="s">
        <v>199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83</v>
      </c>
      <c r="BK153" s="218">
        <f>ROUND(I153*H153,2)</f>
        <v>0</v>
      </c>
      <c r="BL153" s="19" t="s">
        <v>128</v>
      </c>
      <c r="BM153" s="217" t="s">
        <v>745</v>
      </c>
    </row>
    <row r="154" s="2" customFormat="1">
      <c r="A154" s="40"/>
      <c r="B154" s="41"/>
      <c r="C154" s="42"/>
      <c r="D154" s="219" t="s">
        <v>209</v>
      </c>
      <c r="E154" s="42"/>
      <c r="F154" s="220" t="s">
        <v>552</v>
      </c>
      <c r="G154" s="42"/>
      <c r="H154" s="42"/>
      <c r="I154" s="221"/>
      <c r="J154" s="42"/>
      <c r="K154" s="42"/>
      <c r="L154" s="46"/>
      <c r="M154" s="222"/>
      <c r="N154" s="223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209</v>
      </c>
      <c r="AU154" s="19" t="s">
        <v>85</v>
      </c>
    </row>
    <row r="155" s="2" customFormat="1" ht="16.5" customHeight="1">
      <c r="A155" s="40"/>
      <c r="B155" s="41"/>
      <c r="C155" s="206" t="s">
        <v>359</v>
      </c>
      <c r="D155" s="206" t="s">
        <v>202</v>
      </c>
      <c r="E155" s="207" t="s">
        <v>554</v>
      </c>
      <c r="F155" s="208" t="s">
        <v>555</v>
      </c>
      <c r="G155" s="209" t="s">
        <v>283</v>
      </c>
      <c r="H155" s="210">
        <v>7.2930000000000001</v>
      </c>
      <c r="I155" s="211"/>
      <c r="J155" s="212">
        <f>ROUND(I155*H155,2)</f>
        <v>0</v>
      </c>
      <c r="K155" s="208" t="s">
        <v>206</v>
      </c>
      <c r="L155" s="46"/>
      <c r="M155" s="213" t="s">
        <v>19</v>
      </c>
      <c r="N155" s="214" t="s">
        <v>46</v>
      </c>
      <c r="O155" s="86"/>
      <c r="P155" s="215">
        <f>O155*H155</f>
        <v>0</v>
      </c>
      <c r="Q155" s="215">
        <v>0</v>
      </c>
      <c r="R155" s="215">
        <f>Q155*H155</f>
        <v>0</v>
      </c>
      <c r="S155" s="215">
        <v>0</v>
      </c>
      <c r="T155" s="21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17" t="s">
        <v>128</v>
      </c>
      <c r="AT155" s="217" t="s">
        <v>202</v>
      </c>
      <c r="AU155" s="217" t="s">
        <v>85</v>
      </c>
      <c r="AY155" s="19" t="s">
        <v>199</v>
      </c>
      <c r="BE155" s="218">
        <f>IF(N155="základní",J155,0)</f>
        <v>0</v>
      </c>
      <c r="BF155" s="218">
        <f>IF(N155="snížená",J155,0)</f>
        <v>0</v>
      </c>
      <c r="BG155" s="218">
        <f>IF(N155="zákl. přenesená",J155,0)</f>
        <v>0</v>
      </c>
      <c r="BH155" s="218">
        <f>IF(N155="sníž. přenesená",J155,0)</f>
        <v>0</v>
      </c>
      <c r="BI155" s="218">
        <f>IF(N155="nulová",J155,0)</f>
        <v>0</v>
      </c>
      <c r="BJ155" s="19" t="s">
        <v>83</v>
      </c>
      <c r="BK155" s="218">
        <f>ROUND(I155*H155,2)</f>
        <v>0</v>
      </c>
      <c r="BL155" s="19" t="s">
        <v>128</v>
      </c>
      <c r="BM155" s="217" t="s">
        <v>746</v>
      </c>
    </row>
    <row r="156" s="2" customFormat="1">
      <c r="A156" s="40"/>
      <c r="B156" s="41"/>
      <c r="C156" s="42"/>
      <c r="D156" s="219" t="s">
        <v>209</v>
      </c>
      <c r="E156" s="42"/>
      <c r="F156" s="220" t="s">
        <v>557</v>
      </c>
      <c r="G156" s="42"/>
      <c r="H156" s="42"/>
      <c r="I156" s="221"/>
      <c r="J156" s="42"/>
      <c r="K156" s="42"/>
      <c r="L156" s="46"/>
      <c r="M156" s="222"/>
      <c r="N156" s="223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209</v>
      </c>
      <c r="AU156" s="19" t="s">
        <v>85</v>
      </c>
    </row>
    <row r="157" s="2" customFormat="1" ht="16.5" customHeight="1">
      <c r="A157" s="40"/>
      <c r="B157" s="41"/>
      <c r="C157" s="206" t="s">
        <v>364</v>
      </c>
      <c r="D157" s="206" t="s">
        <v>202</v>
      </c>
      <c r="E157" s="207" t="s">
        <v>559</v>
      </c>
      <c r="F157" s="208" t="s">
        <v>560</v>
      </c>
      <c r="G157" s="209" t="s">
        <v>283</v>
      </c>
      <c r="H157" s="210">
        <v>7.2930000000000001</v>
      </c>
      <c r="I157" s="211"/>
      <c r="J157" s="212">
        <f>ROUND(I157*H157,2)</f>
        <v>0</v>
      </c>
      <c r="K157" s="208" t="s">
        <v>206</v>
      </c>
      <c r="L157" s="46"/>
      <c r="M157" s="213" t="s">
        <v>19</v>
      </c>
      <c r="N157" s="214" t="s">
        <v>46</v>
      </c>
      <c r="O157" s="86"/>
      <c r="P157" s="215">
        <f>O157*H157</f>
        <v>0</v>
      </c>
      <c r="Q157" s="215">
        <v>0.00015870000000000001</v>
      </c>
      <c r="R157" s="215">
        <f>Q157*H157</f>
        <v>0.0011573991000000002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128</v>
      </c>
      <c r="AT157" s="217" t="s">
        <v>202</v>
      </c>
      <c r="AU157" s="217" t="s">
        <v>85</v>
      </c>
      <c r="AY157" s="19" t="s">
        <v>199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83</v>
      </c>
      <c r="BK157" s="218">
        <f>ROUND(I157*H157,2)</f>
        <v>0</v>
      </c>
      <c r="BL157" s="19" t="s">
        <v>128</v>
      </c>
      <c r="BM157" s="217" t="s">
        <v>747</v>
      </c>
    </row>
    <row r="158" s="2" customFormat="1">
      <c r="A158" s="40"/>
      <c r="B158" s="41"/>
      <c r="C158" s="42"/>
      <c r="D158" s="219" t="s">
        <v>209</v>
      </c>
      <c r="E158" s="42"/>
      <c r="F158" s="220" t="s">
        <v>562</v>
      </c>
      <c r="G158" s="42"/>
      <c r="H158" s="42"/>
      <c r="I158" s="221"/>
      <c r="J158" s="42"/>
      <c r="K158" s="42"/>
      <c r="L158" s="46"/>
      <c r="M158" s="222"/>
      <c r="N158" s="223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209</v>
      </c>
      <c r="AU158" s="19" t="s">
        <v>85</v>
      </c>
    </row>
    <row r="159" s="2" customFormat="1" ht="16.5" customHeight="1">
      <c r="A159" s="40"/>
      <c r="B159" s="41"/>
      <c r="C159" s="206" t="s">
        <v>369</v>
      </c>
      <c r="D159" s="206" t="s">
        <v>202</v>
      </c>
      <c r="E159" s="207" t="s">
        <v>564</v>
      </c>
      <c r="F159" s="208" t="s">
        <v>565</v>
      </c>
      <c r="G159" s="209" t="s">
        <v>283</v>
      </c>
      <c r="H159" s="210">
        <v>7.2930000000000001</v>
      </c>
      <c r="I159" s="211"/>
      <c r="J159" s="212">
        <f>ROUND(I159*H159,2)</f>
        <v>0</v>
      </c>
      <c r="K159" s="208" t="s">
        <v>206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0.00020469999999999999</v>
      </c>
      <c r="R159" s="215">
        <f>Q159*H159</f>
        <v>0.0014928770999999999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128</v>
      </c>
      <c r="AT159" s="217" t="s">
        <v>202</v>
      </c>
      <c r="AU159" s="217" t="s">
        <v>85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128</v>
      </c>
      <c r="BM159" s="217" t="s">
        <v>748</v>
      </c>
    </row>
    <row r="160" s="2" customFormat="1">
      <c r="A160" s="40"/>
      <c r="B160" s="41"/>
      <c r="C160" s="42"/>
      <c r="D160" s="219" t="s">
        <v>209</v>
      </c>
      <c r="E160" s="42"/>
      <c r="F160" s="220" t="s">
        <v>567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209</v>
      </c>
      <c r="AU160" s="19" t="s">
        <v>85</v>
      </c>
    </row>
    <row r="161" s="12" customFormat="1" ht="22.8" customHeight="1">
      <c r="A161" s="12"/>
      <c r="B161" s="190"/>
      <c r="C161" s="191"/>
      <c r="D161" s="192" t="s">
        <v>74</v>
      </c>
      <c r="E161" s="204" t="s">
        <v>568</v>
      </c>
      <c r="F161" s="204" t="s">
        <v>569</v>
      </c>
      <c r="G161" s="191"/>
      <c r="H161" s="191"/>
      <c r="I161" s="194"/>
      <c r="J161" s="205">
        <f>BK161</f>
        <v>0</v>
      </c>
      <c r="K161" s="191"/>
      <c r="L161" s="196"/>
      <c r="M161" s="197"/>
      <c r="N161" s="198"/>
      <c r="O161" s="198"/>
      <c r="P161" s="199">
        <f>SUM(P162:P171)</f>
        <v>0</v>
      </c>
      <c r="Q161" s="198"/>
      <c r="R161" s="199">
        <f>SUM(R162:R171)</f>
        <v>0.17771263100000001</v>
      </c>
      <c r="S161" s="198"/>
      <c r="T161" s="200">
        <f>SUM(T162:T171)</f>
        <v>0.041424059999999999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01" t="s">
        <v>85</v>
      </c>
      <c r="AT161" s="202" t="s">
        <v>74</v>
      </c>
      <c r="AU161" s="202" t="s">
        <v>83</v>
      </c>
      <c r="AY161" s="201" t="s">
        <v>199</v>
      </c>
      <c r="BK161" s="203">
        <f>SUM(BK162:BK171)</f>
        <v>0</v>
      </c>
    </row>
    <row r="162" s="2" customFormat="1" ht="16.5" customHeight="1">
      <c r="A162" s="40"/>
      <c r="B162" s="41"/>
      <c r="C162" s="206" t="s">
        <v>374</v>
      </c>
      <c r="D162" s="206" t="s">
        <v>202</v>
      </c>
      <c r="E162" s="207" t="s">
        <v>571</v>
      </c>
      <c r="F162" s="208" t="s">
        <v>572</v>
      </c>
      <c r="G162" s="209" t="s">
        <v>283</v>
      </c>
      <c r="H162" s="210">
        <v>133.62600000000001</v>
      </c>
      <c r="I162" s="211"/>
      <c r="J162" s="212">
        <f>ROUND(I162*H162,2)</f>
        <v>0</v>
      </c>
      <c r="K162" s="208" t="s">
        <v>206</v>
      </c>
      <c r="L162" s="46"/>
      <c r="M162" s="213" t="s">
        <v>19</v>
      </c>
      <c r="N162" s="214" t="s">
        <v>46</v>
      </c>
      <c r="O162" s="86"/>
      <c r="P162" s="215">
        <f>O162*H162</f>
        <v>0</v>
      </c>
      <c r="Q162" s="215">
        <v>0.001</v>
      </c>
      <c r="R162" s="215">
        <f>Q162*H162</f>
        <v>0.133626</v>
      </c>
      <c r="S162" s="215">
        <v>0.00031</v>
      </c>
      <c r="T162" s="216">
        <f>S162*H162</f>
        <v>0.041424059999999999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17" t="s">
        <v>128</v>
      </c>
      <c r="AT162" s="217" t="s">
        <v>202</v>
      </c>
      <c r="AU162" s="217" t="s">
        <v>85</v>
      </c>
      <c r="AY162" s="19" t="s">
        <v>199</v>
      </c>
      <c r="BE162" s="218">
        <f>IF(N162="základní",J162,0)</f>
        <v>0</v>
      </c>
      <c r="BF162" s="218">
        <f>IF(N162="snížená",J162,0)</f>
        <v>0</v>
      </c>
      <c r="BG162" s="218">
        <f>IF(N162="zákl. přenesená",J162,0)</f>
        <v>0</v>
      </c>
      <c r="BH162" s="218">
        <f>IF(N162="sníž. přenesená",J162,0)</f>
        <v>0</v>
      </c>
      <c r="BI162" s="218">
        <f>IF(N162="nulová",J162,0)</f>
        <v>0</v>
      </c>
      <c r="BJ162" s="19" t="s">
        <v>83</v>
      </c>
      <c r="BK162" s="218">
        <f>ROUND(I162*H162,2)</f>
        <v>0</v>
      </c>
      <c r="BL162" s="19" t="s">
        <v>128</v>
      </c>
      <c r="BM162" s="217" t="s">
        <v>749</v>
      </c>
    </row>
    <row r="163" s="2" customFormat="1">
      <c r="A163" s="40"/>
      <c r="B163" s="41"/>
      <c r="C163" s="42"/>
      <c r="D163" s="219" t="s">
        <v>209</v>
      </c>
      <c r="E163" s="42"/>
      <c r="F163" s="220" t="s">
        <v>574</v>
      </c>
      <c r="G163" s="42"/>
      <c r="H163" s="42"/>
      <c r="I163" s="221"/>
      <c r="J163" s="42"/>
      <c r="K163" s="42"/>
      <c r="L163" s="46"/>
      <c r="M163" s="222"/>
      <c r="N163" s="223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209</v>
      </c>
      <c r="AU163" s="19" t="s">
        <v>85</v>
      </c>
    </row>
    <row r="164" s="2" customFormat="1" ht="16.5" customHeight="1">
      <c r="A164" s="40"/>
      <c r="B164" s="41"/>
      <c r="C164" s="206" t="s">
        <v>379</v>
      </c>
      <c r="D164" s="206" t="s">
        <v>202</v>
      </c>
      <c r="E164" s="207" t="s">
        <v>576</v>
      </c>
      <c r="F164" s="208" t="s">
        <v>577</v>
      </c>
      <c r="G164" s="209" t="s">
        <v>283</v>
      </c>
      <c r="H164" s="210">
        <v>133.62600000000001</v>
      </c>
      <c r="I164" s="211"/>
      <c r="J164" s="212">
        <f>ROUND(I164*H164,2)</f>
        <v>0</v>
      </c>
      <c r="K164" s="208" t="s">
        <v>206</v>
      </c>
      <c r="L164" s="46"/>
      <c r="M164" s="213" t="s">
        <v>19</v>
      </c>
      <c r="N164" s="214" t="s">
        <v>46</v>
      </c>
      <c r="O164" s="86"/>
      <c r="P164" s="215">
        <f>O164*H164</f>
        <v>0</v>
      </c>
      <c r="Q164" s="215">
        <v>0</v>
      </c>
      <c r="R164" s="215">
        <f>Q164*H164</f>
        <v>0</v>
      </c>
      <c r="S164" s="215">
        <v>0</v>
      </c>
      <c r="T164" s="216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17" t="s">
        <v>128</v>
      </c>
      <c r="AT164" s="217" t="s">
        <v>202</v>
      </c>
      <c r="AU164" s="217" t="s">
        <v>85</v>
      </c>
      <c r="AY164" s="19" t="s">
        <v>199</v>
      </c>
      <c r="BE164" s="218">
        <f>IF(N164="základní",J164,0)</f>
        <v>0</v>
      </c>
      <c r="BF164" s="218">
        <f>IF(N164="snížená",J164,0)</f>
        <v>0</v>
      </c>
      <c r="BG164" s="218">
        <f>IF(N164="zákl. přenesená",J164,0)</f>
        <v>0</v>
      </c>
      <c r="BH164" s="218">
        <f>IF(N164="sníž. přenesená",J164,0)</f>
        <v>0</v>
      </c>
      <c r="BI164" s="218">
        <f>IF(N164="nulová",J164,0)</f>
        <v>0</v>
      </c>
      <c r="BJ164" s="19" t="s">
        <v>83</v>
      </c>
      <c r="BK164" s="218">
        <f>ROUND(I164*H164,2)</f>
        <v>0</v>
      </c>
      <c r="BL164" s="19" t="s">
        <v>128</v>
      </c>
      <c r="BM164" s="217" t="s">
        <v>750</v>
      </c>
    </row>
    <row r="165" s="2" customFormat="1">
      <c r="A165" s="40"/>
      <c r="B165" s="41"/>
      <c r="C165" s="42"/>
      <c r="D165" s="219" t="s">
        <v>209</v>
      </c>
      <c r="E165" s="42"/>
      <c r="F165" s="220" t="s">
        <v>579</v>
      </c>
      <c r="G165" s="42"/>
      <c r="H165" s="42"/>
      <c r="I165" s="221"/>
      <c r="J165" s="42"/>
      <c r="K165" s="42"/>
      <c r="L165" s="46"/>
      <c r="M165" s="222"/>
      <c r="N165" s="223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209</v>
      </c>
      <c r="AU165" s="19" t="s">
        <v>85</v>
      </c>
    </row>
    <row r="166" s="2" customFormat="1" ht="16.5" customHeight="1">
      <c r="A166" s="40"/>
      <c r="B166" s="41"/>
      <c r="C166" s="206" t="s">
        <v>384</v>
      </c>
      <c r="D166" s="206" t="s">
        <v>202</v>
      </c>
      <c r="E166" s="207" t="s">
        <v>581</v>
      </c>
      <c r="F166" s="208" t="s">
        <v>582</v>
      </c>
      <c r="G166" s="209" t="s">
        <v>283</v>
      </c>
      <c r="H166" s="210">
        <v>133.62600000000001</v>
      </c>
      <c r="I166" s="211"/>
      <c r="J166" s="212">
        <f>ROUND(I166*H166,2)</f>
        <v>0</v>
      </c>
      <c r="K166" s="208" t="s">
        <v>206</v>
      </c>
      <c r="L166" s="46"/>
      <c r="M166" s="213" t="s">
        <v>19</v>
      </c>
      <c r="N166" s="214" t="s">
        <v>46</v>
      </c>
      <c r="O166" s="86"/>
      <c r="P166" s="215">
        <f>O166*H166</f>
        <v>0</v>
      </c>
      <c r="Q166" s="215">
        <v>0.00020799999999999999</v>
      </c>
      <c r="R166" s="215">
        <f>Q166*H166</f>
        <v>0.027794208000000001</v>
      </c>
      <c r="S166" s="215">
        <v>0</v>
      </c>
      <c r="T166" s="21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7" t="s">
        <v>128</v>
      </c>
      <c r="AT166" s="217" t="s">
        <v>202</v>
      </c>
      <c r="AU166" s="217" t="s">
        <v>85</v>
      </c>
      <c r="AY166" s="19" t="s">
        <v>199</v>
      </c>
      <c r="BE166" s="218">
        <f>IF(N166="základní",J166,0)</f>
        <v>0</v>
      </c>
      <c r="BF166" s="218">
        <f>IF(N166="snížená",J166,0)</f>
        <v>0</v>
      </c>
      <c r="BG166" s="218">
        <f>IF(N166="zákl. přenesená",J166,0)</f>
        <v>0</v>
      </c>
      <c r="BH166" s="218">
        <f>IF(N166="sníž. přenesená",J166,0)</f>
        <v>0</v>
      </c>
      <c r="BI166" s="218">
        <f>IF(N166="nulová",J166,0)</f>
        <v>0</v>
      </c>
      <c r="BJ166" s="19" t="s">
        <v>83</v>
      </c>
      <c r="BK166" s="218">
        <f>ROUND(I166*H166,2)</f>
        <v>0</v>
      </c>
      <c r="BL166" s="19" t="s">
        <v>128</v>
      </c>
      <c r="BM166" s="217" t="s">
        <v>751</v>
      </c>
    </row>
    <row r="167" s="2" customFormat="1">
      <c r="A167" s="40"/>
      <c r="B167" s="41"/>
      <c r="C167" s="42"/>
      <c r="D167" s="219" t="s">
        <v>209</v>
      </c>
      <c r="E167" s="42"/>
      <c r="F167" s="220" t="s">
        <v>584</v>
      </c>
      <c r="G167" s="42"/>
      <c r="H167" s="42"/>
      <c r="I167" s="221"/>
      <c r="J167" s="42"/>
      <c r="K167" s="42"/>
      <c r="L167" s="46"/>
      <c r="M167" s="222"/>
      <c r="N167" s="22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209</v>
      </c>
      <c r="AU167" s="19" t="s">
        <v>85</v>
      </c>
    </row>
    <row r="168" s="2" customFormat="1" ht="21.75" customHeight="1">
      <c r="A168" s="40"/>
      <c r="B168" s="41"/>
      <c r="C168" s="206" t="s">
        <v>290</v>
      </c>
      <c r="D168" s="206" t="s">
        <v>202</v>
      </c>
      <c r="E168" s="207" t="s">
        <v>752</v>
      </c>
      <c r="F168" s="208" t="s">
        <v>753</v>
      </c>
      <c r="G168" s="209" t="s">
        <v>283</v>
      </c>
      <c r="H168" s="210">
        <v>34.026000000000003</v>
      </c>
      <c r="I168" s="211"/>
      <c r="J168" s="212">
        <f>ROUND(I168*H168,2)</f>
        <v>0</v>
      </c>
      <c r="K168" s="208" t="s">
        <v>206</v>
      </c>
      <c r="L168" s="46"/>
      <c r="M168" s="213" t="s">
        <v>19</v>
      </c>
      <c r="N168" s="214" t="s">
        <v>46</v>
      </c>
      <c r="O168" s="86"/>
      <c r="P168" s="215">
        <f>O168*H168</f>
        <v>0</v>
      </c>
      <c r="Q168" s="215">
        <v>0.00014249999999999999</v>
      </c>
      <c r="R168" s="215">
        <f>Q168*H168</f>
        <v>0.004848705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128</v>
      </c>
      <c r="AT168" s="217" t="s">
        <v>202</v>
      </c>
      <c r="AU168" s="217" t="s">
        <v>85</v>
      </c>
      <c r="AY168" s="19" t="s">
        <v>199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83</v>
      </c>
      <c r="BK168" s="218">
        <f>ROUND(I168*H168,2)</f>
        <v>0</v>
      </c>
      <c r="BL168" s="19" t="s">
        <v>128</v>
      </c>
      <c r="BM168" s="217" t="s">
        <v>754</v>
      </c>
    </row>
    <row r="169" s="2" customFormat="1">
      <c r="A169" s="40"/>
      <c r="B169" s="41"/>
      <c r="C169" s="42"/>
      <c r="D169" s="219" t="s">
        <v>209</v>
      </c>
      <c r="E169" s="42"/>
      <c r="F169" s="220" t="s">
        <v>755</v>
      </c>
      <c r="G169" s="42"/>
      <c r="H169" s="42"/>
      <c r="I169" s="221"/>
      <c r="J169" s="42"/>
      <c r="K169" s="42"/>
      <c r="L169" s="46"/>
      <c r="M169" s="222"/>
      <c r="N169" s="223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209</v>
      </c>
      <c r="AU169" s="19" t="s">
        <v>85</v>
      </c>
    </row>
    <row r="170" s="2" customFormat="1" ht="16.5" customHeight="1">
      <c r="A170" s="40"/>
      <c r="B170" s="41"/>
      <c r="C170" s="206" t="s">
        <v>392</v>
      </c>
      <c r="D170" s="206" t="s">
        <v>202</v>
      </c>
      <c r="E170" s="207" t="s">
        <v>586</v>
      </c>
      <c r="F170" s="208" t="s">
        <v>587</v>
      </c>
      <c r="G170" s="209" t="s">
        <v>283</v>
      </c>
      <c r="H170" s="210">
        <v>80.025999999999996</v>
      </c>
      <c r="I170" s="211"/>
      <c r="J170" s="212">
        <f>ROUND(I170*H170,2)</f>
        <v>0</v>
      </c>
      <c r="K170" s="208" t="s">
        <v>206</v>
      </c>
      <c r="L170" s="46"/>
      <c r="M170" s="213" t="s">
        <v>19</v>
      </c>
      <c r="N170" s="214" t="s">
        <v>46</v>
      </c>
      <c r="O170" s="86"/>
      <c r="P170" s="215">
        <f>O170*H170</f>
        <v>0</v>
      </c>
      <c r="Q170" s="215">
        <v>0.00014300000000000001</v>
      </c>
      <c r="R170" s="215">
        <f>Q170*H170</f>
        <v>0.011443718</v>
      </c>
      <c r="S170" s="215">
        <v>0</v>
      </c>
      <c r="T170" s="21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7" t="s">
        <v>128</v>
      </c>
      <c r="AT170" s="217" t="s">
        <v>202</v>
      </c>
      <c r="AU170" s="217" t="s">
        <v>85</v>
      </c>
      <c r="AY170" s="19" t="s">
        <v>199</v>
      </c>
      <c r="BE170" s="218">
        <f>IF(N170="základní",J170,0)</f>
        <v>0</v>
      </c>
      <c r="BF170" s="218">
        <f>IF(N170="snížená",J170,0)</f>
        <v>0</v>
      </c>
      <c r="BG170" s="218">
        <f>IF(N170="zákl. přenesená",J170,0)</f>
        <v>0</v>
      </c>
      <c r="BH170" s="218">
        <f>IF(N170="sníž. přenesená",J170,0)</f>
        <v>0</v>
      </c>
      <c r="BI170" s="218">
        <f>IF(N170="nulová",J170,0)</f>
        <v>0</v>
      </c>
      <c r="BJ170" s="19" t="s">
        <v>83</v>
      </c>
      <c r="BK170" s="218">
        <f>ROUND(I170*H170,2)</f>
        <v>0</v>
      </c>
      <c r="BL170" s="19" t="s">
        <v>128</v>
      </c>
      <c r="BM170" s="217" t="s">
        <v>756</v>
      </c>
    </row>
    <row r="171" s="2" customFormat="1">
      <c r="A171" s="40"/>
      <c r="B171" s="41"/>
      <c r="C171" s="42"/>
      <c r="D171" s="219" t="s">
        <v>209</v>
      </c>
      <c r="E171" s="42"/>
      <c r="F171" s="220" t="s">
        <v>589</v>
      </c>
      <c r="G171" s="42"/>
      <c r="H171" s="42"/>
      <c r="I171" s="221"/>
      <c r="J171" s="42"/>
      <c r="K171" s="42"/>
      <c r="L171" s="46"/>
      <c r="M171" s="222"/>
      <c r="N171" s="22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209</v>
      </c>
      <c r="AU171" s="19" t="s">
        <v>85</v>
      </c>
    </row>
    <row r="172" s="12" customFormat="1" ht="25.92" customHeight="1">
      <c r="A172" s="12"/>
      <c r="B172" s="190"/>
      <c r="C172" s="191"/>
      <c r="D172" s="192" t="s">
        <v>74</v>
      </c>
      <c r="E172" s="193" t="s">
        <v>611</v>
      </c>
      <c r="F172" s="193" t="s">
        <v>612</v>
      </c>
      <c r="G172" s="191"/>
      <c r="H172" s="191"/>
      <c r="I172" s="194"/>
      <c r="J172" s="195">
        <f>BK172</f>
        <v>0</v>
      </c>
      <c r="K172" s="191"/>
      <c r="L172" s="196"/>
      <c r="M172" s="197"/>
      <c r="N172" s="198"/>
      <c r="O172" s="198"/>
      <c r="P172" s="199">
        <f>SUM(P173:P177)</f>
        <v>0</v>
      </c>
      <c r="Q172" s="198"/>
      <c r="R172" s="199">
        <f>SUM(R173:R177)</f>
        <v>0</v>
      </c>
      <c r="S172" s="198"/>
      <c r="T172" s="200">
        <f>SUM(T173:T177)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01" t="s">
        <v>207</v>
      </c>
      <c r="AT172" s="202" t="s">
        <v>74</v>
      </c>
      <c r="AU172" s="202" t="s">
        <v>75</v>
      </c>
      <c r="AY172" s="201" t="s">
        <v>199</v>
      </c>
      <c r="BK172" s="203">
        <f>SUM(BK173:BK177)</f>
        <v>0</v>
      </c>
    </row>
    <row r="173" s="2" customFormat="1" ht="16.5" customHeight="1">
      <c r="A173" s="40"/>
      <c r="B173" s="41"/>
      <c r="C173" s="206" t="s">
        <v>516</v>
      </c>
      <c r="D173" s="206" t="s">
        <v>202</v>
      </c>
      <c r="E173" s="207" t="s">
        <v>614</v>
      </c>
      <c r="F173" s="208" t="s">
        <v>615</v>
      </c>
      <c r="G173" s="209" t="s">
        <v>616</v>
      </c>
      <c r="H173" s="210">
        <v>15</v>
      </c>
      <c r="I173" s="211"/>
      <c r="J173" s="212">
        <f>ROUND(I173*H173,2)</f>
        <v>0</v>
      </c>
      <c r="K173" s="208" t="s">
        <v>206</v>
      </c>
      <c r="L173" s="46"/>
      <c r="M173" s="213" t="s">
        <v>19</v>
      </c>
      <c r="N173" s="214" t="s">
        <v>46</v>
      </c>
      <c r="O173" s="86"/>
      <c r="P173" s="215">
        <f>O173*H173</f>
        <v>0</v>
      </c>
      <c r="Q173" s="215">
        <v>0</v>
      </c>
      <c r="R173" s="215">
        <f>Q173*H173</f>
        <v>0</v>
      </c>
      <c r="S173" s="215">
        <v>0</v>
      </c>
      <c r="T173" s="21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617</v>
      </c>
      <c r="AT173" s="217" t="s">
        <v>202</v>
      </c>
      <c r="AU173" s="217" t="s">
        <v>83</v>
      </c>
      <c r="AY173" s="19" t="s">
        <v>199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83</v>
      </c>
      <c r="BK173" s="218">
        <f>ROUND(I173*H173,2)</f>
        <v>0</v>
      </c>
      <c r="BL173" s="19" t="s">
        <v>617</v>
      </c>
      <c r="BM173" s="217" t="s">
        <v>757</v>
      </c>
    </row>
    <row r="174" s="2" customFormat="1">
      <c r="A174" s="40"/>
      <c r="B174" s="41"/>
      <c r="C174" s="42"/>
      <c r="D174" s="219" t="s">
        <v>209</v>
      </c>
      <c r="E174" s="42"/>
      <c r="F174" s="220" t="s">
        <v>619</v>
      </c>
      <c r="G174" s="42"/>
      <c r="H174" s="42"/>
      <c r="I174" s="221"/>
      <c r="J174" s="42"/>
      <c r="K174" s="42"/>
      <c r="L174" s="46"/>
      <c r="M174" s="222"/>
      <c r="N174" s="223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209</v>
      </c>
      <c r="AU174" s="19" t="s">
        <v>83</v>
      </c>
    </row>
    <row r="175" s="13" customFormat="1">
      <c r="A175" s="13"/>
      <c r="B175" s="224"/>
      <c r="C175" s="225"/>
      <c r="D175" s="226" t="s">
        <v>216</v>
      </c>
      <c r="E175" s="227" t="s">
        <v>19</v>
      </c>
      <c r="F175" s="228" t="s">
        <v>758</v>
      </c>
      <c r="G175" s="225"/>
      <c r="H175" s="229">
        <v>10</v>
      </c>
      <c r="I175" s="230"/>
      <c r="J175" s="225"/>
      <c r="K175" s="225"/>
      <c r="L175" s="231"/>
      <c r="M175" s="232"/>
      <c r="N175" s="233"/>
      <c r="O175" s="233"/>
      <c r="P175" s="233"/>
      <c r="Q175" s="233"/>
      <c r="R175" s="233"/>
      <c r="S175" s="233"/>
      <c r="T175" s="234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5" t="s">
        <v>216</v>
      </c>
      <c r="AU175" s="235" t="s">
        <v>83</v>
      </c>
      <c r="AV175" s="13" t="s">
        <v>85</v>
      </c>
      <c r="AW175" s="13" t="s">
        <v>37</v>
      </c>
      <c r="AX175" s="13" t="s">
        <v>75</v>
      </c>
      <c r="AY175" s="235" t="s">
        <v>199</v>
      </c>
    </row>
    <row r="176" s="13" customFormat="1">
      <c r="A176" s="13"/>
      <c r="B176" s="224"/>
      <c r="C176" s="225"/>
      <c r="D176" s="226" t="s">
        <v>216</v>
      </c>
      <c r="E176" s="227" t="s">
        <v>19</v>
      </c>
      <c r="F176" s="228" t="s">
        <v>759</v>
      </c>
      <c r="G176" s="225"/>
      <c r="H176" s="229">
        <v>5</v>
      </c>
      <c r="I176" s="230"/>
      <c r="J176" s="225"/>
      <c r="K176" s="225"/>
      <c r="L176" s="231"/>
      <c r="M176" s="232"/>
      <c r="N176" s="233"/>
      <c r="O176" s="233"/>
      <c r="P176" s="233"/>
      <c r="Q176" s="233"/>
      <c r="R176" s="233"/>
      <c r="S176" s="233"/>
      <c r="T176" s="234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5" t="s">
        <v>216</v>
      </c>
      <c r="AU176" s="235" t="s">
        <v>83</v>
      </c>
      <c r="AV176" s="13" t="s">
        <v>85</v>
      </c>
      <c r="AW176" s="13" t="s">
        <v>37</v>
      </c>
      <c r="AX176" s="13" t="s">
        <v>75</v>
      </c>
      <c r="AY176" s="235" t="s">
        <v>199</v>
      </c>
    </row>
    <row r="177" s="14" customFormat="1">
      <c r="A177" s="14"/>
      <c r="B177" s="236"/>
      <c r="C177" s="237"/>
      <c r="D177" s="226" t="s">
        <v>216</v>
      </c>
      <c r="E177" s="238" t="s">
        <v>19</v>
      </c>
      <c r="F177" s="239" t="s">
        <v>218</v>
      </c>
      <c r="G177" s="237"/>
      <c r="H177" s="240">
        <v>15</v>
      </c>
      <c r="I177" s="241"/>
      <c r="J177" s="237"/>
      <c r="K177" s="237"/>
      <c r="L177" s="242"/>
      <c r="M177" s="262"/>
      <c r="N177" s="263"/>
      <c r="O177" s="263"/>
      <c r="P177" s="263"/>
      <c r="Q177" s="263"/>
      <c r="R177" s="263"/>
      <c r="S177" s="263"/>
      <c r="T177" s="26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46" t="s">
        <v>216</v>
      </c>
      <c r="AU177" s="246" t="s">
        <v>83</v>
      </c>
      <c r="AV177" s="14" t="s">
        <v>207</v>
      </c>
      <c r="AW177" s="14" t="s">
        <v>37</v>
      </c>
      <c r="AX177" s="14" t="s">
        <v>83</v>
      </c>
      <c r="AY177" s="246" t="s">
        <v>199</v>
      </c>
    </row>
    <row r="178" s="2" customFormat="1" ht="6.96" customHeight="1">
      <c r="A178" s="40"/>
      <c r="B178" s="61"/>
      <c r="C178" s="62"/>
      <c r="D178" s="62"/>
      <c r="E178" s="62"/>
      <c r="F178" s="62"/>
      <c r="G178" s="62"/>
      <c r="H178" s="62"/>
      <c r="I178" s="62"/>
      <c r="J178" s="62"/>
      <c r="K178" s="62"/>
      <c r="L178" s="46"/>
      <c r="M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</row>
  </sheetData>
  <sheetProtection sheet="1" autoFilter="0" formatColumns="0" formatRows="0" objects="1" scenarios="1" spinCount="100000" saltValue="9llmLDD9cPd088XugpdwZ5/iibQ2+TpMFgoZod9Rcp+BPVwPDGPciMJVUi/zlEk0HsC+fmGjFV0XxhKiGahxnA==" hashValue="lDzrhAlx/eaBgL0YTPilEmZwI06JyPtK8p/bbNq2PdeUYlmDjuZ4GllNcqP3rXYqKEX+LW+8aR/4Z/rwElhibw==" algorithmName="SHA-512" password="CC35"/>
  <autoFilter ref="C89:K177"/>
  <mergeCells count="9">
    <mergeCell ref="E7:H7"/>
    <mergeCell ref="E9:H9"/>
    <mergeCell ref="E18:H18"/>
    <mergeCell ref="E27:H27"/>
    <mergeCell ref="E48:H48"/>
    <mergeCell ref="E50:H50"/>
    <mergeCell ref="E80:H80"/>
    <mergeCell ref="E82:H82"/>
    <mergeCell ref="L2:V2"/>
  </mergeCells>
  <hyperlinks>
    <hyperlink ref="F94" r:id="rId1" display="https://podminky.urs.cz/item/CS_URS_2025_02/612315402"/>
    <hyperlink ref="F97" r:id="rId2" display="https://podminky.urs.cz/item/CS_URS_2025_02/997013151"/>
    <hyperlink ref="F99" r:id="rId3" display="https://podminky.urs.cz/item/CS_URS_2025_02/997013501"/>
    <hyperlink ref="F101" r:id="rId4" display="https://podminky.urs.cz/item/CS_URS_2025_02/997013509"/>
    <hyperlink ref="F105" r:id="rId5" display="https://podminky.urs.cz/item/CS_URS_2025_02/997013631"/>
    <hyperlink ref="F107" r:id="rId6" display="https://podminky.urs.cz/item/CS_URS_2025_02/997013811"/>
    <hyperlink ref="F110" r:id="rId7" display="https://podminky.urs.cz/item/CS_URS_2025_02/998011001"/>
    <hyperlink ref="F114" r:id="rId8" display="https://podminky.urs.cz/item/CS_URS_2025_02/725319111"/>
    <hyperlink ref="F117" r:id="rId9" display="https://podminky.urs.cz/item/CS_URS_2025_02/725821321"/>
    <hyperlink ref="F122" r:id="rId10" display="https://podminky.urs.cz/item/CS_URS_2025_02/776111411"/>
    <hyperlink ref="F129" r:id="rId11" display="https://podminky.urs.cz/item/CS_URS_2025_02/776201812"/>
    <hyperlink ref="F131" r:id="rId12" display="https://podminky.urs.cz/item/CS_URS_2025_02/776111116"/>
    <hyperlink ref="F133" r:id="rId13" display="https://podminky.urs.cz/item/CS_URS_2025_02/776111311"/>
    <hyperlink ref="F135" r:id="rId14" display="https://podminky.urs.cz/item/CS_URS_2025_02/776121112"/>
    <hyperlink ref="F137" r:id="rId15" display="https://podminky.urs.cz/item/CS_URS_2025_02/776141111"/>
    <hyperlink ref="F139" r:id="rId16" display="https://podminky.urs.cz/item/CS_URS_2025_02/776231111"/>
    <hyperlink ref="F144" r:id="rId17" display="https://podminky.urs.cz/item/CS_URS_2025_02/776411111"/>
    <hyperlink ref="F149" r:id="rId18" display="https://podminky.urs.cz/item/CS_URS_2025_02/998776201"/>
    <hyperlink ref="F152" r:id="rId19" display="https://podminky.urs.cz/item/CS_URS_2025_02/783601321"/>
    <hyperlink ref="F154" r:id="rId20" display="https://podminky.urs.cz/item/CS_URS_2025_02/783601325"/>
    <hyperlink ref="F156" r:id="rId21" display="https://podminky.urs.cz/item/CS_URS_2025_02/783601421"/>
    <hyperlink ref="F158" r:id="rId22" display="https://podminky.urs.cz/item/CS_URS_2025_02/783614111"/>
    <hyperlink ref="F160" r:id="rId23" display="https://podminky.urs.cz/item/CS_URS_2025_02/783617111"/>
    <hyperlink ref="F163" r:id="rId24" display="https://podminky.urs.cz/item/CS_URS_2025_02/784121001"/>
    <hyperlink ref="F165" r:id="rId25" display="https://podminky.urs.cz/item/CS_URS_2025_02/784121011"/>
    <hyperlink ref="F167" r:id="rId26" display="https://podminky.urs.cz/item/CS_URS_2025_02/784181101"/>
    <hyperlink ref="F169" r:id="rId27" display="https://podminky.urs.cz/item/CS_URS_2025_02/784211001"/>
    <hyperlink ref="F171" r:id="rId28" display="https://podminky.urs.cz/item/CS_URS_2025_02/784221001"/>
    <hyperlink ref="F174" r:id="rId29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0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100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760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ROUND(J92,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ROUND((SUM(BE92:BE197)),  2)</f>
        <v>0</v>
      </c>
      <c r="G33" s="40"/>
      <c r="H33" s="40"/>
      <c r="I33" s="150">
        <v>0.20999999999999999</v>
      </c>
      <c r="J33" s="149">
        <f>ROUND(((SUM(BE92:BE197))*I33),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ROUND((SUM(BF92:BF197)),  2)</f>
        <v>0</v>
      </c>
      <c r="G34" s="40"/>
      <c r="H34" s="40"/>
      <c r="I34" s="150">
        <v>0.12</v>
      </c>
      <c r="J34" s="149">
        <f>ROUND(((SUM(BF92:BF197))*I34),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ROUND((SUM(BG92:BG197)),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ROUND((SUM(BH92:BH197)),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ROUND((SUM(BI92:BI197)),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06 UP učebny - Chemie laboratoř 2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J92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J93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J94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177</v>
      </c>
      <c r="E62" s="176"/>
      <c r="F62" s="176"/>
      <c r="G62" s="176"/>
      <c r="H62" s="176"/>
      <c r="I62" s="176"/>
      <c r="J62" s="177">
        <f>J97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624</v>
      </c>
      <c r="E63" s="176"/>
      <c r="F63" s="176"/>
      <c r="G63" s="176"/>
      <c r="H63" s="176"/>
      <c r="I63" s="176"/>
      <c r="J63" s="177">
        <f>J110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7"/>
      <c r="C64" s="168"/>
      <c r="D64" s="169" t="s">
        <v>178</v>
      </c>
      <c r="E64" s="170"/>
      <c r="F64" s="170"/>
      <c r="G64" s="170"/>
      <c r="H64" s="170"/>
      <c r="I64" s="170"/>
      <c r="J64" s="171">
        <f>J113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73"/>
      <c r="C65" s="174"/>
      <c r="D65" s="175" t="s">
        <v>398</v>
      </c>
      <c r="E65" s="176"/>
      <c r="F65" s="176"/>
      <c r="G65" s="176"/>
      <c r="H65" s="176"/>
      <c r="I65" s="176"/>
      <c r="J65" s="177">
        <f>J114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761</v>
      </c>
      <c r="E66" s="176"/>
      <c r="F66" s="176"/>
      <c r="G66" s="176"/>
      <c r="H66" s="176"/>
      <c r="I66" s="176"/>
      <c r="J66" s="177">
        <f>J120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400</v>
      </c>
      <c r="E67" s="176"/>
      <c r="F67" s="176"/>
      <c r="G67" s="176"/>
      <c r="H67" s="176"/>
      <c r="I67" s="176"/>
      <c r="J67" s="177">
        <f>J129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183</v>
      </c>
      <c r="E68" s="176"/>
      <c r="F68" s="176"/>
      <c r="G68" s="176"/>
      <c r="H68" s="176"/>
      <c r="I68" s="176"/>
      <c r="J68" s="177">
        <f>J131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3"/>
      <c r="C69" s="174"/>
      <c r="D69" s="175" t="s">
        <v>402</v>
      </c>
      <c r="E69" s="176"/>
      <c r="F69" s="176"/>
      <c r="G69" s="176"/>
      <c r="H69" s="176"/>
      <c r="I69" s="176"/>
      <c r="J69" s="177">
        <f>J161</f>
        <v>0</v>
      </c>
      <c r="K69" s="174"/>
      <c r="L69" s="17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3"/>
      <c r="C70" s="174"/>
      <c r="D70" s="175" t="s">
        <v>403</v>
      </c>
      <c r="E70" s="176"/>
      <c r="F70" s="176"/>
      <c r="G70" s="176"/>
      <c r="H70" s="176"/>
      <c r="I70" s="176"/>
      <c r="J70" s="177">
        <f>J172</f>
        <v>0</v>
      </c>
      <c r="K70" s="174"/>
      <c r="L70" s="17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3"/>
      <c r="C71" s="174"/>
      <c r="D71" s="175" t="s">
        <v>404</v>
      </c>
      <c r="E71" s="176"/>
      <c r="F71" s="176"/>
      <c r="G71" s="176"/>
      <c r="H71" s="176"/>
      <c r="I71" s="176"/>
      <c r="J71" s="177">
        <f>J183</f>
        <v>0</v>
      </c>
      <c r="K71" s="174"/>
      <c r="L71" s="17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67"/>
      <c r="C72" s="168"/>
      <c r="D72" s="169" t="s">
        <v>405</v>
      </c>
      <c r="E72" s="170"/>
      <c r="F72" s="170"/>
      <c r="G72" s="170"/>
      <c r="H72" s="170"/>
      <c r="I72" s="170"/>
      <c r="J72" s="171">
        <f>J192</f>
        <v>0</v>
      </c>
      <c r="K72" s="168"/>
      <c r="L72" s="17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8" s="2" customFormat="1" ht="6.96" customHeight="1">
      <c r="A78" s="40"/>
      <c r="B78" s="63"/>
      <c r="C78" s="64"/>
      <c r="D78" s="64"/>
      <c r="E78" s="64"/>
      <c r="F78" s="64"/>
      <c r="G78" s="64"/>
      <c r="H78" s="64"/>
      <c r="I78" s="64"/>
      <c r="J78" s="64"/>
      <c r="K78" s="64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4.96" customHeight="1">
      <c r="A79" s="40"/>
      <c r="B79" s="41"/>
      <c r="C79" s="25" t="s">
        <v>184</v>
      </c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16</v>
      </c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2"/>
      <c r="D82" s="42"/>
      <c r="E82" s="162" t="str">
        <f>E7</f>
        <v>Gymnázium Náchod -bez vybavení</v>
      </c>
      <c r="F82" s="34"/>
      <c r="G82" s="34"/>
      <c r="H82" s="34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167</v>
      </c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E9</f>
        <v>06 UP učebny - Chemie laboratoř 2</v>
      </c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F12</f>
        <v xml:space="preserve"> </v>
      </c>
      <c r="G86" s="42"/>
      <c r="H86" s="42"/>
      <c r="I86" s="34" t="s">
        <v>23</v>
      </c>
      <c r="J86" s="74" t="str">
        <f>IF(J12="","",J12)</f>
        <v>16. 9. 2025</v>
      </c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25</v>
      </c>
      <c r="D88" s="42"/>
      <c r="E88" s="42"/>
      <c r="F88" s="29" t="str">
        <f>E15</f>
        <v xml:space="preserve"> </v>
      </c>
      <c r="G88" s="42"/>
      <c r="H88" s="42"/>
      <c r="I88" s="34" t="s">
        <v>33</v>
      </c>
      <c r="J88" s="38" t="str">
        <f>E21</f>
        <v xml:space="preserve"> </v>
      </c>
      <c r="K88" s="42"/>
      <c r="L88" s="13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31</v>
      </c>
      <c r="D89" s="42"/>
      <c r="E89" s="42"/>
      <c r="F89" s="29" t="str">
        <f>IF(E18="","",E18)</f>
        <v>Vyplň údaj</v>
      </c>
      <c r="G89" s="42"/>
      <c r="H89" s="42"/>
      <c r="I89" s="34" t="s">
        <v>38</v>
      </c>
      <c r="J89" s="38" t="str">
        <f>E24</f>
        <v xml:space="preserve"> </v>
      </c>
      <c r="K89" s="42"/>
      <c r="L89" s="13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3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79"/>
      <c r="B91" s="180"/>
      <c r="C91" s="181" t="s">
        <v>185</v>
      </c>
      <c r="D91" s="182" t="s">
        <v>60</v>
      </c>
      <c r="E91" s="182" t="s">
        <v>56</v>
      </c>
      <c r="F91" s="182" t="s">
        <v>57</v>
      </c>
      <c r="G91" s="182" t="s">
        <v>186</v>
      </c>
      <c r="H91" s="182" t="s">
        <v>187</v>
      </c>
      <c r="I91" s="182" t="s">
        <v>188</v>
      </c>
      <c r="J91" s="182" t="s">
        <v>172</v>
      </c>
      <c r="K91" s="183" t="s">
        <v>189</v>
      </c>
      <c r="L91" s="184"/>
      <c r="M91" s="94" t="s">
        <v>19</v>
      </c>
      <c r="N91" s="95" t="s">
        <v>45</v>
      </c>
      <c r="O91" s="95" t="s">
        <v>190</v>
      </c>
      <c r="P91" s="95" t="s">
        <v>191</v>
      </c>
      <c r="Q91" s="95" t="s">
        <v>192</v>
      </c>
      <c r="R91" s="95" t="s">
        <v>193</v>
      </c>
      <c r="S91" s="95" t="s">
        <v>194</v>
      </c>
      <c r="T91" s="96" t="s">
        <v>195</v>
      </c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</row>
    <row r="92" s="2" customFormat="1" ht="22.8" customHeight="1">
      <c r="A92" s="40"/>
      <c r="B92" s="41"/>
      <c r="C92" s="101" t="s">
        <v>196</v>
      </c>
      <c r="D92" s="42"/>
      <c r="E92" s="42"/>
      <c r="F92" s="42"/>
      <c r="G92" s="42"/>
      <c r="H92" s="42"/>
      <c r="I92" s="42"/>
      <c r="J92" s="185">
        <f>BK92</f>
        <v>0</v>
      </c>
      <c r="K92" s="42"/>
      <c r="L92" s="46"/>
      <c r="M92" s="97"/>
      <c r="N92" s="186"/>
      <c r="O92" s="98"/>
      <c r="P92" s="187">
        <f>P93+P113+P192</f>
        <v>0</v>
      </c>
      <c r="Q92" s="98"/>
      <c r="R92" s="187">
        <f>R93+R113+R192</f>
        <v>2.1858225514999998</v>
      </c>
      <c r="S92" s="98"/>
      <c r="T92" s="188">
        <f>T93+T113+T192</f>
        <v>0.23581849999999999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74</v>
      </c>
      <c r="AU92" s="19" t="s">
        <v>173</v>
      </c>
      <c r="BK92" s="189">
        <f>BK93+BK113+BK192</f>
        <v>0</v>
      </c>
    </row>
    <row r="93" s="12" customFormat="1" ht="25.92" customHeight="1">
      <c r="A93" s="12"/>
      <c r="B93" s="190"/>
      <c r="C93" s="191"/>
      <c r="D93" s="192" t="s">
        <v>74</v>
      </c>
      <c r="E93" s="193" t="s">
        <v>197</v>
      </c>
      <c r="F93" s="193" t="s">
        <v>198</v>
      </c>
      <c r="G93" s="191"/>
      <c r="H93" s="191"/>
      <c r="I93" s="194"/>
      <c r="J93" s="195">
        <f>BK93</f>
        <v>0</v>
      </c>
      <c r="K93" s="191"/>
      <c r="L93" s="196"/>
      <c r="M93" s="197"/>
      <c r="N93" s="198"/>
      <c r="O93" s="198"/>
      <c r="P93" s="199">
        <f>P94+P97+P110</f>
        <v>0</v>
      </c>
      <c r="Q93" s="198"/>
      <c r="R93" s="199">
        <f>R94+R97+R110</f>
        <v>1.5126949999999997</v>
      </c>
      <c r="S93" s="198"/>
      <c r="T93" s="200">
        <f>T94+T97+T110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1" t="s">
        <v>83</v>
      </c>
      <c r="AT93" s="202" t="s">
        <v>74</v>
      </c>
      <c r="AU93" s="202" t="s">
        <v>75</v>
      </c>
      <c r="AY93" s="201" t="s">
        <v>199</v>
      </c>
      <c r="BK93" s="203">
        <f>BK94+BK97+BK110</f>
        <v>0</v>
      </c>
    </row>
    <row r="94" s="12" customFormat="1" ht="22.8" customHeight="1">
      <c r="A94" s="12"/>
      <c r="B94" s="190"/>
      <c r="C94" s="191"/>
      <c r="D94" s="192" t="s">
        <v>74</v>
      </c>
      <c r="E94" s="204" t="s">
        <v>200</v>
      </c>
      <c r="F94" s="204" t="s">
        <v>201</v>
      </c>
      <c r="G94" s="191"/>
      <c r="H94" s="191"/>
      <c r="I94" s="194"/>
      <c r="J94" s="205">
        <f>BK94</f>
        <v>0</v>
      </c>
      <c r="K94" s="191"/>
      <c r="L94" s="196"/>
      <c r="M94" s="197"/>
      <c r="N94" s="198"/>
      <c r="O94" s="198"/>
      <c r="P94" s="199">
        <f>SUM(P95:P96)</f>
        <v>0</v>
      </c>
      <c r="Q94" s="198"/>
      <c r="R94" s="199">
        <f>SUM(R95:R96)</f>
        <v>1.5126949999999997</v>
      </c>
      <c r="S94" s="198"/>
      <c r="T94" s="200">
        <f>SUM(T95:T96)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1" t="s">
        <v>83</v>
      </c>
      <c r="AT94" s="202" t="s">
        <v>74</v>
      </c>
      <c r="AU94" s="202" t="s">
        <v>83</v>
      </c>
      <c r="AY94" s="201" t="s">
        <v>199</v>
      </c>
      <c r="BK94" s="203">
        <f>SUM(BK95:BK96)</f>
        <v>0</v>
      </c>
    </row>
    <row r="95" s="2" customFormat="1" ht="16.5" customHeight="1">
      <c r="A95" s="40"/>
      <c r="B95" s="41"/>
      <c r="C95" s="206" t="s">
        <v>83</v>
      </c>
      <c r="D95" s="206" t="s">
        <v>202</v>
      </c>
      <c r="E95" s="207" t="s">
        <v>406</v>
      </c>
      <c r="F95" s="208" t="s">
        <v>407</v>
      </c>
      <c r="G95" s="209" t="s">
        <v>283</v>
      </c>
      <c r="H95" s="210">
        <v>96.349999999999994</v>
      </c>
      <c r="I95" s="211"/>
      <c r="J95" s="212">
        <f>ROUND(I95*H95,2)</f>
        <v>0</v>
      </c>
      <c r="K95" s="208" t="s">
        <v>206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0.015699999999999999</v>
      </c>
      <c r="R95" s="215">
        <f>Q95*H95</f>
        <v>1.5126949999999997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207</v>
      </c>
      <c r="AT95" s="217" t="s">
        <v>202</v>
      </c>
      <c r="AU95" s="217" t="s">
        <v>85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762</v>
      </c>
    </row>
    <row r="96" s="2" customFormat="1">
      <c r="A96" s="40"/>
      <c r="B96" s="41"/>
      <c r="C96" s="42"/>
      <c r="D96" s="219" t="s">
        <v>209</v>
      </c>
      <c r="E96" s="42"/>
      <c r="F96" s="220" t="s">
        <v>409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209</v>
      </c>
      <c r="AU96" s="19" t="s">
        <v>85</v>
      </c>
    </row>
    <row r="97" s="12" customFormat="1" ht="22.8" customHeight="1">
      <c r="A97" s="12"/>
      <c r="B97" s="190"/>
      <c r="C97" s="191"/>
      <c r="D97" s="192" t="s">
        <v>74</v>
      </c>
      <c r="E97" s="204" t="s">
        <v>236</v>
      </c>
      <c r="F97" s="204" t="s">
        <v>237</v>
      </c>
      <c r="G97" s="191"/>
      <c r="H97" s="191"/>
      <c r="I97" s="194"/>
      <c r="J97" s="205">
        <f>BK97</f>
        <v>0</v>
      </c>
      <c r="K97" s="191"/>
      <c r="L97" s="196"/>
      <c r="M97" s="197"/>
      <c r="N97" s="198"/>
      <c r="O97" s="198"/>
      <c r="P97" s="199">
        <f>SUM(P98:P109)</f>
        <v>0</v>
      </c>
      <c r="Q97" s="198"/>
      <c r="R97" s="199">
        <f>SUM(R98:R109)</f>
        <v>0</v>
      </c>
      <c r="S97" s="198"/>
      <c r="T97" s="200">
        <f>SUM(T98:T109)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1" t="s">
        <v>83</v>
      </c>
      <c r="AT97" s="202" t="s">
        <v>74</v>
      </c>
      <c r="AU97" s="202" t="s">
        <v>83</v>
      </c>
      <c r="AY97" s="201" t="s">
        <v>199</v>
      </c>
      <c r="BK97" s="203">
        <f>SUM(BK98:BK109)</f>
        <v>0</v>
      </c>
    </row>
    <row r="98" s="2" customFormat="1" ht="21.75" customHeight="1">
      <c r="A98" s="40"/>
      <c r="B98" s="41"/>
      <c r="C98" s="206" t="s">
        <v>85</v>
      </c>
      <c r="D98" s="206" t="s">
        <v>202</v>
      </c>
      <c r="E98" s="207" t="s">
        <v>428</v>
      </c>
      <c r="F98" s="208" t="s">
        <v>429</v>
      </c>
      <c r="G98" s="209" t="s">
        <v>213</v>
      </c>
      <c r="H98" s="210">
        <v>0.94299999999999995</v>
      </c>
      <c r="I98" s="211"/>
      <c r="J98" s="212">
        <f>ROUND(I98*H98,2)</f>
        <v>0</v>
      </c>
      <c r="K98" s="208" t="s">
        <v>206</v>
      </c>
      <c r="L98" s="46"/>
      <c r="M98" s="213" t="s">
        <v>19</v>
      </c>
      <c r="N98" s="214" t="s">
        <v>46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</v>
      </c>
      <c r="T98" s="21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207</v>
      </c>
      <c r="AT98" s="217" t="s">
        <v>202</v>
      </c>
      <c r="AU98" s="217" t="s">
        <v>85</v>
      </c>
      <c r="AY98" s="19" t="s">
        <v>199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83</v>
      </c>
      <c r="BK98" s="218">
        <f>ROUND(I98*H98,2)</f>
        <v>0</v>
      </c>
      <c r="BL98" s="19" t="s">
        <v>207</v>
      </c>
      <c r="BM98" s="217" t="s">
        <v>763</v>
      </c>
    </row>
    <row r="99" s="2" customFormat="1">
      <c r="A99" s="40"/>
      <c r="B99" s="41"/>
      <c r="C99" s="42"/>
      <c r="D99" s="219" t="s">
        <v>209</v>
      </c>
      <c r="E99" s="42"/>
      <c r="F99" s="220" t="s">
        <v>431</v>
      </c>
      <c r="G99" s="42"/>
      <c r="H99" s="42"/>
      <c r="I99" s="221"/>
      <c r="J99" s="42"/>
      <c r="K99" s="42"/>
      <c r="L99" s="46"/>
      <c r="M99" s="222"/>
      <c r="N99" s="22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209</v>
      </c>
      <c r="AU99" s="19" t="s">
        <v>85</v>
      </c>
    </row>
    <row r="100" s="2" customFormat="1" ht="16.5" customHeight="1">
      <c r="A100" s="40"/>
      <c r="B100" s="41"/>
      <c r="C100" s="206" t="s">
        <v>219</v>
      </c>
      <c r="D100" s="206" t="s">
        <v>202</v>
      </c>
      <c r="E100" s="207" t="s">
        <v>250</v>
      </c>
      <c r="F100" s="208" t="s">
        <v>251</v>
      </c>
      <c r="G100" s="209" t="s">
        <v>213</v>
      </c>
      <c r="H100" s="210">
        <v>0.94299999999999995</v>
      </c>
      <c r="I100" s="211"/>
      <c r="J100" s="212">
        <f>ROUND(I100*H100,2)</f>
        <v>0</v>
      </c>
      <c r="K100" s="208" t="s">
        <v>206</v>
      </c>
      <c r="L100" s="46"/>
      <c r="M100" s="213" t="s">
        <v>19</v>
      </c>
      <c r="N100" s="214" t="s">
        <v>46</v>
      </c>
      <c r="O100" s="86"/>
      <c r="P100" s="215">
        <f>O100*H100</f>
        <v>0</v>
      </c>
      <c r="Q100" s="215">
        <v>0</v>
      </c>
      <c r="R100" s="215">
        <f>Q100*H100</f>
        <v>0</v>
      </c>
      <c r="S100" s="215">
        <v>0</v>
      </c>
      <c r="T100" s="21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17" t="s">
        <v>207</v>
      </c>
      <c r="AT100" s="217" t="s">
        <v>202</v>
      </c>
      <c r="AU100" s="217" t="s">
        <v>85</v>
      </c>
      <c r="AY100" s="19" t="s">
        <v>199</v>
      </c>
      <c r="BE100" s="218">
        <f>IF(N100="základní",J100,0)</f>
        <v>0</v>
      </c>
      <c r="BF100" s="218">
        <f>IF(N100="snížená",J100,0)</f>
        <v>0</v>
      </c>
      <c r="BG100" s="218">
        <f>IF(N100="zákl. přenesená",J100,0)</f>
        <v>0</v>
      </c>
      <c r="BH100" s="218">
        <f>IF(N100="sníž. přenesená",J100,0)</f>
        <v>0</v>
      </c>
      <c r="BI100" s="218">
        <f>IF(N100="nulová",J100,0)</f>
        <v>0</v>
      </c>
      <c r="BJ100" s="19" t="s">
        <v>83</v>
      </c>
      <c r="BK100" s="218">
        <f>ROUND(I100*H100,2)</f>
        <v>0</v>
      </c>
      <c r="BL100" s="19" t="s">
        <v>207</v>
      </c>
      <c r="BM100" s="217" t="s">
        <v>764</v>
      </c>
    </row>
    <row r="101" s="2" customFormat="1">
      <c r="A101" s="40"/>
      <c r="B101" s="41"/>
      <c r="C101" s="42"/>
      <c r="D101" s="219" t="s">
        <v>209</v>
      </c>
      <c r="E101" s="42"/>
      <c r="F101" s="220" t="s">
        <v>253</v>
      </c>
      <c r="G101" s="42"/>
      <c r="H101" s="42"/>
      <c r="I101" s="221"/>
      <c r="J101" s="42"/>
      <c r="K101" s="42"/>
      <c r="L101" s="46"/>
      <c r="M101" s="222"/>
      <c r="N101" s="223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209</v>
      </c>
      <c r="AU101" s="19" t="s">
        <v>85</v>
      </c>
    </row>
    <row r="102" s="2" customFormat="1" ht="16.5" customHeight="1">
      <c r="A102" s="40"/>
      <c r="B102" s="41"/>
      <c r="C102" s="206" t="s">
        <v>207</v>
      </c>
      <c r="D102" s="206" t="s">
        <v>202</v>
      </c>
      <c r="E102" s="207" t="s">
        <v>255</v>
      </c>
      <c r="F102" s="208" t="s">
        <v>256</v>
      </c>
      <c r="G102" s="209" t="s">
        <v>213</v>
      </c>
      <c r="H102" s="210">
        <v>18.859999999999999</v>
      </c>
      <c r="I102" s="211"/>
      <c r="J102" s="212">
        <f>ROUND(I102*H102,2)</f>
        <v>0</v>
      </c>
      <c r="K102" s="208" t="s">
        <v>206</v>
      </c>
      <c r="L102" s="46"/>
      <c r="M102" s="213" t="s">
        <v>19</v>
      </c>
      <c r="N102" s="214" t="s">
        <v>46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207</v>
      </c>
      <c r="AT102" s="217" t="s">
        <v>202</v>
      </c>
      <c r="AU102" s="217" t="s">
        <v>85</v>
      </c>
      <c r="AY102" s="19" t="s">
        <v>199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83</v>
      </c>
      <c r="BK102" s="218">
        <f>ROUND(I102*H102,2)</f>
        <v>0</v>
      </c>
      <c r="BL102" s="19" t="s">
        <v>207</v>
      </c>
      <c r="BM102" s="217" t="s">
        <v>765</v>
      </c>
    </row>
    <row r="103" s="2" customFormat="1">
      <c r="A103" s="40"/>
      <c r="B103" s="41"/>
      <c r="C103" s="42"/>
      <c r="D103" s="219" t="s">
        <v>209</v>
      </c>
      <c r="E103" s="42"/>
      <c r="F103" s="220" t="s">
        <v>258</v>
      </c>
      <c r="G103" s="42"/>
      <c r="H103" s="42"/>
      <c r="I103" s="221"/>
      <c r="J103" s="42"/>
      <c r="K103" s="42"/>
      <c r="L103" s="46"/>
      <c r="M103" s="222"/>
      <c r="N103" s="22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209</v>
      </c>
      <c r="AU103" s="19" t="s">
        <v>85</v>
      </c>
    </row>
    <row r="104" s="13" customFormat="1">
      <c r="A104" s="13"/>
      <c r="B104" s="224"/>
      <c r="C104" s="225"/>
      <c r="D104" s="226" t="s">
        <v>216</v>
      </c>
      <c r="E104" s="227" t="s">
        <v>19</v>
      </c>
      <c r="F104" s="228" t="s">
        <v>766</v>
      </c>
      <c r="G104" s="225"/>
      <c r="H104" s="229">
        <v>18.859999999999999</v>
      </c>
      <c r="I104" s="230"/>
      <c r="J104" s="225"/>
      <c r="K104" s="225"/>
      <c r="L104" s="231"/>
      <c r="M104" s="232"/>
      <c r="N104" s="233"/>
      <c r="O104" s="233"/>
      <c r="P104" s="233"/>
      <c r="Q104" s="233"/>
      <c r="R104" s="233"/>
      <c r="S104" s="233"/>
      <c r="T104" s="23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5" t="s">
        <v>216</v>
      </c>
      <c r="AU104" s="235" t="s">
        <v>85</v>
      </c>
      <c r="AV104" s="13" t="s">
        <v>85</v>
      </c>
      <c r="AW104" s="13" t="s">
        <v>37</v>
      </c>
      <c r="AX104" s="13" t="s">
        <v>75</v>
      </c>
      <c r="AY104" s="235" t="s">
        <v>199</v>
      </c>
    </row>
    <row r="105" s="14" customFormat="1">
      <c r="A105" s="14"/>
      <c r="B105" s="236"/>
      <c r="C105" s="237"/>
      <c r="D105" s="226" t="s">
        <v>216</v>
      </c>
      <c r="E105" s="238" t="s">
        <v>19</v>
      </c>
      <c r="F105" s="239" t="s">
        <v>218</v>
      </c>
      <c r="G105" s="237"/>
      <c r="H105" s="240">
        <v>18.859999999999999</v>
      </c>
      <c r="I105" s="241"/>
      <c r="J105" s="237"/>
      <c r="K105" s="237"/>
      <c r="L105" s="242"/>
      <c r="M105" s="243"/>
      <c r="N105" s="244"/>
      <c r="O105" s="244"/>
      <c r="P105" s="244"/>
      <c r="Q105" s="244"/>
      <c r="R105" s="244"/>
      <c r="S105" s="244"/>
      <c r="T105" s="245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6" t="s">
        <v>216</v>
      </c>
      <c r="AU105" s="246" t="s">
        <v>85</v>
      </c>
      <c r="AV105" s="14" t="s">
        <v>207</v>
      </c>
      <c r="AW105" s="14" t="s">
        <v>37</v>
      </c>
      <c r="AX105" s="14" t="s">
        <v>83</v>
      </c>
      <c r="AY105" s="246" t="s">
        <v>199</v>
      </c>
    </row>
    <row r="106" s="2" customFormat="1" ht="21.75" customHeight="1">
      <c r="A106" s="40"/>
      <c r="B106" s="41"/>
      <c r="C106" s="206" t="s">
        <v>238</v>
      </c>
      <c r="D106" s="206" t="s">
        <v>202</v>
      </c>
      <c r="E106" s="207" t="s">
        <v>260</v>
      </c>
      <c r="F106" s="208" t="s">
        <v>261</v>
      </c>
      <c r="G106" s="209" t="s">
        <v>213</v>
      </c>
      <c r="H106" s="210">
        <v>0.19700000000000001</v>
      </c>
      <c r="I106" s="211"/>
      <c r="J106" s="212">
        <f>ROUND(I106*H106,2)</f>
        <v>0</v>
      </c>
      <c r="K106" s="208" t="s">
        <v>206</v>
      </c>
      <c r="L106" s="46"/>
      <c r="M106" s="213" t="s">
        <v>19</v>
      </c>
      <c r="N106" s="214" t="s">
        <v>46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207</v>
      </c>
      <c r="AT106" s="217" t="s">
        <v>202</v>
      </c>
      <c r="AU106" s="217" t="s">
        <v>85</v>
      </c>
      <c r="AY106" s="19" t="s">
        <v>199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83</v>
      </c>
      <c r="BK106" s="218">
        <f>ROUND(I106*H106,2)</f>
        <v>0</v>
      </c>
      <c r="BL106" s="19" t="s">
        <v>207</v>
      </c>
      <c r="BM106" s="217" t="s">
        <v>767</v>
      </c>
    </row>
    <row r="107" s="2" customFormat="1">
      <c r="A107" s="40"/>
      <c r="B107" s="41"/>
      <c r="C107" s="42"/>
      <c r="D107" s="219" t="s">
        <v>209</v>
      </c>
      <c r="E107" s="42"/>
      <c r="F107" s="220" t="s">
        <v>263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209</v>
      </c>
      <c r="AU107" s="19" t="s">
        <v>85</v>
      </c>
    </row>
    <row r="108" s="2" customFormat="1" ht="21.75" customHeight="1">
      <c r="A108" s="40"/>
      <c r="B108" s="41"/>
      <c r="C108" s="206" t="s">
        <v>200</v>
      </c>
      <c r="D108" s="206" t="s">
        <v>202</v>
      </c>
      <c r="E108" s="207" t="s">
        <v>266</v>
      </c>
      <c r="F108" s="208" t="s">
        <v>267</v>
      </c>
      <c r="G108" s="209" t="s">
        <v>213</v>
      </c>
      <c r="H108" s="210">
        <v>0.69999999999999996</v>
      </c>
      <c r="I108" s="211"/>
      <c r="J108" s="212">
        <f>ROUND(I108*H108,2)</f>
        <v>0</v>
      </c>
      <c r="K108" s="208" t="s">
        <v>206</v>
      </c>
      <c r="L108" s="46"/>
      <c r="M108" s="213" t="s">
        <v>19</v>
      </c>
      <c r="N108" s="214" t="s">
        <v>46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</v>
      </c>
      <c r="T108" s="21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207</v>
      </c>
      <c r="AT108" s="217" t="s">
        <v>202</v>
      </c>
      <c r="AU108" s="217" t="s">
        <v>85</v>
      </c>
      <c r="AY108" s="19" t="s">
        <v>199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83</v>
      </c>
      <c r="BK108" s="218">
        <f>ROUND(I108*H108,2)</f>
        <v>0</v>
      </c>
      <c r="BL108" s="19" t="s">
        <v>207</v>
      </c>
      <c r="BM108" s="217" t="s">
        <v>768</v>
      </c>
    </row>
    <row r="109" s="2" customFormat="1">
      <c r="A109" s="40"/>
      <c r="B109" s="41"/>
      <c r="C109" s="42"/>
      <c r="D109" s="219" t="s">
        <v>209</v>
      </c>
      <c r="E109" s="42"/>
      <c r="F109" s="220" t="s">
        <v>269</v>
      </c>
      <c r="G109" s="42"/>
      <c r="H109" s="42"/>
      <c r="I109" s="221"/>
      <c r="J109" s="42"/>
      <c r="K109" s="42"/>
      <c r="L109" s="46"/>
      <c r="M109" s="222"/>
      <c r="N109" s="223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209</v>
      </c>
      <c r="AU109" s="19" t="s">
        <v>85</v>
      </c>
    </row>
    <row r="110" s="12" customFormat="1" ht="22.8" customHeight="1">
      <c r="A110" s="12"/>
      <c r="B110" s="190"/>
      <c r="C110" s="191"/>
      <c r="D110" s="192" t="s">
        <v>74</v>
      </c>
      <c r="E110" s="204" t="s">
        <v>660</v>
      </c>
      <c r="F110" s="204" t="s">
        <v>661</v>
      </c>
      <c r="G110" s="191"/>
      <c r="H110" s="191"/>
      <c r="I110" s="194"/>
      <c r="J110" s="205">
        <f>BK110</f>
        <v>0</v>
      </c>
      <c r="K110" s="191"/>
      <c r="L110" s="196"/>
      <c r="M110" s="197"/>
      <c r="N110" s="198"/>
      <c r="O110" s="198"/>
      <c r="P110" s="199">
        <f>SUM(P111:P112)</f>
        <v>0</v>
      </c>
      <c r="Q110" s="198"/>
      <c r="R110" s="199">
        <f>SUM(R111:R112)</f>
        <v>0</v>
      </c>
      <c r="S110" s="198"/>
      <c r="T110" s="200">
        <f>SUM(T111:T112)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1" t="s">
        <v>83</v>
      </c>
      <c r="AT110" s="202" t="s">
        <v>74</v>
      </c>
      <c r="AU110" s="202" t="s">
        <v>83</v>
      </c>
      <c r="AY110" s="201" t="s">
        <v>199</v>
      </c>
      <c r="BK110" s="203">
        <f>SUM(BK111:BK112)</f>
        <v>0</v>
      </c>
    </row>
    <row r="111" s="2" customFormat="1" ht="16.5" customHeight="1">
      <c r="A111" s="40"/>
      <c r="B111" s="41"/>
      <c r="C111" s="206" t="s">
        <v>249</v>
      </c>
      <c r="D111" s="206" t="s">
        <v>202</v>
      </c>
      <c r="E111" s="207" t="s">
        <v>662</v>
      </c>
      <c r="F111" s="208" t="s">
        <v>663</v>
      </c>
      <c r="G111" s="209" t="s">
        <v>213</v>
      </c>
      <c r="H111" s="210">
        <v>1.5129999999999999</v>
      </c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207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207</v>
      </c>
      <c r="BM111" s="217" t="s">
        <v>769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665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12" customFormat="1" ht="25.92" customHeight="1">
      <c r="A113" s="12"/>
      <c r="B113" s="190"/>
      <c r="C113" s="191"/>
      <c r="D113" s="192" t="s">
        <v>74</v>
      </c>
      <c r="E113" s="193" t="s">
        <v>277</v>
      </c>
      <c r="F113" s="193" t="s">
        <v>278</v>
      </c>
      <c r="G113" s="191"/>
      <c r="H113" s="191"/>
      <c r="I113" s="194"/>
      <c r="J113" s="195">
        <f>BK113</f>
        <v>0</v>
      </c>
      <c r="K113" s="191"/>
      <c r="L113" s="196"/>
      <c r="M113" s="197"/>
      <c r="N113" s="198"/>
      <c r="O113" s="198"/>
      <c r="P113" s="199">
        <f>P114+P120+P129+P131+P161+P172+P183</f>
        <v>0</v>
      </c>
      <c r="Q113" s="198"/>
      <c r="R113" s="199">
        <f>R114+R120+R129+R131+R161+R172+R183</f>
        <v>0.67312755150000003</v>
      </c>
      <c r="S113" s="198"/>
      <c r="T113" s="200">
        <f>T114+T120+T129+T131+T161+T172+T183</f>
        <v>0.23581849999999999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01" t="s">
        <v>85</v>
      </c>
      <c r="AT113" s="202" t="s">
        <v>74</v>
      </c>
      <c r="AU113" s="202" t="s">
        <v>75</v>
      </c>
      <c r="AY113" s="201" t="s">
        <v>199</v>
      </c>
      <c r="BK113" s="203">
        <f>BK114+BK120+BK129+BK131+BK161+BK172+BK183</f>
        <v>0</v>
      </c>
    </row>
    <row r="114" s="12" customFormat="1" ht="22.8" customHeight="1">
      <c r="A114" s="12"/>
      <c r="B114" s="190"/>
      <c r="C114" s="191"/>
      <c r="D114" s="192" t="s">
        <v>74</v>
      </c>
      <c r="E114" s="204" t="s">
        <v>439</v>
      </c>
      <c r="F114" s="204" t="s">
        <v>440</v>
      </c>
      <c r="G114" s="191"/>
      <c r="H114" s="191"/>
      <c r="I114" s="194"/>
      <c r="J114" s="205">
        <f>BK114</f>
        <v>0</v>
      </c>
      <c r="K114" s="191"/>
      <c r="L114" s="196"/>
      <c r="M114" s="197"/>
      <c r="N114" s="198"/>
      <c r="O114" s="198"/>
      <c r="P114" s="199">
        <f>SUM(P115:P119)</f>
        <v>0</v>
      </c>
      <c r="Q114" s="198"/>
      <c r="R114" s="199">
        <f>SUM(R115:R119)</f>
        <v>0.024876679999999998</v>
      </c>
      <c r="S114" s="198"/>
      <c r="T114" s="200">
        <f>SUM(T115:T119)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01" t="s">
        <v>85</v>
      </c>
      <c r="AT114" s="202" t="s">
        <v>74</v>
      </c>
      <c r="AU114" s="202" t="s">
        <v>83</v>
      </c>
      <c r="AY114" s="201" t="s">
        <v>199</v>
      </c>
      <c r="BK114" s="203">
        <f>SUM(BK115:BK119)</f>
        <v>0</v>
      </c>
    </row>
    <row r="115" s="2" customFormat="1" ht="16.5" customHeight="1">
      <c r="A115" s="40"/>
      <c r="B115" s="41"/>
      <c r="C115" s="206" t="s">
        <v>254</v>
      </c>
      <c r="D115" s="206" t="s">
        <v>202</v>
      </c>
      <c r="E115" s="207" t="s">
        <v>441</v>
      </c>
      <c r="F115" s="208" t="s">
        <v>442</v>
      </c>
      <c r="G115" s="209" t="s">
        <v>443</v>
      </c>
      <c r="H115" s="210">
        <v>4</v>
      </c>
      <c r="I115" s="211"/>
      <c r="J115" s="212">
        <f>ROUND(I115*H115,2)</f>
        <v>0</v>
      </c>
      <c r="K115" s="208" t="s">
        <v>206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0.00056002999999999999</v>
      </c>
      <c r="R115" s="215">
        <f>Q115*H115</f>
        <v>0.00224012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128</v>
      </c>
      <c r="AT115" s="217" t="s">
        <v>202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128</v>
      </c>
      <c r="BM115" s="217" t="s">
        <v>770</v>
      </c>
    </row>
    <row r="116" s="2" customFormat="1">
      <c r="A116" s="40"/>
      <c r="B116" s="41"/>
      <c r="C116" s="42"/>
      <c r="D116" s="219" t="s">
        <v>209</v>
      </c>
      <c r="E116" s="42"/>
      <c r="F116" s="220" t="s">
        <v>445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209</v>
      </c>
      <c r="AU116" s="19" t="s">
        <v>85</v>
      </c>
    </row>
    <row r="117" s="2" customFormat="1" ht="16.5" customHeight="1">
      <c r="A117" s="40"/>
      <c r="B117" s="41"/>
      <c r="C117" s="247" t="s">
        <v>230</v>
      </c>
      <c r="D117" s="247" t="s">
        <v>287</v>
      </c>
      <c r="E117" s="248" t="s">
        <v>446</v>
      </c>
      <c r="F117" s="249" t="s">
        <v>447</v>
      </c>
      <c r="G117" s="250" t="s">
        <v>417</v>
      </c>
      <c r="H117" s="251">
        <v>4</v>
      </c>
      <c r="I117" s="252"/>
      <c r="J117" s="253">
        <f>ROUND(I117*H117,2)</f>
        <v>0</v>
      </c>
      <c r="K117" s="249" t="s">
        <v>206</v>
      </c>
      <c r="L117" s="254"/>
      <c r="M117" s="255" t="s">
        <v>19</v>
      </c>
      <c r="N117" s="256" t="s">
        <v>46</v>
      </c>
      <c r="O117" s="86"/>
      <c r="P117" s="215">
        <f>O117*H117</f>
        <v>0</v>
      </c>
      <c r="Q117" s="215">
        <v>0.0044999999999999997</v>
      </c>
      <c r="R117" s="215">
        <f>Q117*H117</f>
        <v>0.017999999999999999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290</v>
      </c>
      <c r="AT117" s="217" t="s">
        <v>287</v>
      </c>
      <c r="AU117" s="217" t="s">
        <v>85</v>
      </c>
      <c r="AY117" s="19" t="s">
        <v>199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83</v>
      </c>
      <c r="BK117" s="218">
        <f>ROUND(I117*H117,2)</f>
        <v>0</v>
      </c>
      <c r="BL117" s="19" t="s">
        <v>128</v>
      </c>
      <c r="BM117" s="217" t="s">
        <v>771</v>
      </c>
    </row>
    <row r="118" s="2" customFormat="1" ht="16.5" customHeight="1">
      <c r="A118" s="40"/>
      <c r="B118" s="41"/>
      <c r="C118" s="206" t="s">
        <v>265</v>
      </c>
      <c r="D118" s="206" t="s">
        <v>202</v>
      </c>
      <c r="E118" s="207" t="s">
        <v>449</v>
      </c>
      <c r="F118" s="208" t="s">
        <v>450</v>
      </c>
      <c r="G118" s="209" t="s">
        <v>443</v>
      </c>
      <c r="H118" s="210">
        <v>4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0.0011591399999999999</v>
      </c>
      <c r="R118" s="215">
        <f>Q118*H118</f>
        <v>0.0046365599999999996</v>
      </c>
      <c r="S118" s="215">
        <v>0</v>
      </c>
      <c r="T118" s="21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128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128</v>
      </c>
      <c r="BM118" s="217" t="s">
        <v>772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452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12" customFormat="1" ht="22.8" customHeight="1">
      <c r="A120" s="12"/>
      <c r="B120" s="190"/>
      <c r="C120" s="191"/>
      <c r="D120" s="192" t="s">
        <v>74</v>
      </c>
      <c r="E120" s="204" t="s">
        <v>773</v>
      </c>
      <c r="F120" s="204" t="s">
        <v>150</v>
      </c>
      <c r="G120" s="191"/>
      <c r="H120" s="191"/>
      <c r="I120" s="194"/>
      <c r="J120" s="205">
        <f>BK120</f>
        <v>0</v>
      </c>
      <c r="K120" s="191"/>
      <c r="L120" s="196"/>
      <c r="M120" s="197"/>
      <c r="N120" s="198"/>
      <c r="O120" s="198"/>
      <c r="P120" s="199">
        <f>SUM(P121:P128)</f>
        <v>0</v>
      </c>
      <c r="Q120" s="198"/>
      <c r="R120" s="199">
        <f>SUM(R121:R128)</f>
        <v>0.0112</v>
      </c>
      <c r="S120" s="198"/>
      <c r="T120" s="200">
        <f>SUM(T121:T128)</f>
        <v>0.030519999999999999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01" t="s">
        <v>85</v>
      </c>
      <c r="AT120" s="202" t="s">
        <v>74</v>
      </c>
      <c r="AU120" s="202" t="s">
        <v>83</v>
      </c>
      <c r="AY120" s="201" t="s">
        <v>199</v>
      </c>
      <c r="BK120" s="203">
        <f>SUM(BK121:BK128)</f>
        <v>0</v>
      </c>
    </row>
    <row r="121" s="2" customFormat="1" ht="24.15" customHeight="1">
      <c r="A121" s="40"/>
      <c r="B121" s="41"/>
      <c r="C121" s="206" t="s">
        <v>271</v>
      </c>
      <c r="D121" s="206" t="s">
        <v>202</v>
      </c>
      <c r="E121" s="207" t="s">
        <v>774</v>
      </c>
      <c r="F121" s="208" t="s">
        <v>775</v>
      </c>
      <c r="G121" s="209" t="s">
        <v>222</v>
      </c>
      <c r="H121" s="210">
        <v>4</v>
      </c>
      <c r="I121" s="211"/>
      <c r="J121" s="212">
        <f>ROUND(I121*H121,2)</f>
        <v>0</v>
      </c>
      <c r="K121" s="208" t="s">
        <v>206</v>
      </c>
      <c r="L121" s="46"/>
      <c r="M121" s="213" t="s">
        <v>19</v>
      </c>
      <c r="N121" s="214" t="s">
        <v>46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0.0076299999999999996</v>
      </c>
      <c r="T121" s="216">
        <f>S121*H121</f>
        <v>0.030519999999999999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128</v>
      </c>
      <c r="AT121" s="217" t="s">
        <v>202</v>
      </c>
      <c r="AU121" s="217" t="s">
        <v>85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128</v>
      </c>
      <c r="BM121" s="217" t="s">
        <v>776</v>
      </c>
    </row>
    <row r="122" s="2" customFormat="1">
      <c r="A122" s="40"/>
      <c r="B122" s="41"/>
      <c r="C122" s="42"/>
      <c r="D122" s="219" t="s">
        <v>209</v>
      </c>
      <c r="E122" s="42"/>
      <c r="F122" s="220" t="s">
        <v>777</v>
      </c>
      <c r="G122" s="42"/>
      <c r="H122" s="42"/>
      <c r="I122" s="221"/>
      <c r="J122" s="42"/>
      <c r="K122" s="42"/>
      <c r="L122" s="46"/>
      <c r="M122" s="222"/>
      <c r="N122" s="223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209</v>
      </c>
      <c r="AU122" s="19" t="s">
        <v>85</v>
      </c>
    </row>
    <row r="123" s="2" customFormat="1" ht="21.75" customHeight="1">
      <c r="A123" s="40"/>
      <c r="B123" s="41"/>
      <c r="C123" s="206" t="s">
        <v>8</v>
      </c>
      <c r="D123" s="206" t="s">
        <v>202</v>
      </c>
      <c r="E123" s="207" t="s">
        <v>778</v>
      </c>
      <c r="F123" s="208" t="s">
        <v>779</v>
      </c>
      <c r="G123" s="209" t="s">
        <v>222</v>
      </c>
      <c r="H123" s="210">
        <v>4</v>
      </c>
      <c r="I123" s="211"/>
      <c r="J123" s="212">
        <f>ROUND(I123*H123,2)</f>
        <v>0</v>
      </c>
      <c r="K123" s="208" t="s">
        <v>206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128</v>
      </c>
      <c r="AT123" s="217" t="s">
        <v>202</v>
      </c>
      <c r="AU123" s="217" t="s">
        <v>85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128</v>
      </c>
      <c r="BM123" s="217" t="s">
        <v>780</v>
      </c>
    </row>
    <row r="124" s="2" customFormat="1">
      <c r="A124" s="40"/>
      <c r="B124" s="41"/>
      <c r="C124" s="42"/>
      <c r="D124" s="219" t="s">
        <v>209</v>
      </c>
      <c r="E124" s="42"/>
      <c r="F124" s="220" t="s">
        <v>781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209</v>
      </c>
      <c r="AU124" s="19" t="s">
        <v>85</v>
      </c>
    </row>
    <row r="125" s="2" customFormat="1" ht="16.5" customHeight="1">
      <c r="A125" s="40"/>
      <c r="B125" s="41"/>
      <c r="C125" s="247" t="s">
        <v>286</v>
      </c>
      <c r="D125" s="247" t="s">
        <v>287</v>
      </c>
      <c r="E125" s="248" t="s">
        <v>782</v>
      </c>
      <c r="F125" s="249" t="s">
        <v>783</v>
      </c>
      <c r="G125" s="250" t="s">
        <v>222</v>
      </c>
      <c r="H125" s="251">
        <v>4</v>
      </c>
      <c r="I125" s="252"/>
      <c r="J125" s="253">
        <f>ROUND(I125*H125,2)</f>
        <v>0</v>
      </c>
      <c r="K125" s="249" t="s">
        <v>206</v>
      </c>
      <c r="L125" s="254"/>
      <c r="M125" s="255" t="s">
        <v>19</v>
      </c>
      <c r="N125" s="256" t="s">
        <v>46</v>
      </c>
      <c r="O125" s="86"/>
      <c r="P125" s="215">
        <f>O125*H125</f>
        <v>0</v>
      </c>
      <c r="Q125" s="215">
        <v>0.0028</v>
      </c>
      <c r="R125" s="215">
        <f>Q125*H125</f>
        <v>0.0112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290</v>
      </c>
      <c r="AT125" s="217" t="s">
        <v>287</v>
      </c>
      <c r="AU125" s="217" t="s">
        <v>85</v>
      </c>
      <c r="AY125" s="19" t="s">
        <v>199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83</v>
      </c>
      <c r="BK125" s="218">
        <f>ROUND(I125*H125,2)</f>
        <v>0</v>
      </c>
      <c r="BL125" s="19" t="s">
        <v>128</v>
      </c>
      <c r="BM125" s="217" t="s">
        <v>784</v>
      </c>
    </row>
    <row r="126" s="2" customFormat="1" ht="16.5" customHeight="1">
      <c r="A126" s="40"/>
      <c r="B126" s="41"/>
      <c r="C126" s="206" t="s">
        <v>293</v>
      </c>
      <c r="D126" s="206" t="s">
        <v>202</v>
      </c>
      <c r="E126" s="207" t="s">
        <v>785</v>
      </c>
      <c r="F126" s="208" t="s">
        <v>786</v>
      </c>
      <c r="G126" s="209" t="s">
        <v>417</v>
      </c>
      <c r="H126" s="210">
        <v>1</v>
      </c>
      <c r="I126" s="211"/>
      <c r="J126" s="212">
        <f>ROUND(I126*H126,2)</f>
        <v>0</v>
      </c>
      <c r="K126" s="208" t="s">
        <v>19</v>
      </c>
      <c r="L126" s="46"/>
      <c r="M126" s="213" t="s">
        <v>19</v>
      </c>
      <c r="N126" s="214" t="s">
        <v>46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128</v>
      </c>
      <c r="AT126" s="217" t="s">
        <v>202</v>
      </c>
      <c r="AU126" s="217" t="s">
        <v>85</v>
      </c>
      <c r="AY126" s="19" t="s">
        <v>199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83</v>
      </c>
      <c r="BK126" s="218">
        <f>ROUND(I126*H126,2)</f>
        <v>0</v>
      </c>
      <c r="BL126" s="19" t="s">
        <v>128</v>
      </c>
      <c r="BM126" s="217" t="s">
        <v>787</v>
      </c>
    </row>
    <row r="127" s="2" customFormat="1" ht="16.5" customHeight="1">
      <c r="A127" s="40"/>
      <c r="B127" s="41"/>
      <c r="C127" s="206" t="s">
        <v>298</v>
      </c>
      <c r="D127" s="206" t="s">
        <v>202</v>
      </c>
      <c r="E127" s="207" t="s">
        <v>788</v>
      </c>
      <c r="F127" s="208" t="s">
        <v>789</v>
      </c>
      <c r="G127" s="209" t="s">
        <v>305</v>
      </c>
      <c r="H127" s="257"/>
      <c r="I127" s="211"/>
      <c r="J127" s="212">
        <f>ROUND(I127*H127,2)</f>
        <v>0</v>
      </c>
      <c r="K127" s="208" t="s">
        <v>206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128</v>
      </c>
      <c r="AT127" s="217" t="s">
        <v>202</v>
      </c>
      <c r="AU127" s="217" t="s">
        <v>85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128</v>
      </c>
      <c r="BM127" s="217" t="s">
        <v>790</v>
      </c>
    </row>
    <row r="128" s="2" customFormat="1">
      <c r="A128" s="40"/>
      <c r="B128" s="41"/>
      <c r="C128" s="42"/>
      <c r="D128" s="219" t="s">
        <v>209</v>
      </c>
      <c r="E128" s="42"/>
      <c r="F128" s="220" t="s">
        <v>791</v>
      </c>
      <c r="G128" s="42"/>
      <c r="H128" s="42"/>
      <c r="I128" s="221"/>
      <c r="J128" s="42"/>
      <c r="K128" s="42"/>
      <c r="L128" s="46"/>
      <c r="M128" s="222"/>
      <c r="N128" s="223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209</v>
      </c>
      <c r="AU128" s="19" t="s">
        <v>85</v>
      </c>
    </row>
    <row r="129" s="12" customFormat="1" ht="22.8" customHeight="1">
      <c r="A129" s="12"/>
      <c r="B129" s="190"/>
      <c r="C129" s="191"/>
      <c r="D129" s="192" t="s">
        <v>74</v>
      </c>
      <c r="E129" s="204" t="s">
        <v>463</v>
      </c>
      <c r="F129" s="204" t="s">
        <v>464</v>
      </c>
      <c r="G129" s="191"/>
      <c r="H129" s="191"/>
      <c r="I129" s="194"/>
      <c r="J129" s="205">
        <f>BK129</f>
        <v>0</v>
      </c>
      <c r="K129" s="191"/>
      <c r="L129" s="196"/>
      <c r="M129" s="197"/>
      <c r="N129" s="198"/>
      <c r="O129" s="198"/>
      <c r="P129" s="199">
        <f>P130</f>
        <v>0</v>
      </c>
      <c r="Q129" s="198"/>
      <c r="R129" s="199">
        <f>R130</f>
        <v>0</v>
      </c>
      <c r="S129" s="198"/>
      <c r="T129" s="200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01" t="s">
        <v>85</v>
      </c>
      <c r="AT129" s="202" t="s">
        <v>74</v>
      </c>
      <c r="AU129" s="202" t="s">
        <v>83</v>
      </c>
      <c r="AY129" s="201" t="s">
        <v>199</v>
      </c>
      <c r="BK129" s="203">
        <f>BK130</f>
        <v>0</v>
      </c>
    </row>
    <row r="130" s="2" customFormat="1" ht="16.5" customHeight="1">
      <c r="A130" s="40"/>
      <c r="B130" s="41"/>
      <c r="C130" s="206" t="s">
        <v>128</v>
      </c>
      <c r="D130" s="206" t="s">
        <v>202</v>
      </c>
      <c r="E130" s="207" t="s">
        <v>701</v>
      </c>
      <c r="F130" s="208" t="s">
        <v>722</v>
      </c>
      <c r="G130" s="209" t="s">
        <v>417</v>
      </c>
      <c r="H130" s="210">
        <v>2</v>
      </c>
      <c r="I130" s="211"/>
      <c r="J130" s="212">
        <f>ROUND(I130*H130,2)</f>
        <v>0</v>
      </c>
      <c r="K130" s="208" t="s">
        <v>19</v>
      </c>
      <c r="L130" s="46"/>
      <c r="M130" s="213" t="s">
        <v>19</v>
      </c>
      <c r="N130" s="214" t="s">
        <v>46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128</v>
      </c>
      <c r="AT130" s="217" t="s">
        <v>202</v>
      </c>
      <c r="AU130" s="217" t="s">
        <v>85</v>
      </c>
      <c r="AY130" s="19" t="s">
        <v>199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83</v>
      </c>
      <c r="BK130" s="218">
        <f>ROUND(I130*H130,2)</f>
        <v>0</v>
      </c>
      <c r="BL130" s="19" t="s">
        <v>128</v>
      </c>
      <c r="BM130" s="217" t="s">
        <v>792</v>
      </c>
    </row>
    <row r="131" s="12" customFormat="1" ht="22.8" customHeight="1">
      <c r="A131" s="12"/>
      <c r="B131" s="190"/>
      <c r="C131" s="191"/>
      <c r="D131" s="192" t="s">
        <v>74</v>
      </c>
      <c r="E131" s="204" t="s">
        <v>337</v>
      </c>
      <c r="F131" s="204" t="s">
        <v>338</v>
      </c>
      <c r="G131" s="191"/>
      <c r="H131" s="191"/>
      <c r="I131" s="194"/>
      <c r="J131" s="205">
        <f>BK131</f>
        <v>0</v>
      </c>
      <c r="K131" s="191"/>
      <c r="L131" s="196"/>
      <c r="M131" s="197"/>
      <c r="N131" s="198"/>
      <c r="O131" s="198"/>
      <c r="P131" s="199">
        <f>SUM(P132:P160)</f>
        <v>0</v>
      </c>
      <c r="Q131" s="198"/>
      <c r="R131" s="199">
        <f>SUM(R132:R160)</f>
        <v>0.422335232</v>
      </c>
      <c r="S131" s="198"/>
      <c r="T131" s="200">
        <f>SUM(T132:T160)</f>
        <v>0.159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01" t="s">
        <v>85</v>
      </c>
      <c r="AT131" s="202" t="s">
        <v>74</v>
      </c>
      <c r="AU131" s="202" t="s">
        <v>83</v>
      </c>
      <c r="AY131" s="201" t="s">
        <v>199</v>
      </c>
      <c r="BK131" s="203">
        <f>SUM(BK132:BK160)</f>
        <v>0</v>
      </c>
    </row>
    <row r="132" s="2" customFormat="1" ht="16.5" customHeight="1">
      <c r="A132" s="40"/>
      <c r="B132" s="41"/>
      <c r="C132" s="206" t="s">
        <v>131</v>
      </c>
      <c r="D132" s="206" t="s">
        <v>202</v>
      </c>
      <c r="E132" s="207" t="s">
        <v>340</v>
      </c>
      <c r="F132" s="208" t="s">
        <v>341</v>
      </c>
      <c r="G132" s="209" t="s">
        <v>222</v>
      </c>
      <c r="H132" s="210">
        <v>28.800000000000001</v>
      </c>
      <c r="I132" s="211"/>
      <c r="J132" s="212">
        <f>ROUND(I132*H132,2)</f>
        <v>0</v>
      </c>
      <c r="K132" s="208" t="s">
        <v>206</v>
      </c>
      <c r="L132" s="46"/>
      <c r="M132" s="213" t="s">
        <v>19</v>
      </c>
      <c r="N132" s="214" t="s">
        <v>46</v>
      </c>
      <c r="O132" s="86"/>
      <c r="P132" s="215">
        <f>O132*H132</f>
        <v>0</v>
      </c>
      <c r="Q132" s="215">
        <v>0</v>
      </c>
      <c r="R132" s="215">
        <f>Q132*H132</f>
        <v>0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128</v>
      </c>
      <c r="AT132" s="217" t="s">
        <v>202</v>
      </c>
      <c r="AU132" s="217" t="s">
        <v>85</v>
      </c>
      <c r="AY132" s="19" t="s">
        <v>199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83</v>
      </c>
      <c r="BK132" s="218">
        <f>ROUND(I132*H132,2)</f>
        <v>0</v>
      </c>
      <c r="BL132" s="19" t="s">
        <v>128</v>
      </c>
      <c r="BM132" s="217" t="s">
        <v>793</v>
      </c>
    </row>
    <row r="133" s="2" customFormat="1">
      <c r="A133" s="40"/>
      <c r="B133" s="41"/>
      <c r="C133" s="42"/>
      <c r="D133" s="219" t="s">
        <v>209</v>
      </c>
      <c r="E133" s="42"/>
      <c r="F133" s="220" t="s">
        <v>343</v>
      </c>
      <c r="G133" s="42"/>
      <c r="H133" s="42"/>
      <c r="I133" s="221"/>
      <c r="J133" s="42"/>
      <c r="K133" s="42"/>
      <c r="L133" s="46"/>
      <c r="M133" s="222"/>
      <c r="N133" s="223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209</v>
      </c>
      <c r="AU133" s="19" t="s">
        <v>85</v>
      </c>
    </row>
    <row r="134" s="13" customFormat="1">
      <c r="A134" s="13"/>
      <c r="B134" s="224"/>
      <c r="C134" s="225"/>
      <c r="D134" s="226" t="s">
        <v>216</v>
      </c>
      <c r="E134" s="227" t="s">
        <v>19</v>
      </c>
      <c r="F134" s="228" t="s">
        <v>794</v>
      </c>
      <c r="G134" s="225"/>
      <c r="H134" s="229">
        <v>28.800000000000001</v>
      </c>
      <c r="I134" s="230"/>
      <c r="J134" s="225"/>
      <c r="K134" s="225"/>
      <c r="L134" s="231"/>
      <c r="M134" s="232"/>
      <c r="N134" s="233"/>
      <c r="O134" s="233"/>
      <c r="P134" s="233"/>
      <c r="Q134" s="233"/>
      <c r="R134" s="233"/>
      <c r="S134" s="233"/>
      <c r="T134" s="234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5" t="s">
        <v>216</v>
      </c>
      <c r="AU134" s="235" t="s">
        <v>85</v>
      </c>
      <c r="AV134" s="13" t="s">
        <v>85</v>
      </c>
      <c r="AW134" s="13" t="s">
        <v>37</v>
      </c>
      <c r="AX134" s="13" t="s">
        <v>75</v>
      </c>
      <c r="AY134" s="235" t="s">
        <v>199</v>
      </c>
    </row>
    <row r="135" s="14" customFormat="1">
      <c r="A135" s="14"/>
      <c r="B135" s="236"/>
      <c r="C135" s="237"/>
      <c r="D135" s="226" t="s">
        <v>216</v>
      </c>
      <c r="E135" s="238" t="s">
        <v>19</v>
      </c>
      <c r="F135" s="239" t="s">
        <v>218</v>
      </c>
      <c r="G135" s="237"/>
      <c r="H135" s="240">
        <v>28.800000000000001</v>
      </c>
      <c r="I135" s="241"/>
      <c r="J135" s="237"/>
      <c r="K135" s="237"/>
      <c r="L135" s="242"/>
      <c r="M135" s="243"/>
      <c r="N135" s="244"/>
      <c r="O135" s="244"/>
      <c r="P135" s="244"/>
      <c r="Q135" s="244"/>
      <c r="R135" s="244"/>
      <c r="S135" s="244"/>
      <c r="T135" s="245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6" t="s">
        <v>216</v>
      </c>
      <c r="AU135" s="246" t="s">
        <v>85</v>
      </c>
      <c r="AV135" s="14" t="s">
        <v>207</v>
      </c>
      <c r="AW135" s="14" t="s">
        <v>37</v>
      </c>
      <c r="AX135" s="14" t="s">
        <v>83</v>
      </c>
      <c r="AY135" s="246" t="s">
        <v>199</v>
      </c>
    </row>
    <row r="136" s="2" customFormat="1" ht="16.5" customHeight="1">
      <c r="A136" s="40"/>
      <c r="B136" s="41"/>
      <c r="C136" s="247" t="s">
        <v>134</v>
      </c>
      <c r="D136" s="247" t="s">
        <v>287</v>
      </c>
      <c r="E136" s="248" t="s">
        <v>345</v>
      </c>
      <c r="F136" s="249" t="s">
        <v>346</v>
      </c>
      <c r="G136" s="250" t="s">
        <v>222</v>
      </c>
      <c r="H136" s="251">
        <v>29.376000000000001</v>
      </c>
      <c r="I136" s="252"/>
      <c r="J136" s="253">
        <f>ROUND(I136*H136,2)</f>
        <v>0</v>
      </c>
      <c r="K136" s="249" t="s">
        <v>206</v>
      </c>
      <c r="L136" s="254"/>
      <c r="M136" s="255" t="s">
        <v>19</v>
      </c>
      <c r="N136" s="256" t="s">
        <v>46</v>
      </c>
      <c r="O136" s="86"/>
      <c r="P136" s="215">
        <f>O136*H136</f>
        <v>0</v>
      </c>
      <c r="Q136" s="215">
        <v>5.0000000000000002E-05</v>
      </c>
      <c r="R136" s="215">
        <f>Q136*H136</f>
        <v>0.0014688000000000001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290</v>
      </c>
      <c r="AT136" s="217" t="s">
        <v>287</v>
      </c>
      <c r="AU136" s="217" t="s">
        <v>85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128</v>
      </c>
      <c r="BM136" s="217" t="s">
        <v>795</v>
      </c>
    </row>
    <row r="137" s="13" customFormat="1">
      <c r="A137" s="13"/>
      <c r="B137" s="224"/>
      <c r="C137" s="225"/>
      <c r="D137" s="226" t="s">
        <v>216</v>
      </c>
      <c r="E137" s="227" t="s">
        <v>19</v>
      </c>
      <c r="F137" s="228" t="s">
        <v>796</v>
      </c>
      <c r="G137" s="225"/>
      <c r="H137" s="229">
        <v>29.376000000000001</v>
      </c>
      <c r="I137" s="230"/>
      <c r="J137" s="225"/>
      <c r="K137" s="225"/>
      <c r="L137" s="231"/>
      <c r="M137" s="232"/>
      <c r="N137" s="233"/>
      <c r="O137" s="233"/>
      <c r="P137" s="233"/>
      <c r="Q137" s="233"/>
      <c r="R137" s="233"/>
      <c r="S137" s="233"/>
      <c r="T137" s="234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5" t="s">
        <v>216</v>
      </c>
      <c r="AU137" s="235" t="s">
        <v>85</v>
      </c>
      <c r="AV137" s="13" t="s">
        <v>85</v>
      </c>
      <c r="AW137" s="13" t="s">
        <v>37</v>
      </c>
      <c r="AX137" s="13" t="s">
        <v>75</v>
      </c>
      <c r="AY137" s="235" t="s">
        <v>199</v>
      </c>
    </row>
    <row r="138" s="14" customFormat="1">
      <c r="A138" s="14"/>
      <c r="B138" s="236"/>
      <c r="C138" s="237"/>
      <c r="D138" s="226" t="s">
        <v>216</v>
      </c>
      <c r="E138" s="238" t="s">
        <v>19</v>
      </c>
      <c r="F138" s="239" t="s">
        <v>218</v>
      </c>
      <c r="G138" s="237"/>
      <c r="H138" s="240">
        <v>29.376000000000001</v>
      </c>
      <c r="I138" s="241"/>
      <c r="J138" s="237"/>
      <c r="K138" s="237"/>
      <c r="L138" s="242"/>
      <c r="M138" s="243"/>
      <c r="N138" s="244"/>
      <c r="O138" s="244"/>
      <c r="P138" s="244"/>
      <c r="Q138" s="244"/>
      <c r="R138" s="244"/>
      <c r="S138" s="244"/>
      <c r="T138" s="245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6" t="s">
        <v>216</v>
      </c>
      <c r="AU138" s="246" t="s">
        <v>85</v>
      </c>
      <c r="AV138" s="14" t="s">
        <v>207</v>
      </c>
      <c r="AW138" s="14" t="s">
        <v>37</v>
      </c>
      <c r="AX138" s="14" t="s">
        <v>83</v>
      </c>
      <c r="AY138" s="246" t="s">
        <v>199</v>
      </c>
    </row>
    <row r="139" s="2" customFormat="1" ht="16.5" customHeight="1">
      <c r="A139" s="40"/>
      <c r="B139" s="41"/>
      <c r="C139" s="206" t="s">
        <v>322</v>
      </c>
      <c r="D139" s="206" t="s">
        <v>202</v>
      </c>
      <c r="E139" s="207" t="s">
        <v>350</v>
      </c>
      <c r="F139" s="208" t="s">
        <v>351</v>
      </c>
      <c r="G139" s="209" t="s">
        <v>283</v>
      </c>
      <c r="H139" s="210">
        <v>53</v>
      </c>
      <c r="I139" s="211"/>
      <c r="J139" s="212">
        <f>ROUND(I139*H139,2)</f>
        <v>0</v>
      </c>
      <c r="K139" s="208" t="s">
        <v>206</v>
      </c>
      <c r="L139" s="46"/>
      <c r="M139" s="213" t="s">
        <v>19</v>
      </c>
      <c r="N139" s="214" t="s">
        <v>46</v>
      </c>
      <c r="O139" s="86"/>
      <c r="P139" s="215">
        <f>O139*H139</f>
        <v>0</v>
      </c>
      <c r="Q139" s="215">
        <v>0</v>
      </c>
      <c r="R139" s="215">
        <f>Q139*H139</f>
        <v>0</v>
      </c>
      <c r="S139" s="215">
        <v>0.0030000000000000001</v>
      </c>
      <c r="T139" s="216">
        <f>S139*H139</f>
        <v>0.159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128</v>
      </c>
      <c r="AT139" s="217" t="s">
        <v>202</v>
      </c>
      <c r="AU139" s="217" t="s">
        <v>85</v>
      </c>
      <c r="AY139" s="19" t="s">
        <v>199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83</v>
      </c>
      <c r="BK139" s="218">
        <f>ROUND(I139*H139,2)</f>
        <v>0</v>
      </c>
      <c r="BL139" s="19" t="s">
        <v>128</v>
      </c>
      <c r="BM139" s="217" t="s">
        <v>797</v>
      </c>
    </row>
    <row r="140" s="2" customFormat="1">
      <c r="A140" s="40"/>
      <c r="B140" s="41"/>
      <c r="C140" s="42"/>
      <c r="D140" s="219" t="s">
        <v>209</v>
      </c>
      <c r="E140" s="42"/>
      <c r="F140" s="220" t="s">
        <v>353</v>
      </c>
      <c r="G140" s="42"/>
      <c r="H140" s="42"/>
      <c r="I140" s="221"/>
      <c r="J140" s="42"/>
      <c r="K140" s="42"/>
      <c r="L140" s="46"/>
      <c r="M140" s="222"/>
      <c r="N140" s="223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209</v>
      </c>
      <c r="AU140" s="19" t="s">
        <v>85</v>
      </c>
    </row>
    <row r="141" s="2" customFormat="1" ht="16.5" customHeight="1">
      <c r="A141" s="40"/>
      <c r="B141" s="41"/>
      <c r="C141" s="206" t="s">
        <v>326</v>
      </c>
      <c r="D141" s="206" t="s">
        <v>202</v>
      </c>
      <c r="E141" s="207" t="s">
        <v>729</v>
      </c>
      <c r="F141" s="208" t="s">
        <v>730</v>
      </c>
      <c r="G141" s="209" t="s">
        <v>283</v>
      </c>
      <c r="H141" s="210">
        <v>53</v>
      </c>
      <c r="I141" s="211"/>
      <c r="J141" s="212">
        <f>ROUND(I141*H141,2)</f>
        <v>0</v>
      </c>
      <c r="K141" s="208" t="s">
        <v>206</v>
      </c>
      <c r="L141" s="46"/>
      <c r="M141" s="213" t="s">
        <v>19</v>
      </c>
      <c r="N141" s="214" t="s">
        <v>46</v>
      </c>
      <c r="O141" s="86"/>
      <c r="P141" s="215">
        <f>O141*H141</f>
        <v>0</v>
      </c>
      <c r="Q141" s="215">
        <v>7.6799999999999999E-07</v>
      </c>
      <c r="R141" s="215">
        <f>Q141*H141</f>
        <v>4.0704000000000002E-05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128</v>
      </c>
      <c r="AT141" s="217" t="s">
        <v>202</v>
      </c>
      <c r="AU141" s="217" t="s">
        <v>85</v>
      </c>
      <c r="AY141" s="19" t="s">
        <v>199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83</v>
      </c>
      <c r="BK141" s="218">
        <f>ROUND(I141*H141,2)</f>
        <v>0</v>
      </c>
      <c r="BL141" s="19" t="s">
        <v>128</v>
      </c>
      <c r="BM141" s="217" t="s">
        <v>798</v>
      </c>
    </row>
    <row r="142" s="2" customFormat="1">
      <c r="A142" s="40"/>
      <c r="B142" s="41"/>
      <c r="C142" s="42"/>
      <c r="D142" s="219" t="s">
        <v>209</v>
      </c>
      <c r="E142" s="42"/>
      <c r="F142" s="220" t="s">
        <v>732</v>
      </c>
      <c r="G142" s="42"/>
      <c r="H142" s="42"/>
      <c r="I142" s="221"/>
      <c r="J142" s="42"/>
      <c r="K142" s="42"/>
      <c r="L142" s="46"/>
      <c r="M142" s="222"/>
      <c r="N142" s="22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209</v>
      </c>
      <c r="AU142" s="19" t="s">
        <v>85</v>
      </c>
    </row>
    <row r="143" s="2" customFormat="1" ht="16.5" customHeight="1">
      <c r="A143" s="40"/>
      <c r="B143" s="41"/>
      <c r="C143" s="206" t="s">
        <v>7</v>
      </c>
      <c r="D143" s="206" t="s">
        <v>202</v>
      </c>
      <c r="E143" s="207" t="s">
        <v>360</v>
      </c>
      <c r="F143" s="208" t="s">
        <v>361</v>
      </c>
      <c r="G143" s="209" t="s">
        <v>283</v>
      </c>
      <c r="H143" s="210">
        <v>53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0</v>
      </c>
      <c r="R143" s="215">
        <f>Q143*H143</f>
        <v>0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128</v>
      </c>
      <c r="AT143" s="217" t="s">
        <v>202</v>
      </c>
      <c r="AU143" s="217" t="s">
        <v>85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128</v>
      </c>
      <c r="BM143" s="217" t="s">
        <v>799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363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85</v>
      </c>
    </row>
    <row r="145" s="2" customFormat="1" ht="16.5" customHeight="1">
      <c r="A145" s="40"/>
      <c r="B145" s="41"/>
      <c r="C145" s="206" t="s">
        <v>339</v>
      </c>
      <c r="D145" s="206" t="s">
        <v>202</v>
      </c>
      <c r="E145" s="207" t="s">
        <v>365</v>
      </c>
      <c r="F145" s="208" t="s">
        <v>366</v>
      </c>
      <c r="G145" s="209" t="s">
        <v>283</v>
      </c>
      <c r="H145" s="210">
        <v>53</v>
      </c>
      <c r="I145" s="211"/>
      <c r="J145" s="212">
        <f>ROUND(I145*H145,2)</f>
        <v>0</v>
      </c>
      <c r="K145" s="208" t="s">
        <v>206</v>
      </c>
      <c r="L145" s="46"/>
      <c r="M145" s="213" t="s">
        <v>19</v>
      </c>
      <c r="N145" s="214" t="s">
        <v>46</v>
      </c>
      <c r="O145" s="86"/>
      <c r="P145" s="215">
        <f>O145*H145</f>
        <v>0</v>
      </c>
      <c r="Q145" s="215">
        <v>3.3000000000000003E-05</v>
      </c>
      <c r="R145" s="215">
        <f>Q145*H145</f>
        <v>0.0017490000000000001</v>
      </c>
      <c r="S145" s="215">
        <v>0</v>
      </c>
      <c r="T145" s="21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17" t="s">
        <v>128</v>
      </c>
      <c r="AT145" s="217" t="s">
        <v>202</v>
      </c>
      <c r="AU145" s="217" t="s">
        <v>85</v>
      </c>
      <c r="AY145" s="19" t="s">
        <v>199</v>
      </c>
      <c r="BE145" s="218">
        <f>IF(N145="základní",J145,0)</f>
        <v>0</v>
      </c>
      <c r="BF145" s="218">
        <f>IF(N145="snížená",J145,0)</f>
        <v>0</v>
      </c>
      <c r="BG145" s="218">
        <f>IF(N145="zákl. přenesená",J145,0)</f>
        <v>0</v>
      </c>
      <c r="BH145" s="218">
        <f>IF(N145="sníž. přenesená",J145,0)</f>
        <v>0</v>
      </c>
      <c r="BI145" s="218">
        <f>IF(N145="nulová",J145,0)</f>
        <v>0</v>
      </c>
      <c r="BJ145" s="19" t="s">
        <v>83</v>
      </c>
      <c r="BK145" s="218">
        <f>ROUND(I145*H145,2)</f>
        <v>0</v>
      </c>
      <c r="BL145" s="19" t="s">
        <v>128</v>
      </c>
      <c r="BM145" s="217" t="s">
        <v>800</v>
      </c>
    </row>
    <row r="146" s="2" customFormat="1">
      <c r="A146" s="40"/>
      <c r="B146" s="41"/>
      <c r="C146" s="42"/>
      <c r="D146" s="219" t="s">
        <v>209</v>
      </c>
      <c r="E146" s="42"/>
      <c r="F146" s="220" t="s">
        <v>368</v>
      </c>
      <c r="G146" s="42"/>
      <c r="H146" s="42"/>
      <c r="I146" s="221"/>
      <c r="J146" s="42"/>
      <c r="K146" s="42"/>
      <c r="L146" s="46"/>
      <c r="M146" s="222"/>
      <c r="N146" s="223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209</v>
      </c>
      <c r="AU146" s="19" t="s">
        <v>85</v>
      </c>
    </row>
    <row r="147" s="2" customFormat="1" ht="21.75" customHeight="1">
      <c r="A147" s="40"/>
      <c r="B147" s="41"/>
      <c r="C147" s="206" t="s">
        <v>344</v>
      </c>
      <c r="D147" s="206" t="s">
        <v>202</v>
      </c>
      <c r="E147" s="207" t="s">
        <v>494</v>
      </c>
      <c r="F147" s="208" t="s">
        <v>495</v>
      </c>
      <c r="G147" s="209" t="s">
        <v>283</v>
      </c>
      <c r="H147" s="210">
        <v>53</v>
      </c>
      <c r="I147" s="211"/>
      <c r="J147" s="212">
        <f>ROUND(I147*H147,2)</f>
        <v>0</v>
      </c>
      <c r="K147" s="208" t="s">
        <v>206</v>
      </c>
      <c r="L147" s="46"/>
      <c r="M147" s="213" t="s">
        <v>19</v>
      </c>
      <c r="N147" s="214" t="s">
        <v>46</v>
      </c>
      <c r="O147" s="86"/>
      <c r="P147" s="215">
        <f>O147*H147</f>
        <v>0</v>
      </c>
      <c r="Q147" s="215">
        <v>0.0045450000000000004</v>
      </c>
      <c r="R147" s="215">
        <f>Q147*H147</f>
        <v>0.24088500000000002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128</v>
      </c>
      <c r="AT147" s="217" t="s">
        <v>202</v>
      </c>
      <c r="AU147" s="217" t="s">
        <v>85</v>
      </c>
      <c r="AY147" s="19" t="s">
        <v>199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83</v>
      </c>
      <c r="BK147" s="218">
        <f>ROUND(I147*H147,2)</f>
        <v>0</v>
      </c>
      <c r="BL147" s="19" t="s">
        <v>128</v>
      </c>
      <c r="BM147" s="217" t="s">
        <v>801</v>
      </c>
    </row>
    <row r="148" s="2" customFormat="1">
      <c r="A148" s="40"/>
      <c r="B148" s="41"/>
      <c r="C148" s="42"/>
      <c r="D148" s="219" t="s">
        <v>209</v>
      </c>
      <c r="E148" s="42"/>
      <c r="F148" s="220" t="s">
        <v>497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209</v>
      </c>
      <c r="AU148" s="19" t="s">
        <v>85</v>
      </c>
    </row>
    <row r="149" s="2" customFormat="1" ht="16.5" customHeight="1">
      <c r="A149" s="40"/>
      <c r="B149" s="41"/>
      <c r="C149" s="206" t="s">
        <v>349</v>
      </c>
      <c r="D149" s="206" t="s">
        <v>202</v>
      </c>
      <c r="E149" s="207" t="s">
        <v>375</v>
      </c>
      <c r="F149" s="208" t="s">
        <v>376</v>
      </c>
      <c r="G149" s="209" t="s">
        <v>283</v>
      </c>
      <c r="H149" s="210">
        <v>53</v>
      </c>
      <c r="I149" s="211"/>
      <c r="J149" s="212">
        <f>ROUND(I149*H149,2)</f>
        <v>0</v>
      </c>
      <c r="K149" s="208" t="s">
        <v>206</v>
      </c>
      <c r="L149" s="46"/>
      <c r="M149" s="213" t="s">
        <v>19</v>
      </c>
      <c r="N149" s="214" t="s">
        <v>46</v>
      </c>
      <c r="O149" s="86"/>
      <c r="P149" s="215">
        <f>O149*H149</f>
        <v>0</v>
      </c>
      <c r="Q149" s="215">
        <v>0.00029999999999999997</v>
      </c>
      <c r="R149" s="215">
        <f>Q149*H149</f>
        <v>0.015899999999999997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128</v>
      </c>
      <c r="AT149" s="217" t="s">
        <v>202</v>
      </c>
      <c r="AU149" s="217" t="s">
        <v>85</v>
      </c>
      <c r="AY149" s="19" t="s">
        <v>199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83</v>
      </c>
      <c r="BK149" s="218">
        <f>ROUND(I149*H149,2)</f>
        <v>0</v>
      </c>
      <c r="BL149" s="19" t="s">
        <v>128</v>
      </c>
      <c r="BM149" s="217" t="s">
        <v>802</v>
      </c>
    </row>
    <row r="150" s="2" customFormat="1">
      <c r="A150" s="40"/>
      <c r="B150" s="41"/>
      <c r="C150" s="42"/>
      <c r="D150" s="219" t="s">
        <v>209</v>
      </c>
      <c r="E150" s="42"/>
      <c r="F150" s="220" t="s">
        <v>378</v>
      </c>
      <c r="G150" s="42"/>
      <c r="H150" s="42"/>
      <c r="I150" s="221"/>
      <c r="J150" s="42"/>
      <c r="K150" s="42"/>
      <c r="L150" s="46"/>
      <c r="M150" s="222"/>
      <c r="N150" s="22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209</v>
      </c>
      <c r="AU150" s="19" t="s">
        <v>85</v>
      </c>
    </row>
    <row r="151" s="2" customFormat="1" ht="33" customHeight="1">
      <c r="A151" s="40"/>
      <c r="B151" s="41"/>
      <c r="C151" s="247" t="s">
        <v>354</v>
      </c>
      <c r="D151" s="247" t="s">
        <v>287</v>
      </c>
      <c r="E151" s="248" t="s">
        <v>737</v>
      </c>
      <c r="F151" s="249" t="s">
        <v>738</v>
      </c>
      <c r="G151" s="250" t="s">
        <v>283</v>
      </c>
      <c r="H151" s="251">
        <v>58.299999999999997</v>
      </c>
      <c r="I151" s="252"/>
      <c r="J151" s="253">
        <f>ROUND(I151*H151,2)</f>
        <v>0</v>
      </c>
      <c r="K151" s="249" t="s">
        <v>206</v>
      </c>
      <c r="L151" s="254"/>
      <c r="M151" s="255" t="s">
        <v>19</v>
      </c>
      <c r="N151" s="256" t="s">
        <v>46</v>
      </c>
      <c r="O151" s="86"/>
      <c r="P151" s="215">
        <f>O151*H151</f>
        <v>0</v>
      </c>
      <c r="Q151" s="215">
        <v>0.0025999999999999999</v>
      </c>
      <c r="R151" s="215">
        <f>Q151*H151</f>
        <v>0.15157999999999999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290</v>
      </c>
      <c r="AT151" s="217" t="s">
        <v>287</v>
      </c>
      <c r="AU151" s="217" t="s">
        <v>85</v>
      </c>
      <c r="AY151" s="19" t="s">
        <v>199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83</v>
      </c>
      <c r="BK151" s="218">
        <f>ROUND(I151*H151,2)</f>
        <v>0</v>
      </c>
      <c r="BL151" s="19" t="s">
        <v>128</v>
      </c>
      <c r="BM151" s="217" t="s">
        <v>803</v>
      </c>
    </row>
    <row r="152" s="13" customFormat="1">
      <c r="A152" s="13"/>
      <c r="B152" s="224"/>
      <c r="C152" s="225"/>
      <c r="D152" s="226" t="s">
        <v>216</v>
      </c>
      <c r="E152" s="227" t="s">
        <v>19</v>
      </c>
      <c r="F152" s="228" t="s">
        <v>804</v>
      </c>
      <c r="G152" s="225"/>
      <c r="H152" s="229">
        <v>58.299999999999997</v>
      </c>
      <c r="I152" s="230"/>
      <c r="J152" s="225"/>
      <c r="K152" s="225"/>
      <c r="L152" s="231"/>
      <c r="M152" s="232"/>
      <c r="N152" s="233"/>
      <c r="O152" s="233"/>
      <c r="P152" s="233"/>
      <c r="Q152" s="233"/>
      <c r="R152" s="233"/>
      <c r="S152" s="233"/>
      <c r="T152" s="234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35" t="s">
        <v>216</v>
      </c>
      <c r="AU152" s="235" t="s">
        <v>85</v>
      </c>
      <c r="AV152" s="13" t="s">
        <v>85</v>
      </c>
      <c r="AW152" s="13" t="s">
        <v>37</v>
      </c>
      <c r="AX152" s="13" t="s">
        <v>75</v>
      </c>
      <c r="AY152" s="235" t="s">
        <v>199</v>
      </c>
    </row>
    <row r="153" s="14" customFormat="1">
      <c r="A153" s="14"/>
      <c r="B153" s="236"/>
      <c r="C153" s="237"/>
      <c r="D153" s="226" t="s">
        <v>216</v>
      </c>
      <c r="E153" s="238" t="s">
        <v>19</v>
      </c>
      <c r="F153" s="239" t="s">
        <v>218</v>
      </c>
      <c r="G153" s="237"/>
      <c r="H153" s="240">
        <v>58.299999999999997</v>
      </c>
      <c r="I153" s="241"/>
      <c r="J153" s="237"/>
      <c r="K153" s="237"/>
      <c r="L153" s="242"/>
      <c r="M153" s="243"/>
      <c r="N153" s="244"/>
      <c r="O153" s="244"/>
      <c r="P153" s="244"/>
      <c r="Q153" s="244"/>
      <c r="R153" s="244"/>
      <c r="S153" s="244"/>
      <c r="T153" s="245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6" t="s">
        <v>216</v>
      </c>
      <c r="AU153" s="246" t="s">
        <v>85</v>
      </c>
      <c r="AV153" s="14" t="s">
        <v>207</v>
      </c>
      <c r="AW153" s="14" t="s">
        <v>37</v>
      </c>
      <c r="AX153" s="14" t="s">
        <v>83</v>
      </c>
      <c r="AY153" s="246" t="s">
        <v>199</v>
      </c>
    </row>
    <row r="154" s="2" customFormat="1" ht="16.5" customHeight="1">
      <c r="A154" s="40"/>
      <c r="B154" s="41"/>
      <c r="C154" s="206" t="s">
        <v>359</v>
      </c>
      <c r="D154" s="206" t="s">
        <v>202</v>
      </c>
      <c r="E154" s="207" t="s">
        <v>385</v>
      </c>
      <c r="F154" s="208" t="s">
        <v>386</v>
      </c>
      <c r="G154" s="209" t="s">
        <v>222</v>
      </c>
      <c r="H154" s="210">
        <v>28.800000000000001</v>
      </c>
      <c r="I154" s="211"/>
      <c r="J154" s="212">
        <f>ROUND(I154*H154,2)</f>
        <v>0</v>
      </c>
      <c r="K154" s="208" t="s">
        <v>206</v>
      </c>
      <c r="L154" s="46"/>
      <c r="M154" s="213" t="s">
        <v>19</v>
      </c>
      <c r="N154" s="214" t="s">
        <v>46</v>
      </c>
      <c r="O154" s="86"/>
      <c r="P154" s="215">
        <f>O154*H154</f>
        <v>0</v>
      </c>
      <c r="Q154" s="215">
        <v>1.4935E-05</v>
      </c>
      <c r="R154" s="215">
        <f>Q154*H154</f>
        <v>0.000430128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128</v>
      </c>
      <c r="AT154" s="217" t="s">
        <v>202</v>
      </c>
      <c r="AU154" s="217" t="s">
        <v>85</v>
      </c>
      <c r="AY154" s="19" t="s">
        <v>199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83</v>
      </c>
      <c r="BK154" s="218">
        <f>ROUND(I154*H154,2)</f>
        <v>0</v>
      </c>
      <c r="BL154" s="19" t="s">
        <v>128</v>
      </c>
      <c r="BM154" s="217" t="s">
        <v>805</v>
      </c>
    </row>
    <row r="155" s="2" customFormat="1">
      <c r="A155" s="40"/>
      <c r="B155" s="41"/>
      <c r="C155" s="42"/>
      <c r="D155" s="219" t="s">
        <v>209</v>
      </c>
      <c r="E155" s="42"/>
      <c r="F155" s="220" t="s">
        <v>388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209</v>
      </c>
      <c r="AU155" s="19" t="s">
        <v>85</v>
      </c>
    </row>
    <row r="156" s="2" customFormat="1" ht="16.5" customHeight="1">
      <c r="A156" s="40"/>
      <c r="B156" s="41"/>
      <c r="C156" s="247" t="s">
        <v>364</v>
      </c>
      <c r="D156" s="247" t="s">
        <v>287</v>
      </c>
      <c r="E156" s="248" t="s">
        <v>389</v>
      </c>
      <c r="F156" s="249" t="s">
        <v>390</v>
      </c>
      <c r="G156" s="250" t="s">
        <v>222</v>
      </c>
      <c r="H156" s="251">
        <v>29.376000000000001</v>
      </c>
      <c r="I156" s="252"/>
      <c r="J156" s="253">
        <f>ROUND(I156*H156,2)</f>
        <v>0</v>
      </c>
      <c r="K156" s="249" t="s">
        <v>206</v>
      </c>
      <c r="L156" s="254"/>
      <c r="M156" s="255" t="s">
        <v>19</v>
      </c>
      <c r="N156" s="256" t="s">
        <v>46</v>
      </c>
      <c r="O156" s="86"/>
      <c r="P156" s="215">
        <f>O156*H156</f>
        <v>0</v>
      </c>
      <c r="Q156" s="215">
        <v>0.00035</v>
      </c>
      <c r="R156" s="215">
        <f>Q156*H156</f>
        <v>0.0102816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290</v>
      </c>
      <c r="AT156" s="217" t="s">
        <v>287</v>
      </c>
      <c r="AU156" s="217" t="s">
        <v>85</v>
      </c>
      <c r="AY156" s="19" t="s">
        <v>199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83</v>
      </c>
      <c r="BK156" s="218">
        <f>ROUND(I156*H156,2)</f>
        <v>0</v>
      </c>
      <c r="BL156" s="19" t="s">
        <v>128</v>
      </c>
      <c r="BM156" s="217" t="s">
        <v>806</v>
      </c>
    </row>
    <row r="157" s="13" customFormat="1">
      <c r="A157" s="13"/>
      <c r="B157" s="224"/>
      <c r="C157" s="225"/>
      <c r="D157" s="226" t="s">
        <v>216</v>
      </c>
      <c r="E157" s="227" t="s">
        <v>19</v>
      </c>
      <c r="F157" s="228" t="s">
        <v>796</v>
      </c>
      <c r="G157" s="225"/>
      <c r="H157" s="229">
        <v>29.376000000000001</v>
      </c>
      <c r="I157" s="230"/>
      <c r="J157" s="225"/>
      <c r="K157" s="225"/>
      <c r="L157" s="231"/>
      <c r="M157" s="232"/>
      <c r="N157" s="233"/>
      <c r="O157" s="233"/>
      <c r="P157" s="233"/>
      <c r="Q157" s="233"/>
      <c r="R157" s="233"/>
      <c r="S157" s="233"/>
      <c r="T157" s="234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5" t="s">
        <v>216</v>
      </c>
      <c r="AU157" s="235" t="s">
        <v>85</v>
      </c>
      <c r="AV157" s="13" t="s">
        <v>85</v>
      </c>
      <c r="AW157" s="13" t="s">
        <v>37</v>
      </c>
      <c r="AX157" s="13" t="s">
        <v>75</v>
      </c>
      <c r="AY157" s="235" t="s">
        <v>199</v>
      </c>
    </row>
    <row r="158" s="14" customFormat="1">
      <c r="A158" s="14"/>
      <c r="B158" s="236"/>
      <c r="C158" s="237"/>
      <c r="D158" s="226" t="s">
        <v>216</v>
      </c>
      <c r="E158" s="238" t="s">
        <v>19</v>
      </c>
      <c r="F158" s="239" t="s">
        <v>218</v>
      </c>
      <c r="G158" s="237"/>
      <c r="H158" s="240">
        <v>29.376000000000001</v>
      </c>
      <c r="I158" s="241"/>
      <c r="J158" s="237"/>
      <c r="K158" s="237"/>
      <c r="L158" s="242"/>
      <c r="M158" s="243"/>
      <c r="N158" s="244"/>
      <c r="O158" s="244"/>
      <c r="P158" s="244"/>
      <c r="Q158" s="244"/>
      <c r="R158" s="244"/>
      <c r="S158" s="244"/>
      <c r="T158" s="245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6" t="s">
        <v>216</v>
      </c>
      <c r="AU158" s="246" t="s">
        <v>85</v>
      </c>
      <c r="AV158" s="14" t="s">
        <v>207</v>
      </c>
      <c r="AW158" s="14" t="s">
        <v>37</v>
      </c>
      <c r="AX158" s="14" t="s">
        <v>83</v>
      </c>
      <c r="AY158" s="246" t="s">
        <v>199</v>
      </c>
    </row>
    <row r="159" s="2" customFormat="1" ht="16.5" customHeight="1">
      <c r="A159" s="40"/>
      <c r="B159" s="41"/>
      <c r="C159" s="206" t="s">
        <v>369</v>
      </c>
      <c r="D159" s="206" t="s">
        <v>202</v>
      </c>
      <c r="E159" s="207" t="s">
        <v>393</v>
      </c>
      <c r="F159" s="208" t="s">
        <v>394</v>
      </c>
      <c r="G159" s="209" t="s">
        <v>305</v>
      </c>
      <c r="H159" s="257"/>
      <c r="I159" s="211"/>
      <c r="J159" s="212">
        <f>ROUND(I159*H159,2)</f>
        <v>0</v>
      </c>
      <c r="K159" s="208" t="s">
        <v>206</v>
      </c>
      <c r="L159" s="46"/>
      <c r="M159" s="213" t="s">
        <v>19</v>
      </c>
      <c r="N159" s="214" t="s">
        <v>46</v>
      </c>
      <c r="O159" s="86"/>
      <c r="P159" s="215">
        <f>O159*H159</f>
        <v>0</v>
      </c>
      <c r="Q159" s="215">
        <v>0</v>
      </c>
      <c r="R159" s="215">
        <f>Q159*H159</f>
        <v>0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128</v>
      </c>
      <c r="AT159" s="217" t="s">
        <v>202</v>
      </c>
      <c r="AU159" s="217" t="s">
        <v>85</v>
      </c>
      <c r="AY159" s="19" t="s">
        <v>199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83</v>
      </c>
      <c r="BK159" s="218">
        <f>ROUND(I159*H159,2)</f>
        <v>0</v>
      </c>
      <c r="BL159" s="19" t="s">
        <v>128</v>
      </c>
      <c r="BM159" s="217" t="s">
        <v>807</v>
      </c>
    </row>
    <row r="160" s="2" customFormat="1">
      <c r="A160" s="40"/>
      <c r="B160" s="41"/>
      <c r="C160" s="42"/>
      <c r="D160" s="219" t="s">
        <v>209</v>
      </c>
      <c r="E160" s="42"/>
      <c r="F160" s="220" t="s">
        <v>396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209</v>
      </c>
      <c r="AU160" s="19" t="s">
        <v>85</v>
      </c>
    </row>
    <row r="161" s="12" customFormat="1" ht="22.8" customHeight="1">
      <c r="A161" s="12"/>
      <c r="B161" s="190"/>
      <c r="C161" s="191"/>
      <c r="D161" s="192" t="s">
        <v>74</v>
      </c>
      <c r="E161" s="204" t="s">
        <v>541</v>
      </c>
      <c r="F161" s="204" t="s">
        <v>542</v>
      </c>
      <c r="G161" s="191"/>
      <c r="H161" s="191"/>
      <c r="I161" s="194"/>
      <c r="J161" s="205">
        <f>BK161</f>
        <v>0</v>
      </c>
      <c r="K161" s="191"/>
      <c r="L161" s="196"/>
      <c r="M161" s="197"/>
      <c r="N161" s="198"/>
      <c r="O161" s="198"/>
      <c r="P161" s="199">
        <f>SUM(P162:P171)</f>
        <v>0</v>
      </c>
      <c r="Q161" s="198"/>
      <c r="R161" s="199">
        <f>SUM(R162:R171)</f>
        <v>0.0049337145000000002</v>
      </c>
      <c r="S161" s="198"/>
      <c r="T161" s="200">
        <f>SUM(T162:T171)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01" t="s">
        <v>85</v>
      </c>
      <c r="AT161" s="202" t="s">
        <v>74</v>
      </c>
      <c r="AU161" s="202" t="s">
        <v>83</v>
      </c>
      <c r="AY161" s="201" t="s">
        <v>199</v>
      </c>
      <c r="BK161" s="203">
        <f>SUM(BK162:BK171)</f>
        <v>0</v>
      </c>
    </row>
    <row r="162" s="2" customFormat="1" ht="16.5" customHeight="1">
      <c r="A162" s="40"/>
      <c r="B162" s="41"/>
      <c r="C162" s="206" t="s">
        <v>374</v>
      </c>
      <c r="D162" s="206" t="s">
        <v>202</v>
      </c>
      <c r="E162" s="207" t="s">
        <v>544</v>
      </c>
      <c r="F162" s="208" t="s">
        <v>545</v>
      </c>
      <c r="G162" s="209" t="s">
        <v>283</v>
      </c>
      <c r="H162" s="210">
        <v>7.2930000000000001</v>
      </c>
      <c r="I162" s="211"/>
      <c r="J162" s="212">
        <f>ROUND(I162*H162,2)</f>
        <v>0</v>
      </c>
      <c r="K162" s="208" t="s">
        <v>206</v>
      </c>
      <c r="L162" s="46"/>
      <c r="M162" s="213" t="s">
        <v>19</v>
      </c>
      <c r="N162" s="214" t="s">
        <v>46</v>
      </c>
      <c r="O162" s="86"/>
      <c r="P162" s="215">
        <f>O162*H162</f>
        <v>0</v>
      </c>
      <c r="Q162" s="215">
        <v>8.7100000000000003E-05</v>
      </c>
      <c r="R162" s="215">
        <f>Q162*H162</f>
        <v>0.00063522030000000003</v>
      </c>
      <c r="S162" s="215">
        <v>0</v>
      </c>
      <c r="T162" s="21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17" t="s">
        <v>128</v>
      </c>
      <c r="AT162" s="217" t="s">
        <v>202</v>
      </c>
      <c r="AU162" s="217" t="s">
        <v>85</v>
      </c>
      <c r="AY162" s="19" t="s">
        <v>199</v>
      </c>
      <c r="BE162" s="218">
        <f>IF(N162="základní",J162,0)</f>
        <v>0</v>
      </c>
      <c r="BF162" s="218">
        <f>IF(N162="snížená",J162,0)</f>
        <v>0</v>
      </c>
      <c r="BG162" s="218">
        <f>IF(N162="zákl. přenesená",J162,0)</f>
        <v>0</v>
      </c>
      <c r="BH162" s="218">
        <f>IF(N162="sníž. přenesená",J162,0)</f>
        <v>0</v>
      </c>
      <c r="BI162" s="218">
        <f>IF(N162="nulová",J162,0)</f>
        <v>0</v>
      </c>
      <c r="BJ162" s="19" t="s">
        <v>83</v>
      </c>
      <c r="BK162" s="218">
        <f>ROUND(I162*H162,2)</f>
        <v>0</v>
      </c>
      <c r="BL162" s="19" t="s">
        <v>128</v>
      </c>
      <c r="BM162" s="217" t="s">
        <v>808</v>
      </c>
    </row>
    <row r="163" s="2" customFormat="1">
      <c r="A163" s="40"/>
      <c r="B163" s="41"/>
      <c r="C163" s="42"/>
      <c r="D163" s="219" t="s">
        <v>209</v>
      </c>
      <c r="E163" s="42"/>
      <c r="F163" s="220" t="s">
        <v>547</v>
      </c>
      <c r="G163" s="42"/>
      <c r="H163" s="42"/>
      <c r="I163" s="221"/>
      <c r="J163" s="42"/>
      <c r="K163" s="42"/>
      <c r="L163" s="46"/>
      <c r="M163" s="222"/>
      <c r="N163" s="223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209</v>
      </c>
      <c r="AU163" s="19" t="s">
        <v>85</v>
      </c>
    </row>
    <row r="164" s="2" customFormat="1" ht="16.5" customHeight="1">
      <c r="A164" s="40"/>
      <c r="B164" s="41"/>
      <c r="C164" s="206" t="s">
        <v>379</v>
      </c>
      <c r="D164" s="206" t="s">
        <v>202</v>
      </c>
      <c r="E164" s="207" t="s">
        <v>549</v>
      </c>
      <c r="F164" s="208" t="s">
        <v>550</v>
      </c>
      <c r="G164" s="209" t="s">
        <v>283</v>
      </c>
      <c r="H164" s="210">
        <v>7.2930000000000001</v>
      </c>
      <c r="I164" s="211"/>
      <c r="J164" s="212">
        <f>ROUND(I164*H164,2)</f>
        <v>0</v>
      </c>
      <c r="K164" s="208" t="s">
        <v>206</v>
      </c>
      <c r="L164" s="46"/>
      <c r="M164" s="213" t="s">
        <v>19</v>
      </c>
      <c r="N164" s="214" t="s">
        <v>46</v>
      </c>
      <c r="O164" s="86"/>
      <c r="P164" s="215">
        <f>O164*H164</f>
        <v>0</v>
      </c>
      <c r="Q164" s="215">
        <v>0.00022599999999999999</v>
      </c>
      <c r="R164" s="215">
        <f>Q164*H164</f>
        <v>0.0016482179999999999</v>
      </c>
      <c r="S164" s="215">
        <v>0</v>
      </c>
      <c r="T164" s="216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17" t="s">
        <v>128</v>
      </c>
      <c r="AT164" s="217" t="s">
        <v>202</v>
      </c>
      <c r="AU164" s="217" t="s">
        <v>85</v>
      </c>
      <c r="AY164" s="19" t="s">
        <v>199</v>
      </c>
      <c r="BE164" s="218">
        <f>IF(N164="základní",J164,0)</f>
        <v>0</v>
      </c>
      <c r="BF164" s="218">
        <f>IF(N164="snížená",J164,0)</f>
        <v>0</v>
      </c>
      <c r="BG164" s="218">
        <f>IF(N164="zákl. přenesená",J164,0)</f>
        <v>0</v>
      </c>
      <c r="BH164" s="218">
        <f>IF(N164="sníž. přenesená",J164,0)</f>
        <v>0</v>
      </c>
      <c r="BI164" s="218">
        <f>IF(N164="nulová",J164,0)</f>
        <v>0</v>
      </c>
      <c r="BJ164" s="19" t="s">
        <v>83</v>
      </c>
      <c r="BK164" s="218">
        <f>ROUND(I164*H164,2)</f>
        <v>0</v>
      </c>
      <c r="BL164" s="19" t="s">
        <v>128</v>
      </c>
      <c r="BM164" s="217" t="s">
        <v>809</v>
      </c>
    </row>
    <row r="165" s="2" customFormat="1">
      <c r="A165" s="40"/>
      <c r="B165" s="41"/>
      <c r="C165" s="42"/>
      <c r="D165" s="219" t="s">
        <v>209</v>
      </c>
      <c r="E165" s="42"/>
      <c r="F165" s="220" t="s">
        <v>552</v>
      </c>
      <c r="G165" s="42"/>
      <c r="H165" s="42"/>
      <c r="I165" s="221"/>
      <c r="J165" s="42"/>
      <c r="K165" s="42"/>
      <c r="L165" s="46"/>
      <c r="M165" s="222"/>
      <c r="N165" s="223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209</v>
      </c>
      <c r="AU165" s="19" t="s">
        <v>85</v>
      </c>
    </row>
    <row r="166" s="2" customFormat="1" ht="16.5" customHeight="1">
      <c r="A166" s="40"/>
      <c r="B166" s="41"/>
      <c r="C166" s="206" t="s">
        <v>384</v>
      </c>
      <c r="D166" s="206" t="s">
        <v>202</v>
      </c>
      <c r="E166" s="207" t="s">
        <v>554</v>
      </c>
      <c r="F166" s="208" t="s">
        <v>555</v>
      </c>
      <c r="G166" s="209" t="s">
        <v>283</v>
      </c>
      <c r="H166" s="210">
        <v>7.2930000000000001</v>
      </c>
      <c r="I166" s="211"/>
      <c r="J166" s="212">
        <f>ROUND(I166*H166,2)</f>
        <v>0</v>
      </c>
      <c r="K166" s="208" t="s">
        <v>206</v>
      </c>
      <c r="L166" s="46"/>
      <c r="M166" s="213" t="s">
        <v>19</v>
      </c>
      <c r="N166" s="214" t="s">
        <v>46</v>
      </c>
      <c r="O166" s="86"/>
      <c r="P166" s="215">
        <f>O166*H166</f>
        <v>0</v>
      </c>
      <c r="Q166" s="215">
        <v>0</v>
      </c>
      <c r="R166" s="215">
        <f>Q166*H166</f>
        <v>0</v>
      </c>
      <c r="S166" s="215">
        <v>0</v>
      </c>
      <c r="T166" s="21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7" t="s">
        <v>128</v>
      </c>
      <c r="AT166" s="217" t="s">
        <v>202</v>
      </c>
      <c r="AU166" s="217" t="s">
        <v>85</v>
      </c>
      <c r="AY166" s="19" t="s">
        <v>199</v>
      </c>
      <c r="BE166" s="218">
        <f>IF(N166="základní",J166,0)</f>
        <v>0</v>
      </c>
      <c r="BF166" s="218">
        <f>IF(N166="snížená",J166,0)</f>
        <v>0</v>
      </c>
      <c r="BG166" s="218">
        <f>IF(N166="zákl. přenesená",J166,0)</f>
        <v>0</v>
      </c>
      <c r="BH166" s="218">
        <f>IF(N166="sníž. přenesená",J166,0)</f>
        <v>0</v>
      </c>
      <c r="BI166" s="218">
        <f>IF(N166="nulová",J166,0)</f>
        <v>0</v>
      </c>
      <c r="BJ166" s="19" t="s">
        <v>83</v>
      </c>
      <c r="BK166" s="218">
        <f>ROUND(I166*H166,2)</f>
        <v>0</v>
      </c>
      <c r="BL166" s="19" t="s">
        <v>128</v>
      </c>
      <c r="BM166" s="217" t="s">
        <v>810</v>
      </c>
    </row>
    <row r="167" s="2" customFormat="1">
      <c r="A167" s="40"/>
      <c r="B167" s="41"/>
      <c r="C167" s="42"/>
      <c r="D167" s="219" t="s">
        <v>209</v>
      </c>
      <c r="E167" s="42"/>
      <c r="F167" s="220" t="s">
        <v>557</v>
      </c>
      <c r="G167" s="42"/>
      <c r="H167" s="42"/>
      <c r="I167" s="221"/>
      <c r="J167" s="42"/>
      <c r="K167" s="42"/>
      <c r="L167" s="46"/>
      <c r="M167" s="222"/>
      <c r="N167" s="22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209</v>
      </c>
      <c r="AU167" s="19" t="s">
        <v>85</v>
      </c>
    </row>
    <row r="168" s="2" customFormat="1" ht="16.5" customHeight="1">
      <c r="A168" s="40"/>
      <c r="B168" s="41"/>
      <c r="C168" s="206" t="s">
        <v>290</v>
      </c>
      <c r="D168" s="206" t="s">
        <v>202</v>
      </c>
      <c r="E168" s="207" t="s">
        <v>559</v>
      </c>
      <c r="F168" s="208" t="s">
        <v>560</v>
      </c>
      <c r="G168" s="209" t="s">
        <v>283</v>
      </c>
      <c r="H168" s="210">
        <v>7.2930000000000001</v>
      </c>
      <c r="I168" s="211"/>
      <c r="J168" s="212">
        <f>ROUND(I168*H168,2)</f>
        <v>0</v>
      </c>
      <c r="K168" s="208" t="s">
        <v>206</v>
      </c>
      <c r="L168" s="46"/>
      <c r="M168" s="213" t="s">
        <v>19</v>
      </c>
      <c r="N168" s="214" t="s">
        <v>46</v>
      </c>
      <c r="O168" s="86"/>
      <c r="P168" s="215">
        <f>O168*H168</f>
        <v>0</v>
      </c>
      <c r="Q168" s="215">
        <v>0.00015870000000000001</v>
      </c>
      <c r="R168" s="215">
        <f>Q168*H168</f>
        <v>0.0011573991000000002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128</v>
      </c>
      <c r="AT168" s="217" t="s">
        <v>202</v>
      </c>
      <c r="AU168" s="217" t="s">
        <v>85</v>
      </c>
      <c r="AY168" s="19" t="s">
        <v>199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83</v>
      </c>
      <c r="BK168" s="218">
        <f>ROUND(I168*H168,2)</f>
        <v>0</v>
      </c>
      <c r="BL168" s="19" t="s">
        <v>128</v>
      </c>
      <c r="BM168" s="217" t="s">
        <v>811</v>
      </c>
    </row>
    <row r="169" s="2" customFormat="1">
      <c r="A169" s="40"/>
      <c r="B169" s="41"/>
      <c r="C169" s="42"/>
      <c r="D169" s="219" t="s">
        <v>209</v>
      </c>
      <c r="E169" s="42"/>
      <c r="F169" s="220" t="s">
        <v>562</v>
      </c>
      <c r="G169" s="42"/>
      <c r="H169" s="42"/>
      <c r="I169" s="221"/>
      <c r="J169" s="42"/>
      <c r="K169" s="42"/>
      <c r="L169" s="46"/>
      <c r="M169" s="222"/>
      <c r="N169" s="223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209</v>
      </c>
      <c r="AU169" s="19" t="s">
        <v>85</v>
      </c>
    </row>
    <row r="170" s="2" customFormat="1" ht="16.5" customHeight="1">
      <c r="A170" s="40"/>
      <c r="B170" s="41"/>
      <c r="C170" s="206" t="s">
        <v>392</v>
      </c>
      <c r="D170" s="206" t="s">
        <v>202</v>
      </c>
      <c r="E170" s="207" t="s">
        <v>564</v>
      </c>
      <c r="F170" s="208" t="s">
        <v>565</v>
      </c>
      <c r="G170" s="209" t="s">
        <v>283</v>
      </c>
      <c r="H170" s="210">
        <v>7.2930000000000001</v>
      </c>
      <c r="I170" s="211"/>
      <c r="J170" s="212">
        <f>ROUND(I170*H170,2)</f>
        <v>0</v>
      </c>
      <c r="K170" s="208" t="s">
        <v>206</v>
      </c>
      <c r="L170" s="46"/>
      <c r="M170" s="213" t="s">
        <v>19</v>
      </c>
      <c r="N170" s="214" t="s">
        <v>46</v>
      </c>
      <c r="O170" s="86"/>
      <c r="P170" s="215">
        <f>O170*H170</f>
        <v>0</v>
      </c>
      <c r="Q170" s="215">
        <v>0.00020469999999999999</v>
      </c>
      <c r="R170" s="215">
        <f>Q170*H170</f>
        <v>0.0014928770999999999</v>
      </c>
      <c r="S170" s="215">
        <v>0</v>
      </c>
      <c r="T170" s="21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7" t="s">
        <v>128</v>
      </c>
      <c r="AT170" s="217" t="s">
        <v>202</v>
      </c>
      <c r="AU170" s="217" t="s">
        <v>85</v>
      </c>
      <c r="AY170" s="19" t="s">
        <v>199</v>
      </c>
      <c r="BE170" s="218">
        <f>IF(N170="základní",J170,0)</f>
        <v>0</v>
      </c>
      <c r="BF170" s="218">
        <f>IF(N170="snížená",J170,0)</f>
        <v>0</v>
      </c>
      <c r="BG170" s="218">
        <f>IF(N170="zákl. přenesená",J170,0)</f>
        <v>0</v>
      </c>
      <c r="BH170" s="218">
        <f>IF(N170="sníž. přenesená",J170,0)</f>
        <v>0</v>
      </c>
      <c r="BI170" s="218">
        <f>IF(N170="nulová",J170,0)</f>
        <v>0</v>
      </c>
      <c r="BJ170" s="19" t="s">
        <v>83</v>
      </c>
      <c r="BK170" s="218">
        <f>ROUND(I170*H170,2)</f>
        <v>0</v>
      </c>
      <c r="BL170" s="19" t="s">
        <v>128</v>
      </c>
      <c r="BM170" s="217" t="s">
        <v>812</v>
      </c>
    </row>
    <row r="171" s="2" customFormat="1">
      <c r="A171" s="40"/>
      <c r="B171" s="41"/>
      <c r="C171" s="42"/>
      <c r="D171" s="219" t="s">
        <v>209</v>
      </c>
      <c r="E171" s="42"/>
      <c r="F171" s="220" t="s">
        <v>567</v>
      </c>
      <c r="G171" s="42"/>
      <c r="H171" s="42"/>
      <c r="I171" s="221"/>
      <c r="J171" s="42"/>
      <c r="K171" s="42"/>
      <c r="L171" s="46"/>
      <c r="M171" s="222"/>
      <c r="N171" s="22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209</v>
      </c>
      <c r="AU171" s="19" t="s">
        <v>85</v>
      </c>
    </row>
    <row r="172" s="12" customFormat="1" ht="22.8" customHeight="1">
      <c r="A172" s="12"/>
      <c r="B172" s="190"/>
      <c r="C172" s="191"/>
      <c r="D172" s="192" t="s">
        <v>74</v>
      </c>
      <c r="E172" s="204" t="s">
        <v>568</v>
      </c>
      <c r="F172" s="204" t="s">
        <v>569</v>
      </c>
      <c r="G172" s="191"/>
      <c r="H172" s="191"/>
      <c r="I172" s="194"/>
      <c r="J172" s="205">
        <f>BK172</f>
        <v>0</v>
      </c>
      <c r="K172" s="191"/>
      <c r="L172" s="196"/>
      <c r="M172" s="197"/>
      <c r="N172" s="198"/>
      <c r="O172" s="198"/>
      <c r="P172" s="199">
        <f>SUM(P173:P182)</f>
        <v>0</v>
      </c>
      <c r="Q172" s="198"/>
      <c r="R172" s="199">
        <f>SUM(R173:R182)</f>
        <v>0.19905692500000002</v>
      </c>
      <c r="S172" s="198"/>
      <c r="T172" s="200">
        <f>SUM(T173:T182)</f>
        <v>0.046298499999999999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01" t="s">
        <v>85</v>
      </c>
      <c r="AT172" s="202" t="s">
        <v>74</v>
      </c>
      <c r="AU172" s="202" t="s">
        <v>83</v>
      </c>
      <c r="AY172" s="201" t="s">
        <v>199</v>
      </c>
      <c r="BK172" s="203">
        <f>SUM(BK173:BK182)</f>
        <v>0</v>
      </c>
    </row>
    <row r="173" s="2" customFormat="1" ht="16.5" customHeight="1">
      <c r="A173" s="40"/>
      <c r="B173" s="41"/>
      <c r="C173" s="206" t="s">
        <v>516</v>
      </c>
      <c r="D173" s="206" t="s">
        <v>202</v>
      </c>
      <c r="E173" s="207" t="s">
        <v>571</v>
      </c>
      <c r="F173" s="208" t="s">
        <v>572</v>
      </c>
      <c r="G173" s="209" t="s">
        <v>283</v>
      </c>
      <c r="H173" s="210">
        <v>149.34999999999999</v>
      </c>
      <c r="I173" s="211"/>
      <c r="J173" s="212">
        <f>ROUND(I173*H173,2)</f>
        <v>0</v>
      </c>
      <c r="K173" s="208" t="s">
        <v>206</v>
      </c>
      <c r="L173" s="46"/>
      <c r="M173" s="213" t="s">
        <v>19</v>
      </c>
      <c r="N173" s="214" t="s">
        <v>46</v>
      </c>
      <c r="O173" s="86"/>
      <c r="P173" s="215">
        <f>O173*H173</f>
        <v>0</v>
      </c>
      <c r="Q173" s="215">
        <v>0.001</v>
      </c>
      <c r="R173" s="215">
        <f>Q173*H173</f>
        <v>0.14935000000000001</v>
      </c>
      <c r="S173" s="215">
        <v>0.00031</v>
      </c>
      <c r="T173" s="216">
        <f>S173*H173</f>
        <v>0.046298499999999999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128</v>
      </c>
      <c r="AT173" s="217" t="s">
        <v>202</v>
      </c>
      <c r="AU173" s="217" t="s">
        <v>85</v>
      </c>
      <c r="AY173" s="19" t="s">
        <v>199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83</v>
      </c>
      <c r="BK173" s="218">
        <f>ROUND(I173*H173,2)</f>
        <v>0</v>
      </c>
      <c r="BL173" s="19" t="s">
        <v>128</v>
      </c>
      <c r="BM173" s="217" t="s">
        <v>813</v>
      </c>
    </row>
    <row r="174" s="2" customFormat="1">
      <c r="A174" s="40"/>
      <c r="B174" s="41"/>
      <c r="C174" s="42"/>
      <c r="D174" s="219" t="s">
        <v>209</v>
      </c>
      <c r="E174" s="42"/>
      <c r="F174" s="220" t="s">
        <v>574</v>
      </c>
      <c r="G174" s="42"/>
      <c r="H174" s="42"/>
      <c r="I174" s="221"/>
      <c r="J174" s="42"/>
      <c r="K174" s="42"/>
      <c r="L174" s="46"/>
      <c r="M174" s="222"/>
      <c r="N174" s="223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209</v>
      </c>
      <c r="AU174" s="19" t="s">
        <v>85</v>
      </c>
    </row>
    <row r="175" s="2" customFormat="1" ht="16.5" customHeight="1">
      <c r="A175" s="40"/>
      <c r="B175" s="41"/>
      <c r="C175" s="206" t="s">
        <v>521</v>
      </c>
      <c r="D175" s="206" t="s">
        <v>202</v>
      </c>
      <c r="E175" s="207" t="s">
        <v>576</v>
      </c>
      <c r="F175" s="208" t="s">
        <v>577</v>
      </c>
      <c r="G175" s="209" t="s">
        <v>283</v>
      </c>
      <c r="H175" s="210">
        <v>149.34999999999999</v>
      </c>
      <c r="I175" s="211"/>
      <c r="J175" s="212">
        <f>ROUND(I175*H175,2)</f>
        <v>0</v>
      </c>
      <c r="K175" s="208" t="s">
        <v>206</v>
      </c>
      <c r="L175" s="46"/>
      <c r="M175" s="213" t="s">
        <v>19</v>
      </c>
      <c r="N175" s="214" t="s">
        <v>46</v>
      </c>
      <c r="O175" s="86"/>
      <c r="P175" s="215">
        <f>O175*H175</f>
        <v>0</v>
      </c>
      <c r="Q175" s="215">
        <v>0</v>
      </c>
      <c r="R175" s="215">
        <f>Q175*H175</f>
        <v>0</v>
      </c>
      <c r="S175" s="215">
        <v>0</v>
      </c>
      <c r="T175" s="21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128</v>
      </c>
      <c r="AT175" s="217" t="s">
        <v>202</v>
      </c>
      <c r="AU175" s="217" t="s">
        <v>85</v>
      </c>
      <c r="AY175" s="19" t="s">
        <v>199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83</v>
      </c>
      <c r="BK175" s="218">
        <f>ROUND(I175*H175,2)</f>
        <v>0</v>
      </c>
      <c r="BL175" s="19" t="s">
        <v>128</v>
      </c>
      <c r="BM175" s="217" t="s">
        <v>814</v>
      </c>
    </row>
    <row r="176" s="2" customFormat="1">
      <c r="A176" s="40"/>
      <c r="B176" s="41"/>
      <c r="C176" s="42"/>
      <c r="D176" s="219" t="s">
        <v>209</v>
      </c>
      <c r="E176" s="42"/>
      <c r="F176" s="220" t="s">
        <v>579</v>
      </c>
      <c r="G176" s="42"/>
      <c r="H176" s="42"/>
      <c r="I176" s="221"/>
      <c r="J176" s="42"/>
      <c r="K176" s="42"/>
      <c r="L176" s="46"/>
      <c r="M176" s="222"/>
      <c r="N176" s="223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209</v>
      </c>
      <c r="AU176" s="19" t="s">
        <v>85</v>
      </c>
    </row>
    <row r="177" s="2" customFormat="1" ht="16.5" customHeight="1">
      <c r="A177" s="40"/>
      <c r="B177" s="41"/>
      <c r="C177" s="206" t="s">
        <v>526</v>
      </c>
      <c r="D177" s="206" t="s">
        <v>202</v>
      </c>
      <c r="E177" s="207" t="s">
        <v>581</v>
      </c>
      <c r="F177" s="208" t="s">
        <v>582</v>
      </c>
      <c r="G177" s="209" t="s">
        <v>283</v>
      </c>
      <c r="H177" s="210">
        <v>149.34999999999999</v>
      </c>
      <c r="I177" s="211"/>
      <c r="J177" s="212">
        <f>ROUND(I177*H177,2)</f>
        <v>0</v>
      </c>
      <c r="K177" s="208" t="s">
        <v>206</v>
      </c>
      <c r="L177" s="46"/>
      <c r="M177" s="213" t="s">
        <v>19</v>
      </c>
      <c r="N177" s="214" t="s">
        <v>46</v>
      </c>
      <c r="O177" s="86"/>
      <c r="P177" s="215">
        <f>O177*H177</f>
        <v>0</v>
      </c>
      <c r="Q177" s="215">
        <v>0.00020799999999999999</v>
      </c>
      <c r="R177" s="215">
        <f>Q177*H177</f>
        <v>0.031064799999999997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128</v>
      </c>
      <c r="AT177" s="217" t="s">
        <v>202</v>
      </c>
      <c r="AU177" s="217" t="s">
        <v>85</v>
      </c>
      <c r="AY177" s="19" t="s">
        <v>199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83</v>
      </c>
      <c r="BK177" s="218">
        <f>ROUND(I177*H177,2)</f>
        <v>0</v>
      </c>
      <c r="BL177" s="19" t="s">
        <v>128</v>
      </c>
      <c r="BM177" s="217" t="s">
        <v>815</v>
      </c>
    </row>
    <row r="178" s="2" customFormat="1">
      <c r="A178" s="40"/>
      <c r="B178" s="41"/>
      <c r="C178" s="42"/>
      <c r="D178" s="219" t="s">
        <v>209</v>
      </c>
      <c r="E178" s="42"/>
      <c r="F178" s="220" t="s">
        <v>584</v>
      </c>
      <c r="G178" s="42"/>
      <c r="H178" s="42"/>
      <c r="I178" s="221"/>
      <c r="J178" s="42"/>
      <c r="K178" s="42"/>
      <c r="L178" s="46"/>
      <c r="M178" s="222"/>
      <c r="N178" s="223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209</v>
      </c>
      <c r="AU178" s="19" t="s">
        <v>85</v>
      </c>
    </row>
    <row r="179" s="2" customFormat="1" ht="21.75" customHeight="1">
      <c r="A179" s="40"/>
      <c r="B179" s="41"/>
      <c r="C179" s="206" t="s">
        <v>531</v>
      </c>
      <c r="D179" s="206" t="s">
        <v>202</v>
      </c>
      <c r="E179" s="207" t="s">
        <v>752</v>
      </c>
      <c r="F179" s="208" t="s">
        <v>753</v>
      </c>
      <c r="G179" s="209" t="s">
        <v>283</v>
      </c>
      <c r="H179" s="210">
        <v>38.75</v>
      </c>
      <c r="I179" s="211"/>
      <c r="J179" s="212">
        <f>ROUND(I179*H179,2)</f>
        <v>0</v>
      </c>
      <c r="K179" s="208" t="s">
        <v>206</v>
      </c>
      <c r="L179" s="46"/>
      <c r="M179" s="213" t="s">
        <v>19</v>
      </c>
      <c r="N179" s="214" t="s">
        <v>46</v>
      </c>
      <c r="O179" s="86"/>
      <c r="P179" s="215">
        <f>O179*H179</f>
        <v>0</v>
      </c>
      <c r="Q179" s="215">
        <v>0.00014249999999999999</v>
      </c>
      <c r="R179" s="215">
        <f>Q179*H179</f>
        <v>0.0055218749999999999</v>
      </c>
      <c r="S179" s="215">
        <v>0</v>
      </c>
      <c r="T179" s="21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17" t="s">
        <v>128</v>
      </c>
      <c r="AT179" s="217" t="s">
        <v>202</v>
      </c>
      <c r="AU179" s="217" t="s">
        <v>85</v>
      </c>
      <c r="AY179" s="19" t="s">
        <v>199</v>
      </c>
      <c r="BE179" s="218">
        <f>IF(N179="základní",J179,0)</f>
        <v>0</v>
      </c>
      <c r="BF179" s="218">
        <f>IF(N179="snížená",J179,0)</f>
        <v>0</v>
      </c>
      <c r="BG179" s="218">
        <f>IF(N179="zákl. přenesená",J179,0)</f>
        <v>0</v>
      </c>
      <c r="BH179" s="218">
        <f>IF(N179="sníž. přenesená",J179,0)</f>
        <v>0</v>
      </c>
      <c r="BI179" s="218">
        <f>IF(N179="nulová",J179,0)</f>
        <v>0</v>
      </c>
      <c r="BJ179" s="19" t="s">
        <v>83</v>
      </c>
      <c r="BK179" s="218">
        <f>ROUND(I179*H179,2)</f>
        <v>0</v>
      </c>
      <c r="BL179" s="19" t="s">
        <v>128</v>
      </c>
      <c r="BM179" s="217" t="s">
        <v>816</v>
      </c>
    </row>
    <row r="180" s="2" customFormat="1">
      <c r="A180" s="40"/>
      <c r="B180" s="41"/>
      <c r="C180" s="42"/>
      <c r="D180" s="219" t="s">
        <v>209</v>
      </c>
      <c r="E180" s="42"/>
      <c r="F180" s="220" t="s">
        <v>755</v>
      </c>
      <c r="G180" s="42"/>
      <c r="H180" s="42"/>
      <c r="I180" s="221"/>
      <c r="J180" s="42"/>
      <c r="K180" s="42"/>
      <c r="L180" s="46"/>
      <c r="M180" s="222"/>
      <c r="N180" s="223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209</v>
      </c>
      <c r="AU180" s="19" t="s">
        <v>85</v>
      </c>
    </row>
    <row r="181" s="2" customFormat="1" ht="16.5" customHeight="1">
      <c r="A181" s="40"/>
      <c r="B181" s="41"/>
      <c r="C181" s="206" t="s">
        <v>536</v>
      </c>
      <c r="D181" s="206" t="s">
        <v>202</v>
      </c>
      <c r="E181" s="207" t="s">
        <v>586</v>
      </c>
      <c r="F181" s="208" t="s">
        <v>587</v>
      </c>
      <c r="G181" s="209" t="s">
        <v>283</v>
      </c>
      <c r="H181" s="210">
        <v>91.75</v>
      </c>
      <c r="I181" s="211"/>
      <c r="J181" s="212">
        <f>ROUND(I181*H181,2)</f>
        <v>0</v>
      </c>
      <c r="K181" s="208" t="s">
        <v>206</v>
      </c>
      <c r="L181" s="46"/>
      <c r="M181" s="213" t="s">
        <v>19</v>
      </c>
      <c r="N181" s="214" t="s">
        <v>46</v>
      </c>
      <c r="O181" s="86"/>
      <c r="P181" s="215">
        <f>O181*H181</f>
        <v>0</v>
      </c>
      <c r="Q181" s="215">
        <v>0.00014300000000000001</v>
      </c>
      <c r="R181" s="215">
        <f>Q181*H181</f>
        <v>0.01312025</v>
      </c>
      <c r="S181" s="215">
        <v>0</v>
      </c>
      <c r="T181" s="21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17" t="s">
        <v>128</v>
      </c>
      <c r="AT181" s="217" t="s">
        <v>202</v>
      </c>
      <c r="AU181" s="217" t="s">
        <v>85</v>
      </c>
      <c r="AY181" s="19" t="s">
        <v>199</v>
      </c>
      <c r="BE181" s="218">
        <f>IF(N181="základní",J181,0)</f>
        <v>0</v>
      </c>
      <c r="BF181" s="218">
        <f>IF(N181="snížená",J181,0)</f>
        <v>0</v>
      </c>
      <c r="BG181" s="218">
        <f>IF(N181="zákl. přenesená",J181,0)</f>
        <v>0</v>
      </c>
      <c r="BH181" s="218">
        <f>IF(N181="sníž. přenesená",J181,0)</f>
        <v>0</v>
      </c>
      <c r="BI181" s="218">
        <f>IF(N181="nulová",J181,0)</f>
        <v>0</v>
      </c>
      <c r="BJ181" s="19" t="s">
        <v>83</v>
      </c>
      <c r="BK181" s="218">
        <f>ROUND(I181*H181,2)</f>
        <v>0</v>
      </c>
      <c r="BL181" s="19" t="s">
        <v>128</v>
      </c>
      <c r="BM181" s="217" t="s">
        <v>817</v>
      </c>
    </row>
    <row r="182" s="2" customFormat="1">
      <c r="A182" s="40"/>
      <c r="B182" s="41"/>
      <c r="C182" s="42"/>
      <c r="D182" s="219" t="s">
        <v>209</v>
      </c>
      <c r="E182" s="42"/>
      <c r="F182" s="220" t="s">
        <v>589</v>
      </c>
      <c r="G182" s="42"/>
      <c r="H182" s="42"/>
      <c r="I182" s="221"/>
      <c r="J182" s="42"/>
      <c r="K182" s="42"/>
      <c r="L182" s="46"/>
      <c r="M182" s="222"/>
      <c r="N182" s="223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209</v>
      </c>
      <c r="AU182" s="19" t="s">
        <v>85</v>
      </c>
    </row>
    <row r="183" s="12" customFormat="1" ht="22.8" customHeight="1">
      <c r="A183" s="12"/>
      <c r="B183" s="190"/>
      <c r="C183" s="191"/>
      <c r="D183" s="192" t="s">
        <v>74</v>
      </c>
      <c r="E183" s="204" t="s">
        <v>590</v>
      </c>
      <c r="F183" s="204" t="s">
        <v>591</v>
      </c>
      <c r="G183" s="191"/>
      <c r="H183" s="191"/>
      <c r="I183" s="194"/>
      <c r="J183" s="205">
        <f>BK183</f>
        <v>0</v>
      </c>
      <c r="K183" s="191"/>
      <c r="L183" s="196"/>
      <c r="M183" s="197"/>
      <c r="N183" s="198"/>
      <c r="O183" s="198"/>
      <c r="P183" s="199">
        <f>SUM(P184:P191)</f>
        <v>0</v>
      </c>
      <c r="Q183" s="198"/>
      <c r="R183" s="199">
        <f>SUM(R184:R191)</f>
        <v>0.010725</v>
      </c>
      <c r="S183" s="198"/>
      <c r="T183" s="200">
        <f>SUM(T184:T191)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01" t="s">
        <v>85</v>
      </c>
      <c r="AT183" s="202" t="s">
        <v>74</v>
      </c>
      <c r="AU183" s="202" t="s">
        <v>83</v>
      </c>
      <c r="AY183" s="201" t="s">
        <v>199</v>
      </c>
      <c r="BK183" s="203">
        <f>SUM(BK184:BK191)</f>
        <v>0</v>
      </c>
    </row>
    <row r="184" s="2" customFormat="1" ht="16.5" customHeight="1">
      <c r="A184" s="40"/>
      <c r="B184" s="41"/>
      <c r="C184" s="206" t="s">
        <v>543</v>
      </c>
      <c r="D184" s="206" t="s">
        <v>202</v>
      </c>
      <c r="E184" s="207" t="s">
        <v>593</v>
      </c>
      <c r="F184" s="208" t="s">
        <v>594</v>
      </c>
      <c r="G184" s="209" t="s">
        <v>417</v>
      </c>
      <c r="H184" s="210">
        <v>3</v>
      </c>
      <c r="I184" s="211"/>
      <c r="J184" s="212">
        <f>ROUND(I184*H184,2)</f>
        <v>0</v>
      </c>
      <c r="K184" s="208" t="s">
        <v>206</v>
      </c>
      <c r="L184" s="46"/>
      <c r="M184" s="213" t="s">
        <v>19</v>
      </c>
      <c r="N184" s="214" t="s">
        <v>46</v>
      </c>
      <c r="O184" s="86"/>
      <c r="P184" s="215">
        <f>O184*H184</f>
        <v>0</v>
      </c>
      <c r="Q184" s="215">
        <v>0</v>
      </c>
      <c r="R184" s="215">
        <f>Q184*H184</f>
        <v>0</v>
      </c>
      <c r="S184" s="215">
        <v>0</v>
      </c>
      <c r="T184" s="21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17" t="s">
        <v>128</v>
      </c>
      <c r="AT184" s="217" t="s">
        <v>202</v>
      </c>
      <c r="AU184" s="217" t="s">
        <v>85</v>
      </c>
      <c r="AY184" s="19" t="s">
        <v>199</v>
      </c>
      <c r="BE184" s="218">
        <f>IF(N184="základní",J184,0)</f>
        <v>0</v>
      </c>
      <c r="BF184" s="218">
        <f>IF(N184="snížená",J184,0)</f>
        <v>0</v>
      </c>
      <c r="BG184" s="218">
        <f>IF(N184="zákl. přenesená",J184,0)</f>
        <v>0</v>
      </c>
      <c r="BH184" s="218">
        <f>IF(N184="sníž. přenesená",J184,0)</f>
        <v>0</v>
      </c>
      <c r="BI184" s="218">
        <f>IF(N184="nulová",J184,0)</f>
        <v>0</v>
      </c>
      <c r="BJ184" s="19" t="s">
        <v>83</v>
      </c>
      <c r="BK184" s="218">
        <f>ROUND(I184*H184,2)</f>
        <v>0</v>
      </c>
      <c r="BL184" s="19" t="s">
        <v>128</v>
      </c>
      <c r="BM184" s="217" t="s">
        <v>818</v>
      </c>
    </row>
    <row r="185" s="2" customFormat="1">
      <c r="A185" s="40"/>
      <c r="B185" s="41"/>
      <c r="C185" s="42"/>
      <c r="D185" s="219" t="s">
        <v>209</v>
      </c>
      <c r="E185" s="42"/>
      <c r="F185" s="220" t="s">
        <v>596</v>
      </c>
      <c r="G185" s="42"/>
      <c r="H185" s="42"/>
      <c r="I185" s="221"/>
      <c r="J185" s="42"/>
      <c r="K185" s="42"/>
      <c r="L185" s="46"/>
      <c r="M185" s="222"/>
      <c r="N185" s="223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209</v>
      </c>
      <c r="AU185" s="19" t="s">
        <v>85</v>
      </c>
    </row>
    <row r="186" s="2" customFormat="1" ht="16.5" customHeight="1">
      <c r="A186" s="40"/>
      <c r="B186" s="41"/>
      <c r="C186" s="247" t="s">
        <v>548</v>
      </c>
      <c r="D186" s="247" t="s">
        <v>287</v>
      </c>
      <c r="E186" s="248" t="s">
        <v>598</v>
      </c>
      <c r="F186" s="249" t="s">
        <v>599</v>
      </c>
      <c r="G186" s="250" t="s">
        <v>283</v>
      </c>
      <c r="H186" s="251">
        <v>10.725</v>
      </c>
      <c r="I186" s="252"/>
      <c r="J186" s="253">
        <f>ROUND(I186*H186,2)</f>
        <v>0</v>
      </c>
      <c r="K186" s="249" t="s">
        <v>206</v>
      </c>
      <c r="L186" s="254"/>
      <c r="M186" s="255" t="s">
        <v>19</v>
      </c>
      <c r="N186" s="256" t="s">
        <v>46</v>
      </c>
      <c r="O186" s="86"/>
      <c r="P186" s="215">
        <f>O186*H186</f>
        <v>0</v>
      </c>
      <c r="Q186" s="215">
        <v>0.001</v>
      </c>
      <c r="R186" s="215">
        <f>Q186*H186</f>
        <v>0.010725</v>
      </c>
      <c r="S186" s="215">
        <v>0</v>
      </c>
      <c r="T186" s="21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290</v>
      </c>
      <c r="AT186" s="217" t="s">
        <v>287</v>
      </c>
      <c r="AU186" s="217" t="s">
        <v>85</v>
      </c>
      <c r="AY186" s="19" t="s">
        <v>199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83</v>
      </c>
      <c r="BK186" s="218">
        <f>ROUND(I186*H186,2)</f>
        <v>0</v>
      </c>
      <c r="BL186" s="19" t="s">
        <v>128</v>
      </c>
      <c r="BM186" s="217" t="s">
        <v>819</v>
      </c>
    </row>
    <row r="187" s="13" customFormat="1">
      <c r="A187" s="13"/>
      <c r="B187" s="224"/>
      <c r="C187" s="225"/>
      <c r="D187" s="226" t="s">
        <v>216</v>
      </c>
      <c r="E187" s="227" t="s">
        <v>19</v>
      </c>
      <c r="F187" s="228" t="s">
        <v>820</v>
      </c>
      <c r="G187" s="225"/>
      <c r="H187" s="229">
        <v>10.725</v>
      </c>
      <c r="I187" s="230"/>
      <c r="J187" s="225"/>
      <c r="K187" s="225"/>
      <c r="L187" s="231"/>
      <c r="M187" s="232"/>
      <c r="N187" s="233"/>
      <c r="O187" s="233"/>
      <c r="P187" s="233"/>
      <c r="Q187" s="233"/>
      <c r="R187" s="233"/>
      <c r="S187" s="233"/>
      <c r="T187" s="234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35" t="s">
        <v>216</v>
      </c>
      <c r="AU187" s="235" t="s">
        <v>85</v>
      </c>
      <c r="AV187" s="13" t="s">
        <v>85</v>
      </c>
      <c r="AW187" s="13" t="s">
        <v>37</v>
      </c>
      <c r="AX187" s="13" t="s">
        <v>75</v>
      </c>
      <c r="AY187" s="235" t="s">
        <v>199</v>
      </c>
    </row>
    <row r="188" s="14" customFormat="1">
      <c r="A188" s="14"/>
      <c r="B188" s="236"/>
      <c r="C188" s="237"/>
      <c r="D188" s="226" t="s">
        <v>216</v>
      </c>
      <c r="E188" s="238" t="s">
        <v>19</v>
      </c>
      <c r="F188" s="239" t="s">
        <v>218</v>
      </c>
      <c r="G188" s="237"/>
      <c r="H188" s="240">
        <v>10.725</v>
      </c>
      <c r="I188" s="241"/>
      <c r="J188" s="237"/>
      <c r="K188" s="237"/>
      <c r="L188" s="242"/>
      <c r="M188" s="243"/>
      <c r="N188" s="244"/>
      <c r="O188" s="244"/>
      <c r="P188" s="244"/>
      <c r="Q188" s="244"/>
      <c r="R188" s="244"/>
      <c r="S188" s="244"/>
      <c r="T188" s="245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46" t="s">
        <v>216</v>
      </c>
      <c r="AU188" s="246" t="s">
        <v>85</v>
      </c>
      <c r="AV188" s="14" t="s">
        <v>207</v>
      </c>
      <c r="AW188" s="14" t="s">
        <v>37</v>
      </c>
      <c r="AX188" s="14" t="s">
        <v>83</v>
      </c>
      <c r="AY188" s="246" t="s">
        <v>199</v>
      </c>
    </row>
    <row r="189" s="2" customFormat="1" ht="16.5" customHeight="1">
      <c r="A189" s="40"/>
      <c r="B189" s="41"/>
      <c r="C189" s="206" t="s">
        <v>553</v>
      </c>
      <c r="D189" s="206" t="s">
        <v>202</v>
      </c>
      <c r="E189" s="207" t="s">
        <v>603</v>
      </c>
      <c r="F189" s="208" t="s">
        <v>604</v>
      </c>
      <c r="G189" s="209" t="s">
        <v>417</v>
      </c>
      <c r="H189" s="210">
        <v>3</v>
      </c>
      <c r="I189" s="211"/>
      <c r="J189" s="212">
        <f>ROUND(I189*H189,2)</f>
        <v>0</v>
      </c>
      <c r="K189" s="208" t="s">
        <v>19</v>
      </c>
      <c r="L189" s="46"/>
      <c r="M189" s="213" t="s">
        <v>19</v>
      </c>
      <c r="N189" s="214" t="s">
        <v>46</v>
      </c>
      <c r="O189" s="86"/>
      <c r="P189" s="215">
        <f>O189*H189</f>
        <v>0</v>
      </c>
      <c r="Q189" s="215">
        <v>0</v>
      </c>
      <c r="R189" s="215">
        <f>Q189*H189</f>
        <v>0</v>
      </c>
      <c r="S189" s="215">
        <v>0</v>
      </c>
      <c r="T189" s="21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17" t="s">
        <v>128</v>
      </c>
      <c r="AT189" s="217" t="s">
        <v>202</v>
      </c>
      <c r="AU189" s="217" t="s">
        <v>85</v>
      </c>
      <c r="AY189" s="19" t="s">
        <v>199</v>
      </c>
      <c r="BE189" s="218">
        <f>IF(N189="základní",J189,0)</f>
        <v>0</v>
      </c>
      <c r="BF189" s="218">
        <f>IF(N189="snížená",J189,0)</f>
        <v>0</v>
      </c>
      <c r="BG189" s="218">
        <f>IF(N189="zákl. přenesená",J189,0)</f>
        <v>0</v>
      </c>
      <c r="BH189" s="218">
        <f>IF(N189="sníž. přenesená",J189,0)</f>
        <v>0</v>
      </c>
      <c r="BI189" s="218">
        <f>IF(N189="nulová",J189,0)</f>
        <v>0</v>
      </c>
      <c r="BJ189" s="19" t="s">
        <v>83</v>
      </c>
      <c r="BK189" s="218">
        <f>ROUND(I189*H189,2)</f>
        <v>0</v>
      </c>
      <c r="BL189" s="19" t="s">
        <v>128</v>
      </c>
      <c r="BM189" s="217" t="s">
        <v>821</v>
      </c>
    </row>
    <row r="190" s="2" customFormat="1" ht="16.5" customHeight="1">
      <c r="A190" s="40"/>
      <c r="B190" s="41"/>
      <c r="C190" s="206" t="s">
        <v>558</v>
      </c>
      <c r="D190" s="206" t="s">
        <v>202</v>
      </c>
      <c r="E190" s="207" t="s">
        <v>607</v>
      </c>
      <c r="F190" s="208" t="s">
        <v>608</v>
      </c>
      <c r="G190" s="209" t="s">
        <v>305</v>
      </c>
      <c r="H190" s="257"/>
      <c r="I190" s="211"/>
      <c r="J190" s="212">
        <f>ROUND(I190*H190,2)</f>
        <v>0</v>
      </c>
      <c r="K190" s="208" t="s">
        <v>206</v>
      </c>
      <c r="L190" s="46"/>
      <c r="M190" s="213" t="s">
        <v>19</v>
      </c>
      <c r="N190" s="214" t="s">
        <v>46</v>
      </c>
      <c r="O190" s="86"/>
      <c r="P190" s="215">
        <f>O190*H190</f>
        <v>0</v>
      </c>
      <c r="Q190" s="215">
        <v>0</v>
      </c>
      <c r="R190" s="215">
        <f>Q190*H190</f>
        <v>0</v>
      </c>
      <c r="S190" s="215">
        <v>0</v>
      </c>
      <c r="T190" s="21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17" t="s">
        <v>128</v>
      </c>
      <c r="AT190" s="217" t="s">
        <v>202</v>
      </c>
      <c r="AU190" s="217" t="s">
        <v>85</v>
      </c>
      <c r="AY190" s="19" t="s">
        <v>199</v>
      </c>
      <c r="BE190" s="218">
        <f>IF(N190="základní",J190,0)</f>
        <v>0</v>
      </c>
      <c r="BF190" s="218">
        <f>IF(N190="snížená",J190,0)</f>
        <v>0</v>
      </c>
      <c r="BG190" s="218">
        <f>IF(N190="zákl. přenesená",J190,0)</f>
        <v>0</v>
      </c>
      <c r="BH190" s="218">
        <f>IF(N190="sníž. přenesená",J190,0)</f>
        <v>0</v>
      </c>
      <c r="BI190" s="218">
        <f>IF(N190="nulová",J190,0)</f>
        <v>0</v>
      </c>
      <c r="BJ190" s="19" t="s">
        <v>83</v>
      </c>
      <c r="BK190" s="218">
        <f>ROUND(I190*H190,2)</f>
        <v>0</v>
      </c>
      <c r="BL190" s="19" t="s">
        <v>128</v>
      </c>
      <c r="BM190" s="217" t="s">
        <v>822</v>
      </c>
    </row>
    <row r="191" s="2" customFormat="1">
      <c r="A191" s="40"/>
      <c r="B191" s="41"/>
      <c r="C191" s="42"/>
      <c r="D191" s="219" t="s">
        <v>209</v>
      </c>
      <c r="E191" s="42"/>
      <c r="F191" s="220" t="s">
        <v>610</v>
      </c>
      <c r="G191" s="42"/>
      <c r="H191" s="42"/>
      <c r="I191" s="221"/>
      <c r="J191" s="42"/>
      <c r="K191" s="42"/>
      <c r="L191" s="46"/>
      <c r="M191" s="222"/>
      <c r="N191" s="223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209</v>
      </c>
      <c r="AU191" s="19" t="s">
        <v>85</v>
      </c>
    </row>
    <row r="192" s="12" customFormat="1" ht="25.92" customHeight="1">
      <c r="A192" s="12"/>
      <c r="B192" s="190"/>
      <c r="C192" s="191"/>
      <c r="D192" s="192" t="s">
        <v>74</v>
      </c>
      <c r="E192" s="193" t="s">
        <v>611</v>
      </c>
      <c r="F192" s="193" t="s">
        <v>612</v>
      </c>
      <c r="G192" s="191"/>
      <c r="H192" s="191"/>
      <c r="I192" s="194"/>
      <c r="J192" s="195">
        <f>BK192</f>
        <v>0</v>
      </c>
      <c r="K192" s="191"/>
      <c r="L192" s="196"/>
      <c r="M192" s="197"/>
      <c r="N192" s="198"/>
      <c r="O192" s="198"/>
      <c r="P192" s="199">
        <f>SUM(P193:P197)</f>
        <v>0</v>
      </c>
      <c r="Q192" s="198"/>
      <c r="R192" s="199">
        <f>SUM(R193:R197)</f>
        <v>0</v>
      </c>
      <c r="S192" s="198"/>
      <c r="T192" s="200">
        <f>SUM(T193:T197)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01" t="s">
        <v>207</v>
      </c>
      <c r="AT192" s="202" t="s">
        <v>74</v>
      </c>
      <c r="AU192" s="202" t="s">
        <v>75</v>
      </c>
      <c r="AY192" s="201" t="s">
        <v>199</v>
      </c>
      <c r="BK192" s="203">
        <f>SUM(BK193:BK197)</f>
        <v>0</v>
      </c>
    </row>
    <row r="193" s="2" customFormat="1" ht="16.5" customHeight="1">
      <c r="A193" s="40"/>
      <c r="B193" s="41"/>
      <c r="C193" s="206" t="s">
        <v>563</v>
      </c>
      <c r="D193" s="206" t="s">
        <v>202</v>
      </c>
      <c r="E193" s="207" t="s">
        <v>614</v>
      </c>
      <c r="F193" s="208" t="s">
        <v>615</v>
      </c>
      <c r="G193" s="209" t="s">
        <v>616</v>
      </c>
      <c r="H193" s="210">
        <v>15</v>
      </c>
      <c r="I193" s="211"/>
      <c r="J193" s="212">
        <f>ROUND(I193*H193,2)</f>
        <v>0</v>
      </c>
      <c r="K193" s="208" t="s">
        <v>206</v>
      </c>
      <c r="L193" s="46"/>
      <c r="M193" s="213" t="s">
        <v>19</v>
      </c>
      <c r="N193" s="214" t="s">
        <v>46</v>
      </c>
      <c r="O193" s="86"/>
      <c r="P193" s="215">
        <f>O193*H193</f>
        <v>0</v>
      </c>
      <c r="Q193" s="215">
        <v>0</v>
      </c>
      <c r="R193" s="215">
        <f>Q193*H193</f>
        <v>0</v>
      </c>
      <c r="S193" s="215">
        <v>0</v>
      </c>
      <c r="T193" s="21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17" t="s">
        <v>617</v>
      </c>
      <c r="AT193" s="217" t="s">
        <v>202</v>
      </c>
      <c r="AU193" s="217" t="s">
        <v>83</v>
      </c>
      <c r="AY193" s="19" t="s">
        <v>199</v>
      </c>
      <c r="BE193" s="218">
        <f>IF(N193="základní",J193,0)</f>
        <v>0</v>
      </c>
      <c r="BF193" s="218">
        <f>IF(N193="snížená",J193,0)</f>
        <v>0</v>
      </c>
      <c r="BG193" s="218">
        <f>IF(N193="zákl. přenesená",J193,0)</f>
        <v>0</v>
      </c>
      <c r="BH193" s="218">
        <f>IF(N193="sníž. přenesená",J193,0)</f>
        <v>0</v>
      </c>
      <c r="BI193" s="218">
        <f>IF(N193="nulová",J193,0)</f>
        <v>0</v>
      </c>
      <c r="BJ193" s="19" t="s">
        <v>83</v>
      </c>
      <c r="BK193" s="218">
        <f>ROUND(I193*H193,2)</f>
        <v>0</v>
      </c>
      <c r="BL193" s="19" t="s">
        <v>617</v>
      </c>
      <c r="BM193" s="217" t="s">
        <v>823</v>
      </c>
    </row>
    <row r="194" s="2" customFormat="1">
      <c r="A194" s="40"/>
      <c r="B194" s="41"/>
      <c r="C194" s="42"/>
      <c r="D194" s="219" t="s">
        <v>209</v>
      </c>
      <c r="E194" s="42"/>
      <c r="F194" s="220" t="s">
        <v>619</v>
      </c>
      <c r="G194" s="42"/>
      <c r="H194" s="42"/>
      <c r="I194" s="221"/>
      <c r="J194" s="42"/>
      <c r="K194" s="42"/>
      <c r="L194" s="46"/>
      <c r="M194" s="222"/>
      <c r="N194" s="223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209</v>
      </c>
      <c r="AU194" s="19" t="s">
        <v>83</v>
      </c>
    </row>
    <row r="195" s="13" customFormat="1">
      <c r="A195" s="13"/>
      <c r="B195" s="224"/>
      <c r="C195" s="225"/>
      <c r="D195" s="226" t="s">
        <v>216</v>
      </c>
      <c r="E195" s="227" t="s">
        <v>19</v>
      </c>
      <c r="F195" s="228" t="s">
        <v>824</v>
      </c>
      <c r="G195" s="225"/>
      <c r="H195" s="229">
        <v>10</v>
      </c>
      <c r="I195" s="230"/>
      <c r="J195" s="225"/>
      <c r="K195" s="225"/>
      <c r="L195" s="231"/>
      <c r="M195" s="232"/>
      <c r="N195" s="233"/>
      <c r="O195" s="233"/>
      <c r="P195" s="233"/>
      <c r="Q195" s="233"/>
      <c r="R195" s="233"/>
      <c r="S195" s="233"/>
      <c r="T195" s="234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35" t="s">
        <v>216</v>
      </c>
      <c r="AU195" s="235" t="s">
        <v>83</v>
      </c>
      <c r="AV195" s="13" t="s">
        <v>85</v>
      </c>
      <c r="AW195" s="13" t="s">
        <v>37</v>
      </c>
      <c r="AX195" s="13" t="s">
        <v>75</v>
      </c>
      <c r="AY195" s="235" t="s">
        <v>199</v>
      </c>
    </row>
    <row r="196" s="13" customFormat="1">
      <c r="A196" s="13"/>
      <c r="B196" s="224"/>
      <c r="C196" s="225"/>
      <c r="D196" s="226" t="s">
        <v>216</v>
      </c>
      <c r="E196" s="227" t="s">
        <v>19</v>
      </c>
      <c r="F196" s="228" t="s">
        <v>759</v>
      </c>
      <c r="G196" s="225"/>
      <c r="H196" s="229">
        <v>5</v>
      </c>
      <c r="I196" s="230"/>
      <c r="J196" s="225"/>
      <c r="K196" s="225"/>
      <c r="L196" s="231"/>
      <c r="M196" s="232"/>
      <c r="N196" s="233"/>
      <c r="O196" s="233"/>
      <c r="P196" s="233"/>
      <c r="Q196" s="233"/>
      <c r="R196" s="233"/>
      <c r="S196" s="233"/>
      <c r="T196" s="234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35" t="s">
        <v>216</v>
      </c>
      <c r="AU196" s="235" t="s">
        <v>83</v>
      </c>
      <c r="AV196" s="13" t="s">
        <v>85</v>
      </c>
      <c r="AW196" s="13" t="s">
        <v>37</v>
      </c>
      <c r="AX196" s="13" t="s">
        <v>75</v>
      </c>
      <c r="AY196" s="235" t="s">
        <v>199</v>
      </c>
    </row>
    <row r="197" s="14" customFormat="1">
      <c r="A197" s="14"/>
      <c r="B197" s="236"/>
      <c r="C197" s="237"/>
      <c r="D197" s="226" t="s">
        <v>216</v>
      </c>
      <c r="E197" s="238" t="s">
        <v>19</v>
      </c>
      <c r="F197" s="239" t="s">
        <v>218</v>
      </c>
      <c r="G197" s="237"/>
      <c r="H197" s="240">
        <v>15</v>
      </c>
      <c r="I197" s="241"/>
      <c r="J197" s="237"/>
      <c r="K197" s="237"/>
      <c r="L197" s="242"/>
      <c r="M197" s="262"/>
      <c r="N197" s="263"/>
      <c r="O197" s="263"/>
      <c r="P197" s="263"/>
      <c r="Q197" s="263"/>
      <c r="R197" s="263"/>
      <c r="S197" s="263"/>
      <c r="T197" s="26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46" t="s">
        <v>216</v>
      </c>
      <c r="AU197" s="246" t="s">
        <v>83</v>
      </c>
      <c r="AV197" s="14" t="s">
        <v>207</v>
      </c>
      <c r="AW197" s="14" t="s">
        <v>37</v>
      </c>
      <c r="AX197" s="14" t="s">
        <v>83</v>
      </c>
      <c r="AY197" s="246" t="s">
        <v>199</v>
      </c>
    </row>
    <row r="198" s="2" customFormat="1" ht="6.96" customHeight="1">
      <c r="A198" s="40"/>
      <c r="B198" s="61"/>
      <c r="C198" s="62"/>
      <c r="D198" s="62"/>
      <c r="E198" s="62"/>
      <c r="F198" s="62"/>
      <c r="G198" s="62"/>
      <c r="H198" s="62"/>
      <c r="I198" s="62"/>
      <c r="J198" s="62"/>
      <c r="K198" s="62"/>
      <c r="L198" s="46"/>
      <c r="M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</row>
  </sheetData>
  <sheetProtection sheet="1" autoFilter="0" formatColumns="0" formatRows="0" objects="1" scenarios="1" spinCount="100000" saltValue="ksdgBDjTGzmHifj69OsMeVfBJZ6N7Isvwcfc61ZovCDbFsDIzpjkqdjENhBPsXFVeerQg+0yDTww//RE7dLk/A==" hashValue="ZCsoX/hl0SdZZUt6K8SuV0/5BR5FzGg6wH6Wm3Vhli0mCbSNMw91mFemykPnOQbTxycoli1lA3Qhzuyb5gbu1g==" algorithmName="SHA-512" password="CC35"/>
  <autoFilter ref="C91:K197"/>
  <mergeCells count="9">
    <mergeCell ref="E7:H7"/>
    <mergeCell ref="E9:H9"/>
    <mergeCell ref="E18:H18"/>
    <mergeCell ref="E27:H27"/>
    <mergeCell ref="E48:H48"/>
    <mergeCell ref="E50:H50"/>
    <mergeCell ref="E82:H82"/>
    <mergeCell ref="E84:H84"/>
    <mergeCell ref="L2:V2"/>
  </mergeCells>
  <hyperlinks>
    <hyperlink ref="F96" r:id="rId1" display="https://podminky.urs.cz/item/CS_URS_2025_02/612315402"/>
    <hyperlink ref="F99" r:id="rId2" display="https://podminky.urs.cz/item/CS_URS_2025_02/997013151"/>
    <hyperlink ref="F101" r:id="rId3" display="https://podminky.urs.cz/item/CS_URS_2025_02/997013501"/>
    <hyperlink ref="F103" r:id="rId4" display="https://podminky.urs.cz/item/CS_URS_2025_02/997013509"/>
    <hyperlink ref="F107" r:id="rId5" display="https://podminky.urs.cz/item/CS_URS_2025_02/997013631"/>
    <hyperlink ref="F109" r:id="rId6" display="https://podminky.urs.cz/item/CS_URS_2025_02/997013811"/>
    <hyperlink ref="F112" r:id="rId7" display="https://podminky.urs.cz/item/CS_URS_2025_02/998011001"/>
    <hyperlink ref="F116" r:id="rId8" display="https://podminky.urs.cz/item/CS_URS_2025_02/725319111"/>
    <hyperlink ref="F119" r:id="rId9" display="https://podminky.urs.cz/item/CS_URS_2025_02/725821321"/>
    <hyperlink ref="F122" r:id="rId10" display="https://podminky.urs.cz/item/CS_URS_2025_02/751511851"/>
    <hyperlink ref="F124" r:id="rId11" display="https://podminky.urs.cz/item/CS_URS_2025_02/751512163"/>
    <hyperlink ref="F128" r:id="rId12" display="https://podminky.urs.cz/item/CS_URS_2025_02/998751201"/>
    <hyperlink ref="F133" r:id="rId13" display="https://podminky.urs.cz/item/CS_URS_2025_02/776111411"/>
    <hyperlink ref="F140" r:id="rId14" display="https://podminky.urs.cz/item/CS_URS_2025_02/776201812"/>
    <hyperlink ref="F142" r:id="rId15" display="https://podminky.urs.cz/item/CS_URS_2025_02/776111116"/>
    <hyperlink ref="F144" r:id="rId16" display="https://podminky.urs.cz/item/CS_URS_2025_02/776111311"/>
    <hyperlink ref="F146" r:id="rId17" display="https://podminky.urs.cz/item/CS_URS_2025_02/776121112"/>
    <hyperlink ref="F148" r:id="rId18" display="https://podminky.urs.cz/item/CS_URS_2025_02/776141111"/>
    <hyperlink ref="F150" r:id="rId19" display="https://podminky.urs.cz/item/CS_URS_2025_02/776231111"/>
    <hyperlink ref="F155" r:id="rId20" display="https://podminky.urs.cz/item/CS_URS_2025_02/776411111"/>
    <hyperlink ref="F160" r:id="rId21" display="https://podminky.urs.cz/item/CS_URS_2025_02/998776201"/>
    <hyperlink ref="F163" r:id="rId22" display="https://podminky.urs.cz/item/CS_URS_2025_02/783601321"/>
    <hyperlink ref="F165" r:id="rId23" display="https://podminky.urs.cz/item/CS_URS_2025_02/783601325"/>
    <hyperlink ref="F167" r:id="rId24" display="https://podminky.urs.cz/item/CS_URS_2025_02/783601421"/>
    <hyperlink ref="F169" r:id="rId25" display="https://podminky.urs.cz/item/CS_URS_2025_02/783614111"/>
    <hyperlink ref="F171" r:id="rId26" display="https://podminky.urs.cz/item/CS_URS_2025_02/783617111"/>
    <hyperlink ref="F174" r:id="rId27" display="https://podminky.urs.cz/item/CS_URS_2025_02/784121001"/>
    <hyperlink ref="F176" r:id="rId28" display="https://podminky.urs.cz/item/CS_URS_2025_02/784121011"/>
    <hyperlink ref="F178" r:id="rId29" display="https://podminky.urs.cz/item/CS_URS_2025_02/784181101"/>
    <hyperlink ref="F180" r:id="rId30" display="https://podminky.urs.cz/item/CS_URS_2025_02/784211001"/>
    <hyperlink ref="F182" r:id="rId31" display="https://podminky.urs.cz/item/CS_URS_2025_02/784221001"/>
    <hyperlink ref="F185" r:id="rId32" display="https://podminky.urs.cz/item/CS_URS_2025_02/786623021"/>
    <hyperlink ref="F191" r:id="rId33" display="https://podminky.urs.cz/item/CS_URS_2025_02/998786201"/>
    <hyperlink ref="F194" r:id="rId34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5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103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825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ROUND(J87,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ROUND((SUM(BE87:BE131)),  2)</f>
        <v>0</v>
      </c>
      <c r="G33" s="40"/>
      <c r="H33" s="40"/>
      <c r="I33" s="150">
        <v>0.20999999999999999</v>
      </c>
      <c r="J33" s="149">
        <f>ROUND(((SUM(BE87:BE131))*I33),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ROUND((SUM(BF87:BF131)),  2)</f>
        <v>0</v>
      </c>
      <c r="G34" s="40"/>
      <c r="H34" s="40"/>
      <c r="I34" s="150">
        <v>0.12</v>
      </c>
      <c r="J34" s="149">
        <f>ROUND(((SUM(BF87:BF131))*I34),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ROUND((SUM(BG87:BG131)),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ROUND((SUM(BH87:BH131)),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ROUND((SUM(BI87:BI131)),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07 UP učebny - Chemie sklad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J87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J88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J89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177</v>
      </c>
      <c r="E62" s="176"/>
      <c r="F62" s="176"/>
      <c r="G62" s="176"/>
      <c r="H62" s="176"/>
      <c r="I62" s="176"/>
      <c r="J62" s="177">
        <f>J92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67"/>
      <c r="C63" s="168"/>
      <c r="D63" s="169" t="s">
        <v>178</v>
      </c>
      <c r="E63" s="170"/>
      <c r="F63" s="170"/>
      <c r="G63" s="170"/>
      <c r="H63" s="170"/>
      <c r="I63" s="170"/>
      <c r="J63" s="171">
        <f>J103</f>
        <v>0</v>
      </c>
      <c r="K63" s="168"/>
      <c r="L63" s="17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73"/>
      <c r="C64" s="174"/>
      <c r="D64" s="175" t="s">
        <v>400</v>
      </c>
      <c r="E64" s="176"/>
      <c r="F64" s="176"/>
      <c r="G64" s="176"/>
      <c r="H64" s="176"/>
      <c r="I64" s="176"/>
      <c r="J64" s="177">
        <f>J104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402</v>
      </c>
      <c r="E65" s="176"/>
      <c r="F65" s="176"/>
      <c r="G65" s="176"/>
      <c r="H65" s="176"/>
      <c r="I65" s="176"/>
      <c r="J65" s="177">
        <f>J106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403</v>
      </c>
      <c r="E66" s="176"/>
      <c r="F66" s="176"/>
      <c r="G66" s="176"/>
      <c r="H66" s="176"/>
      <c r="I66" s="176"/>
      <c r="J66" s="177">
        <f>J117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67"/>
      <c r="C67" s="168"/>
      <c r="D67" s="169" t="s">
        <v>405</v>
      </c>
      <c r="E67" s="170"/>
      <c r="F67" s="170"/>
      <c r="G67" s="170"/>
      <c r="H67" s="170"/>
      <c r="I67" s="170"/>
      <c r="J67" s="171">
        <f>J126</f>
        <v>0</v>
      </c>
      <c r="K67" s="168"/>
      <c r="L67" s="17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2" customFormat="1" ht="21.84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61"/>
      <c r="C69" s="62"/>
      <c r="D69" s="62"/>
      <c r="E69" s="62"/>
      <c r="F69" s="62"/>
      <c r="G69" s="62"/>
      <c r="H69" s="62"/>
      <c r="I69" s="62"/>
      <c r="J69" s="62"/>
      <c r="K69" s="6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63"/>
      <c r="C73" s="64"/>
      <c r="D73" s="64"/>
      <c r="E73" s="64"/>
      <c r="F73" s="64"/>
      <c r="G73" s="64"/>
      <c r="H73" s="64"/>
      <c r="I73" s="64"/>
      <c r="J73" s="64"/>
      <c r="K73" s="64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184</v>
      </c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16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162" t="str">
        <f>E7</f>
        <v>Gymnázium Náchod -bez vybavení</v>
      </c>
      <c r="F77" s="34"/>
      <c r="G77" s="34"/>
      <c r="H77" s="34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167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71" t="str">
        <f>E9</f>
        <v>07 UP učebny - Chemie sklad</v>
      </c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21</v>
      </c>
      <c r="D81" s="42"/>
      <c r="E81" s="42"/>
      <c r="F81" s="29" t="str">
        <f>F12</f>
        <v xml:space="preserve"> </v>
      </c>
      <c r="G81" s="42"/>
      <c r="H81" s="42"/>
      <c r="I81" s="34" t="s">
        <v>23</v>
      </c>
      <c r="J81" s="74" t="str">
        <f>IF(J12="","",J12)</f>
        <v>16. 9. 2025</v>
      </c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25</v>
      </c>
      <c r="D83" s="42"/>
      <c r="E83" s="42"/>
      <c r="F83" s="29" t="str">
        <f>E15</f>
        <v xml:space="preserve"> </v>
      </c>
      <c r="G83" s="42"/>
      <c r="H83" s="42"/>
      <c r="I83" s="34" t="s">
        <v>33</v>
      </c>
      <c r="J83" s="38" t="str">
        <f>E21</f>
        <v xml:space="preserve"> 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31</v>
      </c>
      <c r="D84" s="42"/>
      <c r="E84" s="42"/>
      <c r="F84" s="29" t="str">
        <f>IF(E18="","",E18)</f>
        <v>Vyplň údaj</v>
      </c>
      <c r="G84" s="42"/>
      <c r="H84" s="42"/>
      <c r="I84" s="34" t="s">
        <v>38</v>
      </c>
      <c r="J84" s="38" t="str">
        <f>E24</f>
        <v xml:space="preserve"> 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0.32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1" customFormat="1" ht="29.28" customHeight="1">
      <c r="A86" s="179"/>
      <c r="B86" s="180"/>
      <c r="C86" s="181" t="s">
        <v>185</v>
      </c>
      <c r="D86" s="182" t="s">
        <v>60</v>
      </c>
      <c r="E86" s="182" t="s">
        <v>56</v>
      </c>
      <c r="F86" s="182" t="s">
        <v>57</v>
      </c>
      <c r="G86" s="182" t="s">
        <v>186</v>
      </c>
      <c r="H86" s="182" t="s">
        <v>187</v>
      </c>
      <c r="I86" s="182" t="s">
        <v>188</v>
      </c>
      <c r="J86" s="182" t="s">
        <v>172</v>
      </c>
      <c r="K86" s="183" t="s">
        <v>189</v>
      </c>
      <c r="L86" s="184"/>
      <c r="M86" s="94" t="s">
        <v>19</v>
      </c>
      <c r="N86" s="95" t="s">
        <v>45</v>
      </c>
      <c r="O86" s="95" t="s">
        <v>190</v>
      </c>
      <c r="P86" s="95" t="s">
        <v>191</v>
      </c>
      <c r="Q86" s="95" t="s">
        <v>192</v>
      </c>
      <c r="R86" s="95" t="s">
        <v>193</v>
      </c>
      <c r="S86" s="95" t="s">
        <v>194</v>
      </c>
      <c r="T86" s="96" t="s">
        <v>195</v>
      </c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</row>
    <row r="87" s="2" customFormat="1" ht="22.8" customHeight="1">
      <c r="A87" s="40"/>
      <c r="B87" s="41"/>
      <c r="C87" s="101" t="s">
        <v>196</v>
      </c>
      <c r="D87" s="42"/>
      <c r="E87" s="42"/>
      <c r="F87" s="42"/>
      <c r="G87" s="42"/>
      <c r="H87" s="42"/>
      <c r="I87" s="42"/>
      <c r="J87" s="185">
        <f>BK87</f>
        <v>0</v>
      </c>
      <c r="K87" s="42"/>
      <c r="L87" s="46"/>
      <c r="M87" s="97"/>
      <c r="N87" s="186"/>
      <c r="O87" s="98"/>
      <c r="P87" s="187">
        <f>P88+P103+P126</f>
        <v>0</v>
      </c>
      <c r="Q87" s="98"/>
      <c r="R87" s="187">
        <f>R88+R103+R126</f>
        <v>1.0632422484999999</v>
      </c>
      <c r="S87" s="98"/>
      <c r="T87" s="188">
        <f>T88+T103+T126</f>
        <v>0.02272238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74</v>
      </c>
      <c r="AU87" s="19" t="s">
        <v>173</v>
      </c>
      <c r="BK87" s="189">
        <f>BK88+BK103+BK126</f>
        <v>0</v>
      </c>
    </row>
    <row r="88" s="12" customFormat="1" ht="25.92" customHeight="1">
      <c r="A88" s="12"/>
      <c r="B88" s="190"/>
      <c r="C88" s="191"/>
      <c r="D88" s="192" t="s">
        <v>74</v>
      </c>
      <c r="E88" s="193" t="s">
        <v>197</v>
      </c>
      <c r="F88" s="193" t="s">
        <v>198</v>
      </c>
      <c r="G88" s="191"/>
      <c r="H88" s="191"/>
      <c r="I88" s="194"/>
      <c r="J88" s="195">
        <f>BK88</f>
        <v>0</v>
      </c>
      <c r="K88" s="191"/>
      <c r="L88" s="196"/>
      <c r="M88" s="197"/>
      <c r="N88" s="198"/>
      <c r="O88" s="198"/>
      <c r="P88" s="199">
        <f>P89+P92</f>
        <v>0</v>
      </c>
      <c r="Q88" s="198"/>
      <c r="R88" s="199">
        <f>R89+R92</f>
        <v>0.96237859999999997</v>
      </c>
      <c r="S88" s="198"/>
      <c r="T88" s="200">
        <f>T89+T92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1" t="s">
        <v>83</v>
      </c>
      <c r="AT88" s="202" t="s">
        <v>74</v>
      </c>
      <c r="AU88" s="202" t="s">
        <v>75</v>
      </c>
      <c r="AY88" s="201" t="s">
        <v>199</v>
      </c>
      <c r="BK88" s="203">
        <f>BK89+BK92</f>
        <v>0</v>
      </c>
    </row>
    <row r="89" s="12" customFormat="1" ht="22.8" customHeight="1">
      <c r="A89" s="12"/>
      <c r="B89" s="190"/>
      <c r="C89" s="191"/>
      <c r="D89" s="192" t="s">
        <v>74</v>
      </c>
      <c r="E89" s="204" t="s">
        <v>200</v>
      </c>
      <c r="F89" s="204" t="s">
        <v>201</v>
      </c>
      <c r="G89" s="191"/>
      <c r="H89" s="191"/>
      <c r="I89" s="194"/>
      <c r="J89" s="205">
        <f>BK89</f>
        <v>0</v>
      </c>
      <c r="K89" s="191"/>
      <c r="L89" s="196"/>
      <c r="M89" s="197"/>
      <c r="N89" s="198"/>
      <c r="O89" s="198"/>
      <c r="P89" s="199">
        <f>SUM(P90:P91)</f>
        <v>0</v>
      </c>
      <c r="Q89" s="198"/>
      <c r="R89" s="199">
        <f>SUM(R90:R91)</f>
        <v>0.96237859999999997</v>
      </c>
      <c r="S89" s="198"/>
      <c r="T89" s="200">
        <f>SUM(T90:T91)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83</v>
      </c>
      <c r="AT89" s="202" t="s">
        <v>74</v>
      </c>
      <c r="AU89" s="202" t="s">
        <v>83</v>
      </c>
      <c r="AY89" s="201" t="s">
        <v>199</v>
      </c>
      <c r="BK89" s="203">
        <f>SUM(BK90:BK91)</f>
        <v>0</v>
      </c>
    </row>
    <row r="90" s="2" customFormat="1" ht="16.5" customHeight="1">
      <c r="A90" s="40"/>
      <c r="B90" s="41"/>
      <c r="C90" s="206" t="s">
        <v>83</v>
      </c>
      <c r="D90" s="206" t="s">
        <v>202</v>
      </c>
      <c r="E90" s="207" t="s">
        <v>406</v>
      </c>
      <c r="F90" s="208" t="s">
        <v>407</v>
      </c>
      <c r="G90" s="209" t="s">
        <v>283</v>
      </c>
      <c r="H90" s="210">
        <v>61.298000000000002</v>
      </c>
      <c r="I90" s="211"/>
      <c r="J90" s="212">
        <f>ROUND(I90*H90,2)</f>
        <v>0</v>
      </c>
      <c r="K90" s="208" t="s">
        <v>206</v>
      </c>
      <c r="L90" s="46"/>
      <c r="M90" s="213" t="s">
        <v>19</v>
      </c>
      <c r="N90" s="214" t="s">
        <v>46</v>
      </c>
      <c r="O90" s="86"/>
      <c r="P90" s="215">
        <f>O90*H90</f>
        <v>0</v>
      </c>
      <c r="Q90" s="215">
        <v>0.015699999999999999</v>
      </c>
      <c r="R90" s="215">
        <f>Q90*H90</f>
        <v>0.96237859999999997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207</v>
      </c>
      <c r="AT90" s="217" t="s">
        <v>202</v>
      </c>
      <c r="AU90" s="217" t="s">
        <v>85</v>
      </c>
      <c r="AY90" s="19" t="s">
        <v>199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83</v>
      </c>
      <c r="BK90" s="218">
        <f>ROUND(I90*H90,2)</f>
        <v>0</v>
      </c>
      <c r="BL90" s="19" t="s">
        <v>207</v>
      </c>
      <c r="BM90" s="217" t="s">
        <v>826</v>
      </c>
    </row>
    <row r="91" s="2" customFormat="1">
      <c r="A91" s="40"/>
      <c r="B91" s="41"/>
      <c r="C91" s="42"/>
      <c r="D91" s="219" t="s">
        <v>209</v>
      </c>
      <c r="E91" s="42"/>
      <c r="F91" s="220" t="s">
        <v>409</v>
      </c>
      <c r="G91" s="42"/>
      <c r="H91" s="42"/>
      <c r="I91" s="221"/>
      <c r="J91" s="42"/>
      <c r="K91" s="42"/>
      <c r="L91" s="46"/>
      <c r="M91" s="222"/>
      <c r="N91" s="223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209</v>
      </c>
      <c r="AU91" s="19" t="s">
        <v>85</v>
      </c>
    </row>
    <row r="92" s="12" customFormat="1" ht="22.8" customHeight="1">
      <c r="A92" s="12"/>
      <c r="B92" s="190"/>
      <c r="C92" s="191"/>
      <c r="D92" s="192" t="s">
        <v>74</v>
      </c>
      <c r="E92" s="204" t="s">
        <v>236</v>
      </c>
      <c r="F92" s="204" t="s">
        <v>237</v>
      </c>
      <c r="G92" s="191"/>
      <c r="H92" s="191"/>
      <c r="I92" s="194"/>
      <c r="J92" s="205">
        <f>BK92</f>
        <v>0</v>
      </c>
      <c r="K92" s="191"/>
      <c r="L92" s="196"/>
      <c r="M92" s="197"/>
      <c r="N92" s="198"/>
      <c r="O92" s="198"/>
      <c r="P92" s="199">
        <f>SUM(P93:P102)</f>
        <v>0</v>
      </c>
      <c r="Q92" s="198"/>
      <c r="R92" s="199">
        <f>SUM(R93:R102)</f>
        <v>0</v>
      </c>
      <c r="S92" s="198"/>
      <c r="T92" s="200">
        <f>SUM(T93:T102)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1" t="s">
        <v>83</v>
      </c>
      <c r="AT92" s="202" t="s">
        <v>74</v>
      </c>
      <c r="AU92" s="202" t="s">
        <v>83</v>
      </c>
      <c r="AY92" s="201" t="s">
        <v>199</v>
      </c>
      <c r="BK92" s="203">
        <f>SUM(BK93:BK102)</f>
        <v>0</v>
      </c>
    </row>
    <row r="93" s="2" customFormat="1" ht="21.75" customHeight="1">
      <c r="A93" s="40"/>
      <c r="B93" s="41"/>
      <c r="C93" s="206" t="s">
        <v>85</v>
      </c>
      <c r="D93" s="206" t="s">
        <v>202</v>
      </c>
      <c r="E93" s="207" t="s">
        <v>428</v>
      </c>
      <c r="F93" s="208" t="s">
        <v>429</v>
      </c>
      <c r="G93" s="209" t="s">
        <v>213</v>
      </c>
      <c r="H93" s="210">
        <v>0.023</v>
      </c>
      <c r="I93" s="211"/>
      <c r="J93" s="212">
        <f>ROUND(I93*H93,2)</f>
        <v>0</v>
      </c>
      <c r="K93" s="208" t="s">
        <v>206</v>
      </c>
      <c r="L93" s="46"/>
      <c r="M93" s="213" t="s">
        <v>19</v>
      </c>
      <c r="N93" s="214" t="s">
        <v>46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207</v>
      </c>
      <c r="AT93" s="217" t="s">
        <v>202</v>
      </c>
      <c r="AU93" s="217" t="s">
        <v>85</v>
      </c>
      <c r="AY93" s="19" t="s">
        <v>199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83</v>
      </c>
      <c r="BK93" s="218">
        <f>ROUND(I93*H93,2)</f>
        <v>0</v>
      </c>
      <c r="BL93" s="19" t="s">
        <v>207</v>
      </c>
      <c r="BM93" s="217" t="s">
        <v>827</v>
      </c>
    </row>
    <row r="94" s="2" customFormat="1">
      <c r="A94" s="40"/>
      <c r="B94" s="41"/>
      <c r="C94" s="42"/>
      <c r="D94" s="219" t="s">
        <v>209</v>
      </c>
      <c r="E94" s="42"/>
      <c r="F94" s="220" t="s">
        <v>431</v>
      </c>
      <c r="G94" s="42"/>
      <c r="H94" s="42"/>
      <c r="I94" s="221"/>
      <c r="J94" s="42"/>
      <c r="K94" s="42"/>
      <c r="L94" s="46"/>
      <c r="M94" s="222"/>
      <c r="N94" s="223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209</v>
      </c>
      <c r="AU94" s="19" t="s">
        <v>85</v>
      </c>
    </row>
    <row r="95" s="2" customFormat="1" ht="16.5" customHeight="1">
      <c r="A95" s="40"/>
      <c r="B95" s="41"/>
      <c r="C95" s="206" t="s">
        <v>219</v>
      </c>
      <c r="D95" s="206" t="s">
        <v>202</v>
      </c>
      <c r="E95" s="207" t="s">
        <v>250</v>
      </c>
      <c r="F95" s="208" t="s">
        <v>251</v>
      </c>
      <c r="G95" s="209" t="s">
        <v>213</v>
      </c>
      <c r="H95" s="210">
        <v>0.023</v>
      </c>
      <c r="I95" s="211"/>
      <c r="J95" s="212">
        <f>ROUND(I95*H95,2)</f>
        <v>0</v>
      </c>
      <c r="K95" s="208" t="s">
        <v>206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207</v>
      </c>
      <c r="AT95" s="217" t="s">
        <v>202</v>
      </c>
      <c r="AU95" s="217" t="s">
        <v>85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828</v>
      </c>
    </row>
    <row r="96" s="2" customFormat="1">
      <c r="A96" s="40"/>
      <c r="B96" s="41"/>
      <c r="C96" s="42"/>
      <c r="D96" s="219" t="s">
        <v>209</v>
      </c>
      <c r="E96" s="42"/>
      <c r="F96" s="220" t="s">
        <v>253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209</v>
      </c>
      <c r="AU96" s="19" t="s">
        <v>85</v>
      </c>
    </row>
    <row r="97" s="2" customFormat="1" ht="16.5" customHeight="1">
      <c r="A97" s="40"/>
      <c r="B97" s="41"/>
      <c r="C97" s="206" t="s">
        <v>207</v>
      </c>
      <c r="D97" s="206" t="s">
        <v>202</v>
      </c>
      <c r="E97" s="207" t="s">
        <v>255</v>
      </c>
      <c r="F97" s="208" t="s">
        <v>256</v>
      </c>
      <c r="G97" s="209" t="s">
        <v>213</v>
      </c>
      <c r="H97" s="210">
        <v>0.46000000000000002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829</v>
      </c>
    </row>
    <row r="98" s="2" customFormat="1">
      <c r="A98" s="40"/>
      <c r="B98" s="41"/>
      <c r="C98" s="42"/>
      <c r="D98" s="219" t="s">
        <v>209</v>
      </c>
      <c r="E98" s="42"/>
      <c r="F98" s="220" t="s">
        <v>258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13" customFormat="1">
      <c r="A99" s="13"/>
      <c r="B99" s="224"/>
      <c r="C99" s="225"/>
      <c r="D99" s="226" t="s">
        <v>216</v>
      </c>
      <c r="E99" s="227" t="s">
        <v>19</v>
      </c>
      <c r="F99" s="228" t="s">
        <v>830</v>
      </c>
      <c r="G99" s="225"/>
      <c r="H99" s="229">
        <v>0.46000000000000002</v>
      </c>
      <c r="I99" s="230"/>
      <c r="J99" s="225"/>
      <c r="K99" s="225"/>
      <c r="L99" s="231"/>
      <c r="M99" s="232"/>
      <c r="N99" s="233"/>
      <c r="O99" s="233"/>
      <c r="P99" s="233"/>
      <c r="Q99" s="233"/>
      <c r="R99" s="233"/>
      <c r="S99" s="233"/>
      <c r="T99" s="234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5" t="s">
        <v>216</v>
      </c>
      <c r="AU99" s="235" t="s">
        <v>85</v>
      </c>
      <c r="AV99" s="13" t="s">
        <v>85</v>
      </c>
      <c r="AW99" s="13" t="s">
        <v>37</v>
      </c>
      <c r="AX99" s="13" t="s">
        <v>75</v>
      </c>
      <c r="AY99" s="235" t="s">
        <v>199</v>
      </c>
    </row>
    <row r="100" s="14" customFormat="1">
      <c r="A100" s="14"/>
      <c r="B100" s="236"/>
      <c r="C100" s="237"/>
      <c r="D100" s="226" t="s">
        <v>216</v>
      </c>
      <c r="E100" s="238" t="s">
        <v>19</v>
      </c>
      <c r="F100" s="239" t="s">
        <v>218</v>
      </c>
      <c r="G100" s="237"/>
      <c r="H100" s="240">
        <v>0.46000000000000002</v>
      </c>
      <c r="I100" s="241"/>
      <c r="J100" s="237"/>
      <c r="K100" s="237"/>
      <c r="L100" s="242"/>
      <c r="M100" s="243"/>
      <c r="N100" s="244"/>
      <c r="O100" s="244"/>
      <c r="P100" s="244"/>
      <c r="Q100" s="244"/>
      <c r="R100" s="244"/>
      <c r="S100" s="244"/>
      <c r="T100" s="245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6" t="s">
        <v>216</v>
      </c>
      <c r="AU100" s="246" t="s">
        <v>85</v>
      </c>
      <c r="AV100" s="14" t="s">
        <v>207</v>
      </c>
      <c r="AW100" s="14" t="s">
        <v>37</v>
      </c>
      <c r="AX100" s="14" t="s">
        <v>83</v>
      </c>
      <c r="AY100" s="246" t="s">
        <v>199</v>
      </c>
    </row>
    <row r="101" s="2" customFormat="1" ht="21.75" customHeight="1">
      <c r="A101" s="40"/>
      <c r="B101" s="41"/>
      <c r="C101" s="206" t="s">
        <v>238</v>
      </c>
      <c r="D101" s="206" t="s">
        <v>202</v>
      </c>
      <c r="E101" s="207" t="s">
        <v>260</v>
      </c>
      <c r="F101" s="208" t="s">
        <v>261</v>
      </c>
      <c r="G101" s="209" t="s">
        <v>213</v>
      </c>
      <c r="H101" s="210">
        <v>0.023</v>
      </c>
      <c r="I101" s="211"/>
      <c r="J101" s="212">
        <f>ROUND(I101*H101,2)</f>
        <v>0</v>
      </c>
      <c r="K101" s="208" t="s">
        <v>206</v>
      </c>
      <c r="L101" s="46"/>
      <c r="M101" s="213" t="s">
        <v>19</v>
      </c>
      <c r="N101" s="214" t="s">
        <v>46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0</v>
      </c>
      <c r="T101" s="21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207</v>
      </c>
      <c r="AT101" s="217" t="s">
        <v>202</v>
      </c>
      <c r="AU101" s="217" t="s">
        <v>85</v>
      </c>
      <c r="AY101" s="19" t="s">
        <v>199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83</v>
      </c>
      <c r="BK101" s="218">
        <f>ROUND(I101*H101,2)</f>
        <v>0</v>
      </c>
      <c r="BL101" s="19" t="s">
        <v>207</v>
      </c>
      <c r="BM101" s="217" t="s">
        <v>831</v>
      </c>
    </row>
    <row r="102" s="2" customFormat="1">
      <c r="A102" s="40"/>
      <c r="B102" s="41"/>
      <c r="C102" s="42"/>
      <c r="D102" s="219" t="s">
        <v>209</v>
      </c>
      <c r="E102" s="42"/>
      <c r="F102" s="220" t="s">
        <v>263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209</v>
      </c>
      <c r="AU102" s="19" t="s">
        <v>85</v>
      </c>
    </row>
    <row r="103" s="12" customFormat="1" ht="25.92" customHeight="1">
      <c r="A103" s="12"/>
      <c r="B103" s="190"/>
      <c r="C103" s="191"/>
      <c r="D103" s="192" t="s">
        <v>74</v>
      </c>
      <c r="E103" s="193" t="s">
        <v>277</v>
      </c>
      <c r="F103" s="193" t="s">
        <v>278</v>
      </c>
      <c r="G103" s="191"/>
      <c r="H103" s="191"/>
      <c r="I103" s="194"/>
      <c r="J103" s="195">
        <f>BK103</f>
        <v>0</v>
      </c>
      <c r="K103" s="191"/>
      <c r="L103" s="196"/>
      <c r="M103" s="197"/>
      <c r="N103" s="198"/>
      <c r="O103" s="198"/>
      <c r="P103" s="199">
        <f>P104+P106+P117</f>
        <v>0</v>
      </c>
      <c r="Q103" s="198"/>
      <c r="R103" s="199">
        <f>R104+R106+R117</f>
        <v>0.1008636485</v>
      </c>
      <c r="S103" s="198"/>
      <c r="T103" s="200">
        <f>T104+T106+T117</f>
        <v>0.02272238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1" t="s">
        <v>85</v>
      </c>
      <c r="AT103" s="202" t="s">
        <v>74</v>
      </c>
      <c r="AU103" s="202" t="s">
        <v>75</v>
      </c>
      <c r="AY103" s="201" t="s">
        <v>199</v>
      </c>
      <c r="BK103" s="203">
        <f>BK104+BK106+BK117</f>
        <v>0</v>
      </c>
    </row>
    <row r="104" s="12" customFormat="1" ht="22.8" customHeight="1">
      <c r="A104" s="12"/>
      <c r="B104" s="190"/>
      <c r="C104" s="191"/>
      <c r="D104" s="192" t="s">
        <v>74</v>
      </c>
      <c r="E104" s="204" t="s">
        <v>463</v>
      </c>
      <c r="F104" s="204" t="s">
        <v>464</v>
      </c>
      <c r="G104" s="191"/>
      <c r="H104" s="191"/>
      <c r="I104" s="194"/>
      <c r="J104" s="205">
        <f>BK104</f>
        <v>0</v>
      </c>
      <c r="K104" s="191"/>
      <c r="L104" s="196"/>
      <c r="M104" s="197"/>
      <c r="N104" s="198"/>
      <c r="O104" s="198"/>
      <c r="P104" s="199">
        <f>P105</f>
        <v>0</v>
      </c>
      <c r="Q104" s="198"/>
      <c r="R104" s="199">
        <f>R105</f>
        <v>0</v>
      </c>
      <c r="S104" s="198"/>
      <c r="T104" s="200">
        <f>T105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1" t="s">
        <v>85</v>
      </c>
      <c r="AT104" s="202" t="s">
        <v>74</v>
      </c>
      <c r="AU104" s="202" t="s">
        <v>83</v>
      </c>
      <c r="AY104" s="201" t="s">
        <v>199</v>
      </c>
      <c r="BK104" s="203">
        <f>BK105</f>
        <v>0</v>
      </c>
    </row>
    <row r="105" s="2" customFormat="1" ht="16.5" customHeight="1">
      <c r="A105" s="40"/>
      <c r="B105" s="41"/>
      <c r="C105" s="206" t="s">
        <v>200</v>
      </c>
      <c r="D105" s="206" t="s">
        <v>202</v>
      </c>
      <c r="E105" s="207" t="s">
        <v>701</v>
      </c>
      <c r="F105" s="208" t="s">
        <v>832</v>
      </c>
      <c r="G105" s="209" t="s">
        <v>461</v>
      </c>
      <c r="H105" s="210">
        <v>1</v>
      </c>
      <c r="I105" s="211"/>
      <c r="J105" s="212">
        <f>ROUND(I105*H105,2)</f>
        <v>0</v>
      </c>
      <c r="K105" s="208" t="s">
        <v>19</v>
      </c>
      <c r="L105" s="46"/>
      <c r="M105" s="213" t="s">
        <v>19</v>
      </c>
      <c r="N105" s="214" t="s">
        <v>46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</v>
      </c>
      <c r="T105" s="21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128</v>
      </c>
      <c r="AT105" s="217" t="s">
        <v>202</v>
      </c>
      <c r="AU105" s="217" t="s">
        <v>85</v>
      </c>
      <c r="AY105" s="19" t="s">
        <v>199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83</v>
      </c>
      <c r="BK105" s="218">
        <f>ROUND(I105*H105,2)</f>
        <v>0</v>
      </c>
      <c r="BL105" s="19" t="s">
        <v>128</v>
      </c>
      <c r="BM105" s="217" t="s">
        <v>833</v>
      </c>
    </row>
    <row r="106" s="12" customFormat="1" ht="22.8" customHeight="1">
      <c r="A106" s="12"/>
      <c r="B106" s="190"/>
      <c r="C106" s="191"/>
      <c r="D106" s="192" t="s">
        <v>74</v>
      </c>
      <c r="E106" s="204" t="s">
        <v>541</v>
      </c>
      <c r="F106" s="204" t="s">
        <v>542</v>
      </c>
      <c r="G106" s="191"/>
      <c r="H106" s="191"/>
      <c r="I106" s="194"/>
      <c r="J106" s="205">
        <f>BK106</f>
        <v>0</v>
      </c>
      <c r="K106" s="191"/>
      <c r="L106" s="196"/>
      <c r="M106" s="197"/>
      <c r="N106" s="198"/>
      <c r="O106" s="198"/>
      <c r="P106" s="199">
        <f>SUM(P107:P116)</f>
        <v>0</v>
      </c>
      <c r="Q106" s="198"/>
      <c r="R106" s="199">
        <f>SUM(R107:R116)</f>
        <v>0.0018380505000000001</v>
      </c>
      <c r="S106" s="198"/>
      <c r="T106" s="200">
        <f>SUM(T107:T116)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1" t="s">
        <v>85</v>
      </c>
      <c r="AT106" s="202" t="s">
        <v>74</v>
      </c>
      <c r="AU106" s="202" t="s">
        <v>83</v>
      </c>
      <c r="AY106" s="201" t="s">
        <v>199</v>
      </c>
      <c r="BK106" s="203">
        <f>SUM(BK107:BK116)</f>
        <v>0</v>
      </c>
    </row>
    <row r="107" s="2" customFormat="1" ht="16.5" customHeight="1">
      <c r="A107" s="40"/>
      <c r="B107" s="41"/>
      <c r="C107" s="206" t="s">
        <v>249</v>
      </c>
      <c r="D107" s="206" t="s">
        <v>202</v>
      </c>
      <c r="E107" s="207" t="s">
        <v>544</v>
      </c>
      <c r="F107" s="208" t="s">
        <v>545</v>
      </c>
      <c r="G107" s="209" t="s">
        <v>283</v>
      </c>
      <c r="H107" s="210">
        <v>2.7170000000000001</v>
      </c>
      <c r="I107" s="211"/>
      <c r="J107" s="212">
        <f>ROUND(I107*H107,2)</f>
        <v>0</v>
      </c>
      <c r="K107" s="208" t="s">
        <v>206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8.7100000000000003E-05</v>
      </c>
      <c r="R107" s="215">
        <f>Q107*H107</f>
        <v>0.00023665070000000003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128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128</v>
      </c>
      <c r="BM107" s="217" t="s">
        <v>834</v>
      </c>
    </row>
    <row r="108" s="2" customFormat="1">
      <c r="A108" s="40"/>
      <c r="B108" s="41"/>
      <c r="C108" s="42"/>
      <c r="D108" s="219" t="s">
        <v>209</v>
      </c>
      <c r="E108" s="42"/>
      <c r="F108" s="220" t="s">
        <v>547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209</v>
      </c>
      <c r="AU108" s="19" t="s">
        <v>85</v>
      </c>
    </row>
    <row r="109" s="2" customFormat="1" ht="16.5" customHeight="1">
      <c r="A109" s="40"/>
      <c r="B109" s="41"/>
      <c r="C109" s="206" t="s">
        <v>254</v>
      </c>
      <c r="D109" s="206" t="s">
        <v>202</v>
      </c>
      <c r="E109" s="207" t="s">
        <v>549</v>
      </c>
      <c r="F109" s="208" t="s">
        <v>550</v>
      </c>
      <c r="G109" s="209" t="s">
        <v>283</v>
      </c>
      <c r="H109" s="210">
        <v>2.7170000000000001</v>
      </c>
      <c r="I109" s="211"/>
      <c r="J109" s="212">
        <f>ROUND(I109*H109,2)</f>
        <v>0</v>
      </c>
      <c r="K109" s="208" t="s">
        <v>206</v>
      </c>
      <c r="L109" s="46"/>
      <c r="M109" s="213" t="s">
        <v>19</v>
      </c>
      <c r="N109" s="214" t="s">
        <v>46</v>
      </c>
      <c r="O109" s="86"/>
      <c r="P109" s="215">
        <f>O109*H109</f>
        <v>0</v>
      </c>
      <c r="Q109" s="215">
        <v>0.00022599999999999999</v>
      </c>
      <c r="R109" s="215">
        <f>Q109*H109</f>
        <v>0.00061404199999999997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128</v>
      </c>
      <c r="AT109" s="217" t="s">
        <v>202</v>
      </c>
      <c r="AU109" s="217" t="s">
        <v>85</v>
      </c>
      <c r="AY109" s="19" t="s">
        <v>199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83</v>
      </c>
      <c r="BK109" s="218">
        <f>ROUND(I109*H109,2)</f>
        <v>0</v>
      </c>
      <c r="BL109" s="19" t="s">
        <v>128</v>
      </c>
      <c r="BM109" s="217" t="s">
        <v>835</v>
      </c>
    </row>
    <row r="110" s="2" customFormat="1">
      <c r="A110" s="40"/>
      <c r="B110" s="41"/>
      <c r="C110" s="42"/>
      <c r="D110" s="219" t="s">
        <v>209</v>
      </c>
      <c r="E110" s="42"/>
      <c r="F110" s="220" t="s">
        <v>552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209</v>
      </c>
      <c r="AU110" s="19" t="s">
        <v>85</v>
      </c>
    </row>
    <row r="111" s="2" customFormat="1" ht="16.5" customHeight="1">
      <c r="A111" s="40"/>
      <c r="B111" s="41"/>
      <c r="C111" s="206" t="s">
        <v>230</v>
      </c>
      <c r="D111" s="206" t="s">
        <v>202</v>
      </c>
      <c r="E111" s="207" t="s">
        <v>554</v>
      </c>
      <c r="F111" s="208" t="s">
        <v>555</v>
      </c>
      <c r="G111" s="209" t="s">
        <v>283</v>
      </c>
      <c r="H111" s="210">
        <v>2.7170000000000001</v>
      </c>
      <c r="I111" s="211"/>
      <c r="J111" s="212">
        <f>ROUND(I111*H111,2)</f>
        <v>0</v>
      </c>
      <c r="K111" s="208" t="s">
        <v>206</v>
      </c>
      <c r="L111" s="46"/>
      <c r="M111" s="213" t="s">
        <v>19</v>
      </c>
      <c r="N111" s="214" t="s">
        <v>46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</v>
      </c>
      <c r="T111" s="21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128</v>
      </c>
      <c r="AT111" s="217" t="s">
        <v>202</v>
      </c>
      <c r="AU111" s="217" t="s">
        <v>85</v>
      </c>
      <c r="AY111" s="19" t="s">
        <v>199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83</v>
      </c>
      <c r="BK111" s="218">
        <f>ROUND(I111*H111,2)</f>
        <v>0</v>
      </c>
      <c r="BL111" s="19" t="s">
        <v>128</v>
      </c>
      <c r="BM111" s="217" t="s">
        <v>836</v>
      </c>
    </row>
    <row r="112" s="2" customFormat="1">
      <c r="A112" s="40"/>
      <c r="B112" s="41"/>
      <c r="C112" s="42"/>
      <c r="D112" s="219" t="s">
        <v>209</v>
      </c>
      <c r="E112" s="42"/>
      <c r="F112" s="220" t="s">
        <v>557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209</v>
      </c>
      <c r="AU112" s="19" t="s">
        <v>85</v>
      </c>
    </row>
    <row r="113" s="2" customFormat="1" ht="16.5" customHeight="1">
      <c r="A113" s="40"/>
      <c r="B113" s="41"/>
      <c r="C113" s="206" t="s">
        <v>265</v>
      </c>
      <c r="D113" s="206" t="s">
        <v>202</v>
      </c>
      <c r="E113" s="207" t="s">
        <v>559</v>
      </c>
      <c r="F113" s="208" t="s">
        <v>560</v>
      </c>
      <c r="G113" s="209" t="s">
        <v>283</v>
      </c>
      <c r="H113" s="210">
        <v>2.7170000000000001</v>
      </c>
      <c r="I113" s="211"/>
      <c r="J113" s="212">
        <f>ROUND(I113*H113,2)</f>
        <v>0</v>
      </c>
      <c r="K113" s="208" t="s">
        <v>206</v>
      </c>
      <c r="L113" s="46"/>
      <c r="M113" s="213" t="s">
        <v>19</v>
      </c>
      <c r="N113" s="214" t="s">
        <v>46</v>
      </c>
      <c r="O113" s="86"/>
      <c r="P113" s="215">
        <f>O113*H113</f>
        <v>0</v>
      </c>
      <c r="Q113" s="215">
        <v>0.00015870000000000001</v>
      </c>
      <c r="R113" s="215">
        <f>Q113*H113</f>
        <v>0.00043118790000000001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128</v>
      </c>
      <c r="AT113" s="217" t="s">
        <v>202</v>
      </c>
      <c r="AU113" s="217" t="s">
        <v>85</v>
      </c>
      <c r="AY113" s="19" t="s">
        <v>199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83</v>
      </c>
      <c r="BK113" s="218">
        <f>ROUND(I113*H113,2)</f>
        <v>0</v>
      </c>
      <c r="BL113" s="19" t="s">
        <v>128</v>
      </c>
      <c r="BM113" s="217" t="s">
        <v>837</v>
      </c>
    </row>
    <row r="114" s="2" customFormat="1">
      <c r="A114" s="40"/>
      <c r="B114" s="41"/>
      <c r="C114" s="42"/>
      <c r="D114" s="219" t="s">
        <v>209</v>
      </c>
      <c r="E114" s="42"/>
      <c r="F114" s="220" t="s">
        <v>562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209</v>
      </c>
      <c r="AU114" s="19" t="s">
        <v>85</v>
      </c>
    </row>
    <row r="115" s="2" customFormat="1" ht="16.5" customHeight="1">
      <c r="A115" s="40"/>
      <c r="B115" s="41"/>
      <c r="C115" s="206" t="s">
        <v>271</v>
      </c>
      <c r="D115" s="206" t="s">
        <v>202</v>
      </c>
      <c r="E115" s="207" t="s">
        <v>564</v>
      </c>
      <c r="F115" s="208" t="s">
        <v>565</v>
      </c>
      <c r="G115" s="209" t="s">
        <v>283</v>
      </c>
      <c r="H115" s="210">
        <v>2.7170000000000001</v>
      </c>
      <c r="I115" s="211"/>
      <c r="J115" s="212">
        <f>ROUND(I115*H115,2)</f>
        <v>0</v>
      </c>
      <c r="K115" s="208" t="s">
        <v>206</v>
      </c>
      <c r="L115" s="46"/>
      <c r="M115" s="213" t="s">
        <v>19</v>
      </c>
      <c r="N115" s="214" t="s">
        <v>46</v>
      </c>
      <c r="O115" s="86"/>
      <c r="P115" s="215">
        <f>O115*H115</f>
        <v>0</v>
      </c>
      <c r="Q115" s="215">
        <v>0.00020469999999999999</v>
      </c>
      <c r="R115" s="215">
        <f>Q115*H115</f>
        <v>0.0005561699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128</v>
      </c>
      <c r="AT115" s="217" t="s">
        <v>202</v>
      </c>
      <c r="AU115" s="217" t="s">
        <v>85</v>
      </c>
      <c r="AY115" s="19" t="s">
        <v>199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83</v>
      </c>
      <c r="BK115" s="218">
        <f>ROUND(I115*H115,2)</f>
        <v>0</v>
      </c>
      <c r="BL115" s="19" t="s">
        <v>128</v>
      </c>
      <c r="BM115" s="217" t="s">
        <v>838</v>
      </c>
    </row>
    <row r="116" s="2" customFormat="1">
      <c r="A116" s="40"/>
      <c r="B116" s="41"/>
      <c r="C116" s="42"/>
      <c r="D116" s="219" t="s">
        <v>209</v>
      </c>
      <c r="E116" s="42"/>
      <c r="F116" s="220" t="s">
        <v>567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209</v>
      </c>
      <c r="AU116" s="19" t="s">
        <v>85</v>
      </c>
    </row>
    <row r="117" s="12" customFormat="1" ht="22.8" customHeight="1">
      <c r="A117" s="12"/>
      <c r="B117" s="190"/>
      <c r="C117" s="191"/>
      <c r="D117" s="192" t="s">
        <v>74</v>
      </c>
      <c r="E117" s="204" t="s">
        <v>568</v>
      </c>
      <c r="F117" s="204" t="s">
        <v>569</v>
      </c>
      <c r="G117" s="191"/>
      <c r="H117" s="191"/>
      <c r="I117" s="194"/>
      <c r="J117" s="205">
        <f>BK117</f>
        <v>0</v>
      </c>
      <c r="K117" s="191"/>
      <c r="L117" s="196"/>
      <c r="M117" s="197"/>
      <c r="N117" s="198"/>
      <c r="O117" s="198"/>
      <c r="P117" s="199">
        <f>SUM(P118:P125)</f>
        <v>0</v>
      </c>
      <c r="Q117" s="198"/>
      <c r="R117" s="199">
        <f>SUM(R118:R125)</f>
        <v>0.099025598000000006</v>
      </c>
      <c r="S117" s="198"/>
      <c r="T117" s="200">
        <f>SUM(T118:T125)</f>
        <v>0.02272238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1" t="s">
        <v>85</v>
      </c>
      <c r="AT117" s="202" t="s">
        <v>74</v>
      </c>
      <c r="AU117" s="202" t="s">
        <v>83</v>
      </c>
      <c r="AY117" s="201" t="s">
        <v>199</v>
      </c>
      <c r="BK117" s="203">
        <f>SUM(BK118:BK125)</f>
        <v>0</v>
      </c>
    </row>
    <row r="118" s="2" customFormat="1" ht="16.5" customHeight="1">
      <c r="A118" s="40"/>
      <c r="B118" s="41"/>
      <c r="C118" s="206" t="s">
        <v>8</v>
      </c>
      <c r="D118" s="206" t="s">
        <v>202</v>
      </c>
      <c r="E118" s="207" t="s">
        <v>571</v>
      </c>
      <c r="F118" s="208" t="s">
        <v>572</v>
      </c>
      <c r="G118" s="209" t="s">
        <v>283</v>
      </c>
      <c r="H118" s="210">
        <v>73.298000000000002</v>
      </c>
      <c r="I118" s="211"/>
      <c r="J118" s="212">
        <f>ROUND(I118*H118,2)</f>
        <v>0</v>
      </c>
      <c r="K118" s="208" t="s">
        <v>206</v>
      </c>
      <c r="L118" s="46"/>
      <c r="M118" s="213" t="s">
        <v>19</v>
      </c>
      <c r="N118" s="214" t="s">
        <v>46</v>
      </c>
      <c r="O118" s="86"/>
      <c r="P118" s="215">
        <f>O118*H118</f>
        <v>0</v>
      </c>
      <c r="Q118" s="215">
        <v>0.001</v>
      </c>
      <c r="R118" s="215">
        <f>Q118*H118</f>
        <v>0.073298000000000002</v>
      </c>
      <c r="S118" s="215">
        <v>0.00031</v>
      </c>
      <c r="T118" s="216">
        <f>S118*H118</f>
        <v>0.02272238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17" t="s">
        <v>128</v>
      </c>
      <c r="AT118" s="217" t="s">
        <v>202</v>
      </c>
      <c r="AU118" s="217" t="s">
        <v>85</v>
      </c>
      <c r="AY118" s="19" t="s">
        <v>199</v>
      </c>
      <c r="BE118" s="218">
        <f>IF(N118="základní",J118,0)</f>
        <v>0</v>
      </c>
      <c r="BF118" s="218">
        <f>IF(N118="snížená",J118,0)</f>
        <v>0</v>
      </c>
      <c r="BG118" s="218">
        <f>IF(N118="zákl. přenesená",J118,0)</f>
        <v>0</v>
      </c>
      <c r="BH118" s="218">
        <f>IF(N118="sníž. přenesená",J118,0)</f>
        <v>0</v>
      </c>
      <c r="BI118" s="218">
        <f>IF(N118="nulová",J118,0)</f>
        <v>0</v>
      </c>
      <c r="BJ118" s="19" t="s">
        <v>83</v>
      </c>
      <c r="BK118" s="218">
        <f>ROUND(I118*H118,2)</f>
        <v>0</v>
      </c>
      <c r="BL118" s="19" t="s">
        <v>128</v>
      </c>
      <c r="BM118" s="217" t="s">
        <v>839</v>
      </c>
    </row>
    <row r="119" s="2" customFormat="1">
      <c r="A119" s="40"/>
      <c r="B119" s="41"/>
      <c r="C119" s="42"/>
      <c r="D119" s="219" t="s">
        <v>209</v>
      </c>
      <c r="E119" s="42"/>
      <c r="F119" s="220" t="s">
        <v>574</v>
      </c>
      <c r="G119" s="42"/>
      <c r="H119" s="42"/>
      <c r="I119" s="221"/>
      <c r="J119" s="42"/>
      <c r="K119" s="42"/>
      <c r="L119" s="46"/>
      <c r="M119" s="222"/>
      <c r="N119" s="223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209</v>
      </c>
      <c r="AU119" s="19" t="s">
        <v>85</v>
      </c>
    </row>
    <row r="120" s="2" customFormat="1" ht="16.5" customHeight="1">
      <c r="A120" s="40"/>
      <c r="B120" s="41"/>
      <c r="C120" s="206" t="s">
        <v>286</v>
      </c>
      <c r="D120" s="206" t="s">
        <v>202</v>
      </c>
      <c r="E120" s="207" t="s">
        <v>576</v>
      </c>
      <c r="F120" s="208" t="s">
        <v>577</v>
      </c>
      <c r="G120" s="209" t="s">
        <v>283</v>
      </c>
      <c r="H120" s="210">
        <v>73.298000000000002</v>
      </c>
      <c r="I120" s="211"/>
      <c r="J120" s="212">
        <f>ROUND(I120*H120,2)</f>
        <v>0</v>
      </c>
      <c r="K120" s="208" t="s">
        <v>206</v>
      </c>
      <c r="L120" s="46"/>
      <c r="M120" s="213" t="s">
        <v>19</v>
      </c>
      <c r="N120" s="214" t="s">
        <v>46</v>
      </c>
      <c r="O120" s="86"/>
      <c r="P120" s="215">
        <f>O120*H120</f>
        <v>0</v>
      </c>
      <c r="Q120" s="215">
        <v>0</v>
      </c>
      <c r="R120" s="215">
        <f>Q120*H120</f>
        <v>0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128</v>
      </c>
      <c r="AT120" s="217" t="s">
        <v>202</v>
      </c>
      <c r="AU120" s="217" t="s">
        <v>85</v>
      </c>
      <c r="AY120" s="19" t="s">
        <v>199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83</v>
      </c>
      <c r="BK120" s="218">
        <f>ROUND(I120*H120,2)</f>
        <v>0</v>
      </c>
      <c r="BL120" s="19" t="s">
        <v>128</v>
      </c>
      <c r="BM120" s="217" t="s">
        <v>840</v>
      </c>
    </row>
    <row r="121" s="2" customFormat="1">
      <c r="A121" s="40"/>
      <c r="B121" s="41"/>
      <c r="C121" s="42"/>
      <c r="D121" s="219" t="s">
        <v>209</v>
      </c>
      <c r="E121" s="42"/>
      <c r="F121" s="220" t="s">
        <v>579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209</v>
      </c>
      <c r="AU121" s="19" t="s">
        <v>85</v>
      </c>
    </row>
    <row r="122" s="2" customFormat="1" ht="16.5" customHeight="1">
      <c r="A122" s="40"/>
      <c r="B122" s="41"/>
      <c r="C122" s="206" t="s">
        <v>293</v>
      </c>
      <c r="D122" s="206" t="s">
        <v>202</v>
      </c>
      <c r="E122" s="207" t="s">
        <v>581</v>
      </c>
      <c r="F122" s="208" t="s">
        <v>582</v>
      </c>
      <c r="G122" s="209" t="s">
        <v>283</v>
      </c>
      <c r="H122" s="210">
        <v>73.298000000000002</v>
      </c>
      <c r="I122" s="211"/>
      <c r="J122" s="212">
        <f>ROUND(I122*H122,2)</f>
        <v>0</v>
      </c>
      <c r="K122" s="208" t="s">
        <v>206</v>
      </c>
      <c r="L122" s="46"/>
      <c r="M122" s="213" t="s">
        <v>19</v>
      </c>
      <c r="N122" s="214" t="s">
        <v>46</v>
      </c>
      <c r="O122" s="86"/>
      <c r="P122" s="215">
        <f>O122*H122</f>
        <v>0</v>
      </c>
      <c r="Q122" s="215">
        <v>0.00020799999999999999</v>
      </c>
      <c r="R122" s="215">
        <f>Q122*H122</f>
        <v>0.015245983999999999</v>
      </c>
      <c r="S122" s="215">
        <v>0</v>
      </c>
      <c r="T122" s="21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17" t="s">
        <v>128</v>
      </c>
      <c r="AT122" s="217" t="s">
        <v>202</v>
      </c>
      <c r="AU122" s="217" t="s">
        <v>85</v>
      </c>
      <c r="AY122" s="19" t="s">
        <v>199</v>
      </c>
      <c r="BE122" s="218">
        <f>IF(N122="základní",J122,0)</f>
        <v>0</v>
      </c>
      <c r="BF122" s="218">
        <f>IF(N122="snížená",J122,0)</f>
        <v>0</v>
      </c>
      <c r="BG122" s="218">
        <f>IF(N122="zákl. přenesená",J122,0)</f>
        <v>0</v>
      </c>
      <c r="BH122" s="218">
        <f>IF(N122="sníž. přenesená",J122,0)</f>
        <v>0</v>
      </c>
      <c r="BI122" s="218">
        <f>IF(N122="nulová",J122,0)</f>
        <v>0</v>
      </c>
      <c r="BJ122" s="19" t="s">
        <v>83</v>
      </c>
      <c r="BK122" s="218">
        <f>ROUND(I122*H122,2)</f>
        <v>0</v>
      </c>
      <c r="BL122" s="19" t="s">
        <v>128</v>
      </c>
      <c r="BM122" s="217" t="s">
        <v>841</v>
      </c>
    </row>
    <row r="123" s="2" customFormat="1">
      <c r="A123" s="40"/>
      <c r="B123" s="41"/>
      <c r="C123" s="42"/>
      <c r="D123" s="219" t="s">
        <v>209</v>
      </c>
      <c r="E123" s="42"/>
      <c r="F123" s="220" t="s">
        <v>584</v>
      </c>
      <c r="G123" s="42"/>
      <c r="H123" s="42"/>
      <c r="I123" s="221"/>
      <c r="J123" s="42"/>
      <c r="K123" s="42"/>
      <c r="L123" s="46"/>
      <c r="M123" s="222"/>
      <c r="N123" s="223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209</v>
      </c>
      <c r="AU123" s="19" t="s">
        <v>85</v>
      </c>
    </row>
    <row r="124" s="2" customFormat="1" ht="16.5" customHeight="1">
      <c r="A124" s="40"/>
      <c r="B124" s="41"/>
      <c r="C124" s="206" t="s">
        <v>298</v>
      </c>
      <c r="D124" s="206" t="s">
        <v>202</v>
      </c>
      <c r="E124" s="207" t="s">
        <v>586</v>
      </c>
      <c r="F124" s="208" t="s">
        <v>587</v>
      </c>
      <c r="G124" s="209" t="s">
        <v>283</v>
      </c>
      <c r="H124" s="210">
        <v>73.298000000000002</v>
      </c>
      <c r="I124" s="211"/>
      <c r="J124" s="212">
        <f>ROUND(I124*H124,2)</f>
        <v>0</v>
      </c>
      <c r="K124" s="208" t="s">
        <v>206</v>
      </c>
      <c r="L124" s="46"/>
      <c r="M124" s="213" t="s">
        <v>19</v>
      </c>
      <c r="N124" s="214" t="s">
        <v>46</v>
      </c>
      <c r="O124" s="86"/>
      <c r="P124" s="215">
        <f>O124*H124</f>
        <v>0</v>
      </c>
      <c r="Q124" s="215">
        <v>0.00014300000000000001</v>
      </c>
      <c r="R124" s="215">
        <f>Q124*H124</f>
        <v>0.010481614</v>
      </c>
      <c r="S124" s="215">
        <v>0</v>
      </c>
      <c r="T124" s="21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17" t="s">
        <v>128</v>
      </c>
      <c r="AT124" s="217" t="s">
        <v>202</v>
      </c>
      <c r="AU124" s="217" t="s">
        <v>85</v>
      </c>
      <c r="AY124" s="19" t="s">
        <v>199</v>
      </c>
      <c r="BE124" s="218">
        <f>IF(N124="základní",J124,0)</f>
        <v>0</v>
      </c>
      <c r="BF124" s="218">
        <f>IF(N124="snížená",J124,0)</f>
        <v>0</v>
      </c>
      <c r="BG124" s="218">
        <f>IF(N124="zákl. přenesená",J124,0)</f>
        <v>0</v>
      </c>
      <c r="BH124" s="218">
        <f>IF(N124="sníž. přenesená",J124,0)</f>
        <v>0</v>
      </c>
      <c r="BI124" s="218">
        <f>IF(N124="nulová",J124,0)</f>
        <v>0</v>
      </c>
      <c r="BJ124" s="19" t="s">
        <v>83</v>
      </c>
      <c r="BK124" s="218">
        <f>ROUND(I124*H124,2)</f>
        <v>0</v>
      </c>
      <c r="BL124" s="19" t="s">
        <v>128</v>
      </c>
      <c r="BM124" s="217" t="s">
        <v>842</v>
      </c>
    </row>
    <row r="125" s="2" customFormat="1">
      <c r="A125" s="40"/>
      <c r="B125" s="41"/>
      <c r="C125" s="42"/>
      <c r="D125" s="219" t="s">
        <v>209</v>
      </c>
      <c r="E125" s="42"/>
      <c r="F125" s="220" t="s">
        <v>589</v>
      </c>
      <c r="G125" s="42"/>
      <c r="H125" s="42"/>
      <c r="I125" s="221"/>
      <c r="J125" s="42"/>
      <c r="K125" s="42"/>
      <c r="L125" s="46"/>
      <c r="M125" s="222"/>
      <c r="N125" s="223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209</v>
      </c>
      <c r="AU125" s="19" t="s">
        <v>85</v>
      </c>
    </row>
    <row r="126" s="12" customFormat="1" ht="25.92" customHeight="1">
      <c r="A126" s="12"/>
      <c r="B126" s="190"/>
      <c r="C126" s="191"/>
      <c r="D126" s="192" t="s">
        <v>74</v>
      </c>
      <c r="E126" s="193" t="s">
        <v>611</v>
      </c>
      <c r="F126" s="193" t="s">
        <v>612</v>
      </c>
      <c r="G126" s="191"/>
      <c r="H126" s="191"/>
      <c r="I126" s="194"/>
      <c r="J126" s="195">
        <f>BK126</f>
        <v>0</v>
      </c>
      <c r="K126" s="191"/>
      <c r="L126" s="196"/>
      <c r="M126" s="197"/>
      <c r="N126" s="198"/>
      <c r="O126" s="198"/>
      <c r="P126" s="199">
        <f>SUM(P127:P131)</f>
        <v>0</v>
      </c>
      <c r="Q126" s="198"/>
      <c r="R126" s="199">
        <f>SUM(R127:R131)</f>
        <v>0</v>
      </c>
      <c r="S126" s="198"/>
      <c r="T126" s="200">
        <f>SUM(T127:T131)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01" t="s">
        <v>207</v>
      </c>
      <c r="AT126" s="202" t="s">
        <v>74</v>
      </c>
      <c r="AU126" s="202" t="s">
        <v>75</v>
      </c>
      <c r="AY126" s="201" t="s">
        <v>199</v>
      </c>
      <c r="BK126" s="203">
        <f>SUM(BK127:BK131)</f>
        <v>0</v>
      </c>
    </row>
    <row r="127" s="2" customFormat="1" ht="16.5" customHeight="1">
      <c r="A127" s="40"/>
      <c r="B127" s="41"/>
      <c r="C127" s="206" t="s">
        <v>128</v>
      </c>
      <c r="D127" s="206" t="s">
        <v>202</v>
      </c>
      <c r="E127" s="207" t="s">
        <v>614</v>
      </c>
      <c r="F127" s="208" t="s">
        <v>615</v>
      </c>
      <c r="G127" s="209" t="s">
        <v>616</v>
      </c>
      <c r="H127" s="210">
        <v>15</v>
      </c>
      <c r="I127" s="211"/>
      <c r="J127" s="212">
        <f>ROUND(I127*H127,2)</f>
        <v>0</v>
      </c>
      <c r="K127" s="208" t="s">
        <v>206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617</v>
      </c>
      <c r="AT127" s="217" t="s">
        <v>202</v>
      </c>
      <c r="AU127" s="217" t="s">
        <v>83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617</v>
      </c>
      <c r="BM127" s="217" t="s">
        <v>843</v>
      </c>
    </row>
    <row r="128" s="2" customFormat="1">
      <c r="A128" s="40"/>
      <c r="B128" s="41"/>
      <c r="C128" s="42"/>
      <c r="D128" s="219" t="s">
        <v>209</v>
      </c>
      <c r="E128" s="42"/>
      <c r="F128" s="220" t="s">
        <v>619</v>
      </c>
      <c r="G128" s="42"/>
      <c r="H128" s="42"/>
      <c r="I128" s="221"/>
      <c r="J128" s="42"/>
      <c r="K128" s="42"/>
      <c r="L128" s="46"/>
      <c r="M128" s="222"/>
      <c r="N128" s="223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209</v>
      </c>
      <c r="AU128" s="19" t="s">
        <v>83</v>
      </c>
    </row>
    <row r="129" s="13" customFormat="1">
      <c r="A129" s="13"/>
      <c r="B129" s="224"/>
      <c r="C129" s="225"/>
      <c r="D129" s="226" t="s">
        <v>216</v>
      </c>
      <c r="E129" s="227" t="s">
        <v>19</v>
      </c>
      <c r="F129" s="228" t="s">
        <v>824</v>
      </c>
      <c r="G129" s="225"/>
      <c r="H129" s="229">
        <v>10</v>
      </c>
      <c r="I129" s="230"/>
      <c r="J129" s="225"/>
      <c r="K129" s="225"/>
      <c r="L129" s="231"/>
      <c r="M129" s="232"/>
      <c r="N129" s="233"/>
      <c r="O129" s="233"/>
      <c r="P129" s="233"/>
      <c r="Q129" s="233"/>
      <c r="R129" s="233"/>
      <c r="S129" s="233"/>
      <c r="T129" s="234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5" t="s">
        <v>216</v>
      </c>
      <c r="AU129" s="235" t="s">
        <v>83</v>
      </c>
      <c r="AV129" s="13" t="s">
        <v>85</v>
      </c>
      <c r="AW129" s="13" t="s">
        <v>37</v>
      </c>
      <c r="AX129" s="13" t="s">
        <v>75</v>
      </c>
      <c r="AY129" s="235" t="s">
        <v>199</v>
      </c>
    </row>
    <row r="130" s="13" customFormat="1">
      <c r="A130" s="13"/>
      <c r="B130" s="224"/>
      <c r="C130" s="225"/>
      <c r="D130" s="226" t="s">
        <v>216</v>
      </c>
      <c r="E130" s="227" t="s">
        <v>19</v>
      </c>
      <c r="F130" s="228" t="s">
        <v>759</v>
      </c>
      <c r="G130" s="225"/>
      <c r="H130" s="229">
        <v>5</v>
      </c>
      <c r="I130" s="230"/>
      <c r="J130" s="225"/>
      <c r="K130" s="225"/>
      <c r="L130" s="231"/>
      <c r="M130" s="232"/>
      <c r="N130" s="233"/>
      <c r="O130" s="233"/>
      <c r="P130" s="233"/>
      <c r="Q130" s="233"/>
      <c r="R130" s="233"/>
      <c r="S130" s="233"/>
      <c r="T130" s="234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5" t="s">
        <v>216</v>
      </c>
      <c r="AU130" s="235" t="s">
        <v>83</v>
      </c>
      <c r="AV130" s="13" t="s">
        <v>85</v>
      </c>
      <c r="AW130" s="13" t="s">
        <v>37</v>
      </c>
      <c r="AX130" s="13" t="s">
        <v>75</v>
      </c>
      <c r="AY130" s="235" t="s">
        <v>199</v>
      </c>
    </row>
    <row r="131" s="14" customFormat="1">
      <c r="A131" s="14"/>
      <c r="B131" s="236"/>
      <c r="C131" s="237"/>
      <c r="D131" s="226" t="s">
        <v>216</v>
      </c>
      <c r="E131" s="238" t="s">
        <v>19</v>
      </c>
      <c r="F131" s="239" t="s">
        <v>218</v>
      </c>
      <c r="G131" s="237"/>
      <c r="H131" s="240">
        <v>15</v>
      </c>
      <c r="I131" s="241"/>
      <c r="J131" s="237"/>
      <c r="K131" s="237"/>
      <c r="L131" s="242"/>
      <c r="M131" s="262"/>
      <c r="N131" s="263"/>
      <c r="O131" s="263"/>
      <c r="P131" s="263"/>
      <c r="Q131" s="263"/>
      <c r="R131" s="263"/>
      <c r="S131" s="263"/>
      <c r="T131" s="26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46" t="s">
        <v>216</v>
      </c>
      <c r="AU131" s="246" t="s">
        <v>83</v>
      </c>
      <c r="AV131" s="14" t="s">
        <v>207</v>
      </c>
      <c r="AW131" s="14" t="s">
        <v>37</v>
      </c>
      <c r="AX131" s="14" t="s">
        <v>83</v>
      </c>
      <c r="AY131" s="246" t="s">
        <v>199</v>
      </c>
    </row>
    <row r="132" s="2" customFormat="1" ht="6.96" customHeight="1">
      <c r="A132" s="40"/>
      <c r="B132" s="61"/>
      <c r="C132" s="62"/>
      <c r="D132" s="62"/>
      <c r="E132" s="62"/>
      <c r="F132" s="62"/>
      <c r="G132" s="62"/>
      <c r="H132" s="62"/>
      <c r="I132" s="62"/>
      <c r="J132" s="62"/>
      <c r="K132" s="62"/>
      <c r="L132" s="46"/>
      <c r="M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</row>
  </sheetData>
  <sheetProtection sheet="1" autoFilter="0" formatColumns="0" formatRows="0" objects="1" scenarios="1" spinCount="100000" saltValue="Zpl9PSDZJ6Cz0xeD8LLl91z9JsvF2l9AqRfWeAiXPKr2pYIB/IOdzgFBefh7sFKPWgP+PR/5WAf0gQ9z3iTk8w==" hashValue="avcFzUbmQUoc+idT/X2n5sPAeYD/alY5LaxCMKAIUmH0V86vYkOgQuC/hVxgnEc/t12YyahCaQpjQ+MxT7gR+Q==" algorithmName="SHA-512" password="CC35"/>
  <autoFilter ref="C86:K131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1" r:id="rId1" display="https://podminky.urs.cz/item/CS_URS_2025_02/612315402"/>
    <hyperlink ref="F94" r:id="rId2" display="https://podminky.urs.cz/item/CS_URS_2025_02/997013151"/>
    <hyperlink ref="F96" r:id="rId3" display="https://podminky.urs.cz/item/CS_URS_2025_02/997013501"/>
    <hyperlink ref="F98" r:id="rId4" display="https://podminky.urs.cz/item/CS_URS_2025_02/997013509"/>
    <hyperlink ref="F102" r:id="rId5" display="https://podminky.urs.cz/item/CS_URS_2025_02/997013631"/>
    <hyperlink ref="F108" r:id="rId6" display="https://podminky.urs.cz/item/CS_URS_2025_02/783601321"/>
    <hyperlink ref="F110" r:id="rId7" display="https://podminky.urs.cz/item/CS_URS_2025_02/783601325"/>
    <hyperlink ref="F112" r:id="rId8" display="https://podminky.urs.cz/item/CS_URS_2025_02/783601421"/>
    <hyperlink ref="F114" r:id="rId9" display="https://podminky.urs.cz/item/CS_URS_2025_02/783614111"/>
    <hyperlink ref="F116" r:id="rId10" display="https://podminky.urs.cz/item/CS_URS_2025_02/783617111"/>
    <hyperlink ref="F119" r:id="rId11" display="https://podminky.urs.cz/item/CS_URS_2025_02/784121001"/>
    <hyperlink ref="F121" r:id="rId12" display="https://podminky.urs.cz/item/CS_URS_2025_02/784121011"/>
    <hyperlink ref="F123" r:id="rId13" display="https://podminky.urs.cz/item/CS_URS_2025_02/784181101"/>
    <hyperlink ref="F125" r:id="rId14" display="https://podminky.urs.cz/item/CS_URS_2025_02/784221001"/>
    <hyperlink ref="F128" r:id="rId15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6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106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85</v>
      </c>
    </row>
    <row r="4" s="1" customFormat="1" ht="24.96" customHeight="1">
      <c r="B4" s="22"/>
      <c r="D4" s="132" t="s">
        <v>166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Gymnázium Náchod -bez vybavení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167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844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169</v>
      </c>
      <c r="G12" s="40"/>
      <c r="H12" s="40"/>
      <c r="I12" s="134" t="s">
        <v>23</v>
      </c>
      <c r="J12" s="139" t="str">
        <f>'Rekapitulace stavby'!AN8</f>
        <v>16. 9. 2025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169</v>
      </c>
      <c r="F15" s="40"/>
      <c r="G15" s="40"/>
      <c r="H15" s="40"/>
      <c r="I15" s="134" t="s">
        <v>29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31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29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33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169</v>
      </c>
      <c r="F21" s="40"/>
      <c r="G21" s="40"/>
      <c r="H21" s="40"/>
      <c r="I21" s="134" t="s">
        <v>29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38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169</v>
      </c>
      <c r="F24" s="40"/>
      <c r="G24" s="40"/>
      <c r="H24" s="40"/>
      <c r="I24" s="134" t="s">
        <v>29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39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41</v>
      </c>
      <c r="E30" s="40"/>
      <c r="F30" s="40"/>
      <c r="G30" s="40"/>
      <c r="H30" s="40"/>
      <c r="I30" s="40"/>
      <c r="J30" s="146">
        <f>ROUND(J89,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43</v>
      </c>
      <c r="G32" s="40"/>
      <c r="H32" s="40"/>
      <c r="I32" s="147" t="s">
        <v>42</v>
      </c>
      <c r="J32" s="147" t="s">
        <v>44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45</v>
      </c>
      <c r="E33" s="134" t="s">
        <v>46</v>
      </c>
      <c r="F33" s="149">
        <f>ROUND((SUM(BE89:BE147)),  2)</f>
        <v>0</v>
      </c>
      <c r="G33" s="40"/>
      <c r="H33" s="40"/>
      <c r="I33" s="150">
        <v>0.20999999999999999</v>
      </c>
      <c r="J33" s="149">
        <f>ROUND(((SUM(BE89:BE147))*I33),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47</v>
      </c>
      <c r="F34" s="149">
        <f>ROUND((SUM(BF89:BF147)),  2)</f>
        <v>0</v>
      </c>
      <c r="G34" s="40"/>
      <c r="H34" s="40"/>
      <c r="I34" s="150">
        <v>0.12</v>
      </c>
      <c r="J34" s="149">
        <f>ROUND(((SUM(BF89:BF147))*I34),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48</v>
      </c>
      <c r="F35" s="149">
        <f>ROUND((SUM(BG89:BG147)),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49</v>
      </c>
      <c r="F36" s="149">
        <f>ROUND((SUM(BH89:BH147)),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50</v>
      </c>
      <c r="F37" s="149">
        <f>ROUND((SUM(BI89:BI147)),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51</v>
      </c>
      <c r="E39" s="153"/>
      <c r="F39" s="153"/>
      <c r="G39" s="154" t="s">
        <v>52</v>
      </c>
      <c r="H39" s="155" t="s">
        <v>53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170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Gymnázium Náchod -bez vybavení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167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08 UP učebny - Chemie přípravna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16. 9. 2025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 xml:space="preserve"> </v>
      </c>
      <c r="G54" s="42"/>
      <c r="H54" s="42"/>
      <c r="I54" s="34" t="s">
        <v>33</v>
      </c>
      <c r="J54" s="38" t="str">
        <f>E21</f>
        <v xml:space="preserve"> 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 xml:space="preserve"> 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171</v>
      </c>
      <c r="D57" s="164"/>
      <c r="E57" s="164"/>
      <c r="F57" s="164"/>
      <c r="G57" s="164"/>
      <c r="H57" s="164"/>
      <c r="I57" s="164"/>
      <c r="J57" s="165" t="s">
        <v>172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73</v>
      </c>
      <c r="D59" s="42"/>
      <c r="E59" s="42"/>
      <c r="F59" s="42"/>
      <c r="G59" s="42"/>
      <c r="H59" s="42"/>
      <c r="I59" s="42"/>
      <c r="J59" s="104">
        <f>J89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173</v>
      </c>
    </row>
    <row r="60" s="9" customFormat="1" ht="24.96" customHeight="1">
      <c r="A60" s="9"/>
      <c r="B60" s="167"/>
      <c r="C60" s="168"/>
      <c r="D60" s="169" t="s">
        <v>174</v>
      </c>
      <c r="E60" s="170"/>
      <c r="F60" s="170"/>
      <c r="G60" s="170"/>
      <c r="H60" s="170"/>
      <c r="I60" s="170"/>
      <c r="J60" s="171">
        <f>J90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175</v>
      </c>
      <c r="E61" s="176"/>
      <c r="F61" s="176"/>
      <c r="G61" s="176"/>
      <c r="H61" s="176"/>
      <c r="I61" s="176"/>
      <c r="J61" s="177">
        <f>J91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177</v>
      </c>
      <c r="E62" s="176"/>
      <c r="F62" s="176"/>
      <c r="G62" s="176"/>
      <c r="H62" s="176"/>
      <c r="I62" s="176"/>
      <c r="J62" s="177">
        <f>J94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624</v>
      </c>
      <c r="E63" s="176"/>
      <c r="F63" s="176"/>
      <c r="G63" s="176"/>
      <c r="H63" s="176"/>
      <c r="I63" s="176"/>
      <c r="J63" s="177">
        <f>J109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7"/>
      <c r="C64" s="168"/>
      <c r="D64" s="169" t="s">
        <v>178</v>
      </c>
      <c r="E64" s="170"/>
      <c r="F64" s="170"/>
      <c r="G64" s="170"/>
      <c r="H64" s="170"/>
      <c r="I64" s="170"/>
      <c r="J64" s="171">
        <f>J112</f>
        <v>0</v>
      </c>
      <c r="K64" s="168"/>
      <c r="L64" s="17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73"/>
      <c r="C65" s="174"/>
      <c r="D65" s="175" t="s">
        <v>398</v>
      </c>
      <c r="E65" s="176"/>
      <c r="F65" s="176"/>
      <c r="G65" s="176"/>
      <c r="H65" s="176"/>
      <c r="I65" s="176"/>
      <c r="J65" s="177">
        <f>J113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400</v>
      </c>
      <c r="E66" s="176"/>
      <c r="F66" s="176"/>
      <c r="G66" s="176"/>
      <c r="H66" s="176"/>
      <c r="I66" s="176"/>
      <c r="J66" s="177">
        <f>J118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402</v>
      </c>
      <c r="E67" s="176"/>
      <c r="F67" s="176"/>
      <c r="G67" s="176"/>
      <c r="H67" s="176"/>
      <c r="I67" s="176"/>
      <c r="J67" s="177">
        <f>J122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403</v>
      </c>
      <c r="E68" s="176"/>
      <c r="F68" s="176"/>
      <c r="G68" s="176"/>
      <c r="H68" s="176"/>
      <c r="I68" s="176"/>
      <c r="J68" s="177">
        <f>J133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67"/>
      <c r="C69" s="168"/>
      <c r="D69" s="169" t="s">
        <v>405</v>
      </c>
      <c r="E69" s="170"/>
      <c r="F69" s="170"/>
      <c r="G69" s="170"/>
      <c r="H69" s="170"/>
      <c r="I69" s="170"/>
      <c r="J69" s="171">
        <f>J142</f>
        <v>0</v>
      </c>
      <c r="K69" s="168"/>
      <c r="L69" s="17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184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162" t="str">
        <f>E7</f>
        <v>Gymnázium Náchod -bez vybavení</v>
      </c>
      <c r="F79" s="34"/>
      <c r="G79" s="34"/>
      <c r="H79" s="34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167</v>
      </c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E9</f>
        <v>08 UP učebny - Chemie přípravna</v>
      </c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F12</f>
        <v xml:space="preserve"> </v>
      </c>
      <c r="G83" s="42"/>
      <c r="H83" s="42"/>
      <c r="I83" s="34" t="s">
        <v>23</v>
      </c>
      <c r="J83" s="74" t="str">
        <f>IF(J12="","",J12)</f>
        <v>16. 9. 2025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25</v>
      </c>
      <c r="D85" s="42"/>
      <c r="E85" s="42"/>
      <c r="F85" s="29" t="str">
        <f>E15</f>
        <v xml:space="preserve"> </v>
      </c>
      <c r="G85" s="42"/>
      <c r="H85" s="42"/>
      <c r="I85" s="34" t="s">
        <v>33</v>
      </c>
      <c r="J85" s="38" t="str">
        <f>E21</f>
        <v xml:space="preserve"> 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31</v>
      </c>
      <c r="D86" s="42"/>
      <c r="E86" s="42"/>
      <c r="F86" s="29" t="str">
        <f>IF(E18="","",E18)</f>
        <v>Vyplň údaj</v>
      </c>
      <c r="G86" s="42"/>
      <c r="H86" s="42"/>
      <c r="I86" s="34" t="s">
        <v>38</v>
      </c>
      <c r="J86" s="38" t="str">
        <f>E24</f>
        <v xml:space="preserve"> </v>
      </c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79"/>
      <c r="B88" s="180"/>
      <c r="C88" s="181" t="s">
        <v>185</v>
      </c>
      <c r="D88" s="182" t="s">
        <v>60</v>
      </c>
      <c r="E88" s="182" t="s">
        <v>56</v>
      </c>
      <c r="F88" s="182" t="s">
        <v>57</v>
      </c>
      <c r="G88" s="182" t="s">
        <v>186</v>
      </c>
      <c r="H88" s="182" t="s">
        <v>187</v>
      </c>
      <c r="I88" s="182" t="s">
        <v>188</v>
      </c>
      <c r="J88" s="182" t="s">
        <v>172</v>
      </c>
      <c r="K88" s="183" t="s">
        <v>189</v>
      </c>
      <c r="L88" s="184"/>
      <c r="M88" s="94" t="s">
        <v>19</v>
      </c>
      <c r="N88" s="95" t="s">
        <v>45</v>
      </c>
      <c r="O88" s="95" t="s">
        <v>190</v>
      </c>
      <c r="P88" s="95" t="s">
        <v>191</v>
      </c>
      <c r="Q88" s="95" t="s">
        <v>192</v>
      </c>
      <c r="R88" s="95" t="s">
        <v>193</v>
      </c>
      <c r="S88" s="95" t="s">
        <v>194</v>
      </c>
      <c r="T88" s="96" t="s">
        <v>195</v>
      </c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</row>
    <row r="89" s="2" customFormat="1" ht="22.8" customHeight="1">
      <c r="A89" s="40"/>
      <c r="B89" s="41"/>
      <c r="C89" s="101" t="s">
        <v>196</v>
      </c>
      <c r="D89" s="42"/>
      <c r="E89" s="42"/>
      <c r="F89" s="42"/>
      <c r="G89" s="42"/>
      <c r="H89" s="42"/>
      <c r="I89" s="42"/>
      <c r="J89" s="185">
        <f>BK89</f>
        <v>0</v>
      </c>
      <c r="K89" s="42"/>
      <c r="L89" s="46"/>
      <c r="M89" s="97"/>
      <c r="N89" s="186"/>
      <c r="O89" s="98"/>
      <c r="P89" s="187">
        <f>P90+P112+P142</f>
        <v>0</v>
      </c>
      <c r="Q89" s="98"/>
      <c r="R89" s="187">
        <f>R90+R112+R142</f>
        <v>1.1989065454999999</v>
      </c>
      <c r="S89" s="98"/>
      <c r="T89" s="188">
        <f>T90+T112+T142</f>
        <v>0.21820781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74</v>
      </c>
      <c r="AU89" s="19" t="s">
        <v>173</v>
      </c>
      <c r="BK89" s="189">
        <f>BK90+BK112+BK142</f>
        <v>0</v>
      </c>
    </row>
    <row r="90" s="12" customFormat="1" ht="25.92" customHeight="1">
      <c r="A90" s="12"/>
      <c r="B90" s="190"/>
      <c r="C90" s="191"/>
      <c r="D90" s="192" t="s">
        <v>74</v>
      </c>
      <c r="E90" s="193" t="s">
        <v>197</v>
      </c>
      <c r="F90" s="193" t="s">
        <v>198</v>
      </c>
      <c r="G90" s="191"/>
      <c r="H90" s="191"/>
      <c r="I90" s="194"/>
      <c r="J90" s="195">
        <f>BK90</f>
        <v>0</v>
      </c>
      <c r="K90" s="191"/>
      <c r="L90" s="196"/>
      <c r="M90" s="197"/>
      <c r="N90" s="198"/>
      <c r="O90" s="198"/>
      <c r="P90" s="199">
        <f>P91+P94+P109</f>
        <v>0</v>
      </c>
      <c r="Q90" s="198"/>
      <c r="R90" s="199">
        <f>R91+R94+R109</f>
        <v>1.0715406999999999</v>
      </c>
      <c r="S90" s="198"/>
      <c r="T90" s="200">
        <f>T91+T94+T109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83</v>
      </c>
      <c r="AT90" s="202" t="s">
        <v>74</v>
      </c>
      <c r="AU90" s="202" t="s">
        <v>75</v>
      </c>
      <c r="AY90" s="201" t="s">
        <v>199</v>
      </c>
      <c r="BK90" s="203">
        <f>BK91+BK94+BK109</f>
        <v>0</v>
      </c>
    </row>
    <row r="91" s="12" customFormat="1" ht="22.8" customHeight="1">
      <c r="A91" s="12"/>
      <c r="B91" s="190"/>
      <c r="C91" s="191"/>
      <c r="D91" s="192" t="s">
        <v>74</v>
      </c>
      <c r="E91" s="204" t="s">
        <v>200</v>
      </c>
      <c r="F91" s="204" t="s">
        <v>201</v>
      </c>
      <c r="G91" s="191"/>
      <c r="H91" s="191"/>
      <c r="I91" s="194"/>
      <c r="J91" s="205">
        <f>BK91</f>
        <v>0</v>
      </c>
      <c r="K91" s="191"/>
      <c r="L91" s="196"/>
      <c r="M91" s="197"/>
      <c r="N91" s="198"/>
      <c r="O91" s="198"/>
      <c r="P91" s="199">
        <f>SUM(P92:P93)</f>
        <v>0</v>
      </c>
      <c r="Q91" s="198"/>
      <c r="R91" s="199">
        <f>SUM(R92:R93)</f>
        <v>1.0715406999999999</v>
      </c>
      <c r="S91" s="198"/>
      <c r="T91" s="200">
        <f>SUM(T92:T93)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1" t="s">
        <v>83</v>
      </c>
      <c r="AT91" s="202" t="s">
        <v>74</v>
      </c>
      <c r="AU91" s="202" t="s">
        <v>83</v>
      </c>
      <c r="AY91" s="201" t="s">
        <v>199</v>
      </c>
      <c r="BK91" s="203">
        <f>SUM(BK92:BK93)</f>
        <v>0</v>
      </c>
    </row>
    <row r="92" s="2" customFormat="1" ht="16.5" customHeight="1">
      <c r="A92" s="40"/>
      <c r="B92" s="41"/>
      <c r="C92" s="206" t="s">
        <v>83</v>
      </c>
      <c r="D92" s="206" t="s">
        <v>202</v>
      </c>
      <c r="E92" s="207" t="s">
        <v>406</v>
      </c>
      <c r="F92" s="208" t="s">
        <v>407</v>
      </c>
      <c r="G92" s="209" t="s">
        <v>283</v>
      </c>
      <c r="H92" s="210">
        <v>68.251000000000005</v>
      </c>
      <c r="I92" s="211"/>
      <c r="J92" s="212">
        <f>ROUND(I92*H92,2)</f>
        <v>0</v>
      </c>
      <c r="K92" s="208" t="s">
        <v>206</v>
      </c>
      <c r="L92" s="46"/>
      <c r="M92" s="213" t="s">
        <v>19</v>
      </c>
      <c r="N92" s="214" t="s">
        <v>46</v>
      </c>
      <c r="O92" s="86"/>
      <c r="P92" s="215">
        <f>O92*H92</f>
        <v>0</v>
      </c>
      <c r="Q92" s="215">
        <v>0.015699999999999999</v>
      </c>
      <c r="R92" s="215">
        <f>Q92*H92</f>
        <v>1.0715406999999999</v>
      </c>
      <c r="S92" s="215">
        <v>0</v>
      </c>
      <c r="T92" s="21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17" t="s">
        <v>207</v>
      </c>
      <c r="AT92" s="217" t="s">
        <v>202</v>
      </c>
      <c r="AU92" s="217" t="s">
        <v>85</v>
      </c>
      <c r="AY92" s="19" t="s">
        <v>199</v>
      </c>
      <c r="BE92" s="218">
        <f>IF(N92="základní",J92,0)</f>
        <v>0</v>
      </c>
      <c r="BF92" s="218">
        <f>IF(N92="snížená",J92,0)</f>
        <v>0</v>
      </c>
      <c r="BG92" s="218">
        <f>IF(N92="zákl. přenesená",J92,0)</f>
        <v>0</v>
      </c>
      <c r="BH92" s="218">
        <f>IF(N92="sníž. přenesená",J92,0)</f>
        <v>0</v>
      </c>
      <c r="BI92" s="218">
        <f>IF(N92="nulová",J92,0)</f>
        <v>0</v>
      </c>
      <c r="BJ92" s="19" t="s">
        <v>83</v>
      </c>
      <c r="BK92" s="218">
        <f>ROUND(I92*H92,2)</f>
        <v>0</v>
      </c>
      <c r="BL92" s="19" t="s">
        <v>207</v>
      </c>
      <c r="BM92" s="217" t="s">
        <v>845</v>
      </c>
    </row>
    <row r="93" s="2" customFormat="1">
      <c r="A93" s="40"/>
      <c r="B93" s="41"/>
      <c r="C93" s="42"/>
      <c r="D93" s="219" t="s">
        <v>209</v>
      </c>
      <c r="E93" s="42"/>
      <c r="F93" s="220" t="s">
        <v>409</v>
      </c>
      <c r="G93" s="42"/>
      <c r="H93" s="42"/>
      <c r="I93" s="221"/>
      <c r="J93" s="42"/>
      <c r="K93" s="42"/>
      <c r="L93" s="46"/>
      <c r="M93" s="222"/>
      <c r="N93" s="223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209</v>
      </c>
      <c r="AU93" s="19" t="s">
        <v>85</v>
      </c>
    </row>
    <row r="94" s="12" customFormat="1" ht="22.8" customHeight="1">
      <c r="A94" s="12"/>
      <c r="B94" s="190"/>
      <c r="C94" s="191"/>
      <c r="D94" s="192" t="s">
        <v>74</v>
      </c>
      <c r="E94" s="204" t="s">
        <v>236</v>
      </c>
      <c r="F94" s="204" t="s">
        <v>237</v>
      </c>
      <c r="G94" s="191"/>
      <c r="H94" s="191"/>
      <c r="I94" s="194"/>
      <c r="J94" s="205">
        <f>BK94</f>
        <v>0</v>
      </c>
      <c r="K94" s="191"/>
      <c r="L94" s="196"/>
      <c r="M94" s="197"/>
      <c r="N94" s="198"/>
      <c r="O94" s="198"/>
      <c r="P94" s="199">
        <f>SUM(P95:P108)</f>
        <v>0</v>
      </c>
      <c r="Q94" s="198"/>
      <c r="R94" s="199">
        <f>SUM(R95:R108)</f>
        <v>0</v>
      </c>
      <c r="S94" s="198"/>
      <c r="T94" s="200">
        <f>SUM(T95:T108)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1" t="s">
        <v>83</v>
      </c>
      <c r="AT94" s="202" t="s">
        <v>74</v>
      </c>
      <c r="AU94" s="202" t="s">
        <v>83</v>
      </c>
      <c r="AY94" s="201" t="s">
        <v>199</v>
      </c>
      <c r="BK94" s="203">
        <f>SUM(BK95:BK108)</f>
        <v>0</v>
      </c>
    </row>
    <row r="95" s="2" customFormat="1" ht="21.75" customHeight="1">
      <c r="A95" s="40"/>
      <c r="B95" s="41"/>
      <c r="C95" s="206" t="s">
        <v>85</v>
      </c>
      <c r="D95" s="206" t="s">
        <v>202</v>
      </c>
      <c r="E95" s="207" t="s">
        <v>428</v>
      </c>
      <c r="F95" s="208" t="s">
        <v>429</v>
      </c>
      <c r="G95" s="209" t="s">
        <v>213</v>
      </c>
      <c r="H95" s="210">
        <v>0.218</v>
      </c>
      <c r="I95" s="211"/>
      <c r="J95" s="212">
        <f>ROUND(I95*H95,2)</f>
        <v>0</v>
      </c>
      <c r="K95" s="208" t="s">
        <v>206</v>
      </c>
      <c r="L95" s="46"/>
      <c r="M95" s="213" t="s">
        <v>19</v>
      </c>
      <c r="N95" s="214" t="s">
        <v>46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</v>
      </c>
      <c r="T95" s="21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207</v>
      </c>
      <c r="AT95" s="217" t="s">
        <v>202</v>
      </c>
      <c r="AU95" s="217" t="s">
        <v>85</v>
      </c>
      <c r="AY95" s="19" t="s">
        <v>199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83</v>
      </c>
      <c r="BK95" s="218">
        <f>ROUND(I95*H95,2)</f>
        <v>0</v>
      </c>
      <c r="BL95" s="19" t="s">
        <v>207</v>
      </c>
      <c r="BM95" s="217" t="s">
        <v>846</v>
      </c>
    </row>
    <row r="96" s="2" customFormat="1">
      <c r="A96" s="40"/>
      <c r="B96" s="41"/>
      <c r="C96" s="42"/>
      <c r="D96" s="219" t="s">
        <v>209</v>
      </c>
      <c r="E96" s="42"/>
      <c r="F96" s="220" t="s">
        <v>431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209</v>
      </c>
      <c r="AU96" s="19" t="s">
        <v>85</v>
      </c>
    </row>
    <row r="97" s="2" customFormat="1" ht="16.5" customHeight="1">
      <c r="A97" s="40"/>
      <c r="B97" s="41"/>
      <c r="C97" s="206" t="s">
        <v>219</v>
      </c>
      <c r="D97" s="206" t="s">
        <v>202</v>
      </c>
      <c r="E97" s="207" t="s">
        <v>250</v>
      </c>
      <c r="F97" s="208" t="s">
        <v>251</v>
      </c>
      <c r="G97" s="209" t="s">
        <v>213</v>
      </c>
      <c r="H97" s="210">
        <v>0.218</v>
      </c>
      <c r="I97" s="211"/>
      <c r="J97" s="212">
        <f>ROUND(I97*H97,2)</f>
        <v>0</v>
      </c>
      <c r="K97" s="208" t="s">
        <v>206</v>
      </c>
      <c r="L97" s="46"/>
      <c r="M97" s="213" t="s">
        <v>19</v>
      </c>
      <c r="N97" s="214" t="s">
        <v>46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207</v>
      </c>
      <c r="AT97" s="217" t="s">
        <v>202</v>
      </c>
      <c r="AU97" s="217" t="s">
        <v>85</v>
      </c>
      <c r="AY97" s="19" t="s">
        <v>199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83</v>
      </c>
      <c r="BK97" s="218">
        <f>ROUND(I97*H97,2)</f>
        <v>0</v>
      </c>
      <c r="BL97" s="19" t="s">
        <v>207</v>
      </c>
      <c r="BM97" s="217" t="s">
        <v>847</v>
      </c>
    </row>
    <row r="98" s="2" customFormat="1">
      <c r="A98" s="40"/>
      <c r="B98" s="41"/>
      <c r="C98" s="42"/>
      <c r="D98" s="219" t="s">
        <v>209</v>
      </c>
      <c r="E98" s="42"/>
      <c r="F98" s="220" t="s">
        <v>253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209</v>
      </c>
      <c r="AU98" s="19" t="s">
        <v>85</v>
      </c>
    </row>
    <row r="99" s="2" customFormat="1" ht="16.5" customHeight="1">
      <c r="A99" s="40"/>
      <c r="B99" s="41"/>
      <c r="C99" s="206" t="s">
        <v>207</v>
      </c>
      <c r="D99" s="206" t="s">
        <v>202</v>
      </c>
      <c r="E99" s="207" t="s">
        <v>255</v>
      </c>
      <c r="F99" s="208" t="s">
        <v>256</v>
      </c>
      <c r="G99" s="209" t="s">
        <v>213</v>
      </c>
      <c r="H99" s="210">
        <v>4.3600000000000003</v>
      </c>
      <c r="I99" s="211"/>
      <c r="J99" s="212">
        <f>ROUND(I99*H99,2)</f>
        <v>0</v>
      </c>
      <c r="K99" s="208" t="s">
        <v>206</v>
      </c>
      <c r="L99" s="46"/>
      <c r="M99" s="213" t="s">
        <v>19</v>
      </c>
      <c r="N99" s="214" t="s">
        <v>46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</v>
      </c>
      <c r="T99" s="21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207</v>
      </c>
      <c r="AT99" s="217" t="s">
        <v>202</v>
      </c>
      <c r="AU99" s="217" t="s">
        <v>85</v>
      </c>
      <c r="AY99" s="19" t="s">
        <v>199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83</v>
      </c>
      <c r="BK99" s="218">
        <f>ROUND(I99*H99,2)</f>
        <v>0</v>
      </c>
      <c r="BL99" s="19" t="s">
        <v>207</v>
      </c>
      <c r="BM99" s="217" t="s">
        <v>848</v>
      </c>
    </row>
    <row r="100" s="2" customFormat="1">
      <c r="A100" s="40"/>
      <c r="B100" s="41"/>
      <c r="C100" s="42"/>
      <c r="D100" s="219" t="s">
        <v>209</v>
      </c>
      <c r="E100" s="42"/>
      <c r="F100" s="220" t="s">
        <v>258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209</v>
      </c>
      <c r="AU100" s="19" t="s">
        <v>85</v>
      </c>
    </row>
    <row r="101" s="13" customFormat="1">
      <c r="A101" s="13"/>
      <c r="B101" s="224"/>
      <c r="C101" s="225"/>
      <c r="D101" s="226" t="s">
        <v>216</v>
      </c>
      <c r="E101" s="227" t="s">
        <v>19</v>
      </c>
      <c r="F101" s="228" t="s">
        <v>849</v>
      </c>
      <c r="G101" s="225"/>
      <c r="H101" s="229">
        <v>4.3600000000000003</v>
      </c>
      <c r="I101" s="230"/>
      <c r="J101" s="225"/>
      <c r="K101" s="225"/>
      <c r="L101" s="231"/>
      <c r="M101" s="232"/>
      <c r="N101" s="233"/>
      <c r="O101" s="233"/>
      <c r="P101" s="233"/>
      <c r="Q101" s="233"/>
      <c r="R101" s="233"/>
      <c r="S101" s="233"/>
      <c r="T101" s="234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5" t="s">
        <v>216</v>
      </c>
      <c r="AU101" s="235" t="s">
        <v>85</v>
      </c>
      <c r="AV101" s="13" t="s">
        <v>85</v>
      </c>
      <c r="AW101" s="13" t="s">
        <v>37</v>
      </c>
      <c r="AX101" s="13" t="s">
        <v>75</v>
      </c>
      <c r="AY101" s="235" t="s">
        <v>199</v>
      </c>
    </row>
    <row r="102" s="14" customFormat="1">
      <c r="A102" s="14"/>
      <c r="B102" s="236"/>
      <c r="C102" s="237"/>
      <c r="D102" s="226" t="s">
        <v>216</v>
      </c>
      <c r="E102" s="238" t="s">
        <v>19</v>
      </c>
      <c r="F102" s="239" t="s">
        <v>218</v>
      </c>
      <c r="G102" s="237"/>
      <c r="H102" s="240">
        <v>4.3600000000000003</v>
      </c>
      <c r="I102" s="241"/>
      <c r="J102" s="237"/>
      <c r="K102" s="237"/>
      <c r="L102" s="242"/>
      <c r="M102" s="243"/>
      <c r="N102" s="244"/>
      <c r="O102" s="244"/>
      <c r="P102" s="244"/>
      <c r="Q102" s="244"/>
      <c r="R102" s="244"/>
      <c r="S102" s="244"/>
      <c r="T102" s="24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6" t="s">
        <v>216</v>
      </c>
      <c r="AU102" s="246" t="s">
        <v>85</v>
      </c>
      <c r="AV102" s="14" t="s">
        <v>207</v>
      </c>
      <c r="AW102" s="14" t="s">
        <v>37</v>
      </c>
      <c r="AX102" s="14" t="s">
        <v>83</v>
      </c>
      <c r="AY102" s="246" t="s">
        <v>199</v>
      </c>
    </row>
    <row r="103" s="2" customFormat="1" ht="21.75" customHeight="1">
      <c r="A103" s="40"/>
      <c r="B103" s="41"/>
      <c r="C103" s="206" t="s">
        <v>238</v>
      </c>
      <c r="D103" s="206" t="s">
        <v>202</v>
      </c>
      <c r="E103" s="207" t="s">
        <v>260</v>
      </c>
      <c r="F103" s="208" t="s">
        <v>261</v>
      </c>
      <c r="G103" s="209" t="s">
        <v>213</v>
      </c>
      <c r="H103" s="210">
        <v>0.043999999999999997</v>
      </c>
      <c r="I103" s="211"/>
      <c r="J103" s="212">
        <f>ROUND(I103*H103,2)</f>
        <v>0</v>
      </c>
      <c r="K103" s="208" t="s">
        <v>206</v>
      </c>
      <c r="L103" s="46"/>
      <c r="M103" s="213" t="s">
        <v>19</v>
      </c>
      <c r="N103" s="214" t="s">
        <v>46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207</v>
      </c>
      <c r="AT103" s="217" t="s">
        <v>202</v>
      </c>
      <c r="AU103" s="217" t="s">
        <v>85</v>
      </c>
      <c r="AY103" s="19" t="s">
        <v>199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83</v>
      </c>
      <c r="BK103" s="218">
        <f>ROUND(I103*H103,2)</f>
        <v>0</v>
      </c>
      <c r="BL103" s="19" t="s">
        <v>207</v>
      </c>
      <c r="BM103" s="217" t="s">
        <v>850</v>
      </c>
    </row>
    <row r="104" s="2" customFormat="1">
      <c r="A104" s="40"/>
      <c r="B104" s="41"/>
      <c r="C104" s="42"/>
      <c r="D104" s="219" t="s">
        <v>209</v>
      </c>
      <c r="E104" s="42"/>
      <c r="F104" s="220" t="s">
        <v>263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209</v>
      </c>
      <c r="AU104" s="19" t="s">
        <v>85</v>
      </c>
    </row>
    <row r="105" s="13" customFormat="1">
      <c r="A105" s="13"/>
      <c r="B105" s="224"/>
      <c r="C105" s="225"/>
      <c r="D105" s="226" t="s">
        <v>216</v>
      </c>
      <c r="E105" s="227" t="s">
        <v>19</v>
      </c>
      <c r="F105" s="228" t="s">
        <v>851</v>
      </c>
      <c r="G105" s="225"/>
      <c r="H105" s="229">
        <v>0.043999999999999997</v>
      </c>
      <c r="I105" s="230"/>
      <c r="J105" s="225"/>
      <c r="K105" s="225"/>
      <c r="L105" s="231"/>
      <c r="M105" s="232"/>
      <c r="N105" s="233"/>
      <c r="O105" s="233"/>
      <c r="P105" s="233"/>
      <c r="Q105" s="233"/>
      <c r="R105" s="233"/>
      <c r="S105" s="233"/>
      <c r="T105" s="234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5" t="s">
        <v>216</v>
      </c>
      <c r="AU105" s="235" t="s">
        <v>85</v>
      </c>
      <c r="AV105" s="13" t="s">
        <v>85</v>
      </c>
      <c r="AW105" s="13" t="s">
        <v>37</v>
      </c>
      <c r="AX105" s="13" t="s">
        <v>75</v>
      </c>
      <c r="AY105" s="235" t="s">
        <v>199</v>
      </c>
    </row>
    <row r="106" s="14" customFormat="1">
      <c r="A106" s="14"/>
      <c r="B106" s="236"/>
      <c r="C106" s="237"/>
      <c r="D106" s="226" t="s">
        <v>216</v>
      </c>
      <c r="E106" s="238" t="s">
        <v>19</v>
      </c>
      <c r="F106" s="239" t="s">
        <v>218</v>
      </c>
      <c r="G106" s="237"/>
      <c r="H106" s="240">
        <v>0.043999999999999997</v>
      </c>
      <c r="I106" s="241"/>
      <c r="J106" s="237"/>
      <c r="K106" s="237"/>
      <c r="L106" s="242"/>
      <c r="M106" s="243"/>
      <c r="N106" s="244"/>
      <c r="O106" s="244"/>
      <c r="P106" s="244"/>
      <c r="Q106" s="244"/>
      <c r="R106" s="244"/>
      <c r="S106" s="244"/>
      <c r="T106" s="245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46" t="s">
        <v>216</v>
      </c>
      <c r="AU106" s="246" t="s">
        <v>85</v>
      </c>
      <c r="AV106" s="14" t="s">
        <v>207</v>
      </c>
      <c r="AW106" s="14" t="s">
        <v>37</v>
      </c>
      <c r="AX106" s="14" t="s">
        <v>83</v>
      </c>
      <c r="AY106" s="246" t="s">
        <v>199</v>
      </c>
    </row>
    <row r="107" s="2" customFormat="1" ht="21.75" customHeight="1">
      <c r="A107" s="40"/>
      <c r="B107" s="41"/>
      <c r="C107" s="206" t="s">
        <v>200</v>
      </c>
      <c r="D107" s="206" t="s">
        <v>202</v>
      </c>
      <c r="E107" s="207" t="s">
        <v>266</v>
      </c>
      <c r="F107" s="208" t="s">
        <v>267</v>
      </c>
      <c r="G107" s="209" t="s">
        <v>213</v>
      </c>
      <c r="H107" s="210">
        <v>0.17399999999999999</v>
      </c>
      <c r="I107" s="211"/>
      <c r="J107" s="212">
        <f>ROUND(I107*H107,2)</f>
        <v>0</v>
      </c>
      <c r="K107" s="208" t="s">
        <v>206</v>
      </c>
      <c r="L107" s="46"/>
      <c r="M107" s="213" t="s">
        <v>19</v>
      </c>
      <c r="N107" s="214" t="s">
        <v>46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207</v>
      </c>
      <c r="AT107" s="217" t="s">
        <v>202</v>
      </c>
      <c r="AU107" s="217" t="s">
        <v>85</v>
      </c>
      <c r="AY107" s="19" t="s">
        <v>199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83</v>
      </c>
      <c r="BK107" s="218">
        <f>ROUND(I107*H107,2)</f>
        <v>0</v>
      </c>
      <c r="BL107" s="19" t="s">
        <v>207</v>
      </c>
      <c r="BM107" s="217" t="s">
        <v>852</v>
      </c>
    </row>
    <row r="108" s="2" customFormat="1">
      <c r="A108" s="40"/>
      <c r="B108" s="41"/>
      <c r="C108" s="42"/>
      <c r="D108" s="219" t="s">
        <v>209</v>
      </c>
      <c r="E108" s="42"/>
      <c r="F108" s="220" t="s">
        <v>269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209</v>
      </c>
      <c r="AU108" s="19" t="s">
        <v>85</v>
      </c>
    </row>
    <row r="109" s="12" customFormat="1" ht="22.8" customHeight="1">
      <c r="A109" s="12"/>
      <c r="B109" s="190"/>
      <c r="C109" s="191"/>
      <c r="D109" s="192" t="s">
        <v>74</v>
      </c>
      <c r="E109" s="204" t="s">
        <v>660</v>
      </c>
      <c r="F109" s="204" t="s">
        <v>661</v>
      </c>
      <c r="G109" s="191"/>
      <c r="H109" s="191"/>
      <c r="I109" s="194"/>
      <c r="J109" s="205">
        <f>BK109</f>
        <v>0</v>
      </c>
      <c r="K109" s="191"/>
      <c r="L109" s="196"/>
      <c r="M109" s="197"/>
      <c r="N109" s="198"/>
      <c r="O109" s="198"/>
      <c r="P109" s="199">
        <f>SUM(P110:P111)</f>
        <v>0</v>
      </c>
      <c r="Q109" s="198"/>
      <c r="R109" s="199">
        <f>SUM(R110:R111)</f>
        <v>0</v>
      </c>
      <c r="S109" s="198"/>
      <c r="T109" s="200">
        <f>SUM(T110:T111)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1" t="s">
        <v>83</v>
      </c>
      <c r="AT109" s="202" t="s">
        <v>74</v>
      </c>
      <c r="AU109" s="202" t="s">
        <v>83</v>
      </c>
      <c r="AY109" s="201" t="s">
        <v>199</v>
      </c>
      <c r="BK109" s="203">
        <f>SUM(BK110:BK111)</f>
        <v>0</v>
      </c>
    </row>
    <row r="110" s="2" customFormat="1" ht="16.5" customHeight="1">
      <c r="A110" s="40"/>
      <c r="B110" s="41"/>
      <c r="C110" s="206" t="s">
        <v>249</v>
      </c>
      <c r="D110" s="206" t="s">
        <v>202</v>
      </c>
      <c r="E110" s="207" t="s">
        <v>662</v>
      </c>
      <c r="F110" s="208" t="s">
        <v>663</v>
      </c>
      <c r="G110" s="209" t="s">
        <v>213</v>
      </c>
      <c r="H110" s="210">
        <v>1.0720000000000001</v>
      </c>
      <c r="I110" s="211"/>
      <c r="J110" s="212">
        <f>ROUND(I110*H110,2)</f>
        <v>0</v>
      </c>
      <c r="K110" s="208" t="s">
        <v>206</v>
      </c>
      <c r="L110" s="46"/>
      <c r="M110" s="213" t="s">
        <v>19</v>
      </c>
      <c r="N110" s="214" t="s">
        <v>46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</v>
      </c>
      <c r="T110" s="21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207</v>
      </c>
      <c r="AT110" s="217" t="s">
        <v>202</v>
      </c>
      <c r="AU110" s="217" t="s">
        <v>85</v>
      </c>
      <c r="AY110" s="19" t="s">
        <v>199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83</v>
      </c>
      <c r="BK110" s="218">
        <f>ROUND(I110*H110,2)</f>
        <v>0</v>
      </c>
      <c r="BL110" s="19" t="s">
        <v>207</v>
      </c>
      <c r="BM110" s="217" t="s">
        <v>853</v>
      </c>
    </row>
    <row r="111" s="2" customFormat="1">
      <c r="A111" s="40"/>
      <c r="B111" s="41"/>
      <c r="C111" s="42"/>
      <c r="D111" s="219" t="s">
        <v>209</v>
      </c>
      <c r="E111" s="42"/>
      <c r="F111" s="220" t="s">
        <v>665</v>
      </c>
      <c r="G111" s="42"/>
      <c r="H111" s="42"/>
      <c r="I111" s="221"/>
      <c r="J111" s="42"/>
      <c r="K111" s="42"/>
      <c r="L111" s="46"/>
      <c r="M111" s="222"/>
      <c r="N111" s="223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209</v>
      </c>
      <c r="AU111" s="19" t="s">
        <v>85</v>
      </c>
    </row>
    <row r="112" s="12" customFormat="1" ht="25.92" customHeight="1">
      <c r="A112" s="12"/>
      <c r="B112" s="190"/>
      <c r="C112" s="191"/>
      <c r="D112" s="192" t="s">
        <v>74</v>
      </c>
      <c r="E112" s="193" t="s">
        <v>277</v>
      </c>
      <c r="F112" s="193" t="s">
        <v>278</v>
      </c>
      <c r="G112" s="191"/>
      <c r="H112" s="191"/>
      <c r="I112" s="194"/>
      <c r="J112" s="195">
        <f>BK112</f>
        <v>0</v>
      </c>
      <c r="K112" s="191"/>
      <c r="L112" s="196"/>
      <c r="M112" s="197"/>
      <c r="N112" s="198"/>
      <c r="O112" s="198"/>
      <c r="P112" s="199">
        <f>P113+P118+P122+P133</f>
        <v>0</v>
      </c>
      <c r="Q112" s="198"/>
      <c r="R112" s="199">
        <f>R113+R118+R122+R133</f>
        <v>0.12736584550000002</v>
      </c>
      <c r="S112" s="198"/>
      <c r="T112" s="200">
        <f>T113+T118+T122+T133</f>
        <v>0.21820781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01" t="s">
        <v>85</v>
      </c>
      <c r="AT112" s="202" t="s">
        <v>74</v>
      </c>
      <c r="AU112" s="202" t="s">
        <v>75</v>
      </c>
      <c r="AY112" s="201" t="s">
        <v>199</v>
      </c>
      <c r="BK112" s="203">
        <f>BK113+BK118+BK122+BK133</f>
        <v>0</v>
      </c>
    </row>
    <row r="113" s="12" customFormat="1" ht="22.8" customHeight="1">
      <c r="A113" s="12"/>
      <c r="B113" s="190"/>
      <c r="C113" s="191"/>
      <c r="D113" s="192" t="s">
        <v>74</v>
      </c>
      <c r="E113" s="204" t="s">
        <v>439</v>
      </c>
      <c r="F113" s="204" t="s">
        <v>440</v>
      </c>
      <c r="G113" s="191"/>
      <c r="H113" s="191"/>
      <c r="I113" s="194"/>
      <c r="J113" s="205">
        <f>BK113</f>
        <v>0</v>
      </c>
      <c r="K113" s="191"/>
      <c r="L113" s="196"/>
      <c r="M113" s="197"/>
      <c r="N113" s="198"/>
      <c r="O113" s="198"/>
      <c r="P113" s="199">
        <f>SUM(P114:P117)</f>
        <v>0</v>
      </c>
      <c r="Q113" s="198"/>
      <c r="R113" s="199">
        <f>SUM(R114:R117)</f>
        <v>0.0099600299999999999</v>
      </c>
      <c r="S113" s="198"/>
      <c r="T113" s="200">
        <f>SUM(T114:T117)</f>
        <v>0.0184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01" t="s">
        <v>85</v>
      </c>
      <c r="AT113" s="202" t="s">
        <v>74</v>
      </c>
      <c r="AU113" s="202" t="s">
        <v>83</v>
      </c>
      <c r="AY113" s="201" t="s">
        <v>199</v>
      </c>
      <c r="BK113" s="203">
        <f>SUM(BK114:BK117)</f>
        <v>0</v>
      </c>
    </row>
    <row r="114" s="2" customFormat="1" ht="16.5" customHeight="1">
      <c r="A114" s="40"/>
      <c r="B114" s="41"/>
      <c r="C114" s="206" t="s">
        <v>254</v>
      </c>
      <c r="D114" s="206" t="s">
        <v>202</v>
      </c>
      <c r="E114" s="207" t="s">
        <v>854</v>
      </c>
      <c r="F114" s="208" t="s">
        <v>855</v>
      </c>
      <c r="G114" s="209" t="s">
        <v>443</v>
      </c>
      <c r="H114" s="210">
        <v>2</v>
      </c>
      <c r="I114" s="211"/>
      <c r="J114" s="212">
        <f>ROUND(I114*H114,2)</f>
        <v>0</v>
      </c>
      <c r="K114" s="208" t="s">
        <v>206</v>
      </c>
      <c r="L114" s="46"/>
      <c r="M114" s="213" t="s">
        <v>19</v>
      </c>
      <c r="N114" s="214" t="s">
        <v>46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0.0091999999999999998</v>
      </c>
      <c r="T114" s="216">
        <f>S114*H114</f>
        <v>0.0184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128</v>
      </c>
      <c r="AT114" s="217" t="s">
        <v>202</v>
      </c>
      <c r="AU114" s="217" t="s">
        <v>85</v>
      </c>
      <c r="AY114" s="19" t="s">
        <v>199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83</v>
      </c>
      <c r="BK114" s="218">
        <f>ROUND(I114*H114,2)</f>
        <v>0</v>
      </c>
      <c r="BL114" s="19" t="s">
        <v>128</v>
      </c>
      <c r="BM114" s="217" t="s">
        <v>856</v>
      </c>
    </row>
    <row r="115" s="2" customFormat="1">
      <c r="A115" s="40"/>
      <c r="B115" s="41"/>
      <c r="C115" s="42"/>
      <c r="D115" s="219" t="s">
        <v>209</v>
      </c>
      <c r="E115" s="42"/>
      <c r="F115" s="220" t="s">
        <v>857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209</v>
      </c>
      <c r="AU115" s="19" t="s">
        <v>85</v>
      </c>
    </row>
    <row r="116" s="2" customFormat="1" ht="16.5" customHeight="1">
      <c r="A116" s="40"/>
      <c r="B116" s="41"/>
      <c r="C116" s="206" t="s">
        <v>230</v>
      </c>
      <c r="D116" s="206" t="s">
        <v>202</v>
      </c>
      <c r="E116" s="207" t="s">
        <v>858</v>
      </c>
      <c r="F116" s="208" t="s">
        <v>859</v>
      </c>
      <c r="G116" s="209" t="s">
        <v>443</v>
      </c>
      <c r="H116" s="210">
        <v>1</v>
      </c>
      <c r="I116" s="211"/>
      <c r="J116" s="212">
        <f>ROUND(I116*H116,2)</f>
        <v>0</v>
      </c>
      <c r="K116" s="208" t="s">
        <v>206</v>
      </c>
      <c r="L116" s="46"/>
      <c r="M116" s="213" t="s">
        <v>19</v>
      </c>
      <c r="N116" s="214" t="s">
        <v>46</v>
      </c>
      <c r="O116" s="86"/>
      <c r="P116" s="215">
        <f>O116*H116</f>
        <v>0</v>
      </c>
      <c r="Q116" s="215">
        <v>0.0099600299999999999</v>
      </c>
      <c r="R116" s="215">
        <f>Q116*H116</f>
        <v>0.0099600299999999999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128</v>
      </c>
      <c r="AT116" s="217" t="s">
        <v>202</v>
      </c>
      <c r="AU116" s="217" t="s">
        <v>85</v>
      </c>
      <c r="AY116" s="19" t="s">
        <v>199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83</v>
      </c>
      <c r="BK116" s="218">
        <f>ROUND(I116*H116,2)</f>
        <v>0</v>
      </c>
      <c r="BL116" s="19" t="s">
        <v>128</v>
      </c>
      <c r="BM116" s="217" t="s">
        <v>860</v>
      </c>
    </row>
    <row r="117" s="2" customFormat="1">
      <c r="A117" s="40"/>
      <c r="B117" s="41"/>
      <c r="C117" s="42"/>
      <c r="D117" s="219" t="s">
        <v>209</v>
      </c>
      <c r="E117" s="42"/>
      <c r="F117" s="220" t="s">
        <v>861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209</v>
      </c>
      <c r="AU117" s="19" t="s">
        <v>85</v>
      </c>
    </row>
    <row r="118" s="12" customFormat="1" ht="22.8" customHeight="1">
      <c r="A118" s="12"/>
      <c r="B118" s="190"/>
      <c r="C118" s="191"/>
      <c r="D118" s="192" t="s">
        <v>74</v>
      </c>
      <c r="E118" s="204" t="s">
        <v>463</v>
      </c>
      <c r="F118" s="204" t="s">
        <v>464</v>
      </c>
      <c r="G118" s="191"/>
      <c r="H118" s="191"/>
      <c r="I118" s="194"/>
      <c r="J118" s="205">
        <f>BK118</f>
        <v>0</v>
      </c>
      <c r="K118" s="191"/>
      <c r="L118" s="196"/>
      <c r="M118" s="197"/>
      <c r="N118" s="198"/>
      <c r="O118" s="198"/>
      <c r="P118" s="199">
        <f>SUM(P119:P121)</f>
        <v>0</v>
      </c>
      <c r="Q118" s="198"/>
      <c r="R118" s="199">
        <f>SUM(R119:R121)</f>
        <v>0</v>
      </c>
      <c r="S118" s="198"/>
      <c r="T118" s="200">
        <f>SUM(T119:T121)</f>
        <v>0.17399999999999999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1" t="s">
        <v>85</v>
      </c>
      <c r="AT118" s="202" t="s">
        <v>74</v>
      </c>
      <c r="AU118" s="202" t="s">
        <v>83</v>
      </c>
      <c r="AY118" s="201" t="s">
        <v>199</v>
      </c>
      <c r="BK118" s="203">
        <f>SUM(BK119:BK121)</f>
        <v>0</v>
      </c>
    </row>
    <row r="119" s="2" customFormat="1" ht="16.5" customHeight="1">
      <c r="A119" s="40"/>
      <c r="B119" s="41"/>
      <c r="C119" s="206" t="s">
        <v>265</v>
      </c>
      <c r="D119" s="206" t="s">
        <v>202</v>
      </c>
      <c r="E119" s="207" t="s">
        <v>862</v>
      </c>
      <c r="F119" s="208" t="s">
        <v>863</v>
      </c>
      <c r="G119" s="209" t="s">
        <v>417</v>
      </c>
      <c r="H119" s="210">
        <v>1</v>
      </c>
      <c r="I119" s="211"/>
      <c r="J119" s="212">
        <f>ROUND(I119*H119,2)</f>
        <v>0</v>
      </c>
      <c r="K119" s="208" t="s">
        <v>206</v>
      </c>
      <c r="L119" s="46"/>
      <c r="M119" s="213" t="s">
        <v>19</v>
      </c>
      <c r="N119" s="214" t="s">
        <v>46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0.17399999999999999</v>
      </c>
      <c r="T119" s="216">
        <f>S119*H119</f>
        <v>0.17399999999999999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128</v>
      </c>
      <c r="AT119" s="217" t="s">
        <v>202</v>
      </c>
      <c r="AU119" s="217" t="s">
        <v>85</v>
      </c>
      <c r="AY119" s="19" t="s">
        <v>199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83</v>
      </c>
      <c r="BK119" s="218">
        <f>ROUND(I119*H119,2)</f>
        <v>0</v>
      </c>
      <c r="BL119" s="19" t="s">
        <v>128</v>
      </c>
      <c r="BM119" s="217" t="s">
        <v>864</v>
      </c>
    </row>
    <row r="120" s="2" customFormat="1">
      <c r="A120" s="40"/>
      <c r="B120" s="41"/>
      <c r="C120" s="42"/>
      <c r="D120" s="219" t="s">
        <v>209</v>
      </c>
      <c r="E120" s="42"/>
      <c r="F120" s="220" t="s">
        <v>865</v>
      </c>
      <c r="G120" s="42"/>
      <c r="H120" s="42"/>
      <c r="I120" s="221"/>
      <c r="J120" s="42"/>
      <c r="K120" s="42"/>
      <c r="L120" s="46"/>
      <c r="M120" s="222"/>
      <c r="N120" s="22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209</v>
      </c>
      <c r="AU120" s="19" t="s">
        <v>85</v>
      </c>
    </row>
    <row r="121" s="2" customFormat="1" ht="16.5" customHeight="1">
      <c r="A121" s="40"/>
      <c r="B121" s="41"/>
      <c r="C121" s="206" t="s">
        <v>271</v>
      </c>
      <c r="D121" s="206" t="s">
        <v>202</v>
      </c>
      <c r="E121" s="207" t="s">
        <v>701</v>
      </c>
      <c r="F121" s="208" t="s">
        <v>866</v>
      </c>
      <c r="G121" s="209" t="s">
        <v>461</v>
      </c>
      <c r="H121" s="210">
        <v>1</v>
      </c>
      <c r="I121" s="211"/>
      <c r="J121" s="212">
        <f>ROUND(I121*H121,2)</f>
        <v>0</v>
      </c>
      <c r="K121" s="208" t="s">
        <v>19</v>
      </c>
      <c r="L121" s="46"/>
      <c r="M121" s="213" t="s">
        <v>19</v>
      </c>
      <c r="N121" s="214" t="s">
        <v>46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128</v>
      </c>
      <c r="AT121" s="217" t="s">
        <v>202</v>
      </c>
      <c r="AU121" s="217" t="s">
        <v>85</v>
      </c>
      <c r="AY121" s="19" t="s">
        <v>199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83</v>
      </c>
      <c r="BK121" s="218">
        <f>ROUND(I121*H121,2)</f>
        <v>0</v>
      </c>
      <c r="BL121" s="19" t="s">
        <v>128</v>
      </c>
      <c r="BM121" s="217" t="s">
        <v>867</v>
      </c>
    </row>
    <row r="122" s="12" customFormat="1" ht="22.8" customHeight="1">
      <c r="A122" s="12"/>
      <c r="B122" s="190"/>
      <c r="C122" s="191"/>
      <c r="D122" s="192" t="s">
        <v>74</v>
      </c>
      <c r="E122" s="204" t="s">
        <v>541</v>
      </c>
      <c r="F122" s="204" t="s">
        <v>542</v>
      </c>
      <c r="G122" s="191"/>
      <c r="H122" s="191"/>
      <c r="I122" s="194"/>
      <c r="J122" s="205">
        <f>BK122</f>
        <v>0</v>
      </c>
      <c r="K122" s="191"/>
      <c r="L122" s="196"/>
      <c r="M122" s="197"/>
      <c r="N122" s="198"/>
      <c r="O122" s="198"/>
      <c r="P122" s="199">
        <f>SUM(P123:P132)</f>
        <v>0</v>
      </c>
      <c r="Q122" s="198"/>
      <c r="R122" s="199">
        <f>SUM(R123:R132)</f>
        <v>0.0049337145000000002</v>
      </c>
      <c r="S122" s="198"/>
      <c r="T122" s="200">
        <f>SUM(T123:T132)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1" t="s">
        <v>85</v>
      </c>
      <c r="AT122" s="202" t="s">
        <v>74</v>
      </c>
      <c r="AU122" s="202" t="s">
        <v>83</v>
      </c>
      <c r="AY122" s="201" t="s">
        <v>199</v>
      </c>
      <c r="BK122" s="203">
        <f>SUM(BK123:BK132)</f>
        <v>0</v>
      </c>
    </row>
    <row r="123" s="2" customFormat="1" ht="16.5" customHeight="1">
      <c r="A123" s="40"/>
      <c r="B123" s="41"/>
      <c r="C123" s="206" t="s">
        <v>8</v>
      </c>
      <c r="D123" s="206" t="s">
        <v>202</v>
      </c>
      <c r="E123" s="207" t="s">
        <v>544</v>
      </c>
      <c r="F123" s="208" t="s">
        <v>545</v>
      </c>
      <c r="G123" s="209" t="s">
        <v>283</v>
      </c>
      <c r="H123" s="210">
        <v>7.2930000000000001</v>
      </c>
      <c r="I123" s="211"/>
      <c r="J123" s="212">
        <f>ROUND(I123*H123,2)</f>
        <v>0</v>
      </c>
      <c r="K123" s="208" t="s">
        <v>206</v>
      </c>
      <c r="L123" s="46"/>
      <c r="M123" s="213" t="s">
        <v>19</v>
      </c>
      <c r="N123" s="214" t="s">
        <v>46</v>
      </c>
      <c r="O123" s="86"/>
      <c r="P123" s="215">
        <f>O123*H123</f>
        <v>0</v>
      </c>
      <c r="Q123" s="215">
        <v>8.7100000000000003E-05</v>
      </c>
      <c r="R123" s="215">
        <f>Q123*H123</f>
        <v>0.00063522030000000003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128</v>
      </c>
      <c r="AT123" s="217" t="s">
        <v>202</v>
      </c>
      <c r="AU123" s="217" t="s">
        <v>85</v>
      </c>
      <c r="AY123" s="19" t="s">
        <v>199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83</v>
      </c>
      <c r="BK123" s="218">
        <f>ROUND(I123*H123,2)</f>
        <v>0</v>
      </c>
      <c r="BL123" s="19" t="s">
        <v>128</v>
      </c>
      <c r="BM123" s="217" t="s">
        <v>868</v>
      </c>
    </row>
    <row r="124" s="2" customFormat="1">
      <c r="A124" s="40"/>
      <c r="B124" s="41"/>
      <c r="C124" s="42"/>
      <c r="D124" s="219" t="s">
        <v>209</v>
      </c>
      <c r="E124" s="42"/>
      <c r="F124" s="220" t="s">
        <v>547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209</v>
      </c>
      <c r="AU124" s="19" t="s">
        <v>85</v>
      </c>
    </row>
    <row r="125" s="2" customFormat="1" ht="16.5" customHeight="1">
      <c r="A125" s="40"/>
      <c r="B125" s="41"/>
      <c r="C125" s="206" t="s">
        <v>286</v>
      </c>
      <c r="D125" s="206" t="s">
        <v>202</v>
      </c>
      <c r="E125" s="207" t="s">
        <v>549</v>
      </c>
      <c r="F125" s="208" t="s">
        <v>550</v>
      </c>
      <c r="G125" s="209" t="s">
        <v>283</v>
      </c>
      <c r="H125" s="210">
        <v>7.2930000000000001</v>
      </c>
      <c r="I125" s="211"/>
      <c r="J125" s="212">
        <f>ROUND(I125*H125,2)</f>
        <v>0</v>
      </c>
      <c r="K125" s="208" t="s">
        <v>206</v>
      </c>
      <c r="L125" s="46"/>
      <c r="M125" s="213" t="s">
        <v>19</v>
      </c>
      <c r="N125" s="214" t="s">
        <v>46</v>
      </c>
      <c r="O125" s="86"/>
      <c r="P125" s="215">
        <f>O125*H125</f>
        <v>0</v>
      </c>
      <c r="Q125" s="215">
        <v>0.00022599999999999999</v>
      </c>
      <c r="R125" s="215">
        <f>Q125*H125</f>
        <v>0.0016482179999999999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128</v>
      </c>
      <c r="AT125" s="217" t="s">
        <v>202</v>
      </c>
      <c r="AU125" s="217" t="s">
        <v>85</v>
      </c>
      <c r="AY125" s="19" t="s">
        <v>199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83</v>
      </c>
      <c r="BK125" s="218">
        <f>ROUND(I125*H125,2)</f>
        <v>0</v>
      </c>
      <c r="BL125" s="19" t="s">
        <v>128</v>
      </c>
      <c r="BM125" s="217" t="s">
        <v>869</v>
      </c>
    </row>
    <row r="126" s="2" customFormat="1">
      <c r="A126" s="40"/>
      <c r="B126" s="41"/>
      <c r="C126" s="42"/>
      <c r="D126" s="219" t="s">
        <v>209</v>
      </c>
      <c r="E126" s="42"/>
      <c r="F126" s="220" t="s">
        <v>552</v>
      </c>
      <c r="G126" s="42"/>
      <c r="H126" s="42"/>
      <c r="I126" s="221"/>
      <c r="J126" s="42"/>
      <c r="K126" s="42"/>
      <c r="L126" s="46"/>
      <c r="M126" s="222"/>
      <c r="N126" s="223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209</v>
      </c>
      <c r="AU126" s="19" t="s">
        <v>85</v>
      </c>
    </row>
    <row r="127" s="2" customFormat="1" ht="16.5" customHeight="1">
      <c r="A127" s="40"/>
      <c r="B127" s="41"/>
      <c r="C127" s="206" t="s">
        <v>293</v>
      </c>
      <c r="D127" s="206" t="s">
        <v>202</v>
      </c>
      <c r="E127" s="207" t="s">
        <v>554</v>
      </c>
      <c r="F127" s="208" t="s">
        <v>555</v>
      </c>
      <c r="G127" s="209" t="s">
        <v>283</v>
      </c>
      <c r="H127" s="210">
        <v>7.2930000000000001</v>
      </c>
      <c r="I127" s="211"/>
      <c r="J127" s="212">
        <f>ROUND(I127*H127,2)</f>
        <v>0</v>
      </c>
      <c r="K127" s="208" t="s">
        <v>206</v>
      </c>
      <c r="L127" s="46"/>
      <c r="M127" s="213" t="s">
        <v>19</v>
      </c>
      <c r="N127" s="214" t="s">
        <v>46</v>
      </c>
      <c r="O127" s="86"/>
      <c r="P127" s="215">
        <f>O127*H127</f>
        <v>0</v>
      </c>
      <c r="Q127" s="215">
        <v>0</v>
      </c>
      <c r="R127" s="215">
        <f>Q127*H127</f>
        <v>0</v>
      </c>
      <c r="S127" s="215">
        <v>0</v>
      </c>
      <c r="T127" s="21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17" t="s">
        <v>128</v>
      </c>
      <c r="AT127" s="217" t="s">
        <v>202</v>
      </c>
      <c r="AU127" s="217" t="s">
        <v>85</v>
      </c>
      <c r="AY127" s="19" t="s">
        <v>199</v>
      </c>
      <c r="BE127" s="218">
        <f>IF(N127="základní",J127,0)</f>
        <v>0</v>
      </c>
      <c r="BF127" s="218">
        <f>IF(N127="snížená",J127,0)</f>
        <v>0</v>
      </c>
      <c r="BG127" s="218">
        <f>IF(N127="zákl. přenesená",J127,0)</f>
        <v>0</v>
      </c>
      <c r="BH127" s="218">
        <f>IF(N127="sníž. přenesená",J127,0)</f>
        <v>0</v>
      </c>
      <c r="BI127" s="218">
        <f>IF(N127="nulová",J127,0)</f>
        <v>0</v>
      </c>
      <c r="BJ127" s="19" t="s">
        <v>83</v>
      </c>
      <c r="BK127" s="218">
        <f>ROUND(I127*H127,2)</f>
        <v>0</v>
      </c>
      <c r="BL127" s="19" t="s">
        <v>128</v>
      </c>
      <c r="BM127" s="217" t="s">
        <v>870</v>
      </c>
    </row>
    <row r="128" s="2" customFormat="1">
      <c r="A128" s="40"/>
      <c r="B128" s="41"/>
      <c r="C128" s="42"/>
      <c r="D128" s="219" t="s">
        <v>209</v>
      </c>
      <c r="E128" s="42"/>
      <c r="F128" s="220" t="s">
        <v>557</v>
      </c>
      <c r="G128" s="42"/>
      <c r="H128" s="42"/>
      <c r="I128" s="221"/>
      <c r="J128" s="42"/>
      <c r="K128" s="42"/>
      <c r="L128" s="46"/>
      <c r="M128" s="222"/>
      <c r="N128" s="223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209</v>
      </c>
      <c r="AU128" s="19" t="s">
        <v>85</v>
      </c>
    </row>
    <row r="129" s="2" customFormat="1" ht="16.5" customHeight="1">
      <c r="A129" s="40"/>
      <c r="B129" s="41"/>
      <c r="C129" s="206" t="s">
        <v>298</v>
      </c>
      <c r="D129" s="206" t="s">
        <v>202</v>
      </c>
      <c r="E129" s="207" t="s">
        <v>559</v>
      </c>
      <c r="F129" s="208" t="s">
        <v>560</v>
      </c>
      <c r="G129" s="209" t="s">
        <v>283</v>
      </c>
      <c r="H129" s="210">
        <v>7.2930000000000001</v>
      </c>
      <c r="I129" s="211"/>
      <c r="J129" s="212">
        <f>ROUND(I129*H129,2)</f>
        <v>0</v>
      </c>
      <c r="K129" s="208" t="s">
        <v>206</v>
      </c>
      <c r="L129" s="46"/>
      <c r="M129" s="213" t="s">
        <v>19</v>
      </c>
      <c r="N129" s="214" t="s">
        <v>46</v>
      </c>
      <c r="O129" s="86"/>
      <c r="P129" s="215">
        <f>O129*H129</f>
        <v>0</v>
      </c>
      <c r="Q129" s="215">
        <v>0.00015870000000000001</v>
      </c>
      <c r="R129" s="215">
        <f>Q129*H129</f>
        <v>0.0011573991000000002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128</v>
      </c>
      <c r="AT129" s="217" t="s">
        <v>202</v>
      </c>
      <c r="AU129" s="217" t="s">
        <v>85</v>
      </c>
      <c r="AY129" s="19" t="s">
        <v>199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83</v>
      </c>
      <c r="BK129" s="218">
        <f>ROUND(I129*H129,2)</f>
        <v>0</v>
      </c>
      <c r="BL129" s="19" t="s">
        <v>128</v>
      </c>
      <c r="BM129" s="217" t="s">
        <v>871</v>
      </c>
    </row>
    <row r="130" s="2" customFormat="1">
      <c r="A130" s="40"/>
      <c r="B130" s="41"/>
      <c r="C130" s="42"/>
      <c r="D130" s="219" t="s">
        <v>209</v>
      </c>
      <c r="E130" s="42"/>
      <c r="F130" s="220" t="s">
        <v>562</v>
      </c>
      <c r="G130" s="42"/>
      <c r="H130" s="42"/>
      <c r="I130" s="221"/>
      <c r="J130" s="42"/>
      <c r="K130" s="42"/>
      <c r="L130" s="46"/>
      <c r="M130" s="222"/>
      <c r="N130" s="22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209</v>
      </c>
      <c r="AU130" s="19" t="s">
        <v>85</v>
      </c>
    </row>
    <row r="131" s="2" customFormat="1" ht="16.5" customHeight="1">
      <c r="A131" s="40"/>
      <c r="B131" s="41"/>
      <c r="C131" s="206" t="s">
        <v>128</v>
      </c>
      <c r="D131" s="206" t="s">
        <v>202</v>
      </c>
      <c r="E131" s="207" t="s">
        <v>564</v>
      </c>
      <c r="F131" s="208" t="s">
        <v>565</v>
      </c>
      <c r="G131" s="209" t="s">
        <v>283</v>
      </c>
      <c r="H131" s="210">
        <v>7.2930000000000001</v>
      </c>
      <c r="I131" s="211"/>
      <c r="J131" s="212">
        <f>ROUND(I131*H131,2)</f>
        <v>0</v>
      </c>
      <c r="K131" s="208" t="s">
        <v>206</v>
      </c>
      <c r="L131" s="46"/>
      <c r="M131" s="213" t="s">
        <v>19</v>
      </c>
      <c r="N131" s="214" t="s">
        <v>46</v>
      </c>
      <c r="O131" s="86"/>
      <c r="P131" s="215">
        <f>O131*H131</f>
        <v>0</v>
      </c>
      <c r="Q131" s="215">
        <v>0.00020469999999999999</v>
      </c>
      <c r="R131" s="215">
        <f>Q131*H131</f>
        <v>0.0014928770999999999</v>
      </c>
      <c r="S131" s="215">
        <v>0</v>
      </c>
      <c r="T131" s="21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17" t="s">
        <v>128</v>
      </c>
      <c r="AT131" s="217" t="s">
        <v>202</v>
      </c>
      <c r="AU131" s="217" t="s">
        <v>85</v>
      </c>
      <c r="AY131" s="19" t="s">
        <v>199</v>
      </c>
      <c r="BE131" s="218">
        <f>IF(N131="základní",J131,0)</f>
        <v>0</v>
      </c>
      <c r="BF131" s="218">
        <f>IF(N131="snížená",J131,0)</f>
        <v>0</v>
      </c>
      <c r="BG131" s="218">
        <f>IF(N131="zákl. přenesená",J131,0)</f>
        <v>0</v>
      </c>
      <c r="BH131" s="218">
        <f>IF(N131="sníž. přenesená",J131,0)</f>
        <v>0</v>
      </c>
      <c r="BI131" s="218">
        <f>IF(N131="nulová",J131,0)</f>
        <v>0</v>
      </c>
      <c r="BJ131" s="19" t="s">
        <v>83</v>
      </c>
      <c r="BK131" s="218">
        <f>ROUND(I131*H131,2)</f>
        <v>0</v>
      </c>
      <c r="BL131" s="19" t="s">
        <v>128</v>
      </c>
      <c r="BM131" s="217" t="s">
        <v>872</v>
      </c>
    </row>
    <row r="132" s="2" customFormat="1">
      <c r="A132" s="40"/>
      <c r="B132" s="41"/>
      <c r="C132" s="42"/>
      <c r="D132" s="219" t="s">
        <v>209</v>
      </c>
      <c r="E132" s="42"/>
      <c r="F132" s="220" t="s">
        <v>567</v>
      </c>
      <c r="G132" s="42"/>
      <c r="H132" s="42"/>
      <c r="I132" s="221"/>
      <c r="J132" s="42"/>
      <c r="K132" s="42"/>
      <c r="L132" s="46"/>
      <c r="M132" s="222"/>
      <c r="N132" s="223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209</v>
      </c>
      <c r="AU132" s="19" t="s">
        <v>85</v>
      </c>
    </row>
    <row r="133" s="12" customFormat="1" ht="22.8" customHeight="1">
      <c r="A133" s="12"/>
      <c r="B133" s="190"/>
      <c r="C133" s="191"/>
      <c r="D133" s="192" t="s">
        <v>74</v>
      </c>
      <c r="E133" s="204" t="s">
        <v>568</v>
      </c>
      <c r="F133" s="204" t="s">
        <v>569</v>
      </c>
      <c r="G133" s="191"/>
      <c r="H133" s="191"/>
      <c r="I133" s="194"/>
      <c r="J133" s="205">
        <f>BK133</f>
        <v>0</v>
      </c>
      <c r="K133" s="191"/>
      <c r="L133" s="196"/>
      <c r="M133" s="197"/>
      <c r="N133" s="198"/>
      <c r="O133" s="198"/>
      <c r="P133" s="199">
        <f>SUM(P134:P141)</f>
        <v>0</v>
      </c>
      <c r="Q133" s="198"/>
      <c r="R133" s="199">
        <f>SUM(R134:R141)</f>
        <v>0.11247210100000001</v>
      </c>
      <c r="S133" s="198"/>
      <c r="T133" s="200">
        <f>SUM(T134:T141)</f>
        <v>0.02580781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01" t="s">
        <v>85</v>
      </c>
      <c r="AT133" s="202" t="s">
        <v>74</v>
      </c>
      <c r="AU133" s="202" t="s">
        <v>83</v>
      </c>
      <c r="AY133" s="201" t="s">
        <v>199</v>
      </c>
      <c r="BK133" s="203">
        <f>SUM(BK134:BK141)</f>
        <v>0</v>
      </c>
    </row>
    <row r="134" s="2" customFormat="1" ht="16.5" customHeight="1">
      <c r="A134" s="40"/>
      <c r="B134" s="41"/>
      <c r="C134" s="206" t="s">
        <v>131</v>
      </c>
      <c r="D134" s="206" t="s">
        <v>202</v>
      </c>
      <c r="E134" s="207" t="s">
        <v>571</v>
      </c>
      <c r="F134" s="208" t="s">
        <v>572</v>
      </c>
      <c r="G134" s="209" t="s">
        <v>283</v>
      </c>
      <c r="H134" s="210">
        <v>83.251000000000005</v>
      </c>
      <c r="I134" s="211"/>
      <c r="J134" s="212">
        <f>ROUND(I134*H134,2)</f>
        <v>0</v>
      </c>
      <c r="K134" s="208" t="s">
        <v>206</v>
      </c>
      <c r="L134" s="46"/>
      <c r="M134" s="213" t="s">
        <v>19</v>
      </c>
      <c r="N134" s="214" t="s">
        <v>46</v>
      </c>
      <c r="O134" s="86"/>
      <c r="P134" s="215">
        <f>O134*H134</f>
        <v>0</v>
      </c>
      <c r="Q134" s="215">
        <v>0.001</v>
      </c>
      <c r="R134" s="215">
        <f>Q134*H134</f>
        <v>0.083251000000000006</v>
      </c>
      <c r="S134" s="215">
        <v>0.00031</v>
      </c>
      <c r="T134" s="216">
        <f>S134*H134</f>
        <v>0.02580781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128</v>
      </c>
      <c r="AT134" s="217" t="s">
        <v>202</v>
      </c>
      <c r="AU134" s="217" t="s">
        <v>85</v>
      </c>
      <c r="AY134" s="19" t="s">
        <v>199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83</v>
      </c>
      <c r="BK134" s="218">
        <f>ROUND(I134*H134,2)</f>
        <v>0</v>
      </c>
      <c r="BL134" s="19" t="s">
        <v>128</v>
      </c>
      <c r="BM134" s="217" t="s">
        <v>873</v>
      </c>
    </row>
    <row r="135" s="2" customFormat="1">
      <c r="A135" s="40"/>
      <c r="B135" s="41"/>
      <c r="C135" s="42"/>
      <c r="D135" s="219" t="s">
        <v>209</v>
      </c>
      <c r="E135" s="42"/>
      <c r="F135" s="220" t="s">
        <v>574</v>
      </c>
      <c r="G135" s="42"/>
      <c r="H135" s="42"/>
      <c r="I135" s="221"/>
      <c r="J135" s="42"/>
      <c r="K135" s="42"/>
      <c r="L135" s="46"/>
      <c r="M135" s="222"/>
      <c r="N135" s="223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209</v>
      </c>
      <c r="AU135" s="19" t="s">
        <v>85</v>
      </c>
    </row>
    <row r="136" s="2" customFormat="1" ht="16.5" customHeight="1">
      <c r="A136" s="40"/>
      <c r="B136" s="41"/>
      <c r="C136" s="206" t="s">
        <v>134</v>
      </c>
      <c r="D136" s="206" t="s">
        <v>202</v>
      </c>
      <c r="E136" s="207" t="s">
        <v>576</v>
      </c>
      <c r="F136" s="208" t="s">
        <v>577</v>
      </c>
      <c r="G136" s="209" t="s">
        <v>283</v>
      </c>
      <c r="H136" s="210">
        <v>83.251000000000005</v>
      </c>
      <c r="I136" s="211"/>
      <c r="J136" s="212">
        <f>ROUND(I136*H136,2)</f>
        <v>0</v>
      </c>
      <c r="K136" s="208" t="s">
        <v>206</v>
      </c>
      <c r="L136" s="46"/>
      <c r="M136" s="213" t="s">
        <v>19</v>
      </c>
      <c r="N136" s="214" t="s">
        <v>46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128</v>
      </c>
      <c r="AT136" s="217" t="s">
        <v>202</v>
      </c>
      <c r="AU136" s="217" t="s">
        <v>85</v>
      </c>
      <c r="AY136" s="19" t="s">
        <v>199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83</v>
      </c>
      <c r="BK136" s="218">
        <f>ROUND(I136*H136,2)</f>
        <v>0</v>
      </c>
      <c r="BL136" s="19" t="s">
        <v>128</v>
      </c>
      <c r="BM136" s="217" t="s">
        <v>874</v>
      </c>
    </row>
    <row r="137" s="2" customFormat="1">
      <c r="A137" s="40"/>
      <c r="B137" s="41"/>
      <c r="C137" s="42"/>
      <c r="D137" s="219" t="s">
        <v>209</v>
      </c>
      <c r="E137" s="42"/>
      <c r="F137" s="220" t="s">
        <v>579</v>
      </c>
      <c r="G137" s="42"/>
      <c r="H137" s="42"/>
      <c r="I137" s="221"/>
      <c r="J137" s="42"/>
      <c r="K137" s="42"/>
      <c r="L137" s="46"/>
      <c r="M137" s="222"/>
      <c r="N137" s="223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209</v>
      </c>
      <c r="AU137" s="19" t="s">
        <v>85</v>
      </c>
    </row>
    <row r="138" s="2" customFormat="1" ht="16.5" customHeight="1">
      <c r="A138" s="40"/>
      <c r="B138" s="41"/>
      <c r="C138" s="206" t="s">
        <v>322</v>
      </c>
      <c r="D138" s="206" t="s">
        <v>202</v>
      </c>
      <c r="E138" s="207" t="s">
        <v>581</v>
      </c>
      <c r="F138" s="208" t="s">
        <v>582</v>
      </c>
      <c r="G138" s="209" t="s">
        <v>283</v>
      </c>
      <c r="H138" s="210">
        <v>83.251000000000005</v>
      </c>
      <c r="I138" s="211"/>
      <c r="J138" s="212">
        <f>ROUND(I138*H138,2)</f>
        <v>0</v>
      </c>
      <c r="K138" s="208" t="s">
        <v>206</v>
      </c>
      <c r="L138" s="46"/>
      <c r="M138" s="213" t="s">
        <v>19</v>
      </c>
      <c r="N138" s="214" t="s">
        <v>46</v>
      </c>
      <c r="O138" s="86"/>
      <c r="P138" s="215">
        <f>O138*H138</f>
        <v>0</v>
      </c>
      <c r="Q138" s="215">
        <v>0.00020799999999999999</v>
      </c>
      <c r="R138" s="215">
        <f>Q138*H138</f>
        <v>0.017316208</v>
      </c>
      <c r="S138" s="215">
        <v>0</v>
      </c>
      <c r="T138" s="21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7" t="s">
        <v>128</v>
      </c>
      <c r="AT138" s="217" t="s">
        <v>202</v>
      </c>
      <c r="AU138" s="217" t="s">
        <v>85</v>
      </c>
      <c r="AY138" s="19" t="s">
        <v>199</v>
      </c>
      <c r="BE138" s="218">
        <f>IF(N138="základní",J138,0)</f>
        <v>0</v>
      </c>
      <c r="BF138" s="218">
        <f>IF(N138="snížená",J138,0)</f>
        <v>0</v>
      </c>
      <c r="BG138" s="218">
        <f>IF(N138="zákl. přenesená",J138,0)</f>
        <v>0</v>
      </c>
      <c r="BH138" s="218">
        <f>IF(N138="sníž. přenesená",J138,0)</f>
        <v>0</v>
      </c>
      <c r="BI138" s="218">
        <f>IF(N138="nulová",J138,0)</f>
        <v>0</v>
      </c>
      <c r="BJ138" s="19" t="s">
        <v>83</v>
      </c>
      <c r="BK138" s="218">
        <f>ROUND(I138*H138,2)</f>
        <v>0</v>
      </c>
      <c r="BL138" s="19" t="s">
        <v>128</v>
      </c>
      <c r="BM138" s="217" t="s">
        <v>875</v>
      </c>
    </row>
    <row r="139" s="2" customFormat="1">
      <c r="A139" s="40"/>
      <c r="B139" s="41"/>
      <c r="C139" s="42"/>
      <c r="D139" s="219" t="s">
        <v>209</v>
      </c>
      <c r="E139" s="42"/>
      <c r="F139" s="220" t="s">
        <v>584</v>
      </c>
      <c r="G139" s="42"/>
      <c r="H139" s="42"/>
      <c r="I139" s="221"/>
      <c r="J139" s="42"/>
      <c r="K139" s="42"/>
      <c r="L139" s="46"/>
      <c r="M139" s="222"/>
      <c r="N139" s="22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209</v>
      </c>
      <c r="AU139" s="19" t="s">
        <v>85</v>
      </c>
    </row>
    <row r="140" s="2" customFormat="1" ht="16.5" customHeight="1">
      <c r="A140" s="40"/>
      <c r="B140" s="41"/>
      <c r="C140" s="206" t="s">
        <v>326</v>
      </c>
      <c r="D140" s="206" t="s">
        <v>202</v>
      </c>
      <c r="E140" s="207" t="s">
        <v>586</v>
      </c>
      <c r="F140" s="208" t="s">
        <v>587</v>
      </c>
      <c r="G140" s="209" t="s">
        <v>283</v>
      </c>
      <c r="H140" s="210">
        <v>83.251000000000005</v>
      </c>
      <c r="I140" s="211"/>
      <c r="J140" s="212">
        <f>ROUND(I140*H140,2)</f>
        <v>0</v>
      </c>
      <c r="K140" s="208" t="s">
        <v>206</v>
      </c>
      <c r="L140" s="46"/>
      <c r="M140" s="213" t="s">
        <v>19</v>
      </c>
      <c r="N140" s="214" t="s">
        <v>46</v>
      </c>
      <c r="O140" s="86"/>
      <c r="P140" s="215">
        <f>O140*H140</f>
        <v>0</v>
      </c>
      <c r="Q140" s="215">
        <v>0.00014300000000000001</v>
      </c>
      <c r="R140" s="215">
        <f>Q140*H140</f>
        <v>0.011904893000000002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128</v>
      </c>
      <c r="AT140" s="217" t="s">
        <v>202</v>
      </c>
      <c r="AU140" s="217" t="s">
        <v>85</v>
      </c>
      <c r="AY140" s="19" t="s">
        <v>199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83</v>
      </c>
      <c r="BK140" s="218">
        <f>ROUND(I140*H140,2)</f>
        <v>0</v>
      </c>
      <c r="BL140" s="19" t="s">
        <v>128</v>
      </c>
      <c r="BM140" s="217" t="s">
        <v>876</v>
      </c>
    </row>
    <row r="141" s="2" customFormat="1">
      <c r="A141" s="40"/>
      <c r="B141" s="41"/>
      <c r="C141" s="42"/>
      <c r="D141" s="219" t="s">
        <v>209</v>
      </c>
      <c r="E141" s="42"/>
      <c r="F141" s="220" t="s">
        <v>589</v>
      </c>
      <c r="G141" s="42"/>
      <c r="H141" s="42"/>
      <c r="I141" s="221"/>
      <c r="J141" s="42"/>
      <c r="K141" s="42"/>
      <c r="L141" s="46"/>
      <c r="M141" s="222"/>
      <c r="N141" s="223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209</v>
      </c>
      <c r="AU141" s="19" t="s">
        <v>85</v>
      </c>
    </row>
    <row r="142" s="12" customFormat="1" ht="25.92" customHeight="1">
      <c r="A142" s="12"/>
      <c r="B142" s="190"/>
      <c r="C142" s="191"/>
      <c r="D142" s="192" t="s">
        <v>74</v>
      </c>
      <c r="E142" s="193" t="s">
        <v>611</v>
      </c>
      <c r="F142" s="193" t="s">
        <v>612</v>
      </c>
      <c r="G142" s="191"/>
      <c r="H142" s="191"/>
      <c r="I142" s="194"/>
      <c r="J142" s="195">
        <f>BK142</f>
        <v>0</v>
      </c>
      <c r="K142" s="191"/>
      <c r="L142" s="196"/>
      <c r="M142" s="197"/>
      <c r="N142" s="198"/>
      <c r="O142" s="198"/>
      <c r="P142" s="199">
        <f>SUM(P143:P147)</f>
        <v>0</v>
      </c>
      <c r="Q142" s="198"/>
      <c r="R142" s="199">
        <f>SUM(R143:R147)</f>
        <v>0</v>
      </c>
      <c r="S142" s="198"/>
      <c r="T142" s="200">
        <f>SUM(T143:T147)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01" t="s">
        <v>207</v>
      </c>
      <c r="AT142" s="202" t="s">
        <v>74</v>
      </c>
      <c r="AU142" s="202" t="s">
        <v>75</v>
      </c>
      <c r="AY142" s="201" t="s">
        <v>199</v>
      </c>
      <c r="BK142" s="203">
        <f>SUM(BK143:BK147)</f>
        <v>0</v>
      </c>
    </row>
    <row r="143" s="2" customFormat="1" ht="16.5" customHeight="1">
      <c r="A143" s="40"/>
      <c r="B143" s="41"/>
      <c r="C143" s="206" t="s">
        <v>7</v>
      </c>
      <c r="D143" s="206" t="s">
        <v>202</v>
      </c>
      <c r="E143" s="207" t="s">
        <v>614</v>
      </c>
      <c r="F143" s="208" t="s">
        <v>615</v>
      </c>
      <c r="G143" s="209" t="s">
        <v>616</v>
      </c>
      <c r="H143" s="210">
        <v>15</v>
      </c>
      <c r="I143" s="211"/>
      <c r="J143" s="212">
        <f>ROUND(I143*H143,2)</f>
        <v>0</v>
      </c>
      <c r="K143" s="208" t="s">
        <v>206</v>
      </c>
      <c r="L143" s="46"/>
      <c r="M143" s="213" t="s">
        <v>19</v>
      </c>
      <c r="N143" s="214" t="s">
        <v>46</v>
      </c>
      <c r="O143" s="86"/>
      <c r="P143" s="215">
        <f>O143*H143</f>
        <v>0</v>
      </c>
      <c r="Q143" s="215">
        <v>0</v>
      </c>
      <c r="R143" s="215">
        <f>Q143*H143</f>
        <v>0</v>
      </c>
      <c r="S143" s="215">
        <v>0</v>
      </c>
      <c r="T143" s="21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17" t="s">
        <v>617</v>
      </c>
      <c r="AT143" s="217" t="s">
        <v>202</v>
      </c>
      <c r="AU143" s="217" t="s">
        <v>83</v>
      </c>
      <c r="AY143" s="19" t="s">
        <v>199</v>
      </c>
      <c r="BE143" s="218">
        <f>IF(N143="základní",J143,0)</f>
        <v>0</v>
      </c>
      <c r="BF143" s="218">
        <f>IF(N143="snížená",J143,0)</f>
        <v>0</v>
      </c>
      <c r="BG143" s="218">
        <f>IF(N143="zákl. přenesená",J143,0)</f>
        <v>0</v>
      </c>
      <c r="BH143" s="218">
        <f>IF(N143="sníž. přenesená",J143,0)</f>
        <v>0</v>
      </c>
      <c r="BI143" s="218">
        <f>IF(N143="nulová",J143,0)</f>
        <v>0</v>
      </c>
      <c r="BJ143" s="19" t="s">
        <v>83</v>
      </c>
      <c r="BK143" s="218">
        <f>ROUND(I143*H143,2)</f>
        <v>0</v>
      </c>
      <c r="BL143" s="19" t="s">
        <v>617</v>
      </c>
      <c r="BM143" s="217" t="s">
        <v>877</v>
      </c>
    </row>
    <row r="144" s="2" customFormat="1">
      <c r="A144" s="40"/>
      <c r="B144" s="41"/>
      <c r="C144" s="42"/>
      <c r="D144" s="219" t="s">
        <v>209</v>
      </c>
      <c r="E144" s="42"/>
      <c r="F144" s="220" t="s">
        <v>619</v>
      </c>
      <c r="G144" s="42"/>
      <c r="H144" s="42"/>
      <c r="I144" s="221"/>
      <c r="J144" s="42"/>
      <c r="K144" s="42"/>
      <c r="L144" s="46"/>
      <c r="M144" s="222"/>
      <c r="N144" s="223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209</v>
      </c>
      <c r="AU144" s="19" t="s">
        <v>83</v>
      </c>
    </row>
    <row r="145" s="13" customFormat="1">
      <c r="A145" s="13"/>
      <c r="B145" s="224"/>
      <c r="C145" s="225"/>
      <c r="D145" s="226" t="s">
        <v>216</v>
      </c>
      <c r="E145" s="227" t="s">
        <v>19</v>
      </c>
      <c r="F145" s="228" t="s">
        <v>824</v>
      </c>
      <c r="G145" s="225"/>
      <c r="H145" s="229">
        <v>10</v>
      </c>
      <c r="I145" s="230"/>
      <c r="J145" s="225"/>
      <c r="K145" s="225"/>
      <c r="L145" s="231"/>
      <c r="M145" s="232"/>
      <c r="N145" s="233"/>
      <c r="O145" s="233"/>
      <c r="P145" s="233"/>
      <c r="Q145" s="233"/>
      <c r="R145" s="233"/>
      <c r="S145" s="233"/>
      <c r="T145" s="234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5" t="s">
        <v>216</v>
      </c>
      <c r="AU145" s="235" t="s">
        <v>83</v>
      </c>
      <c r="AV145" s="13" t="s">
        <v>85</v>
      </c>
      <c r="AW145" s="13" t="s">
        <v>37</v>
      </c>
      <c r="AX145" s="13" t="s">
        <v>75</v>
      </c>
      <c r="AY145" s="235" t="s">
        <v>199</v>
      </c>
    </row>
    <row r="146" s="13" customFormat="1">
      <c r="A146" s="13"/>
      <c r="B146" s="224"/>
      <c r="C146" s="225"/>
      <c r="D146" s="226" t="s">
        <v>216</v>
      </c>
      <c r="E146" s="227" t="s">
        <v>19</v>
      </c>
      <c r="F146" s="228" t="s">
        <v>759</v>
      </c>
      <c r="G146" s="225"/>
      <c r="H146" s="229">
        <v>5</v>
      </c>
      <c r="I146" s="230"/>
      <c r="J146" s="225"/>
      <c r="K146" s="225"/>
      <c r="L146" s="231"/>
      <c r="M146" s="232"/>
      <c r="N146" s="233"/>
      <c r="O146" s="233"/>
      <c r="P146" s="233"/>
      <c r="Q146" s="233"/>
      <c r="R146" s="233"/>
      <c r="S146" s="233"/>
      <c r="T146" s="234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5" t="s">
        <v>216</v>
      </c>
      <c r="AU146" s="235" t="s">
        <v>83</v>
      </c>
      <c r="AV146" s="13" t="s">
        <v>85</v>
      </c>
      <c r="AW146" s="13" t="s">
        <v>37</v>
      </c>
      <c r="AX146" s="13" t="s">
        <v>75</v>
      </c>
      <c r="AY146" s="235" t="s">
        <v>199</v>
      </c>
    </row>
    <row r="147" s="14" customFormat="1">
      <c r="A147" s="14"/>
      <c r="B147" s="236"/>
      <c r="C147" s="237"/>
      <c r="D147" s="226" t="s">
        <v>216</v>
      </c>
      <c r="E147" s="238" t="s">
        <v>19</v>
      </c>
      <c r="F147" s="239" t="s">
        <v>218</v>
      </c>
      <c r="G147" s="237"/>
      <c r="H147" s="240">
        <v>15</v>
      </c>
      <c r="I147" s="241"/>
      <c r="J147" s="237"/>
      <c r="K147" s="237"/>
      <c r="L147" s="242"/>
      <c r="M147" s="262"/>
      <c r="N147" s="263"/>
      <c r="O147" s="263"/>
      <c r="P147" s="263"/>
      <c r="Q147" s="263"/>
      <c r="R147" s="263"/>
      <c r="S147" s="263"/>
      <c r="T147" s="26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46" t="s">
        <v>216</v>
      </c>
      <c r="AU147" s="246" t="s">
        <v>83</v>
      </c>
      <c r="AV147" s="14" t="s">
        <v>207</v>
      </c>
      <c r="AW147" s="14" t="s">
        <v>37</v>
      </c>
      <c r="AX147" s="14" t="s">
        <v>83</v>
      </c>
      <c r="AY147" s="246" t="s">
        <v>199</v>
      </c>
    </row>
    <row r="148" s="2" customFormat="1" ht="6.96" customHeight="1">
      <c r="A148" s="40"/>
      <c r="B148" s="61"/>
      <c r="C148" s="62"/>
      <c r="D148" s="62"/>
      <c r="E148" s="62"/>
      <c r="F148" s="62"/>
      <c r="G148" s="62"/>
      <c r="H148" s="62"/>
      <c r="I148" s="62"/>
      <c r="J148" s="62"/>
      <c r="K148" s="62"/>
      <c r="L148" s="46"/>
      <c r="M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</row>
  </sheetData>
  <sheetProtection sheet="1" autoFilter="0" formatColumns="0" formatRows="0" objects="1" scenarios="1" spinCount="100000" saltValue="4er3sHI3Nv3N3OGaEkniwoWIDzXq54b3PXDDdD6G0vXgG+UXEnIYXzQ+4q78xYgcY4pLydpvVGkLA6GpDHrgoA==" hashValue="MIo5ex6sHX3IU3D0OHWDReiS7VYpuRfl6xbBauWXPXEimM1XRF59QUOGq26oTInB/+QHnwNwDnstk3+grKsXEw==" algorithmName="SHA-512" password="CC35"/>
  <autoFilter ref="C88:K147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5_02/612315402"/>
    <hyperlink ref="F96" r:id="rId2" display="https://podminky.urs.cz/item/CS_URS_2025_02/997013151"/>
    <hyperlink ref="F98" r:id="rId3" display="https://podminky.urs.cz/item/CS_URS_2025_02/997013501"/>
    <hyperlink ref="F100" r:id="rId4" display="https://podminky.urs.cz/item/CS_URS_2025_02/997013509"/>
    <hyperlink ref="F104" r:id="rId5" display="https://podminky.urs.cz/item/CS_URS_2025_02/997013631"/>
    <hyperlink ref="F108" r:id="rId6" display="https://podminky.urs.cz/item/CS_URS_2025_02/997013811"/>
    <hyperlink ref="F111" r:id="rId7" display="https://podminky.urs.cz/item/CS_URS_2025_02/998011001"/>
    <hyperlink ref="F115" r:id="rId8" display="https://podminky.urs.cz/item/CS_URS_2025_02/725310823"/>
    <hyperlink ref="F117" r:id="rId9" display="https://podminky.urs.cz/item/CS_URS_2025_02/725311131"/>
    <hyperlink ref="F120" r:id="rId10" display="https://podminky.urs.cz/item/CS_URS_2025_02/766812840"/>
    <hyperlink ref="F124" r:id="rId11" display="https://podminky.urs.cz/item/CS_URS_2025_02/783601321"/>
    <hyperlink ref="F126" r:id="rId12" display="https://podminky.urs.cz/item/CS_URS_2025_02/783601325"/>
    <hyperlink ref="F128" r:id="rId13" display="https://podminky.urs.cz/item/CS_URS_2025_02/783601421"/>
    <hyperlink ref="F130" r:id="rId14" display="https://podminky.urs.cz/item/CS_URS_2025_02/783614111"/>
    <hyperlink ref="F132" r:id="rId15" display="https://podminky.urs.cz/item/CS_URS_2025_02/783617111"/>
    <hyperlink ref="F135" r:id="rId16" display="https://podminky.urs.cz/item/CS_URS_2025_02/784121001"/>
    <hyperlink ref="F137" r:id="rId17" display="https://podminky.urs.cz/item/CS_URS_2025_02/784121011"/>
    <hyperlink ref="F139" r:id="rId18" display="https://podminky.urs.cz/item/CS_URS_2025_02/784181101"/>
    <hyperlink ref="F141" r:id="rId19" display="https://podminky.urs.cz/item/CS_URS_2025_02/784221001"/>
    <hyperlink ref="F144" r:id="rId20" display="https://podminky.urs.cz/item/CS_URS_2025_02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Petr Chobotský</dc:creator>
  <cp:lastModifiedBy>Petr Chobotský</cp:lastModifiedBy>
  <dcterms:created xsi:type="dcterms:W3CDTF">2025-11-21T06:55:07Z</dcterms:created>
  <dcterms:modified xsi:type="dcterms:W3CDTF">2025-11-21T06:55:26Z</dcterms:modified>
</cp:coreProperties>
</file>